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mc:AlternateContent xmlns:mc="http://schemas.openxmlformats.org/markup-compatibility/2006">
    <mc:Choice Requires="x15">
      <x15ac:absPath xmlns:x15ac="http://schemas.microsoft.com/office/spreadsheetml/2010/11/ac" url="C:\Users\natal\R_local_git\parametra\data-raw\"/>
    </mc:Choice>
  </mc:AlternateContent>
  <xr:revisionPtr revIDLastSave="0" documentId="13_ncr:1_{E998B6DE-B38A-407D-B967-B52746F940A0}" xr6:coauthVersionLast="47" xr6:coauthVersionMax="47" xr10:uidLastSave="{00000000-0000-0000-0000-000000000000}"/>
  <bookViews>
    <workbookView xWindow="1920" yWindow="1920" windowWidth="17280" windowHeight="8880" firstSheet="4" activeTab="6" xr2:uid="{00000000-000D-0000-FFFF-FFFF00000000}"/>
  </bookViews>
  <sheets>
    <sheet name="Transmission" sheetId="1" r:id="rId1"/>
    <sheet name="InfectiousLatentIncubatperiod" sheetId="2" r:id="rId2"/>
    <sheet name="PathogenSurvival" sheetId="3" r:id="rId3"/>
    <sheet name="DiagnosticTest" sheetId="4" r:id="rId4"/>
    <sheet name="WithinHerdPrevalence" sheetId="5" r:id="rId5"/>
    <sheet name="RegionalPrevalence" sheetId="6" r:id="rId6"/>
    <sheet name="ControlPlan" sheetId="7" r:id="rId7"/>
    <sheet name="OtherRelevantInformation" sheetId="8" r:id="rId8"/>
    <sheet name="LOT" sheetId="9" r:id="rId9"/>
    <sheet name="ChangesLog" sheetId="10" r:id="rId10"/>
    <sheet name="Endemic_Pathogens" sheetId="11" r:id="rId11"/>
    <sheet name="Epidemic_Pathogens" sheetId="12" r:id="rId12"/>
    <sheet name="AMR_Pathogens" sheetId="13" r:id="rId13"/>
    <sheet name="Crossref" sheetId="14" r:id="rId1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Z9" i="8" l="1"/>
  <c r="Y2" i="8"/>
  <c r="Z2" i="8" s="1"/>
  <c r="Y9" i="8"/>
  <c r="Y11" i="8"/>
  <c r="Z11" i="8" s="1"/>
  <c r="X2" i="8"/>
  <c r="X3" i="8"/>
  <c r="Y3" i="8" s="1"/>
  <c r="Z3" i="8" s="1"/>
  <c r="X4" i="8"/>
  <c r="Y4" i="8" s="1"/>
  <c r="Z4" i="8" s="1"/>
  <c r="X5" i="8"/>
  <c r="Y5" i="8" s="1"/>
  <c r="Z5" i="8" s="1"/>
  <c r="X6" i="8"/>
  <c r="Y6" i="8" s="1"/>
  <c r="Z6" i="8" s="1"/>
  <c r="X7" i="8"/>
  <c r="Y7" i="8" s="1"/>
  <c r="Z7" i="8" s="1"/>
  <c r="X8" i="8"/>
  <c r="Y8" i="8" s="1"/>
  <c r="Z8" i="8" s="1"/>
  <c r="X9" i="8"/>
  <c r="X10" i="8"/>
  <c r="Y10" i="8" s="1"/>
  <c r="Z10" i="8" s="1"/>
  <c r="X11" i="8"/>
  <c r="X12" i="8"/>
  <c r="Y12" i="8" s="1"/>
  <c r="Z12" i="8" s="1"/>
  <c r="X13" i="8"/>
  <c r="Y13" i="8" s="1"/>
  <c r="Z13" i="8" s="1"/>
  <c r="X14" i="8"/>
  <c r="Y14" i="8" s="1"/>
  <c r="Z14" i="8" s="1"/>
  <c r="X15" i="8"/>
  <c r="Y15" i="8" s="1"/>
  <c r="Z15" i="8" s="1"/>
  <c r="X16" i="8"/>
  <c r="Y16" i="8" s="1"/>
  <c r="Z16" i="8" s="1"/>
  <c r="X17" i="8"/>
  <c r="Y17" i="8" s="1"/>
  <c r="Z17" i="8" s="1"/>
  <c r="X18" i="8"/>
  <c r="Y18" i="8" s="1"/>
  <c r="Z18" i="8" s="1"/>
  <c r="X19" i="8"/>
  <c r="Y19" i="8" s="1"/>
  <c r="Z19" i="8" s="1"/>
  <c r="X20" i="8"/>
  <c r="Y20" i="8" s="1"/>
  <c r="Z20" i="8" s="1"/>
  <c r="X21" i="8"/>
  <c r="Y21" i="8" s="1"/>
  <c r="Z21" i="8" s="1"/>
  <c r="X22" i="8"/>
  <c r="Y22" i="8" s="1"/>
  <c r="Z22" i="8" s="1"/>
  <c r="X23" i="8"/>
  <c r="Y23" i="8" s="1"/>
  <c r="Z23" i="8" s="1"/>
  <c r="S2" i="6"/>
  <c r="S2" i="7"/>
  <c r="T2" i="7" s="1"/>
  <c r="U2" i="7" s="1"/>
  <c r="S3" i="7"/>
  <c r="T3" i="7" s="1"/>
  <c r="U3" i="7" s="1"/>
  <c r="S4" i="7"/>
  <c r="T4" i="7" s="1"/>
  <c r="U4" i="7" s="1"/>
  <c r="S5" i="7"/>
  <c r="T5" i="7" s="1"/>
  <c r="U5" i="7" s="1"/>
  <c r="S6" i="7"/>
  <c r="T6" i="7" s="1"/>
  <c r="U6" i="7" s="1"/>
  <c r="S7" i="7"/>
  <c r="T7" i="7" s="1"/>
  <c r="U7" i="7" s="1"/>
  <c r="S8" i="7"/>
  <c r="T8" i="7" s="1"/>
  <c r="U8" i="7" s="1"/>
  <c r="S9" i="7"/>
  <c r="T9" i="7" s="1"/>
  <c r="U9" i="7" s="1"/>
  <c r="S10" i="7"/>
  <c r="T10" i="7" s="1"/>
  <c r="U10" i="7" s="1"/>
  <c r="S3" i="6"/>
  <c r="S4" i="6"/>
  <c r="S5" i="6"/>
  <c r="S6" i="6"/>
  <c r="S7" i="6"/>
  <c r="S8" i="6"/>
  <c r="S9" i="6"/>
  <c r="T9" i="6" s="1"/>
  <c r="S10" i="6"/>
  <c r="S11" i="6"/>
  <c r="S12" i="6"/>
  <c r="S13" i="6"/>
  <c r="S14" i="6"/>
  <c r="S15" i="6"/>
  <c r="S16" i="6"/>
  <c r="S17" i="6"/>
  <c r="S18" i="6"/>
  <c r="S19" i="6"/>
  <c r="S20" i="6"/>
  <c r="S21" i="6"/>
  <c r="S22" i="6"/>
  <c r="S23" i="6"/>
  <c r="S24" i="6"/>
  <c r="S25" i="6"/>
  <c r="T25" i="6" s="1"/>
  <c r="S26" i="6"/>
  <c r="S27" i="6"/>
  <c r="S28" i="6"/>
  <c r="S29" i="6"/>
  <c r="S30" i="6"/>
  <c r="S31" i="6"/>
  <c r="S32" i="6"/>
  <c r="S33" i="6"/>
  <c r="T33" i="6" s="1"/>
  <c r="S34" i="6"/>
  <c r="S35" i="6"/>
  <c r="S36" i="6"/>
  <c r="S37" i="6"/>
  <c r="S38" i="6"/>
  <c r="S39" i="6"/>
  <c r="S40" i="6"/>
  <c r="S41" i="6"/>
  <c r="T41" i="6" s="1"/>
  <c r="S42" i="6"/>
  <c r="S43" i="6"/>
  <c r="S44" i="6"/>
  <c r="S45" i="6"/>
  <c r="S46" i="6"/>
  <c r="S47" i="6"/>
  <c r="S48" i="6"/>
  <c r="S49" i="6"/>
  <c r="S50" i="6"/>
  <c r="S51" i="6"/>
  <c r="S52" i="6"/>
  <c r="S53" i="6"/>
  <c r="T53" i="6" s="1"/>
  <c r="S54" i="6"/>
  <c r="S55" i="6"/>
  <c r="T55" i="6" s="1"/>
  <c r="S56" i="6"/>
  <c r="S57" i="6"/>
  <c r="T57" i="6" s="1"/>
  <c r="S58" i="6"/>
  <c r="S59" i="6"/>
  <c r="S60" i="6"/>
  <c r="S61" i="6"/>
  <c r="S62" i="6"/>
  <c r="S63" i="6"/>
  <c r="S64" i="6"/>
  <c r="S65" i="6"/>
  <c r="T65" i="6" s="1"/>
  <c r="S66" i="6"/>
  <c r="S67" i="6"/>
  <c r="S68" i="6"/>
  <c r="S69" i="6"/>
  <c r="S70" i="6"/>
  <c r="S71" i="6"/>
  <c r="T71" i="6" s="1"/>
  <c r="S72" i="6"/>
  <c r="S73" i="6"/>
  <c r="T73" i="6" s="1"/>
  <c r="S74" i="6"/>
  <c r="S75" i="6"/>
  <c r="S76" i="6"/>
  <c r="S77" i="6"/>
  <c r="T77" i="6" s="1"/>
  <c r="S78" i="6"/>
  <c r="S79" i="6"/>
  <c r="T79" i="6" s="1"/>
  <c r="S80" i="6"/>
  <c r="S81" i="6"/>
  <c r="T81" i="6" s="1"/>
  <c r="S82" i="6"/>
  <c r="S83" i="6"/>
  <c r="S84" i="6"/>
  <c r="T84" i="6" s="1"/>
  <c r="S85" i="6"/>
  <c r="T85" i="6" s="1"/>
  <c r="S86" i="6"/>
  <c r="T86" i="6" s="1"/>
  <c r="S87" i="6"/>
  <c r="T87" i="6" s="1"/>
  <c r="S88" i="6"/>
  <c r="T88" i="6" s="1"/>
  <c r="S89" i="6"/>
  <c r="T89" i="6" s="1"/>
  <c r="S90" i="6"/>
  <c r="S91" i="6"/>
  <c r="S92" i="6"/>
  <c r="S93" i="6"/>
  <c r="T93" i="6" s="1"/>
  <c r="T5" i="6"/>
  <c r="T13" i="6"/>
  <c r="T21" i="6"/>
  <c r="T29" i="6"/>
  <c r="T36" i="6"/>
  <c r="T37" i="6"/>
  <c r="T42" i="6"/>
  <c r="T44" i="6"/>
  <c r="T45" i="6"/>
  <c r="T50" i="6"/>
  <c r="T52" i="6"/>
  <c r="T58" i="6"/>
  <c r="T59" i="6"/>
  <c r="T60" i="6"/>
  <c r="T61" i="6"/>
  <c r="T68" i="6"/>
  <c r="T69" i="6"/>
  <c r="T74" i="6"/>
  <c r="T75" i="6"/>
  <c r="T76" i="6"/>
  <c r="T82" i="6"/>
  <c r="T83" i="6"/>
  <c r="T92" i="6"/>
  <c r="S2" i="5"/>
  <c r="R2" i="6"/>
  <c r="R3" i="6"/>
  <c r="R4" i="6"/>
  <c r="R5" i="6"/>
  <c r="R6" i="6"/>
  <c r="R7" i="6"/>
  <c r="R8" i="6"/>
  <c r="R9" i="6"/>
  <c r="R10" i="6"/>
  <c r="R11" i="6"/>
  <c r="R12" i="6"/>
  <c r="R13" i="6"/>
  <c r="R14" i="6"/>
  <c r="R15" i="6"/>
  <c r="R16" i="6"/>
  <c r="R17" i="6"/>
  <c r="R18" i="6"/>
  <c r="R19" i="6"/>
  <c r="R20" i="6"/>
  <c r="R21" i="6"/>
  <c r="R22" i="6"/>
  <c r="R23" i="6"/>
  <c r="R24" i="6"/>
  <c r="R25" i="6"/>
  <c r="R26" i="6"/>
  <c r="R27" i="6"/>
  <c r="R28" i="6"/>
  <c r="R29" i="6"/>
  <c r="R30" i="6"/>
  <c r="R31" i="6"/>
  <c r="R32" i="6"/>
  <c r="R33" i="6"/>
  <c r="R34" i="6"/>
  <c r="R35" i="6"/>
  <c r="R36" i="6"/>
  <c r="R37" i="6"/>
  <c r="R38" i="6"/>
  <c r="R39" i="6"/>
  <c r="R40" i="6"/>
  <c r="R41" i="6"/>
  <c r="R42" i="6"/>
  <c r="R43" i="6"/>
  <c r="R44" i="6"/>
  <c r="R45" i="6"/>
  <c r="R46" i="6"/>
  <c r="R47" i="6"/>
  <c r="R48" i="6"/>
  <c r="R49" i="6"/>
  <c r="R50" i="6"/>
  <c r="R51" i="6"/>
  <c r="R52" i="6"/>
  <c r="R53" i="6"/>
  <c r="R54" i="6"/>
  <c r="R55" i="6"/>
  <c r="R56" i="6"/>
  <c r="R57" i="6"/>
  <c r="R58" i="6"/>
  <c r="R59" i="6"/>
  <c r="R60" i="6"/>
  <c r="R61" i="6"/>
  <c r="R62" i="6"/>
  <c r="R63" i="6"/>
  <c r="R64" i="6"/>
  <c r="R65" i="6"/>
  <c r="R66" i="6"/>
  <c r="R67" i="6"/>
  <c r="R68" i="6"/>
  <c r="R69" i="6"/>
  <c r="R70" i="6"/>
  <c r="R71" i="6"/>
  <c r="R72" i="6"/>
  <c r="R73" i="6"/>
  <c r="R74" i="6"/>
  <c r="R75" i="6"/>
  <c r="R76" i="6"/>
  <c r="R77" i="6"/>
  <c r="R78" i="6"/>
  <c r="R79" i="6"/>
  <c r="R80" i="6"/>
  <c r="R81" i="6"/>
  <c r="R82" i="6"/>
  <c r="R83" i="6"/>
  <c r="R84" i="6"/>
  <c r="R85" i="6"/>
  <c r="R86" i="6"/>
  <c r="R87" i="6"/>
  <c r="R88" i="6"/>
  <c r="R89" i="6"/>
  <c r="R90" i="6"/>
  <c r="R91" i="6"/>
  <c r="R92" i="6"/>
  <c r="R93" i="6"/>
  <c r="T2" i="6"/>
  <c r="T3" i="6"/>
  <c r="T4" i="6"/>
  <c r="T6" i="6"/>
  <c r="T7" i="6"/>
  <c r="T8" i="6"/>
  <c r="T10" i="6"/>
  <c r="T11" i="6"/>
  <c r="T12" i="6"/>
  <c r="T14" i="6"/>
  <c r="T15" i="6"/>
  <c r="T16" i="6"/>
  <c r="T17" i="6"/>
  <c r="T18" i="6"/>
  <c r="T19" i="6"/>
  <c r="T20" i="6"/>
  <c r="T22" i="6"/>
  <c r="T23" i="6"/>
  <c r="T24" i="6"/>
  <c r="T26" i="6"/>
  <c r="T27" i="6"/>
  <c r="T28" i="6"/>
  <c r="T30" i="6"/>
  <c r="T31" i="6"/>
  <c r="T32" i="6"/>
  <c r="T34" i="6"/>
  <c r="T35" i="6"/>
  <c r="T38" i="6"/>
  <c r="T39" i="6"/>
  <c r="T40" i="6"/>
  <c r="T43" i="6"/>
  <c r="T46" i="6"/>
  <c r="T47" i="6"/>
  <c r="T48" i="6"/>
  <c r="T49" i="6"/>
  <c r="T51" i="6"/>
  <c r="T54" i="6"/>
  <c r="T56" i="6"/>
  <c r="T62" i="6"/>
  <c r="T63" i="6"/>
  <c r="T64" i="6"/>
  <c r="T66" i="6"/>
  <c r="T67" i="6"/>
  <c r="T70" i="6"/>
  <c r="T72" i="6"/>
  <c r="T78" i="6"/>
  <c r="T80" i="6"/>
  <c r="T90" i="6"/>
  <c r="T91" i="6"/>
  <c r="S37" i="5"/>
  <c r="T37" i="5" s="1"/>
  <c r="S143" i="5"/>
  <c r="T143" i="5" s="1"/>
  <c r="R2" i="5"/>
  <c r="R3" i="5"/>
  <c r="S3" i="5" s="1"/>
  <c r="T3" i="5" s="1"/>
  <c r="R4" i="5"/>
  <c r="S4" i="5" s="1"/>
  <c r="T4" i="5" s="1"/>
  <c r="R5" i="5"/>
  <c r="S5" i="5" s="1"/>
  <c r="T5" i="5" s="1"/>
  <c r="R6" i="5"/>
  <c r="S6" i="5" s="1"/>
  <c r="T6" i="5" s="1"/>
  <c r="R7" i="5"/>
  <c r="S7" i="5" s="1"/>
  <c r="T7" i="5" s="1"/>
  <c r="R8" i="5"/>
  <c r="S8" i="5" s="1"/>
  <c r="T8" i="5" s="1"/>
  <c r="R9" i="5"/>
  <c r="S9" i="5" s="1"/>
  <c r="T9" i="5" s="1"/>
  <c r="R10" i="5"/>
  <c r="S10" i="5" s="1"/>
  <c r="T10" i="5" s="1"/>
  <c r="R11" i="5"/>
  <c r="S11" i="5" s="1"/>
  <c r="T11" i="5" s="1"/>
  <c r="R12" i="5"/>
  <c r="S12" i="5" s="1"/>
  <c r="T12" i="5" s="1"/>
  <c r="R13" i="5"/>
  <c r="S13" i="5" s="1"/>
  <c r="T13" i="5" s="1"/>
  <c r="R14" i="5"/>
  <c r="S14" i="5" s="1"/>
  <c r="T14" i="5" s="1"/>
  <c r="R15" i="5"/>
  <c r="S15" i="5" s="1"/>
  <c r="T15" i="5" s="1"/>
  <c r="R16" i="5"/>
  <c r="S16" i="5" s="1"/>
  <c r="T16" i="5" s="1"/>
  <c r="R17" i="5"/>
  <c r="S17" i="5" s="1"/>
  <c r="T17" i="5" s="1"/>
  <c r="R18" i="5"/>
  <c r="S18" i="5" s="1"/>
  <c r="T18" i="5" s="1"/>
  <c r="R19" i="5"/>
  <c r="S19" i="5" s="1"/>
  <c r="T19" i="5" s="1"/>
  <c r="R20" i="5"/>
  <c r="S20" i="5" s="1"/>
  <c r="T20" i="5" s="1"/>
  <c r="R21" i="5"/>
  <c r="S21" i="5" s="1"/>
  <c r="T21" i="5" s="1"/>
  <c r="R22" i="5"/>
  <c r="S22" i="5" s="1"/>
  <c r="T22" i="5" s="1"/>
  <c r="R23" i="5"/>
  <c r="S23" i="5" s="1"/>
  <c r="T23" i="5" s="1"/>
  <c r="R24" i="5"/>
  <c r="S24" i="5" s="1"/>
  <c r="T24" i="5" s="1"/>
  <c r="R25" i="5"/>
  <c r="S25" i="5" s="1"/>
  <c r="T25" i="5" s="1"/>
  <c r="R26" i="5"/>
  <c r="S26" i="5" s="1"/>
  <c r="T26" i="5" s="1"/>
  <c r="R27" i="5"/>
  <c r="S27" i="5" s="1"/>
  <c r="T27" i="5" s="1"/>
  <c r="R28" i="5"/>
  <c r="S28" i="5" s="1"/>
  <c r="T28" i="5" s="1"/>
  <c r="R29" i="5"/>
  <c r="S29" i="5" s="1"/>
  <c r="T29" i="5" s="1"/>
  <c r="R30" i="5"/>
  <c r="S30" i="5" s="1"/>
  <c r="T30" i="5" s="1"/>
  <c r="R31" i="5"/>
  <c r="S31" i="5" s="1"/>
  <c r="T31" i="5" s="1"/>
  <c r="R32" i="5"/>
  <c r="S32" i="5" s="1"/>
  <c r="T32" i="5" s="1"/>
  <c r="R33" i="5"/>
  <c r="S33" i="5" s="1"/>
  <c r="T33" i="5" s="1"/>
  <c r="R34" i="5"/>
  <c r="S34" i="5" s="1"/>
  <c r="T34" i="5" s="1"/>
  <c r="R35" i="5"/>
  <c r="S35" i="5" s="1"/>
  <c r="T35" i="5" s="1"/>
  <c r="R36" i="5"/>
  <c r="S36" i="5" s="1"/>
  <c r="T36" i="5" s="1"/>
  <c r="R37" i="5"/>
  <c r="R38" i="5"/>
  <c r="S38" i="5" s="1"/>
  <c r="T38" i="5" s="1"/>
  <c r="R39" i="5"/>
  <c r="S39" i="5" s="1"/>
  <c r="T39" i="5" s="1"/>
  <c r="R40" i="5"/>
  <c r="S40" i="5" s="1"/>
  <c r="T40" i="5" s="1"/>
  <c r="R41" i="5"/>
  <c r="S41" i="5" s="1"/>
  <c r="T41" i="5" s="1"/>
  <c r="R42" i="5"/>
  <c r="S42" i="5" s="1"/>
  <c r="T42" i="5" s="1"/>
  <c r="R43" i="5"/>
  <c r="S43" i="5" s="1"/>
  <c r="T43" i="5" s="1"/>
  <c r="R44" i="5"/>
  <c r="S44" i="5" s="1"/>
  <c r="T44" i="5" s="1"/>
  <c r="R45" i="5"/>
  <c r="S45" i="5" s="1"/>
  <c r="T45" i="5" s="1"/>
  <c r="R46" i="5"/>
  <c r="S46" i="5" s="1"/>
  <c r="T46" i="5" s="1"/>
  <c r="R47" i="5"/>
  <c r="S47" i="5" s="1"/>
  <c r="T47" i="5" s="1"/>
  <c r="R48" i="5"/>
  <c r="S48" i="5" s="1"/>
  <c r="T48" i="5" s="1"/>
  <c r="R49" i="5"/>
  <c r="S49" i="5" s="1"/>
  <c r="T49" i="5" s="1"/>
  <c r="R50" i="5"/>
  <c r="S50" i="5" s="1"/>
  <c r="T50" i="5" s="1"/>
  <c r="R51" i="5"/>
  <c r="S51" i="5" s="1"/>
  <c r="T51" i="5" s="1"/>
  <c r="R52" i="5"/>
  <c r="S52" i="5" s="1"/>
  <c r="T52" i="5" s="1"/>
  <c r="R53" i="5"/>
  <c r="S53" i="5" s="1"/>
  <c r="T53" i="5" s="1"/>
  <c r="R54" i="5"/>
  <c r="S54" i="5" s="1"/>
  <c r="T54" i="5" s="1"/>
  <c r="R55" i="5"/>
  <c r="S55" i="5" s="1"/>
  <c r="T55" i="5" s="1"/>
  <c r="R56" i="5"/>
  <c r="S56" i="5" s="1"/>
  <c r="T56" i="5" s="1"/>
  <c r="R57" i="5"/>
  <c r="S57" i="5" s="1"/>
  <c r="T57" i="5" s="1"/>
  <c r="R58" i="5"/>
  <c r="S58" i="5" s="1"/>
  <c r="T58" i="5" s="1"/>
  <c r="R59" i="5"/>
  <c r="S59" i="5" s="1"/>
  <c r="T59" i="5" s="1"/>
  <c r="R60" i="5"/>
  <c r="S60" i="5" s="1"/>
  <c r="T60" i="5" s="1"/>
  <c r="R61" i="5"/>
  <c r="S61" i="5" s="1"/>
  <c r="T61" i="5" s="1"/>
  <c r="R62" i="5"/>
  <c r="S62" i="5" s="1"/>
  <c r="T62" i="5" s="1"/>
  <c r="R63" i="5"/>
  <c r="S63" i="5" s="1"/>
  <c r="T63" i="5" s="1"/>
  <c r="R64" i="5"/>
  <c r="S64" i="5" s="1"/>
  <c r="T64" i="5" s="1"/>
  <c r="R65" i="5"/>
  <c r="S65" i="5" s="1"/>
  <c r="T65" i="5" s="1"/>
  <c r="R66" i="5"/>
  <c r="S66" i="5" s="1"/>
  <c r="T66" i="5" s="1"/>
  <c r="R67" i="5"/>
  <c r="S67" i="5" s="1"/>
  <c r="T67" i="5" s="1"/>
  <c r="R68" i="5"/>
  <c r="S68" i="5" s="1"/>
  <c r="T68" i="5" s="1"/>
  <c r="R69" i="5"/>
  <c r="S69" i="5" s="1"/>
  <c r="T69" i="5" s="1"/>
  <c r="R70" i="5"/>
  <c r="S70" i="5" s="1"/>
  <c r="T70" i="5" s="1"/>
  <c r="R71" i="5"/>
  <c r="S71" i="5" s="1"/>
  <c r="T71" i="5" s="1"/>
  <c r="R72" i="5"/>
  <c r="S72" i="5" s="1"/>
  <c r="T72" i="5" s="1"/>
  <c r="R73" i="5"/>
  <c r="S73" i="5" s="1"/>
  <c r="T73" i="5" s="1"/>
  <c r="R74" i="5"/>
  <c r="S74" i="5" s="1"/>
  <c r="T74" i="5" s="1"/>
  <c r="R75" i="5"/>
  <c r="S75" i="5" s="1"/>
  <c r="T75" i="5" s="1"/>
  <c r="R76" i="5"/>
  <c r="S76" i="5" s="1"/>
  <c r="T76" i="5" s="1"/>
  <c r="R77" i="5"/>
  <c r="S77" i="5" s="1"/>
  <c r="T77" i="5" s="1"/>
  <c r="R78" i="5"/>
  <c r="S78" i="5" s="1"/>
  <c r="T78" i="5" s="1"/>
  <c r="R79" i="5"/>
  <c r="S79" i="5" s="1"/>
  <c r="T79" i="5" s="1"/>
  <c r="R80" i="5"/>
  <c r="S80" i="5" s="1"/>
  <c r="T80" i="5" s="1"/>
  <c r="R81" i="5"/>
  <c r="S81" i="5" s="1"/>
  <c r="T81" i="5" s="1"/>
  <c r="R82" i="5"/>
  <c r="S82" i="5" s="1"/>
  <c r="T82" i="5" s="1"/>
  <c r="R83" i="5"/>
  <c r="S83" i="5" s="1"/>
  <c r="T83" i="5" s="1"/>
  <c r="R84" i="5"/>
  <c r="S84" i="5" s="1"/>
  <c r="T84" i="5" s="1"/>
  <c r="R85" i="5"/>
  <c r="S85" i="5" s="1"/>
  <c r="T85" i="5" s="1"/>
  <c r="R86" i="5"/>
  <c r="S86" i="5" s="1"/>
  <c r="T86" i="5" s="1"/>
  <c r="R87" i="5"/>
  <c r="S87" i="5" s="1"/>
  <c r="T87" i="5" s="1"/>
  <c r="R88" i="5"/>
  <c r="S88" i="5" s="1"/>
  <c r="T88" i="5" s="1"/>
  <c r="R89" i="5"/>
  <c r="S89" i="5" s="1"/>
  <c r="T89" i="5" s="1"/>
  <c r="R90" i="5"/>
  <c r="S90" i="5" s="1"/>
  <c r="T90" i="5" s="1"/>
  <c r="R91" i="5"/>
  <c r="S91" i="5" s="1"/>
  <c r="T91" i="5" s="1"/>
  <c r="R92" i="5"/>
  <c r="S92" i="5" s="1"/>
  <c r="T92" i="5" s="1"/>
  <c r="R93" i="5"/>
  <c r="S93" i="5" s="1"/>
  <c r="T93" i="5" s="1"/>
  <c r="R94" i="5"/>
  <c r="S94" i="5" s="1"/>
  <c r="T94" i="5" s="1"/>
  <c r="R95" i="5"/>
  <c r="S95" i="5" s="1"/>
  <c r="T95" i="5" s="1"/>
  <c r="R96" i="5"/>
  <c r="S96" i="5" s="1"/>
  <c r="T96" i="5" s="1"/>
  <c r="R97" i="5"/>
  <c r="S97" i="5" s="1"/>
  <c r="T97" i="5" s="1"/>
  <c r="R98" i="5"/>
  <c r="S98" i="5" s="1"/>
  <c r="T98" i="5" s="1"/>
  <c r="R99" i="5"/>
  <c r="S99" i="5" s="1"/>
  <c r="T99" i="5" s="1"/>
  <c r="R100" i="5"/>
  <c r="S100" i="5" s="1"/>
  <c r="T100" i="5" s="1"/>
  <c r="R101" i="5"/>
  <c r="S101" i="5" s="1"/>
  <c r="T101" i="5" s="1"/>
  <c r="R102" i="5"/>
  <c r="S102" i="5" s="1"/>
  <c r="T102" i="5" s="1"/>
  <c r="R103" i="5"/>
  <c r="S103" i="5" s="1"/>
  <c r="T103" i="5" s="1"/>
  <c r="R104" i="5"/>
  <c r="S104" i="5" s="1"/>
  <c r="T104" i="5" s="1"/>
  <c r="R105" i="5"/>
  <c r="S105" i="5" s="1"/>
  <c r="T105" i="5" s="1"/>
  <c r="R106" i="5"/>
  <c r="S106" i="5" s="1"/>
  <c r="T106" i="5" s="1"/>
  <c r="R107" i="5"/>
  <c r="S107" i="5" s="1"/>
  <c r="T107" i="5" s="1"/>
  <c r="R108" i="5"/>
  <c r="S108" i="5" s="1"/>
  <c r="T108" i="5" s="1"/>
  <c r="R109" i="5"/>
  <c r="S109" i="5" s="1"/>
  <c r="T109" i="5" s="1"/>
  <c r="R110" i="5"/>
  <c r="S110" i="5" s="1"/>
  <c r="T110" i="5" s="1"/>
  <c r="R111" i="5"/>
  <c r="S111" i="5" s="1"/>
  <c r="T111" i="5" s="1"/>
  <c r="R112" i="5"/>
  <c r="S112" i="5" s="1"/>
  <c r="T112" i="5" s="1"/>
  <c r="R113" i="5"/>
  <c r="S113" i="5" s="1"/>
  <c r="T113" i="5" s="1"/>
  <c r="R114" i="5"/>
  <c r="S114" i="5" s="1"/>
  <c r="T114" i="5" s="1"/>
  <c r="R115" i="5"/>
  <c r="S115" i="5" s="1"/>
  <c r="T115" i="5" s="1"/>
  <c r="R116" i="5"/>
  <c r="S116" i="5" s="1"/>
  <c r="T116" i="5" s="1"/>
  <c r="R117" i="5"/>
  <c r="S117" i="5" s="1"/>
  <c r="T117" i="5" s="1"/>
  <c r="R118" i="5"/>
  <c r="S118" i="5" s="1"/>
  <c r="T118" i="5" s="1"/>
  <c r="R119" i="5"/>
  <c r="S119" i="5" s="1"/>
  <c r="T119" i="5" s="1"/>
  <c r="R120" i="5"/>
  <c r="S120" i="5" s="1"/>
  <c r="T120" i="5" s="1"/>
  <c r="R121" i="5"/>
  <c r="S121" i="5" s="1"/>
  <c r="T121" i="5" s="1"/>
  <c r="R122" i="5"/>
  <c r="S122" i="5" s="1"/>
  <c r="T122" i="5" s="1"/>
  <c r="R123" i="5"/>
  <c r="S123" i="5" s="1"/>
  <c r="T123" i="5" s="1"/>
  <c r="R124" i="5"/>
  <c r="S124" i="5" s="1"/>
  <c r="T124" i="5" s="1"/>
  <c r="R125" i="5"/>
  <c r="S125" i="5" s="1"/>
  <c r="T125" i="5" s="1"/>
  <c r="R126" i="5"/>
  <c r="S126" i="5" s="1"/>
  <c r="T126" i="5" s="1"/>
  <c r="R127" i="5"/>
  <c r="S127" i="5" s="1"/>
  <c r="T127" i="5" s="1"/>
  <c r="R128" i="5"/>
  <c r="S128" i="5" s="1"/>
  <c r="T128" i="5" s="1"/>
  <c r="R129" i="5"/>
  <c r="S129" i="5" s="1"/>
  <c r="T129" i="5" s="1"/>
  <c r="R130" i="5"/>
  <c r="S130" i="5" s="1"/>
  <c r="T130" i="5" s="1"/>
  <c r="R131" i="5"/>
  <c r="S131" i="5" s="1"/>
  <c r="T131" i="5" s="1"/>
  <c r="R132" i="5"/>
  <c r="S132" i="5" s="1"/>
  <c r="T132" i="5" s="1"/>
  <c r="R133" i="5"/>
  <c r="S133" i="5" s="1"/>
  <c r="T133" i="5" s="1"/>
  <c r="R134" i="5"/>
  <c r="S134" i="5" s="1"/>
  <c r="T134" i="5" s="1"/>
  <c r="R135" i="5"/>
  <c r="S135" i="5" s="1"/>
  <c r="T135" i="5" s="1"/>
  <c r="R136" i="5"/>
  <c r="S136" i="5" s="1"/>
  <c r="T136" i="5" s="1"/>
  <c r="R137" i="5"/>
  <c r="S137" i="5" s="1"/>
  <c r="T137" i="5" s="1"/>
  <c r="R138" i="5"/>
  <c r="S138" i="5" s="1"/>
  <c r="T138" i="5" s="1"/>
  <c r="R139" i="5"/>
  <c r="S139" i="5" s="1"/>
  <c r="T139" i="5" s="1"/>
  <c r="R140" i="5"/>
  <c r="S140" i="5" s="1"/>
  <c r="T140" i="5" s="1"/>
  <c r="R141" i="5"/>
  <c r="S141" i="5" s="1"/>
  <c r="T141" i="5" s="1"/>
  <c r="R142" i="5"/>
  <c r="S142" i="5" s="1"/>
  <c r="T142" i="5" s="1"/>
  <c r="R143" i="5"/>
  <c r="R144" i="5"/>
  <c r="S144" i="5" s="1"/>
  <c r="T144" i="5" s="1"/>
  <c r="R145" i="5"/>
  <c r="S145" i="5" s="1"/>
  <c r="T145" i="5" s="1"/>
  <c r="R146" i="5"/>
  <c r="S146" i="5" s="1"/>
  <c r="T146" i="5" s="1"/>
  <c r="R147" i="5"/>
  <c r="S147" i="5" s="1"/>
  <c r="T147" i="5" s="1"/>
  <c r="R148" i="5"/>
  <c r="S148" i="5" s="1"/>
  <c r="T148" i="5" s="1"/>
  <c r="R149" i="5"/>
  <c r="S149" i="5" s="1"/>
  <c r="T149" i="5" s="1"/>
  <c r="R150" i="5"/>
  <c r="S150" i="5" s="1"/>
  <c r="T150" i="5" s="1"/>
  <c r="R151" i="5"/>
  <c r="S151" i="5" s="1"/>
  <c r="T151" i="5" s="1"/>
  <c r="R152" i="5"/>
  <c r="S152" i="5" s="1"/>
  <c r="T152" i="5" s="1"/>
  <c r="R153" i="5"/>
  <c r="S153" i="5" s="1"/>
  <c r="T153" i="5" s="1"/>
  <c r="R154" i="5"/>
  <c r="S154" i="5" s="1"/>
  <c r="T154" i="5" s="1"/>
  <c r="R155" i="5"/>
  <c r="S155" i="5" s="1"/>
  <c r="T155" i="5" s="1"/>
  <c r="R156" i="5"/>
  <c r="S156" i="5" s="1"/>
  <c r="T156" i="5" s="1"/>
  <c r="R157" i="5"/>
  <c r="S157" i="5" s="1"/>
  <c r="T157" i="5" s="1"/>
  <c r="R158" i="5"/>
  <c r="S158" i="5" s="1"/>
  <c r="T158" i="5" s="1"/>
  <c r="R159" i="5"/>
  <c r="S159" i="5" s="1"/>
  <c r="T159" i="5" s="1"/>
  <c r="R160" i="5"/>
  <c r="S160" i="5" s="1"/>
  <c r="T160" i="5" s="1"/>
  <c r="R161" i="5"/>
  <c r="S161" i="5" s="1"/>
  <c r="T161" i="5" s="1"/>
  <c r="R162" i="5"/>
  <c r="S162" i="5" s="1"/>
  <c r="T162" i="5" s="1"/>
  <c r="R163" i="5"/>
  <c r="S163" i="5" s="1"/>
  <c r="T163" i="5" s="1"/>
  <c r="R164" i="5"/>
  <c r="S164" i="5" s="1"/>
  <c r="T164" i="5" s="1"/>
  <c r="R165" i="5"/>
  <c r="S165" i="5" s="1"/>
  <c r="T165" i="5" s="1"/>
  <c r="R166" i="5"/>
  <c r="S166" i="5" s="1"/>
  <c r="T166" i="5" s="1"/>
  <c r="R167" i="5"/>
  <c r="S167" i="5" s="1"/>
  <c r="T167" i="5" s="1"/>
  <c r="R168" i="5"/>
  <c r="S168" i="5" s="1"/>
  <c r="T168" i="5" s="1"/>
  <c r="R169" i="5"/>
  <c r="S169" i="5" s="1"/>
  <c r="T169" i="5" s="1"/>
  <c r="R170" i="5"/>
  <c r="S170" i="5" s="1"/>
  <c r="T170" i="5" s="1"/>
  <c r="R171" i="5"/>
  <c r="S171" i="5" s="1"/>
  <c r="T171" i="5" s="1"/>
  <c r="R172" i="5"/>
  <c r="S172" i="5" s="1"/>
  <c r="T172" i="5" s="1"/>
  <c r="R173" i="5"/>
  <c r="S173" i="5" s="1"/>
  <c r="T173" i="5" s="1"/>
  <c r="R174" i="5"/>
  <c r="S174" i="5" s="1"/>
  <c r="T174" i="5" s="1"/>
  <c r="R175" i="5"/>
  <c r="S175" i="5" s="1"/>
  <c r="T175" i="5" s="1"/>
  <c r="R176" i="5"/>
  <c r="S176" i="5" s="1"/>
  <c r="T176" i="5" s="1"/>
  <c r="R177" i="5"/>
  <c r="S177" i="5" s="1"/>
  <c r="T177" i="5" s="1"/>
  <c r="R178" i="5"/>
  <c r="S178" i="5" s="1"/>
  <c r="T178" i="5" s="1"/>
  <c r="T13" i="4"/>
  <c r="U13" i="4" s="1"/>
  <c r="S2" i="4"/>
  <c r="T2" i="4" s="1"/>
  <c r="U2" i="4" s="1"/>
  <c r="S3" i="4"/>
  <c r="T3" i="4" s="1"/>
  <c r="U3" i="4" s="1"/>
  <c r="S4" i="4"/>
  <c r="T4" i="4" s="1"/>
  <c r="U4" i="4" s="1"/>
  <c r="S5" i="4"/>
  <c r="T5" i="4" s="1"/>
  <c r="U5" i="4" s="1"/>
  <c r="S6" i="4"/>
  <c r="T6" i="4" s="1"/>
  <c r="U6" i="4" s="1"/>
  <c r="S7" i="4"/>
  <c r="T7" i="4" s="1"/>
  <c r="U7" i="4" s="1"/>
  <c r="S8" i="4"/>
  <c r="T8" i="4" s="1"/>
  <c r="U8" i="4" s="1"/>
  <c r="S9" i="4"/>
  <c r="T9" i="4" s="1"/>
  <c r="U9" i="4" s="1"/>
  <c r="S10" i="4"/>
  <c r="T10" i="4" s="1"/>
  <c r="U10" i="4" s="1"/>
  <c r="S11" i="4"/>
  <c r="T11" i="4" s="1"/>
  <c r="U11" i="4" s="1"/>
  <c r="S12" i="4"/>
  <c r="T12" i="4" s="1"/>
  <c r="U12" i="4" s="1"/>
  <c r="S13" i="4"/>
  <c r="S14" i="4"/>
  <c r="T14" i="4" s="1"/>
  <c r="U14" i="4" s="1"/>
  <c r="S15" i="4"/>
  <c r="T15" i="4" s="1"/>
  <c r="U15" i="4" s="1"/>
  <c r="S16" i="4"/>
  <c r="T16" i="4" s="1"/>
  <c r="U16" i="4" s="1"/>
  <c r="S17" i="4"/>
  <c r="T17" i="4" s="1"/>
  <c r="U17" i="4" s="1"/>
  <c r="S18" i="4"/>
  <c r="T18" i="4" s="1"/>
  <c r="U18" i="4" s="1"/>
  <c r="S19" i="4"/>
  <c r="T19" i="4" s="1"/>
  <c r="U19" i="4" s="1"/>
  <c r="S20" i="4"/>
  <c r="T20" i="4" s="1"/>
  <c r="U20" i="4" s="1"/>
  <c r="S21" i="4"/>
  <c r="T21" i="4" s="1"/>
  <c r="U21" i="4" s="1"/>
  <c r="S22" i="4"/>
  <c r="T22" i="4" s="1"/>
  <c r="U22" i="4" s="1"/>
  <c r="S23" i="4"/>
  <c r="T23" i="4" s="1"/>
  <c r="U23" i="4" s="1"/>
  <c r="S24" i="4"/>
  <c r="T24" i="4" s="1"/>
  <c r="U24" i="4" s="1"/>
  <c r="S25" i="4"/>
  <c r="T25" i="4" s="1"/>
  <c r="U25" i="4" s="1"/>
  <c r="S26" i="4"/>
  <c r="T26" i="4" s="1"/>
  <c r="U26" i="4" s="1"/>
  <c r="S27" i="4"/>
  <c r="T27" i="4" s="1"/>
  <c r="U27" i="4" s="1"/>
  <c r="S28" i="4"/>
  <c r="T28" i="4" s="1"/>
  <c r="U28" i="4" s="1"/>
  <c r="S29" i="4"/>
  <c r="T29" i="4" s="1"/>
  <c r="U29" i="4" s="1"/>
  <c r="S30" i="4"/>
  <c r="T30" i="4" s="1"/>
  <c r="U30" i="4" s="1"/>
  <c r="S31" i="4"/>
  <c r="T31" i="4" s="1"/>
  <c r="U31" i="4" s="1"/>
  <c r="S32" i="4"/>
  <c r="T32" i="4" s="1"/>
  <c r="U32" i="4" s="1"/>
  <c r="S33" i="4"/>
  <c r="T33" i="4" s="1"/>
  <c r="U33" i="4" s="1"/>
  <c r="S34" i="4"/>
  <c r="T34" i="4" s="1"/>
  <c r="U34" i="4" s="1"/>
  <c r="S35" i="4"/>
  <c r="T35" i="4" s="1"/>
  <c r="U35" i="4" s="1"/>
  <c r="S36" i="4"/>
  <c r="T36" i="4" s="1"/>
  <c r="U36" i="4" s="1"/>
  <c r="S37" i="4"/>
  <c r="T37" i="4" s="1"/>
  <c r="U37" i="4" s="1"/>
  <c r="S38" i="4"/>
  <c r="T38" i="4" s="1"/>
  <c r="U38" i="4" s="1"/>
  <c r="S39" i="4"/>
  <c r="T39" i="4" s="1"/>
  <c r="U39" i="4" s="1"/>
  <c r="S40" i="4"/>
  <c r="T40" i="4" s="1"/>
  <c r="U40" i="4" s="1"/>
  <c r="S41" i="4"/>
  <c r="T41" i="4" s="1"/>
  <c r="U41" i="4" s="1"/>
  <c r="S42" i="4"/>
  <c r="T42" i="4" s="1"/>
  <c r="U42" i="4" s="1"/>
  <c r="S43" i="4"/>
  <c r="T43" i="4" s="1"/>
  <c r="U43" i="4" s="1"/>
  <c r="S44" i="4"/>
  <c r="T44" i="4" s="1"/>
  <c r="U44" i="4" s="1"/>
  <c r="S45" i="4"/>
  <c r="T45" i="4" s="1"/>
  <c r="U45" i="4" s="1"/>
  <c r="S46" i="4"/>
  <c r="T46" i="4" s="1"/>
  <c r="U46" i="4" s="1"/>
  <c r="S47" i="4"/>
  <c r="T47" i="4" s="1"/>
  <c r="U47" i="4" s="1"/>
  <c r="S48" i="4"/>
  <c r="T48" i="4" s="1"/>
  <c r="U48" i="4" s="1"/>
  <c r="S49" i="4"/>
  <c r="T49" i="4" s="1"/>
  <c r="U49" i="4" s="1"/>
  <c r="S50" i="4"/>
  <c r="T50" i="4" s="1"/>
  <c r="U50" i="4" s="1"/>
  <c r="S51" i="4"/>
  <c r="T51" i="4" s="1"/>
  <c r="U51" i="4" s="1"/>
  <c r="S52" i="4"/>
  <c r="T52" i="4" s="1"/>
  <c r="U52" i="4" s="1"/>
  <c r="S53" i="4"/>
  <c r="T53" i="4" s="1"/>
  <c r="U53" i="4" s="1"/>
  <c r="S54" i="4"/>
  <c r="T54" i="4" s="1"/>
  <c r="U54" i="4" s="1"/>
  <c r="S55" i="4"/>
  <c r="T55" i="4" s="1"/>
  <c r="U55" i="4" s="1"/>
  <c r="S56" i="4"/>
  <c r="T56" i="4" s="1"/>
  <c r="U56" i="4" s="1"/>
  <c r="S57" i="4"/>
  <c r="T57" i="4" s="1"/>
  <c r="U57" i="4" s="1"/>
  <c r="S58" i="4"/>
  <c r="T58" i="4" s="1"/>
  <c r="U58" i="4" s="1"/>
  <c r="S59" i="4"/>
  <c r="T59" i="4" s="1"/>
  <c r="U59" i="4" s="1"/>
  <c r="S60" i="4"/>
  <c r="T60" i="4" s="1"/>
  <c r="U60" i="4" s="1"/>
  <c r="S61" i="4"/>
  <c r="T61" i="4" s="1"/>
  <c r="U61" i="4" s="1"/>
  <c r="S62" i="4"/>
  <c r="T62" i="4" s="1"/>
  <c r="U62" i="4" s="1"/>
  <c r="S63" i="4"/>
  <c r="T63" i="4" s="1"/>
  <c r="U63" i="4" s="1"/>
  <c r="S64" i="4"/>
  <c r="T64" i="4" s="1"/>
  <c r="U64" i="4" s="1"/>
  <c r="S65" i="4"/>
  <c r="T65" i="4" s="1"/>
  <c r="U65" i="4" s="1"/>
  <c r="S66" i="4"/>
  <c r="T66" i="4" s="1"/>
  <c r="U66" i="4" s="1"/>
  <c r="S67" i="4"/>
  <c r="T67" i="4" s="1"/>
  <c r="U67" i="4" s="1"/>
  <c r="S68" i="4"/>
  <c r="T68" i="4" s="1"/>
  <c r="U68" i="4" s="1"/>
  <c r="S69" i="4"/>
  <c r="T69" i="4" s="1"/>
  <c r="U69" i="4" s="1"/>
  <c r="S70" i="4"/>
  <c r="T70" i="4" s="1"/>
  <c r="U70" i="4" s="1"/>
  <c r="S71" i="4"/>
  <c r="T71" i="4" s="1"/>
  <c r="U71" i="4" s="1"/>
  <c r="S72" i="4"/>
  <c r="T72" i="4" s="1"/>
  <c r="U72" i="4" s="1"/>
  <c r="S73" i="4"/>
  <c r="T73" i="4" s="1"/>
  <c r="U73" i="4" s="1"/>
  <c r="S74" i="4"/>
  <c r="T74" i="4" s="1"/>
  <c r="U74" i="4" s="1"/>
  <c r="S75" i="4"/>
  <c r="T75" i="4" s="1"/>
  <c r="U75" i="4" s="1"/>
  <c r="S76" i="4"/>
  <c r="T76" i="4" s="1"/>
  <c r="U76" i="4" s="1"/>
  <c r="S77" i="4"/>
  <c r="T77" i="4" s="1"/>
  <c r="U77" i="4" s="1"/>
  <c r="S78" i="4"/>
  <c r="T78" i="4" s="1"/>
  <c r="U78" i="4" s="1"/>
  <c r="S79" i="4"/>
  <c r="T79" i="4" s="1"/>
  <c r="U79" i="4" s="1"/>
  <c r="S80" i="4"/>
  <c r="T80" i="4" s="1"/>
  <c r="U80" i="4" s="1"/>
  <c r="S81" i="4"/>
  <c r="T81" i="4" s="1"/>
  <c r="U81" i="4" s="1"/>
  <c r="S82" i="4"/>
  <c r="T82" i="4" s="1"/>
  <c r="U82" i="4" s="1"/>
  <c r="S83" i="4"/>
  <c r="T83" i="4" s="1"/>
  <c r="U83" i="4" s="1"/>
  <c r="S84" i="4"/>
  <c r="T84" i="4" s="1"/>
  <c r="U84" i="4" s="1"/>
  <c r="S85" i="4"/>
  <c r="T85" i="4" s="1"/>
  <c r="U85" i="4" s="1"/>
  <c r="S86" i="4"/>
  <c r="T86" i="4" s="1"/>
  <c r="U86" i="4" s="1"/>
  <c r="S87" i="4"/>
  <c r="T87" i="4" s="1"/>
  <c r="U87" i="4" s="1"/>
  <c r="S88" i="4"/>
  <c r="T88" i="4" s="1"/>
  <c r="U88" i="4" s="1"/>
  <c r="S89" i="4"/>
  <c r="T89" i="4" s="1"/>
  <c r="U89" i="4" s="1"/>
  <c r="S90" i="4"/>
  <c r="T90" i="4" s="1"/>
  <c r="U90" i="4" s="1"/>
  <c r="S91" i="4"/>
  <c r="T91" i="4" s="1"/>
  <c r="U91" i="4" s="1"/>
  <c r="S92" i="4"/>
  <c r="T92" i="4" s="1"/>
  <c r="U92" i="4" s="1"/>
  <c r="S93" i="4"/>
  <c r="T93" i="4" s="1"/>
  <c r="U93" i="4" s="1"/>
  <c r="S94" i="4"/>
  <c r="T94" i="4" s="1"/>
  <c r="U94" i="4" s="1"/>
  <c r="S95" i="4"/>
  <c r="T95" i="4" s="1"/>
  <c r="U95" i="4" s="1"/>
  <c r="S96" i="4"/>
  <c r="T96" i="4" s="1"/>
  <c r="U96" i="4" s="1"/>
  <c r="S97" i="4"/>
  <c r="T97" i="4" s="1"/>
  <c r="U97" i="4" s="1"/>
  <c r="S98" i="4"/>
  <c r="T98" i="4" s="1"/>
  <c r="U98" i="4" s="1"/>
  <c r="S99" i="4"/>
  <c r="T99" i="4" s="1"/>
  <c r="U99" i="4" s="1"/>
  <c r="S100" i="4"/>
  <c r="T100" i="4" s="1"/>
  <c r="U100" i="4" s="1"/>
  <c r="S101" i="4"/>
  <c r="T101" i="4" s="1"/>
  <c r="U101" i="4" s="1"/>
  <c r="S102" i="4"/>
  <c r="T102" i="4" s="1"/>
  <c r="U102" i="4" s="1"/>
  <c r="S103" i="4"/>
  <c r="T103" i="4" s="1"/>
  <c r="U103" i="4" s="1"/>
  <c r="S104" i="4"/>
  <c r="T104" i="4" s="1"/>
  <c r="U104" i="4" s="1"/>
  <c r="S105" i="4"/>
  <c r="T105" i="4" s="1"/>
  <c r="U105" i="4" s="1"/>
  <c r="S106" i="4"/>
  <c r="T106" i="4" s="1"/>
  <c r="U106" i="4" s="1"/>
  <c r="S107" i="4"/>
  <c r="T107" i="4" s="1"/>
  <c r="U107" i="4" s="1"/>
  <c r="S108" i="4"/>
  <c r="T108" i="4" s="1"/>
  <c r="U108" i="4" s="1"/>
  <c r="S109" i="4"/>
  <c r="T109" i="4" s="1"/>
  <c r="U109" i="4" s="1"/>
  <c r="S110" i="4"/>
  <c r="T110" i="4" s="1"/>
  <c r="U110" i="4" s="1"/>
  <c r="S111" i="4"/>
  <c r="T111" i="4" s="1"/>
  <c r="U111" i="4" s="1"/>
  <c r="S112" i="4"/>
  <c r="T112" i="4" s="1"/>
  <c r="U112" i="4" s="1"/>
  <c r="S113" i="4"/>
  <c r="T113" i="4" s="1"/>
  <c r="U113" i="4" s="1"/>
  <c r="S114" i="4"/>
  <c r="T114" i="4" s="1"/>
  <c r="U114" i="4" s="1"/>
  <c r="S115" i="4"/>
  <c r="T115" i="4" s="1"/>
  <c r="U115" i="4" s="1"/>
  <c r="S116" i="4"/>
  <c r="T116" i="4" s="1"/>
  <c r="U116" i="4" s="1"/>
  <c r="S117" i="4"/>
  <c r="T117" i="4" s="1"/>
  <c r="U117" i="4" s="1"/>
  <c r="S118" i="4"/>
  <c r="T118" i="4" s="1"/>
  <c r="U118" i="4" s="1"/>
  <c r="S119" i="4"/>
  <c r="T119" i="4" s="1"/>
  <c r="U119" i="4" s="1"/>
  <c r="S120" i="4"/>
  <c r="T120" i="4" s="1"/>
  <c r="U120" i="4" s="1"/>
  <c r="S121" i="4"/>
  <c r="T121" i="4" s="1"/>
  <c r="U121" i="4" s="1"/>
  <c r="S122" i="4"/>
  <c r="T122" i="4" s="1"/>
  <c r="U122" i="4" s="1"/>
  <c r="S123" i="4"/>
  <c r="T123" i="4" s="1"/>
  <c r="U123" i="4" s="1"/>
  <c r="S124" i="4"/>
  <c r="T124" i="4" s="1"/>
  <c r="U124" i="4" s="1"/>
  <c r="S125" i="4"/>
  <c r="T125" i="4" s="1"/>
  <c r="U125" i="4" s="1"/>
  <c r="S126" i="4"/>
  <c r="T126" i="4" s="1"/>
  <c r="U126" i="4" s="1"/>
  <c r="S127" i="4"/>
  <c r="T127" i="4" s="1"/>
  <c r="U127" i="4" s="1"/>
  <c r="S128" i="4"/>
  <c r="T128" i="4" s="1"/>
  <c r="U128" i="4" s="1"/>
  <c r="S129" i="4"/>
  <c r="T129" i="4" s="1"/>
  <c r="U129" i="4" s="1"/>
  <c r="S130" i="4"/>
  <c r="T130" i="4" s="1"/>
  <c r="U130" i="4" s="1"/>
  <c r="S131" i="4"/>
  <c r="T131" i="4" s="1"/>
  <c r="U131" i="4" s="1"/>
  <c r="S132" i="4"/>
  <c r="T132" i="4" s="1"/>
  <c r="U132" i="4" s="1"/>
  <c r="S133" i="4"/>
  <c r="T133" i="4" s="1"/>
  <c r="U133" i="4" s="1"/>
  <c r="S134" i="4"/>
  <c r="T134" i="4" s="1"/>
  <c r="U134" i="4" s="1"/>
  <c r="S135" i="4"/>
  <c r="T135" i="4" s="1"/>
  <c r="U135" i="4" s="1"/>
  <c r="S136" i="4"/>
  <c r="T136" i="4" s="1"/>
  <c r="U136" i="4" s="1"/>
  <c r="S137" i="4"/>
  <c r="T137" i="4" s="1"/>
  <c r="U137" i="4" s="1"/>
  <c r="S138" i="4"/>
  <c r="T138" i="4" s="1"/>
  <c r="U138" i="4" s="1"/>
  <c r="S139" i="4"/>
  <c r="T139" i="4" s="1"/>
  <c r="U139" i="4" s="1"/>
  <c r="S140" i="4"/>
  <c r="T140" i="4" s="1"/>
  <c r="U140" i="4" s="1"/>
  <c r="S141" i="4"/>
  <c r="T141" i="4" s="1"/>
  <c r="U141" i="4" s="1"/>
  <c r="S142" i="4"/>
  <c r="T142" i="4" s="1"/>
  <c r="U142" i="4" s="1"/>
  <c r="S143" i="4"/>
  <c r="T143" i="4" s="1"/>
  <c r="U143" i="4" s="1"/>
  <c r="S144" i="4"/>
  <c r="T144" i="4" s="1"/>
  <c r="U144" i="4" s="1"/>
  <c r="S145" i="4"/>
  <c r="T145" i="4" s="1"/>
  <c r="U145" i="4" s="1"/>
  <c r="S146" i="4"/>
  <c r="T146" i="4" s="1"/>
  <c r="U146" i="4" s="1"/>
  <c r="S147" i="4"/>
  <c r="T147" i="4" s="1"/>
  <c r="U147" i="4" s="1"/>
  <c r="S148" i="4"/>
  <c r="T148" i="4" s="1"/>
  <c r="U148" i="4" s="1"/>
  <c r="S149" i="4"/>
  <c r="T149" i="4" s="1"/>
  <c r="U149" i="4" s="1"/>
  <c r="S150" i="4"/>
  <c r="T150" i="4" s="1"/>
  <c r="U150" i="4" s="1"/>
  <c r="S151" i="4"/>
  <c r="T151" i="4" s="1"/>
  <c r="U151" i="4" s="1"/>
  <c r="S152" i="4"/>
  <c r="T152" i="4" s="1"/>
  <c r="U152" i="4" s="1"/>
  <c r="S153" i="4"/>
  <c r="T153" i="4" s="1"/>
  <c r="U153" i="4" s="1"/>
  <c r="S154" i="4"/>
  <c r="T154" i="4" s="1"/>
  <c r="U154" i="4" s="1"/>
  <c r="S155" i="4"/>
  <c r="T155" i="4" s="1"/>
  <c r="U155" i="4" s="1"/>
  <c r="S156" i="4"/>
  <c r="T156" i="4" s="1"/>
  <c r="U156" i="4" s="1"/>
  <c r="S157" i="4"/>
  <c r="T157" i="4" s="1"/>
  <c r="U157" i="4" s="1"/>
  <c r="S158" i="4"/>
  <c r="T158" i="4" s="1"/>
  <c r="U158" i="4" s="1"/>
  <c r="S159" i="4"/>
  <c r="T159" i="4" s="1"/>
  <c r="U159" i="4" s="1"/>
  <c r="S160" i="4"/>
  <c r="T160" i="4" s="1"/>
  <c r="U160" i="4" s="1"/>
  <c r="S161" i="4"/>
  <c r="T161" i="4" s="1"/>
  <c r="U161" i="4" s="1"/>
  <c r="S162" i="4"/>
  <c r="T162" i="4" s="1"/>
  <c r="U162" i="4" s="1"/>
  <c r="S163" i="4"/>
  <c r="T163" i="4" s="1"/>
  <c r="U163" i="4" s="1"/>
  <c r="S164" i="4"/>
  <c r="T164" i="4" s="1"/>
  <c r="U164" i="4" s="1"/>
  <c r="S165" i="4"/>
  <c r="T165" i="4" s="1"/>
  <c r="U165" i="4" s="1"/>
  <c r="S166" i="4"/>
  <c r="T166" i="4" s="1"/>
  <c r="U166" i="4" s="1"/>
  <c r="S167" i="4"/>
  <c r="T167" i="4" s="1"/>
  <c r="U167" i="4" s="1"/>
  <c r="S168" i="4"/>
  <c r="T168" i="4" s="1"/>
  <c r="U168" i="4" s="1"/>
  <c r="S169" i="4"/>
  <c r="T169" i="4" s="1"/>
  <c r="U169" i="4" s="1"/>
  <c r="S170" i="4"/>
  <c r="T170" i="4" s="1"/>
  <c r="U170" i="4" s="1"/>
  <c r="S171" i="4"/>
  <c r="T171" i="4" s="1"/>
  <c r="U171" i="4" s="1"/>
  <c r="S172" i="4"/>
  <c r="T172" i="4" s="1"/>
  <c r="U172" i="4" s="1"/>
  <c r="S173" i="4"/>
  <c r="T173" i="4" s="1"/>
  <c r="U173" i="4" s="1"/>
  <c r="S174" i="4"/>
  <c r="T174" i="4" s="1"/>
  <c r="U174" i="4" s="1"/>
  <c r="S175" i="4"/>
  <c r="T175" i="4" s="1"/>
  <c r="U175" i="4" s="1"/>
  <c r="S176" i="4"/>
  <c r="T176" i="4" s="1"/>
  <c r="U176" i="4" s="1"/>
  <c r="S177" i="4"/>
  <c r="T177" i="4" s="1"/>
  <c r="U177" i="4" s="1"/>
  <c r="S178" i="4"/>
  <c r="T178" i="4" s="1"/>
  <c r="U178" i="4" s="1"/>
  <c r="S179" i="4"/>
  <c r="T179" i="4" s="1"/>
  <c r="U179" i="4" s="1"/>
  <c r="S180" i="4"/>
  <c r="T180" i="4" s="1"/>
  <c r="U180" i="4" s="1"/>
  <c r="S181" i="4"/>
  <c r="T181" i="4" s="1"/>
  <c r="U181" i="4" s="1"/>
  <c r="S182" i="4"/>
  <c r="T182" i="4" s="1"/>
  <c r="U182" i="4" s="1"/>
  <c r="S183" i="4"/>
  <c r="T183" i="4" s="1"/>
  <c r="U183" i="4" s="1"/>
  <c r="S184" i="4"/>
  <c r="T184" i="4" s="1"/>
  <c r="U184" i="4" s="1"/>
  <c r="S185" i="4"/>
  <c r="T185" i="4" s="1"/>
  <c r="U185" i="4" s="1"/>
  <c r="S186" i="4"/>
  <c r="T186" i="4" s="1"/>
  <c r="U186" i="4" s="1"/>
  <c r="S187" i="4"/>
  <c r="T187" i="4" s="1"/>
  <c r="U187" i="4" s="1"/>
  <c r="S188" i="4"/>
  <c r="T188" i="4" s="1"/>
  <c r="U188" i="4" s="1"/>
  <c r="S189" i="4"/>
  <c r="T189" i="4" s="1"/>
  <c r="U189" i="4" s="1"/>
  <c r="S190" i="4"/>
  <c r="T190" i="4" s="1"/>
  <c r="U190" i="4" s="1"/>
  <c r="S191" i="4"/>
  <c r="T191" i="4" s="1"/>
  <c r="U191" i="4" s="1"/>
  <c r="S192" i="4"/>
  <c r="T192" i="4" s="1"/>
  <c r="U192" i="4" s="1"/>
  <c r="S193" i="4"/>
  <c r="T193" i="4" s="1"/>
  <c r="U193" i="4" s="1"/>
  <c r="S194" i="4"/>
  <c r="T194" i="4" s="1"/>
  <c r="U194" i="4" s="1"/>
  <c r="S195" i="4"/>
  <c r="T195" i="4" s="1"/>
  <c r="U195" i="4" s="1"/>
  <c r="S196" i="4"/>
  <c r="T196" i="4" s="1"/>
  <c r="U196" i="4" s="1"/>
  <c r="S197" i="4"/>
  <c r="T197" i="4" s="1"/>
  <c r="U197" i="4" s="1"/>
  <c r="S198" i="4"/>
  <c r="T198" i="4" s="1"/>
  <c r="U198" i="4" s="1"/>
  <c r="S199" i="4"/>
  <c r="T199" i="4" s="1"/>
  <c r="U199" i="4" s="1"/>
  <c r="S200" i="4"/>
  <c r="T200" i="4" s="1"/>
  <c r="U200" i="4" s="1"/>
  <c r="S201" i="4"/>
  <c r="T201" i="4" s="1"/>
  <c r="U201" i="4" s="1"/>
  <c r="S202" i="4"/>
  <c r="T202" i="4" s="1"/>
  <c r="U202" i="4" s="1"/>
  <c r="S203" i="4"/>
  <c r="T203" i="4" s="1"/>
  <c r="U203" i="4" s="1"/>
  <c r="S204" i="4"/>
  <c r="T204" i="4" s="1"/>
  <c r="U204" i="4" s="1"/>
  <c r="S205" i="4"/>
  <c r="T205" i="4" s="1"/>
  <c r="U205" i="4" s="1"/>
  <c r="S206" i="4"/>
  <c r="T206" i="4" s="1"/>
  <c r="U206" i="4" s="1"/>
  <c r="S207" i="4"/>
  <c r="T207" i="4" s="1"/>
  <c r="U207" i="4" s="1"/>
  <c r="S208" i="4"/>
  <c r="T208" i="4" s="1"/>
  <c r="U208" i="4" s="1"/>
  <c r="S209" i="4"/>
  <c r="T209" i="4" s="1"/>
  <c r="U209" i="4" s="1"/>
  <c r="S210" i="4"/>
  <c r="T210" i="4" s="1"/>
  <c r="U210" i="4" s="1"/>
  <c r="S211" i="4"/>
  <c r="T211" i="4" s="1"/>
  <c r="U211" i="4" s="1"/>
  <c r="S212" i="4"/>
  <c r="T212" i="4" s="1"/>
  <c r="U212" i="4" s="1"/>
  <c r="S213" i="4"/>
  <c r="T213" i="4" s="1"/>
  <c r="U213" i="4" s="1"/>
  <c r="S214" i="4"/>
  <c r="T214" i="4" s="1"/>
  <c r="U214" i="4" s="1"/>
  <c r="S215" i="4"/>
  <c r="T215" i="4" s="1"/>
  <c r="U215" i="4" s="1"/>
  <c r="S216" i="4"/>
  <c r="T216" i="4" s="1"/>
  <c r="U216" i="4" s="1"/>
  <c r="S217" i="4"/>
  <c r="T217" i="4" s="1"/>
  <c r="U217" i="4" s="1"/>
  <c r="S218" i="4"/>
  <c r="T218" i="4" s="1"/>
  <c r="U218" i="4" s="1"/>
  <c r="S219" i="4"/>
  <c r="T219" i="4" s="1"/>
  <c r="U219" i="4" s="1"/>
  <c r="S220" i="4"/>
  <c r="T220" i="4" s="1"/>
  <c r="U220" i="4" s="1"/>
  <c r="S221" i="4"/>
  <c r="T221" i="4" s="1"/>
  <c r="U221" i="4" s="1"/>
  <c r="S222" i="4"/>
  <c r="T222" i="4" s="1"/>
  <c r="U222" i="4" s="1"/>
  <c r="S223" i="4"/>
  <c r="T223" i="4" s="1"/>
  <c r="U223" i="4" s="1"/>
  <c r="S224" i="4"/>
  <c r="T224" i="4" s="1"/>
  <c r="U224" i="4" s="1"/>
  <c r="S225" i="4"/>
  <c r="T225" i="4" s="1"/>
  <c r="U225" i="4" s="1"/>
  <c r="S226" i="4"/>
  <c r="T226" i="4" s="1"/>
  <c r="U226" i="4" s="1"/>
  <c r="S227" i="4"/>
  <c r="T227" i="4" s="1"/>
  <c r="U227" i="4" s="1"/>
  <c r="S228" i="4"/>
  <c r="T228" i="4" s="1"/>
  <c r="U228" i="4" s="1"/>
  <c r="S229" i="4"/>
  <c r="T229" i="4" s="1"/>
  <c r="U229" i="4" s="1"/>
  <c r="S230" i="4"/>
  <c r="T230" i="4" s="1"/>
  <c r="U230" i="4" s="1"/>
  <c r="S231" i="4"/>
  <c r="T231" i="4" s="1"/>
  <c r="U231" i="4" s="1"/>
  <c r="S232" i="4"/>
  <c r="T232" i="4" s="1"/>
  <c r="U232" i="4" s="1"/>
  <c r="S233" i="4"/>
  <c r="T233" i="4" s="1"/>
  <c r="U233" i="4" s="1"/>
  <c r="S234" i="4"/>
  <c r="T234" i="4" s="1"/>
  <c r="U234" i="4" s="1"/>
  <c r="S235" i="4"/>
  <c r="T235" i="4" s="1"/>
  <c r="U235" i="4" s="1"/>
  <c r="S236" i="4"/>
  <c r="T236" i="4" s="1"/>
  <c r="U236" i="4" s="1"/>
  <c r="S237" i="4"/>
  <c r="T237" i="4" s="1"/>
  <c r="U237" i="4" s="1"/>
  <c r="S238" i="4"/>
  <c r="T238" i="4" s="1"/>
  <c r="U238" i="4" s="1"/>
  <c r="S239" i="4"/>
  <c r="T239" i="4" s="1"/>
  <c r="U239" i="4" s="1"/>
  <c r="S240" i="4"/>
  <c r="T240" i="4" s="1"/>
  <c r="U240" i="4" s="1"/>
  <c r="S241" i="4"/>
  <c r="T241" i="4" s="1"/>
  <c r="U241" i="4" s="1"/>
  <c r="S242" i="4"/>
  <c r="T242" i="4" s="1"/>
  <c r="U242" i="4" s="1"/>
  <c r="S243" i="4"/>
  <c r="T243" i="4" s="1"/>
  <c r="U243" i="4" s="1"/>
  <c r="S244" i="4"/>
  <c r="T244" i="4" s="1"/>
  <c r="U244" i="4" s="1"/>
  <c r="S245" i="4"/>
  <c r="T245" i="4" s="1"/>
  <c r="U245" i="4" s="1"/>
  <c r="S246" i="4"/>
  <c r="T246" i="4" s="1"/>
  <c r="U246" i="4" s="1"/>
  <c r="S247" i="4"/>
  <c r="T247" i="4" s="1"/>
  <c r="U247" i="4" s="1"/>
  <c r="S248" i="4"/>
  <c r="T248" i="4" s="1"/>
  <c r="U248" i="4" s="1"/>
  <c r="S249" i="4"/>
  <c r="T249" i="4" s="1"/>
  <c r="U249" i="4" s="1"/>
  <c r="S250" i="4"/>
  <c r="T250" i="4" s="1"/>
  <c r="U250" i="4" s="1"/>
  <c r="S251" i="4"/>
  <c r="T251" i="4" s="1"/>
  <c r="U251" i="4" s="1"/>
  <c r="S252" i="4"/>
  <c r="T252" i="4" s="1"/>
  <c r="U252" i="4" s="1"/>
  <c r="S253" i="4"/>
  <c r="T253" i="4" s="1"/>
  <c r="U253" i="4" s="1"/>
  <c r="S254" i="4"/>
  <c r="T254" i="4" s="1"/>
  <c r="U254" i="4" s="1"/>
  <c r="S255" i="4"/>
  <c r="T255" i="4" s="1"/>
  <c r="U255" i="4" s="1"/>
  <c r="S256" i="4"/>
  <c r="T256" i="4" s="1"/>
  <c r="U256" i="4" s="1"/>
  <c r="S257" i="4"/>
  <c r="T257" i="4" s="1"/>
  <c r="U257" i="4" s="1"/>
  <c r="S258" i="4"/>
  <c r="T258" i="4" s="1"/>
  <c r="U258" i="4" s="1"/>
  <c r="S259" i="4"/>
  <c r="T259" i="4" s="1"/>
  <c r="U259" i="4" s="1"/>
  <c r="S260" i="4"/>
  <c r="T260" i="4" s="1"/>
  <c r="U260" i="4" s="1"/>
  <c r="S261" i="4"/>
  <c r="T261" i="4" s="1"/>
  <c r="U261" i="4" s="1"/>
  <c r="S262" i="4"/>
  <c r="T262" i="4" s="1"/>
  <c r="U262" i="4" s="1"/>
  <c r="S263" i="4"/>
  <c r="T263" i="4" s="1"/>
  <c r="U263" i="4" s="1"/>
  <c r="S264" i="4"/>
  <c r="T264" i="4" s="1"/>
  <c r="U264" i="4" s="1"/>
  <c r="S265" i="4"/>
  <c r="T265" i="4" s="1"/>
  <c r="U265" i="4" s="1"/>
  <c r="S266" i="4"/>
  <c r="T266" i="4" s="1"/>
  <c r="U266" i="4" s="1"/>
  <c r="S267" i="4"/>
  <c r="T267" i="4" s="1"/>
  <c r="U267" i="4" s="1"/>
  <c r="S268" i="4"/>
  <c r="T268" i="4" s="1"/>
  <c r="U268" i="4" s="1"/>
  <c r="S269" i="4"/>
  <c r="T269" i="4" s="1"/>
  <c r="U269" i="4" s="1"/>
  <c r="S270" i="4"/>
  <c r="T270" i="4" s="1"/>
  <c r="U270" i="4" s="1"/>
  <c r="S271" i="4"/>
  <c r="T271" i="4" s="1"/>
  <c r="U271" i="4" s="1"/>
  <c r="S272" i="4"/>
  <c r="T272" i="4" s="1"/>
  <c r="U272" i="4" s="1"/>
  <c r="S273" i="4"/>
  <c r="T273" i="4" s="1"/>
  <c r="U273" i="4" s="1"/>
  <c r="S274" i="4"/>
  <c r="T274" i="4" s="1"/>
  <c r="U274" i="4" s="1"/>
  <c r="S275" i="4"/>
  <c r="T275" i="4" s="1"/>
  <c r="U275" i="4" s="1"/>
  <c r="S276" i="4"/>
  <c r="T276" i="4" s="1"/>
  <c r="U276" i="4" s="1"/>
  <c r="S277" i="4"/>
  <c r="T277" i="4" s="1"/>
  <c r="U277" i="4" s="1"/>
  <c r="S278" i="4"/>
  <c r="T278" i="4" s="1"/>
  <c r="U278" i="4" s="1"/>
  <c r="S279" i="4"/>
  <c r="T279" i="4" s="1"/>
  <c r="U279" i="4" s="1"/>
  <c r="S280" i="4"/>
  <c r="T280" i="4" s="1"/>
  <c r="U280" i="4" s="1"/>
  <c r="S281" i="4"/>
  <c r="T281" i="4" s="1"/>
  <c r="U281" i="4" s="1"/>
  <c r="S282" i="4"/>
  <c r="T282" i="4" s="1"/>
  <c r="U282" i="4" s="1"/>
  <c r="S283" i="4"/>
  <c r="T283" i="4" s="1"/>
  <c r="U283" i="4" s="1"/>
  <c r="S284" i="4"/>
  <c r="T284" i="4" s="1"/>
  <c r="U284" i="4" s="1"/>
  <c r="S285" i="4"/>
  <c r="T285" i="4" s="1"/>
  <c r="U285" i="4" s="1"/>
  <c r="S286" i="4"/>
  <c r="T286" i="4" s="1"/>
  <c r="U286" i="4" s="1"/>
  <c r="S287" i="4"/>
  <c r="T287" i="4" s="1"/>
  <c r="U287" i="4" s="1"/>
  <c r="S288" i="4"/>
  <c r="T288" i="4" s="1"/>
  <c r="U288" i="4" s="1"/>
  <c r="S289" i="4"/>
  <c r="T289" i="4" s="1"/>
  <c r="U289" i="4" s="1"/>
  <c r="S290" i="4"/>
  <c r="T290" i="4" s="1"/>
  <c r="U290" i="4" s="1"/>
  <c r="S291" i="4"/>
  <c r="T291" i="4" s="1"/>
  <c r="U291" i="4" s="1"/>
  <c r="S292" i="4"/>
  <c r="T292" i="4" s="1"/>
  <c r="U292" i="4" s="1"/>
  <c r="S293" i="4"/>
  <c r="T293" i="4" s="1"/>
  <c r="U293" i="4" s="1"/>
  <c r="S294" i="4"/>
  <c r="T294" i="4" s="1"/>
  <c r="U294" i="4" s="1"/>
  <c r="S295" i="4"/>
  <c r="T295" i="4" s="1"/>
  <c r="U295" i="4" s="1"/>
  <c r="S296" i="4"/>
  <c r="T296" i="4" s="1"/>
  <c r="U296" i="4" s="1"/>
  <c r="S297" i="4"/>
  <c r="T297" i="4" s="1"/>
  <c r="U297" i="4" s="1"/>
  <c r="S298" i="4"/>
  <c r="T298" i="4" s="1"/>
  <c r="U298" i="4" s="1"/>
  <c r="S299" i="4"/>
  <c r="T299" i="4" s="1"/>
  <c r="U299" i="4" s="1"/>
  <c r="S300" i="4"/>
  <c r="T300" i="4" s="1"/>
  <c r="U300" i="4" s="1"/>
  <c r="S301" i="4"/>
  <c r="T301" i="4" s="1"/>
  <c r="U301" i="4" s="1"/>
  <c r="S302" i="4"/>
  <c r="T302" i="4" s="1"/>
  <c r="U302" i="4" s="1"/>
  <c r="S303" i="4"/>
  <c r="T303" i="4" s="1"/>
  <c r="U303" i="4" s="1"/>
  <c r="S304" i="4"/>
  <c r="T304" i="4" s="1"/>
  <c r="U304" i="4" s="1"/>
  <c r="S305" i="4"/>
  <c r="T305" i="4" s="1"/>
  <c r="U305" i="4" s="1"/>
  <c r="S306" i="4"/>
  <c r="T306" i="4" s="1"/>
  <c r="U306" i="4" s="1"/>
  <c r="S307" i="4"/>
  <c r="T307" i="4" s="1"/>
  <c r="U307" i="4" s="1"/>
  <c r="S308" i="4"/>
  <c r="T308" i="4" s="1"/>
  <c r="U308" i="4" s="1"/>
  <c r="S309" i="4"/>
  <c r="T309" i="4" s="1"/>
  <c r="U309" i="4" s="1"/>
  <c r="S310" i="4"/>
  <c r="T310" i="4" s="1"/>
  <c r="U310" i="4" s="1"/>
  <c r="S311" i="4"/>
  <c r="T311" i="4" s="1"/>
  <c r="U311" i="4" s="1"/>
  <c r="S312" i="4"/>
  <c r="T312" i="4" s="1"/>
  <c r="U312" i="4" s="1"/>
  <c r="S313" i="4"/>
  <c r="T313" i="4" s="1"/>
  <c r="U313" i="4" s="1"/>
  <c r="S314" i="4"/>
  <c r="T314" i="4" s="1"/>
  <c r="U314" i="4" s="1"/>
  <c r="S315" i="4"/>
  <c r="T315" i="4" s="1"/>
  <c r="U315" i="4" s="1"/>
  <c r="S316" i="4"/>
  <c r="T316" i="4" s="1"/>
  <c r="U316" i="4" s="1"/>
  <c r="S317" i="4"/>
  <c r="T317" i="4" s="1"/>
  <c r="U317" i="4" s="1"/>
  <c r="S318" i="4"/>
  <c r="T318" i="4" s="1"/>
  <c r="U318" i="4" s="1"/>
  <c r="S319" i="4"/>
  <c r="T319" i="4" s="1"/>
  <c r="U319" i="4" s="1"/>
  <c r="S320" i="4"/>
  <c r="T320" i="4" s="1"/>
  <c r="U320" i="4" s="1"/>
  <c r="S321" i="4"/>
  <c r="T321" i="4" s="1"/>
  <c r="U321" i="4" s="1"/>
  <c r="S322" i="4"/>
  <c r="T322" i="4" s="1"/>
  <c r="U322" i="4" s="1"/>
  <c r="S323" i="4"/>
  <c r="T323" i="4" s="1"/>
  <c r="U323" i="4" s="1"/>
  <c r="S324" i="4"/>
  <c r="T324" i="4" s="1"/>
  <c r="U324" i="4" s="1"/>
  <c r="S325" i="4"/>
  <c r="T325" i="4" s="1"/>
  <c r="U325" i="4" s="1"/>
  <c r="S326" i="4"/>
  <c r="T326" i="4" s="1"/>
  <c r="U326" i="4" s="1"/>
  <c r="S327" i="4"/>
  <c r="T327" i="4" s="1"/>
  <c r="U327" i="4" s="1"/>
  <c r="S328" i="4"/>
  <c r="T328" i="4" s="1"/>
  <c r="U328" i="4" s="1"/>
  <c r="S329" i="4"/>
  <c r="T329" i="4" s="1"/>
  <c r="U329" i="4" s="1"/>
  <c r="S330" i="4"/>
  <c r="T330" i="4" s="1"/>
  <c r="U330" i="4" s="1"/>
  <c r="S331" i="4"/>
  <c r="T331" i="4" s="1"/>
  <c r="U331" i="4" s="1"/>
  <c r="S332" i="4"/>
  <c r="T332" i="4" s="1"/>
  <c r="U332" i="4" s="1"/>
  <c r="S333" i="4"/>
  <c r="T333" i="4" s="1"/>
  <c r="U333" i="4" s="1"/>
  <c r="S334" i="4"/>
  <c r="T334" i="4" s="1"/>
  <c r="U334" i="4" s="1"/>
  <c r="S335" i="4"/>
  <c r="T335" i="4" s="1"/>
  <c r="U335" i="4" s="1"/>
  <c r="S336" i="4"/>
  <c r="T336" i="4" s="1"/>
  <c r="U336" i="4" s="1"/>
  <c r="S337" i="4"/>
  <c r="T337" i="4" s="1"/>
  <c r="U337" i="4" s="1"/>
  <c r="S338" i="4"/>
  <c r="T338" i="4" s="1"/>
  <c r="U338" i="4" s="1"/>
  <c r="S339" i="4"/>
  <c r="T339" i="4" s="1"/>
  <c r="U339" i="4" s="1"/>
  <c r="S340" i="4"/>
  <c r="T340" i="4" s="1"/>
  <c r="U340" i="4" s="1"/>
  <c r="S341" i="4"/>
  <c r="T341" i="4" s="1"/>
  <c r="U341" i="4" s="1"/>
  <c r="S342" i="4"/>
  <c r="T342" i="4" s="1"/>
  <c r="U342" i="4" s="1"/>
  <c r="S343" i="4"/>
  <c r="T343" i="4" s="1"/>
  <c r="U343" i="4" s="1"/>
  <c r="S344" i="4"/>
  <c r="T344" i="4" s="1"/>
  <c r="U344" i="4" s="1"/>
  <c r="S345" i="4"/>
  <c r="T345" i="4" s="1"/>
  <c r="U345" i="4" s="1"/>
  <c r="S346" i="4"/>
  <c r="T346" i="4" s="1"/>
  <c r="U346" i="4" s="1"/>
  <c r="S347" i="4"/>
  <c r="T347" i="4" s="1"/>
  <c r="U347" i="4" s="1"/>
  <c r="S348" i="4"/>
  <c r="T348" i="4" s="1"/>
  <c r="U348" i="4" s="1"/>
  <c r="S349" i="4"/>
  <c r="T349" i="4" s="1"/>
  <c r="U349" i="4" s="1"/>
  <c r="S350" i="4"/>
  <c r="T350" i="4" s="1"/>
  <c r="U350" i="4" s="1"/>
  <c r="S351" i="4"/>
  <c r="T351" i="4" s="1"/>
  <c r="U351" i="4" s="1"/>
  <c r="S352" i="4"/>
  <c r="T352" i="4" s="1"/>
  <c r="U352" i="4" s="1"/>
  <c r="S353" i="4"/>
  <c r="T353" i="4" s="1"/>
  <c r="U353" i="4" s="1"/>
  <c r="S354" i="4"/>
  <c r="T354" i="4" s="1"/>
  <c r="U354" i="4" s="1"/>
  <c r="S355" i="4"/>
  <c r="T355" i="4" s="1"/>
  <c r="U355" i="4" s="1"/>
  <c r="S356" i="4"/>
  <c r="T356" i="4" s="1"/>
  <c r="U356" i="4" s="1"/>
  <c r="S357" i="4"/>
  <c r="T357" i="4" s="1"/>
  <c r="U357" i="4" s="1"/>
  <c r="S358" i="4"/>
  <c r="T358" i="4" s="1"/>
  <c r="U358" i="4" s="1"/>
  <c r="S359" i="4"/>
  <c r="T359" i="4" s="1"/>
  <c r="U359" i="4" s="1"/>
  <c r="S360" i="4"/>
  <c r="T360" i="4" s="1"/>
  <c r="U360" i="4" s="1"/>
  <c r="S361" i="4"/>
  <c r="T361" i="4" s="1"/>
  <c r="U361" i="4" s="1"/>
  <c r="S362" i="4"/>
  <c r="T362" i="4" s="1"/>
  <c r="U362" i="4" s="1"/>
  <c r="S363" i="4"/>
  <c r="T363" i="4" s="1"/>
  <c r="U363" i="4" s="1"/>
  <c r="S364" i="4"/>
  <c r="T364" i="4" s="1"/>
  <c r="U364" i="4" s="1"/>
  <c r="S365" i="4"/>
  <c r="T365" i="4" s="1"/>
  <c r="U365" i="4" s="1"/>
  <c r="S366" i="4"/>
  <c r="T366" i="4" s="1"/>
  <c r="U366" i="4" s="1"/>
  <c r="S367" i="4"/>
  <c r="T367" i="4" s="1"/>
  <c r="U367" i="4" s="1"/>
  <c r="S368" i="4"/>
  <c r="T368" i="4" s="1"/>
  <c r="U368" i="4" s="1"/>
  <c r="S369" i="4"/>
  <c r="T369" i="4" s="1"/>
  <c r="U369" i="4" s="1"/>
  <c r="S370" i="4"/>
  <c r="T370" i="4" s="1"/>
  <c r="U370" i="4" s="1"/>
  <c r="S371" i="4"/>
  <c r="T371" i="4" s="1"/>
  <c r="U371" i="4" s="1"/>
  <c r="S372" i="4"/>
  <c r="T372" i="4" s="1"/>
  <c r="U372" i="4" s="1"/>
  <c r="S373" i="4"/>
  <c r="T373" i="4" s="1"/>
  <c r="U373" i="4" s="1"/>
  <c r="S374" i="4"/>
  <c r="T374" i="4" s="1"/>
  <c r="U374" i="4" s="1"/>
  <c r="S375" i="4"/>
  <c r="T375" i="4" s="1"/>
  <c r="U375" i="4" s="1"/>
  <c r="S376" i="4"/>
  <c r="T376" i="4" s="1"/>
  <c r="U376" i="4" s="1"/>
  <c r="S377" i="4"/>
  <c r="T377" i="4" s="1"/>
  <c r="U377" i="4" s="1"/>
  <c r="S378" i="4"/>
  <c r="T378" i="4" s="1"/>
  <c r="U378" i="4" s="1"/>
  <c r="S379" i="4"/>
  <c r="T379" i="4" s="1"/>
  <c r="U379" i="4" s="1"/>
  <c r="S380" i="4"/>
  <c r="T380" i="4" s="1"/>
  <c r="U380" i="4" s="1"/>
  <c r="S381" i="4"/>
  <c r="T381" i="4" s="1"/>
  <c r="U381" i="4" s="1"/>
  <c r="S382" i="4"/>
  <c r="T382" i="4" s="1"/>
  <c r="U382" i="4" s="1"/>
  <c r="S383" i="4"/>
  <c r="T383" i="4" s="1"/>
  <c r="U383" i="4" s="1"/>
  <c r="S384" i="4"/>
  <c r="T384" i="4" s="1"/>
  <c r="U384" i="4" s="1"/>
  <c r="S385" i="4"/>
  <c r="T385" i="4" s="1"/>
  <c r="U385" i="4" s="1"/>
  <c r="S386" i="4"/>
  <c r="T386" i="4" s="1"/>
  <c r="U386" i="4" s="1"/>
  <c r="S387" i="4"/>
  <c r="T387" i="4" s="1"/>
  <c r="U387" i="4" s="1"/>
  <c r="S388" i="4"/>
  <c r="T388" i="4" s="1"/>
  <c r="U388" i="4" s="1"/>
  <c r="S389" i="4"/>
  <c r="T389" i="4" s="1"/>
  <c r="U389" i="4" s="1"/>
  <c r="S390" i="4"/>
  <c r="T390" i="4" s="1"/>
  <c r="U390" i="4" s="1"/>
  <c r="S391" i="4"/>
  <c r="T391" i="4" s="1"/>
  <c r="U391" i="4" s="1"/>
  <c r="S392" i="4"/>
  <c r="T392" i="4" s="1"/>
  <c r="U392" i="4" s="1"/>
  <c r="S393" i="4"/>
  <c r="T393" i="4" s="1"/>
  <c r="U393" i="4" s="1"/>
  <c r="S394" i="4"/>
  <c r="T394" i="4" s="1"/>
  <c r="U394" i="4" s="1"/>
  <c r="S395" i="4"/>
  <c r="T395" i="4" s="1"/>
  <c r="U395" i="4" s="1"/>
  <c r="S396" i="4"/>
  <c r="T396" i="4" s="1"/>
  <c r="U396" i="4" s="1"/>
  <c r="S397" i="4"/>
  <c r="T397" i="4" s="1"/>
  <c r="U397" i="4" s="1"/>
  <c r="S398" i="4"/>
  <c r="T398" i="4" s="1"/>
  <c r="U398" i="4" s="1"/>
  <c r="S399" i="4"/>
  <c r="T399" i="4" s="1"/>
  <c r="U399" i="4" s="1"/>
  <c r="S400" i="4"/>
  <c r="T400" i="4" s="1"/>
  <c r="U400" i="4" s="1"/>
  <c r="S401" i="4"/>
  <c r="T401" i="4" s="1"/>
  <c r="U401" i="4" s="1"/>
  <c r="S402" i="4"/>
  <c r="T402" i="4" s="1"/>
  <c r="U402" i="4" s="1"/>
  <c r="S403" i="4"/>
  <c r="T403" i="4" s="1"/>
  <c r="U403" i="4" s="1"/>
  <c r="S404" i="4"/>
  <c r="T404" i="4" s="1"/>
  <c r="U404" i="4" s="1"/>
  <c r="S405" i="4"/>
  <c r="T405" i="4" s="1"/>
  <c r="U405" i="4" s="1"/>
  <c r="S406" i="4"/>
  <c r="T406" i="4" s="1"/>
  <c r="U406" i="4" s="1"/>
  <c r="S407" i="4"/>
  <c r="T407" i="4" s="1"/>
  <c r="U407" i="4" s="1"/>
  <c r="S408" i="4"/>
  <c r="T408" i="4" s="1"/>
  <c r="U408" i="4" s="1"/>
  <c r="S409" i="4"/>
  <c r="T409" i="4" s="1"/>
  <c r="U409" i="4" s="1"/>
  <c r="S410" i="4"/>
  <c r="T410" i="4" s="1"/>
  <c r="U410" i="4" s="1"/>
  <c r="S411" i="4"/>
  <c r="T411" i="4" s="1"/>
  <c r="U411" i="4" s="1"/>
  <c r="S412" i="4"/>
  <c r="T412" i="4" s="1"/>
  <c r="U412" i="4" s="1"/>
  <c r="S413" i="4"/>
  <c r="T413" i="4" s="1"/>
  <c r="U413" i="4" s="1"/>
  <c r="S414" i="4"/>
  <c r="T414" i="4" s="1"/>
  <c r="U414" i="4" s="1"/>
  <c r="S415" i="4"/>
  <c r="T415" i="4" s="1"/>
  <c r="U415" i="4" s="1"/>
  <c r="S416" i="4"/>
  <c r="T416" i="4" s="1"/>
  <c r="U416" i="4" s="1"/>
  <c r="S417" i="4"/>
  <c r="T417" i="4" s="1"/>
  <c r="U417" i="4" s="1"/>
  <c r="S418" i="4"/>
  <c r="T418" i="4" s="1"/>
  <c r="U418" i="4" s="1"/>
  <c r="S419" i="4"/>
  <c r="T419" i="4" s="1"/>
  <c r="U419" i="4" s="1"/>
  <c r="S420" i="4"/>
  <c r="T420" i="4" s="1"/>
  <c r="U420" i="4" s="1"/>
  <c r="S421" i="4"/>
  <c r="T421" i="4" s="1"/>
  <c r="U421" i="4" s="1"/>
  <c r="S422" i="4"/>
  <c r="T422" i="4" s="1"/>
  <c r="U422" i="4" s="1"/>
  <c r="S423" i="4"/>
  <c r="T423" i="4" s="1"/>
  <c r="U423" i="4" s="1"/>
  <c r="S424" i="4"/>
  <c r="T424" i="4" s="1"/>
  <c r="U424" i="4" s="1"/>
  <c r="S425" i="4"/>
  <c r="T425" i="4" s="1"/>
  <c r="U425" i="4" s="1"/>
  <c r="S426" i="4"/>
  <c r="T426" i="4" s="1"/>
  <c r="U426" i="4" s="1"/>
  <c r="S427" i="4"/>
  <c r="T427" i="4" s="1"/>
  <c r="U427" i="4" s="1"/>
  <c r="S428" i="4"/>
  <c r="T428" i="4" s="1"/>
  <c r="U428" i="4" s="1"/>
  <c r="S429" i="4"/>
  <c r="T429" i="4" s="1"/>
  <c r="U429" i="4" s="1"/>
  <c r="S430" i="4"/>
  <c r="T430" i="4" s="1"/>
  <c r="U430" i="4" s="1"/>
  <c r="S431" i="4"/>
  <c r="T431" i="4" s="1"/>
  <c r="U431" i="4" s="1"/>
  <c r="S432" i="4"/>
  <c r="T432" i="4" s="1"/>
  <c r="U432" i="4" s="1"/>
  <c r="S433" i="4"/>
  <c r="T433" i="4" s="1"/>
  <c r="U433" i="4" s="1"/>
  <c r="S434" i="4"/>
  <c r="T434" i="4" s="1"/>
  <c r="U434" i="4" s="1"/>
  <c r="S435" i="4"/>
  <c r="T435" i="4" s="1"/>
  <c r="U435" i="4" s="1"/>
  <c r="S436" i="4"/>
  <c r="T436" i="4" s="1"/>
  <c r="U436" i="4" s="1"/>
  <c r="S437" i="4"/>
  <c r="T437" i="4" s="1"/>
  <c r="U437" i="4" s="1"/>
  <c r="S438" i="4"/>
  <c r="T438" i="4" s="1"/>
  <c r="U438" i="4" s="1"/>
  <c r="S439" i="4"/>
  <c r="T439" i="4" s="1"/>
  <c r="U439" i="4" s="1"/>
  <c r="S440" i="4"/>
  <c r="T440" i="4" s="1"/>
  <c r="U440" i="4" s="1"/>
  <c r="S441" i="4"/>
  <c r="T441" i="4" s="1"/>
  <c r="U441" i="4" s="1"/>
  <c r="S442" i="4"/>
  <c r="T442" i="4" s="1"/>
  <c r="U442" i="4" s="1"/>
  <c r="S443" i="4"/>
  <c r="T443" i="4" s="1"/>
  <c r="U443" i="4" s="1"/>
  <c r="S444" i="4"/>
  <c r="T444" i="4" s="1"/>
  <c r="U444" i="4" s="1"/>
  <c r="S445" i="4"/>
  <c r="T445" i="4" s="1"/>
  <c r="U445" i="4" s="1"/>
  <c r="S446" i="4"/>
  <c r="T446" i="4" s="1"/>
  <c r="U446" i="4" s="1"/>
  <c r="S447" i="4"/>
  <c r="T447" i="4" s="1"/>
  <c r="U447" i="4" s="1"/>
  <c r="S448" i="4"/>
  <c r="T448" i="4" s="1"/>
  <c r="U448" i="4" s="1"/>
  <c r="S449" i="4"/>
  <c r="T449" i="4" s="1"/>
  <c r="U449" i="4" s="1"/>
  <c r="S450" i="4"/>
  <c r="T450" i="4" s="1"/>
  <c r="U450" i="4" s="1"/>
  <c r="S451" i="4"/>
  <c r="T451" i="4" s="1"/>
  <c r="U451" i="4" s="1"/>
  <c r="S452" i="4"/>
  <c r="T452" i="4" s="1"/>
  <c r="U452" i="4" s="1"/>
  <c r="S453" i="4"/>
  <c r="T453" i="4" s="1"/>
  <c r="U453" i="4" s="1"/>
  <c r="S454" i="4"/>
  <c r="T454" i="4" s="1"/>
  <c r="U454" i="4" s="1"/>
  <c r="S455" i="4"/>
  <c r="T455" i="4" s="1"/>
  <c r="U455" i="4" s="1"/>
  <c r="S456" i="4"/>
  <c r="T456" i="4" s="1"/>
  <c r="U456" i="4" s="1"/>
  <c r="S457" i="4"/>
  <c r="T457" i="4" s="1"/>
  <c r="U457" i="4" s="1"/>
  <c r="S458" i="4"/>
  <c r="T458" i="4" s="1"/>
  <c r="U458" i="4" s="1"/>
  <c r="S459" i="4"/>
  <c r="T459" i="4" s="1"/>
  <c r="U459" i="4" s="1"/>
  <c r="S460" i="4"/>
  <c r="T460" i="4" s="1"/>
  <c r="U460" i="4" s="1"/>
  <c r="S461" i="4"/>
  <c r="T461" i="4" s="1"/>
  <c r="U461" i="4" s="1"/>
  <c r="S462" i="4"/>
  <c r="T462" i="4" s="1"/>
  <c r="U462" i="4" s="1"/>
  <c r="S463" i="4"/>
  <c r="T463" i="4" s="1"/>
  <c r="U463" i="4" s="1"/>
  <c r="S464" i="4"/>
  <c r="T464" i="4" s="1"/>
  <c r="U464" i="4" s="1"/>
  <c r="S465" i="4"/>
  <c r="T465" i="4" s="1"/>
  <c r="U465" i="4" s="1"/>
  <c r="S466" i="4"/>
  <c r="T466" i="4" s="1"/>
  <c r="U466" i="4" s="1"/>
  <c r="S467" i="4"/>
  <c r="T467" i="4" s="1"/>
  <c r="U467" i="4" s="1"/>
  <c r="S468" i="4"/>
  <c r="T468" i="4" s="1"/>
  <c r="U468" i="4" s="1"/>
  <c r="S469" i="4"/>
  <c r="T469" i="4" s="1"/>
  <c r="U469" i="4" s="1"/>
  <c r="S470" i="4"/>
  <c r="T470" i="4" s="1"/>
  <c r="U470" i="4" s="1"/>
  <c r="S471" i="4"/>
  <c r="T471" i="4" s="1"/>
  <c r="U471" i="4" s="1"/>
  <c r="S472" i="4"/>
  <c r="T472" i="4" s="1"/>
  <c r="U472" i="4" s="1"/>
  <c r="S473" i="4"/>
  <c r="T473" i="4" s="1"/>
  <c r="U473" i="4" s="1"/>
  <c r="S474" i="4"/>
  <c r="T474" i="4" s="1"/>
  <c r="U474" i="4" s="1"/>
  <c r="S475" i="4"/>
  <c r="T475" i="4" s="1"/>
  <c r="U475" i="4" s="1"/>
  <c r="S476" i="4"/>
  <c r="T476" i="4" s="1"/>
  <c r="U476" i="4" s="1"/>
  <c r="S477" i="4"/>
  <c r="T477" i="4" s="1"/>
  <c r="U477" i="4" s="1"/>
  <c r="S478" i="4"/>
  <c r="T478" i="4" s="1"/>
  <c r="U478" i="4" s="1"/>
  <c r="S479" i="4"/>
  <c r="T479" i="4" s="1"/>
  <c r="U479" i="4" s="1"/>
  <c r="S480" i="4"/>
  <c r="T480" i="4" s="1"/>
  <c r="U480" i="4" s="1"/>
  <c r="S481" i="4"/>
  <c r="T481" i="4" s="1"/>
  <c r="U481" i="4" s="1"/>
  <c r="S482" i="4"/>
  <c r="T482" i="4" s="1"/>
  <c r="U482" i="4" s="1"/>
  <c r="S483" i="4"/>
  <c r="T483" i="4" s="1"/>
  <c r="U483" i="4" s="1"/>
  <c r="S484" i="4"/>
  <c r="T484" i="4" s="1"/>
  <c r="U484" i="4" s="1"/>
  <c r="S485" i="4"/>
  <c r="T485" i="4" s="1"/>
  <c r="U485" i="4" s="1"/>
  <c r="S486" i="4"/>
  <c r="T486" i="4" s="1"/>
  <c r="U486" i="4" s="1"/>
  <c r="S487" i="4"/>
  <c r="T487" i="4" s="1"/>
  <c r="U487" i="4" s="1"/>
  <c r="S488" i="4"/>
  <c r="T488" i="4" s="1"/>
  <c r="U488" i="4" s="1"/>
  <c r="S489" i="4"/>
  <c r="T489" i="4" s="1"/>
  <c r="U489" i="4" s="1"/>
  <c r="S490" i="4"/>
  <c r="T490" i="4" s="1"/>
  <c r="U490" i="4" s="1"/>
  <c r="S491" i="4"/>
  <c r="T491" i="4" s="1"/>
  <c r="U491" i="4" s="1"/>
  <c r="S492" i="4"/>
  <c r="T492" i="4" s="1"/>
  <c r="U492" i="4" s="1"/>
  <c r="S493" i="4"/>
  <c r="T493" i="4" s="1"/>
  <c r="U493" i="4" s="1"/>
  <c r="S494" i="4"/>
  <c r="T494" i="4" s="1"/>
  <c r="U494" i="4" s="1"/>
  <c r="S495" i="4"/>
  <c r="T495" i="4" s="1"/>
  <c r="U495" i="4" s="1"/>
  <c r="S496" i="4"/>
  <c r="T496" i="4" s="1"/>
  <c r="U496" i="4" s="1"/>
  <c r="S497" i="4"/>
  <c r="T497" i="4" s="1"/>
  <c r="U497" i="4" s="1"/>
  <c r="S498" i="4"/>
  <c r="T498" i="4" s="1"/>
  <c r="U498" i="4" s="1"/>
  <c r="S499" i="4"/>
  <c r="T499" i="4" s="1"/>
  <c r="U499" i="4" s="1"/>
  <c r="S500" i="4"/>
  <c r="T500" i="4" s="1"/>
  <c r="U500" i="4" s="1"/>
  <c r="S501" i="4"/>
  <c r="T501" i="4" s="1"/>
  <c r="U501" i="4" s="1"/>
  <c r="S502" i="4"/>
  <c r="T502" i="4" s="1"/>
  <c r="U502" i="4" s="1"/>
  <c r="S503" i="4"/>
  <c r="T503" i="4" s="1"/>
  <c r="U503" i="4" s="1"/>
  <c r="S504" i="4"/>
  <c r="T504" i="4" s="1"/>
  <c r="U504" i="4" s="1"/>
  <c r="S505" i="4"/>
  <c r="T505" i="4" s="1"/>
  <c r="U505" i="4" s="1"/>
  <c r="S506" i="4"/>
  <c r="T506" i="4" s="1"/>
  <c r="U506" i="4" s="1"/>
  <c r="S507" i="4"/>
  <c r="T507" i="4" s="1"/>
  <c r="U507" i="4" s="1"/>
  <c r="S508" i="4"/>
  <c r="T508" i="4" s="1"/>
  <c r="U508" i="4" s="1"/>
  <c r="S509" i="4"/>
  <c r="T509" i="4" s="1"/>
  <c r="U509" i="4" s="1"/>
  <c r="S510" i="4"/>
  <c r="T510" i="4" s="1"/>
  <c r="U510" i="4" s="1"/>
  <c r="S511" i="4"/>
  <c r="T511" i="4" s="1"/>
  <c r="U511" i="4" s="1"/>
  <c r="S512" i="4"/>
  <c r="T512" i="4" s="1"/>
  <c r="U512" i="4" s="1"/>
  <c r="S513" i="4"/>
  <c r="T513" i="4" s="1"/>
  <c r="U513" i="4" s="1"/>
  <c r="S514" i="4"/>
  <c r="T514" i="4" s="1"/>
  <c r="U514" i="4" s="1"/>
  <c r="S515" i="4"/>
  <c r="T515" i="4" s="1"/>
  <c r="U515" i="4" s="1"/>
  <c r="S516" i="4"/>
  <c r="T516" i="4" s="1"/>
  <c r="U516" i="4" s="1"/>
  <c r="S517" i="4"/>
  <c r="T517" i="4" s="1"/>
  <c r="U517" i="4" s="1"/>
  <c r="S518" i="4"/>
  <c r="T518" i="4" s="1"/>
  <c r="U518" i="4" s="1"/>
  <c r="S519" i="4"/>
  <c r="T519" i="4" s="1"/>
  <c r="U519" i="4" s="1"/>
  <c r="S520" i="4"/>
  <c r="T520" i="4" s="1"/>
  <c r="U520" i="4" s="1"/>
  <c r="S521" i="4"/>
  <c r="T521" i="4" s="1"/>
  <c r="U521" i="4" s="1"/>
  <c r="S522" i="4"/>
  <c r="T522" i="4" s="1"/>
  <c r="U522" i="4" s="1"/>
  <c r="S523" i="4"/>
  <c r="T523" i="4" s="1"/>
  <c r="U523" i="4" s="1"/>
  <c r="S524" i="4"/>
  <c r="T524" i="4" s="1"/>
  <c r="U524" i="4" s="1"/>
  <c r="S525" i="4"/>
  <c r="T525" i="4" s="1"/>
  <c r="U525" i="4" s="1"/>
  <c r="S526" i="4"/>
  <c r="T526" i="4" s="1"/>
  <c r="U526" i="4" s="1"/>
  <c r="S527" i="4"/>
  <c r="T527" i="4" s="1"/>
  <c r="U527" i="4" s="1"/>
  <c r="S528" i="4"/>
  <c r="T528" i="4" s="1"/>
  <c r="U528" i="4" s="1"/>
  <c r="S529" i="4"/>
  <c r="T529" i="4" s="1"/>
  <c r="U529" i="4" s="1"/>
  <c r="S530" i="4"/>
  <c r="T530" i="4" s="1"/>
  <c r="U530" i="4" s="1"/>
  <c r="S531" i="4"/>
  <c r="T531" i="4" s="1"/>
  <c r="U531" i="4" s="1"/>
  <c r="S532" i="4"/>
  <c r="T532" i="4" s="1"/>
  <c r="U532" i="4" s="1"/>
  <c r="S533" i="4"/>
  <c r="T533" i="4" s="1"/>
  <c r="U533" i="4" s="1"/>
  <c r="S534" i="4"/>
  <c r="T534" i="4" s="1"/>
  <c r="U534" i="4" s="1"/>
  <c r="S535" i="4"/>
  <c r="T535" i="4" s="1"/>
  <c r="U535" i="4" s="1"/>
  <c r="S536" i="4"/>
  <c r="T536" i="4" s="1"/>
  <c r="U536" i="4" s="1"/>
  <c r="S537" i="4"/>
  <c r="T537" i="4" s="1"/>
  <c r="U537" i="4" s="1"/>
  <c r="S538" i="4"/>
  <c r="T538" i="4" s="1"/>
  <c r="U538" i="4" s="1"/>
  <c r="S539" i="4"/>
  <c r="T539" i="4" s="1"/>
  <c r="U539" i="4" s="1"/>
  <c r="S540" i="4"/>
  <c r="T540" i="4" s="1"/>
  <c r="U540" i="4" s="1"/>
  <c r="S541" i="4"/>
  <c r="T541" i="4" s="1"/>
  <c r="U541" i="4" s="1"/>
  <c r="S542" i="4"/>
  <c r="T542" i="4" s="1"/>
  <c r="U542" i="4" s="1"/>
  <c r="S543" i="4"/>
  <c r="T543" i="4" s="1"/>
  <c r="U543" i="4" s="1"/>
  <c r="S544" i="4"/>
  <c r="T544" i="4" s="1"/>
  <c r="U544" i="4" s="1"/>
  <c r="S545" i="4"/>
  <c r="T545" i="4" s="1"/>
  <c r="U545" i="4" s="1"/>
  <c r="S546" i="4"/>
  <c r="T546" i="4" s="1"/>
  <c r="U546" i="4" s="1"/>
  <c r="S547" i="4"/>
  <c r="T547" i="4" s="1"/>
  <c r="U547" i="4" s="1"/>
  <c r="S548" i="4"/>
  <c r="T548" i="4" s="1"/>
  <c r="U548" i="4" s="1"/>
  <c r="S549" i="4"/>
  <c r="T549" i="4" s="1"/>
  <c r="U549" i="4" s="1"/>
  <c r="S550" i="4"/>
  <c r="T550" i="4" s="1"/>
  <c r="U550" i="4" s="1"/>
  <c r="S551" i="4"/>
  <c r="T551" i="4" s="1"/>
  <c r="U551" i="4" s="1"/>
  <c r="S552" i="4"/>
  <c r="T552" i="4" s="1"/>
  <c r="U552" i="4" s="1"/>
  <c r="S553" i="4"/>
  <c r="T553" i="4" s="1"/>
  <c r="U553" i="4" s="1"/>
  <c r="S554" i="4"/>
  <c r="T554" i="4" s="1"/>
  <c r="U554" i="4" s="1"/>
  <c r="S555" i="4"/>
  <c r="T555" i="4" s="1"/>
  <c r="U555" i="4" s="1"/>
  <c r="S556" i="4"/>
  <c r="T556" i="4" s="1"/>
  <c r="U556" i="4" s="1"/>
  <c r="S557" i="4"/>
  <c r="T557" i="4" s="1"/>
  <c r="U557" i="4" s="1"/>
  <c r="S558" i="4"/>
  <c r="T558" i="4" s="1"/>
  <c r="U558" i="4" s="1"/>
  <c r="S559" i="4"/>
  <c r="T559" i="4" s="1"/>
  <c r="U559" i="4" s="1"/>
  <c r="S560" i="4"/>
  <c r="T560" i="4" s="1"/>
  <c r="U560" i="4" s="1"/>
  <c r="S561" i="4"/>
  <c r="T561" i="4" s="1"/>
  <c r="U561" i="4" s="1"/>
  <c r="S562" i="4"/>
  <c r="T562" i="4" s="1"/>
  <c r="U562" i="4" s="1"/>
  <c r="S563" i="4"/>
  <c r="T563" i="4" s="1"/>
  <c r="U563" i="4" s="1"/>
  <c r="S564" i="4"/>
  <c r="T564" i="4" s="1"/>
  <c r="U564" i="4" s="1"/>
  <c r="S565" i="4"/>
  <c r="T565" i="4" s="1"/>
  <c r="U565" i="4" s="1"/>
  <c r="S566" i="4"/>
  <c r="T566" i="4" s="1"/>
  <c r="U566" i="4" s="1"/>
  <c r="S567" i="4"/>
  <c r="T567" i="4" s="1"/>
  <c r="U567" i="4" s="1"/>
  <c r="S568" i="4"/>
  <c r="T568" i="4" s="1"/>
  <c r="U568" i="4" s="1"/>
  <c r="S569" i="4"/>
  <c r="T569" i="4" s="1"/>
  <c r="U569" i="4" s="1"/>
  <c r="S570" i="4"/>
  <c r="T570" i="4" s="1"/>
  <c r="U570" i="4" s="1"/>
  <c r="S571" i="4"/>
  <c r="T571" i="4" s="1"/>
  <c r="U571" i="4" s="1"/>
  <c r="S572" i="4"/>
  <c r="T572" i="4" s="1"/>
  <c r="U572" i="4" s="1"/>
  <c r="S573" i="4"/>
  <c r="T573" i="4" s="1"/>
  <c r="U573" i="4" s="1"/>
  <c r="S574" i="4"/>
  <c r="T574" i="4" s="1"/>
  <c r="U574" i="4" s="1"/>
  <c r="S575" i="4"/>
  <c r="T575" i="4" s="1"/>
  <c r="U575" i="4" s="1"/>
  <c r="S576" i="4"/>
  <c r="T576" i="4" s="1"/>
  <c r="U576" i="4" s="1"/>
  <c r="S577" i="4"/>
  <c r="T577" i="4" s="1"/>
  <c r="U577" i="4" s="1"/>
  <c r="S578" i="4"/>
  <c r="T578" i="4" s="1"/>
  <c r="U578" i="4" s="1"/>
  <c r="S579" i="4"/>
  <c r="T579" i="4" s="1"/>
  <c r="U579" i="4" s="1"/>
  <c r="S580" i="4"/>
  <c r="T580" i="4" s="1"/>
  <c r="U580" i="4" s="1"/>
  <c r="S581" i="4"/>
  <c r="T581" i="4" s="1"/>
  <c r="U581" i="4" s="1"/>
  <c r="S582" i="4"/>
  <c r="T582" i="4" s="1"/>
  <c r="U582" i="4" s="1"/>
  <c r="S583" i="4"/>
  <c r="T583" i="4" s="1"/>
  <c r="U583" i="4" s="1"/>
  <c r="S584" i="4"/>
  <c r="T584" i="4" s="1"/>
  <c r="U584" i="4" s="1"/>
  <c r="S585" i="4"/>
  <c r="T585" i="4" s="1"/>
  <c r="U585" i="4" s="1"/>
  <c r="S586" i="4"/>
  <c r="T586" i="4" s="1"/>
  <c r="U586" i="4" s="1"/>
  <c r="S587" i="4"/>
  <c r="T587" i="4" s="1"/>
  <c r="U587" i="4" s="1"/>
  <c r="S588" i="4"/>
  <c r="T588" i="4" s="1"/>
  <c r="U588" i="4" s="1"/>
  <c r="S589" i="4"/>
  <c r="T589" i="4" s="1"/>
  <c r="U589" i="4" s="1"/>
  <c r="S590" i="4"/>
  <c r="T590" i="4" s="1"/>
  <c r="U590" i="4" s="1"/>
  <c r="S591" i="4"/>
  <c r="T591" i="4" s="1"/>
  <c r="U591" i="4" s="1"/>
  <c r="S592" i="4"/>
  <c r="T592" i="4" s="1"/>
  <c r="U592" i="4" s="1"/>
  <c r="S593" i="4"/>
  <c r="T593" i="4" s="1"/>
  <c r="U593" i="4" s="1"/>
  <c r="S594" i="4"/>
  <c r="T594" i="4" s="1"/>
  <c r="U594" i="4" s="1"/>
  <c r="S595" i="4"/>
  <c r="T595" i="4" s="1"/>
  <c r="U595" i="4" s="1"/>
  <c r="S596" i="4"/>
  <c r="T596" i="4" s="1"/>
  <c r="U596" i="4" s="1"/>
  <c r="S597" i="4"/>
  <c r="T597" i="4" s="1"/>
  <c r="U597" i="4" s="1"/>
  <c r="S598" i="4"/>
  <c r="T598" i="4" s="1"/>
  <c r="U598" i="4" s="1"/>
  <c r="S599" i="4"/>
  <c r="T599" i="4" s="1"/>
  <c r="U599" i="4" s="1"/>
  <c r="S600" i="4"/>
  <c r="T600" i="4" s="1"/>
  <c r="U600" i="4" s="1"/>
  <c r="S601" i="4"/>
  <c r="T601" i="4" s="1"/>
  <c r="U601" i="4" s="1"/>
  <c r="S602" i="4"/>
  <c r="T602" i="4" s="1"/>
  <c r="U602" i="4" s="1"/>
  <c r="S603" i="4"/>
  <c r="T603" i="4" s="1"/>
  <c r="U603" i="4" s="1"/>
  <c r="S604" i="4"/>
  <c r="T604" i="4" s="1"/>
  <c r="U604" i="4" s="1"/>
  <c r="S605" i="4"/>
  <c r="T605" i="4" s="1"/>
  <c r="U605" i="4" s="1"/>
  <c r="S606" i="4"/>
  <c r="T606" i="4" s="1"/>
  <c r="U606" i="4" s="1"/>
  <c r="S607" i="4"/>
  <c r="T607" i="4" s="1"/>
  <c r="U607" i="4" s="1"/>
  <c r="S608" i="4"/>
  <c r="T608" i="4" s="1"/>
  <c r="U608" i="4" s="1"/>
  <c r="S609" i="4"/>
  <c r="T609" i="4" s="1"/>
  <c r="U609" i="4" s="1"/>
  <c r="S610" i="4"/>
  <c r="T610" i="4" s="1"/>
  <c r="U610" i="4" s="1"/>
  <c r="S611" i="4"/>
  <c r="T611" i="4" s="1"/>
  <c r="U611" i="4" s="1"/>
  <c r="S612" i="4"/>
  <c r="T612" i="4" s="1"/>
  <c r="U612" i="4" s="1"/>
  <c r="S613" i="4"/>
  <c r="T613" i="4" s="1"/>
  <c r="U613" i="4" s="1"/>
  <c r="S614" i="4"/>
  <c r="T614" i="4" s="1"/>
  <c r="U614" i="4" s="1"/>
  <c r="S615" i="4"/>
  <c r="T615" i="4" s="1"/>
  <c r="U615" i="4" s="1"/>
  <c r="S616" i="4"/>
  <c r="T616" i="4" s="1"/>
  <c r="U616" i="4" s="1"/>
  <c r="S617" i="4"/>
  <c r="T617" i="4" s="1"/>
  <c r="U617" i="4" s="1"/>
  <c r="S618" i="4"/>
  <c r="T618" i="4" s="1"/>
  <c r="U618" i="4" s="1"/>
  <c r="S619" i="4"/>
  <c r="T619" i="4" s="1"/>
  <c r="U619" i="4" s="1"/>
  <c r="S620" i="4"/>
  <c r="T620" i="4" s="1"/>
  <c r="U620" i="4" s="1"/>
  <c r="S621" i="4"/>
  <c r="T621" i="4" s="1"/>
  <c r="U621" i="4" s="1"/>
  <c r="S622" i="4"/>
  <c r="T622" i="4" s="1"/>
  <c r="U622" i="4" s="1"/>
  <c r="S623" i="4"/>
  <c r="T623" i="4" s="1"/>
  <c r="U623" i="4" s="1"/>
  <c r="S624" i="4"/>
  <c r="T624" i="4" s="1"/>
  <c r="U624" i="4" s="1"/>
  <c r="S625" i="4"/>
  <c r="T625" i="4" s="1"/>
  <c r="U625" i="4" s="1"/>
  <c r="S626" i="4"/>
  <c r="T626" i="4" s="1"/>
  <c r="U626" i="4" s="1"/>
  <c r="S627" i="4"/>
  <c r="T627" i="4" s="1"/>
  <c r="U627" i="4" s="1"/>
  <c r="S628" i="4"/>
  <c r="T628" i="4" s="1"/>
  <c r="U628" i="4" s="1"/>
  <c r="S629" i="4"/>
  <c r="T629" i="4" s="1"/>
  <c r="U629" i="4" s="1"/>
  <c r="S630" i="4"/>
  <c r="T630" i="4" s="1"/>
  <c r="U630" i="4" s="1"/>
  <c r="S631" i="4"/>
  <c r="T631" i="4" s="1"/>
  <c r="U631" i="4" s="1"/>
  <c r="S632" i="4"/>
  <c r="T632" i="4" s="1"/>
  <c r="U632" i="4" s="1"/>
  <c r="S633" i="4"/>
  <c r="T633" i="4" s="1"/>
  <c r="U633" i="4" s="1"/>
  <c r="S634" i="4"/>
  <c r="T634" i="4" s="1"/>
  <c r="U634" i="4" s="1"/>
  <c r="S635" i="4"/>
  <c r="T635" i="4" s="1"/>
  <c r="U635" i="4" s="1"/>
  <c r="S636" i="4"/>
  <c r="T636" i="4" s="1"/>
  <c r="U636" i="4" s="1"/>
  <c r="S637" i="4"/>
  <c r="T637" i="4" s="1"/>
  <c r="U637" i="4" s="1"/>
  <c r="S638" i="4"/>
  <c r="T638" i="4" s="1"/>
  <c r="U638" i="4" s="1"/>
  <c r="S639" i="4"/>
  <c r="T639" i="4" s="1"/>
  <c r="U639" i="4" s="1"/>
  <c r="S640" i="4"/>
  <c r="T640" i="4" s="1"/>
  <c r="U640" i="4" s="1"/>
  <c r="S641" i="4"/>
  <c r="T641" i="4" s="1"/>
  <c r="U641" i="4" s="1"/>
  <c r="S642" i="4"/>
  <c r="T642" i="4" s="1"/>
  <c r="U642" i="4" s="1"/>
  <c r="S643" i="4"/>
  <c r="T643" i="4" s="1"/>
  <c r="U643" i="4" s="1"/>
  <c r="S644" i="4"/>
  <c r="T644" i="4" s="1"/>
  <c r="U644" i="4" s="1"/>
  <c r="S645" i="4"/>
  <c r="T645" i="4" s="1"/>
  <c r="U645" i="4" s="1"/>
  <c r="S646" i="4"/>
  <c r="T646" i="4" s="1"/>
  <c r="U646" i="4" s="1"/>
  <c r="S647" i="4"/>
  <c r="T647" i="4" s="1"/>
  <c r="U647" i="4" s="1"/>
  <c r="S648" i="4"/>
  <c r="T648" i="4" s="1"/>
  <c r="U648" i="4" s="1"/>
  <c r="S649" i="4"/>
  <c r="T649" i="4" s="1"/>
  <c r="U649" i="4" s="1"/>
  <c r="S650" i="4"/>
  <c r="T650" i="4" s="1"/>
  <c r="U650" i="4" s="1"/>
  <c r="S651" i="4"/>
  <c r="T651" i="4" s="1"/>
  <c r="U651" i="4" s="1"/>
  <c r="S652" i="4"/>
  <c r="T652" i="4" s="1"/>
  <c r="U652" i="4" s="1"/>
  <c r="S653" i="4"/>
  <c r="T653" i="4" s="1"/>
  <c r="U653" i="4" s="1"/>
  <c r="S654" i="4"/>
  <c r="T654" i="4" s="1"/>
  <c r="U654" i="4" s="1"/>
  <c r="S655" i="4"/>
  <c r="T655" i="4" s="1"/>
  <c r="U655" i="4" s="1"/>
  <c r="S656" i="4"/>
  <c r="T656" i="4" s="1"/>
  <c r="U656" i="4" s="1"/>
  <c r="S657" i="4"/>
  <c r="T657" i="4" s="1"/>
  <c r="U657" i="4" s="1"/>
  <c r="S658" i="4"/>
  <c r="T658" i="4" s="1"/>
  <c r="U658" i="4" s="1"/>
  <c r="S659" i="4"/>
  <c r="T659" i="4" s="1"/>
  <c r="U659" i="4" s="1"/>
  <c r="S660" i="4"/>
  <c r="T660" i="4" s="1"/>
  <c r="U660" i="4" s="1"/>
  <c r="S661" i="4"/>
  <c r="T661" i="4" s="1"/>
  <c r="U661" i="4" s="1"/>
  <c r="S662" i="4"/>
  <c r="T662" i="4" s="1"/>
  <c r="U662" i="4" s="1"/>
  <c r="S663" i="4"/>
  <c r="T663" i="4" s="1"/>
  <c r="U663" i="4" s="1"/>
  <c r="S664" i="4"/>
  <c r="T664" i="4" s="1"/>
  <c r="U664" i="4" s="1"/>
  <c r="S665" i="4"/>
  <c r="T665" i="4" s="1"/>
  <c r="U665" i="4" s="1"/>
  <c r="S666" i="4"/>
  <c r="T666" i="4" s="1"/>
  <c r="U666" i="4" s="1"/>
  <c r="S667" i="4"/>
  <c r="T667" i="4" s="1"/>
  <c r="U667" i="4" s="1"/>
  <c r="S668" i="4"/>
  <c r="T668" i="4" s="1"/>
  <c r="U668" i="4" s="1"/>
  <c r="S669" i="4"/>
  <c r="T669" i="4" s="1"/>
  <c r="U669" i="4" s="1"/>
  <c r="S670" i="4"/>
  <c r="T670" i="4" s="1"/>
  <c r="U670" i="4" s="1"/>
  <c r="S671" i="4"/>
  <c r="T671" i="4" s="1"/>
  <c r="U671" i="4" s="1"/>
  <c r="S672" i="4"/>
  <c r="T672" i="4" s="1"/>
  <c r="U672" i="4" s="1"/>
  <c r="S673" i="4"/>
  <c r="T673" i="4" s="1"/>
  <c r="U673" i="4" s="1"/>
  <c r="S674" i="4"/>
  <c r="T674" i="4" s="1"/>
  <c r="U674" i="4" s="1"/>
  <c r="S675" i="4"/>
  <c r="T675" i="4" s="1"/>
  <c r="U675" i="4" s="1"/>
  <c r="S676" i="4"/>
  <c r="T676" i="4" s="1"/>
  <c r="U676" i="4" s="1"/>
  <c r="S677" i="4"/>
  <c r="T677" i="4" s="1"/>
  <c r="U677" i="4" s="1"/>
  <c r="S678" i="4"/>
  <c r="T678" i="4" s="1"/>
  <c r="U678" i="4" s="1"/>
  <c r="S679" i="4"/>
  <c r="T679" i="4" s="1"/>
  <c r="U679" i="4" s="1"/>
  <c r="S680" i="4"/>
  <c r="T680" i="4" s="1"/>
  <c r="U680" i="4" s="1"/>
  <c r="S681" i="4"/>
  <c r="T681" i="4" s="1"/>
  <c r="U681" i="4" s="1"/>
  <c r="S682" i="4"/>
  <c r="T682" i="4" s="1"/>
  <c r="U682" i="4" s="1"/>
  <c r="S683" i="4"/>
  <c r="T683" i="4" s="1"/>
  <c r="U683" i="4" s="1"/>
  <c r="S684" i="4"/>
  <c r="T684" i="4" s="1"/>
  <c r="U684" i="4" s="1"/>
  <c r="S685" i="4"/>
  <c r="T685" i="4" s="1"/>
  <c r="U685" i="4" s="1"/>
  <c r="S686" i="4"/>
  <c r="T686" i="4" s="1"/>
  <c r="U686" i="4" s="1"/>
  <c r="S687" i="4"/>
  <c r="T687" i="4" s="1"/>
  <c r="U687" i="4" s="1"/>
  <c r="S688" i="4"/>
  <c r="T688" i="4" s="1"/>
  <c r="U688" i="4" s="1"/>
  <c r="S689" i="4"/>
  <c r="T689" i="4" s="1"/>
  <c r="U689" i="4" s="1"/>
  <c r="S690" i="4"/>
  <c r="T690" i="4" s="1"/>
  <c r="U690" i="4" s="1"/>
  <c r="S691" i="4"/>
  <c r="T691" i="4" s="1"/>
  <c r="U691" i="4" s="1"/>
  <c r="S692" i="4"/>
  <c r="T692" i="4" s="1"/>
  <c r="U692" i="4" s="1"/>
  <c r="S693" i="4"/>
  <c r="T693" i="4" s="1"/>
  <c r="U693" i="4" s="1"/>
  <c r="S694" i="4"/>
  <c r="T694" i="4" s="1"/>
  <c r="U694" i="4" s="1"/>
  <c r="S695" i="4"/>
  <c r="T695" i="4" s="1"/>
  <c r="U695" i="4" s="1"/>
  <c r="S696" i="4"/>
  <c r="T696" i="4" s="1"/>
  <c r="U696" i="4" s="1"/>
  <c r="S697" i="4"/>
  <c r="T697" i="4" s="1"/>
  <c r="U697" i="4" s="1"/>
  <c r="S698" i="4"/>
  <c r="T698" i="4" s="1"/>
  <c r="U698" i="4" s="1"/>
  <c r="S699" i="4"/>
  <c r="T699" i="4" s="1"/>
  <c r="U699" i="4" s="1"/>
  <c r="S700" i="4"/>
  <c r="T700" i="4" s="1"/>
  <c r="U700" i="4" s="1"/>
  <c r="S701" i="4"/>
  <c r="T701" i="4" s="1"/>
  <c r="U701" i="4" s="1"/>
  <c r="S702" i="4"/>
  <c r="T702" i="4" s="1"/>
  <c r="U702" i="4" s="1"/>
  <c r="S703" i="4"/>
  <c r="T703" i="4" s="1"/>
  <c r="U703" i="4" s="1"/>
  <c r="S704" i="4"/>
  <c r="T704" i="4" s="1"/>
  <c r="U704" i="4" s="1"/>
  <c r="S705" i="4"/>
  <c r="T705" i="4" s="1"/>
  <c r="U705" i="4" s="1"/>
  <c r="S706" i="4"/>
  <c r="T706" i="4" s="1"/>
  <c r="U706" i="4" s="1"/>
  <c r="S707" i="4"/>
  <c r="T707" i="4" s="1"/>
  <c r="U707" i="4" s="1"/>
  <c r="S708" i="4"/>
  <c r="T708" i="4" s="1"/>
  <c r="U708" i="4" s="1"/>
  <c r="S709" i="4"/>
  <c r="T709" i="4" s="1"/>
  <c r="U709" i="4" s="1"/>
  <c r="S710" i="4"/>
  <c r="T710" i="4" s="1"/>
  <c r="U710" i="4" s="1"/>
  <c r="S711" i="4"/>
  <c r="T711" i="4" s="1"/>
  <c r="U711" i="4" s="1"/>
  <c r="S712" i="4"/>
  <c r="T712" i="4" s="1"/>
  <c r="U712" i="4" s="1"/>
  <c r="S713" i="4"/>
  <c r="T713" i="4" s="1"/>
  <c r="U713" i="4" s="1"/>
  <c r="S714" i="4"/>
  <c r="T714" i="4" s="1"/>
  <c r="U714" i="4" s="1"/>
  <c r="S715" i="4"/>
  <c r="T715" i="4" s="1"/>
  <c r="U715" i="4" s="1"/>
  <c r="S716" i="4"/>
  <c r="T716" i="4" s="1"/>
  <c r="U716" i="4" s="1"/>
  <c r="S717" i="4"/>
  <c r="T717" i="4" s="1"/>
  <c r="U717" i="4" s="1"/>
  <c r="S718" i="4"/>
  <c r="T718" i="4" s="1"/>
  <c r="U718" i="4" s="1"/>
  <c r="S719" i="4"/>
  <c r="T719" i="4" s="1"/>
  <c r="U719" i="4" s="1"/>
  <c r="S720" i="4"/>
  <c r="T720" i="4" s="1"/>
  <c r="U720" i="4" s="1"/>
  <c r="S721" i="4"/>
  <c r="T721" i="4" s="1"/>
  <c r="U721" i="4" s="1"/>
  <c r="S722" i="4"/>
  <c r="T722" i="4" s="1"/>
  <c r="U722" i="4" s="1"/>
  <c r="S723" i="4"/>
  <c r="T723" i="4" s="1"/>
  <c r="U723" i="4" s="1"/>
  <c r="S724" i="4"/>
  <c r="T724" i="4" s="1"/>
  <c r="U724" i="4" s="1"/>
  <c r="L2" i="3"/>
  <c r="M2" i="3" s="1"/>
  <c r="N2" i="3" s="1"/>
  <c r="L3" i="3"/>
  <c r="M3" i="3" s="1"/>
  <c r="N3" i="3" s="1"/>
  <c r="L4" i="3"/>
  <c r="M4" i="3" s="1"/>
  <c r="N4" i="3" s="1"/>
  <c r="L5" i="3"/>
  <c r="M5" i="3" s="1"/>
  <c r="N5" i="3" s="1"/>
  <c r="L6" i="3"/>
  <c r="M6" i="3" s="1"/>
  <c r="N6" i="3" s="1"/>
  <c r="L7" i="3"/>
  <c r="M7" i="3" s="1"/>
  <c r="N7" i="3" s="1"/>
  <c r="L8" i="3"/>
  <c r="M8" i="3" s="1"/>
  <c r="N8" i="3" s="1"/>
  <c r="L9" i="3"/>
  <c r="M9" i="3" s="1"/>
  <c r="N9" i="3" s="1"/>
  <c r="L10" i="3"/>
  <c r="M10" i="3" s="1"/>
  <c r="N10" i="3" s="1"/>
  <c r="L11" i="3"/>
  <c r="M11" i="3" s="1"/>
  <c r="N11" i="3" s="1"/>
  <c r="L12" i="3"/>
  <c r="M12" i="3" s="1"/>
  <c r="N12" i="3" s="1"/>
  <c r="L13" i="3"/>
  <c r="M13" i="3" s="1"/>
  <c r="N13" i="3" s="1"/>
  <c r="L14" i="3"/>
  <c r="M14" i="3" s="1"/>
  <c r="N14" i="3" s="1"/>
  <c r="L15" i="3"/>
  <c r="M15" i="3" s="1"/>
  <c r="N15" i="3" s="1"/>
  <c r="L16" i="3"/>
  <c r="M16" i="3" s="1"/>
  <c r="N16" i="3" s="1"/>
  <c r="L17" i="3"/>
  <c r="M17" i="3" s="1"/>
  <c r="N17" i="3" s="1"/>
  <c r="L18" i="3"/>
  <c r="M18" i="3" s="1"/>
  <c r="N18" i="3" s="1"/>
  <c r="L19" i="3"/>
  <c r="M19" i="3" s="1"/>
  <c r="N19" i="3" s="1"/>
  <c r="L20" i="3"/>
  <c r="M20" i="3" s="1"/>
  <c r="N20" i="3" s="1"/>
  <c r="L21" i="3"/>
  <c r="M21" i="3" s="1"/>
  <c r="N21" i="3" s="1"/>
  <c r="L22" i="3"/>
  <c r="M22" i="3" s="1"/>
  <c r="N22" i="3" s="1"/>
  <c r="L23" i="3"/>
  <c r="M23" i="3" s="1"/>
  <c r="N23" i="3" s="1"/>
  <c r="L24" i="3"/>
  <c r="M24" i="3" s="1"/>
  <c r="N24" i="3" s="1"/>
  <c r="L25" i="3"/>
  <c r="M25" i="3" s="1"/>
  <c r="N25" i="3" s="1"/>
  <c r="L26" i="3"/>
  <c r="M26" i="3" s="1"/>
  <c r="N26" i="3" s="1"/>
  <c r="L27" i="3"/>
  <c r="M27" i="3" s="1"/>
  <c r="N27" i="3" s="1"/>
  <c r="L28" i="3"/>
  <c r="M28" i="3" s="1"/>
  <c r="N28" i="3" s="1"/>
  <c r="L29" i="3"/>
  <c r="M29" i="3" s="1"/>
  <c r="N29" i="3" s="1"/>
  <c r="L30" i="3"/>
  <c r="M30" i="3" s="1"/>
  <c r="N30" i="3" s="1"/>
  <c r="L31" i="3"/>
  <c r="M31" i="3" s="1"/>
  <c r="N31" i="3" s="1"/>
  <c r="L32" i="3"/>
  <c r="M32" i="3" s="1"/>
  <c r="N32" i="3" s="1"/>
  <c r="L33" i="3"/>
  <c r="M33" i="3" s="1"/>
  <c r="N33" i="3" s="1"/>
  <c r="L34" i="3"/>
  <c r="M34" i="3" s="1"/>
  <c r="N34" i="3" s="1"/>
  <c r="L35" i="3"/>
  <c r="M35" i="3" s="1"/>
  <c r="N35" i="3" s="1"/>
  <c r="L36" i="3"/>
  <c r="M36" i="3" s="1"/>
  <c r="N36" i="3" s="1"/>
  <c r="L37" i="3"/>
  <c r="M37" i="3" s="1"/>
  <c r="N37" i="3" s="1"/>
  <c r="L38" i="3"/>
  <c r="M38" i="3" s="1"/>
  <c r="N38" i="3" s="1"/>
  <c r="L39" i="3"/>
  <c r="M39" i="3" s="1"/>
  <c r="N39" i="3" s="1"/>
  <c r="L40" i="3"/>
  <c r="M40" i="3" s="1"/>
  <c r="N40" i="3" s="1"/>
  <c r="L41" i="3"/>
  <c r="M41" i="3" s="1"/>
  <c r="N41" i="3" s="1"/>
  <c r="L42" i="3"/>
  <c r="M42" i="3" s="1"/>
  <c r="N42" i="3" s="1"/>
  <c r="L43" i="3"/>
  <c r="M43" i="3" s="1"/>
  <c r="N43" i="3" s="1"/>
  <c r="L44" i="3"/>
  <c r="M44" i="3" s="1"/>
  <c r="N44" i="3" s="1"/>
  <c r="L45" i="3"/>
  <c r="M45" i="3" s="1"/>
  <c r="N45" i="3" s="1"/>
  <c r="L46" i="3"/>
  <c r="M46" i="3" s="1"/>
  <c r="N46" i="3" s="1"/>
  <c r="L47" i="3"/>
  <c r="M47" i="3" s="1"/>
  <c r="N47" i="3" s="1"/>
  <c r="L48" i="3"/>
  <c r="M48" i="3" s="1"/>
  <c r="N48" i="3" s="1"/>
  <c r="L49" i="3"/>
  <c r="M49" i="3" s="1"/>
  <c r="N49" i="3" s="1"/>
  <c r="L50" i="3"/>
  <c r="M50" i="3" s="1"/>
  <c r="N50" i="3" s="1"/>
  <c r="Z29" i="2"/>
  <c r="AB2" i="1"/>
  <c r="AC2" i="1" s="1"/>
  <c r="AD2" i="1" s="1"/>
  <c r="AB3" i="1"/>
  <c r="AB4" i="1"/>
  <c r="AB5" i="1"/>
  <c r="AB6" i="1"/>
  <c r="AB7" i="1"/>
  <c r="AB8" i="1"/>
  <c r="AB9" i="1"/>
  <c r="AB10" i="1"/>
  <c r="AB11" i="1"/>
  <c r="AB12" i="1"/>
  <c r="AB13" i="1"/>
  <c r="AB14" i="1"/>
  <c r="AB15" i="1"/>
  <c r="AB16" i="1"/>
  <c r="AB17" i="1"/>
  <c r="AB18" i="1"/>
  <c r="AB19" i="1"/>
  <c r="AB20" i="1"/>
  <c r="AB21" i="1"/>
  <c r="AB22" i="1"/>
  <c r="AB23" i="1"/>
  <c r="AB24" i="1"/>
  <c r="AB25" i="1"/>
  <c r="AB26" i="1"/>
  <c r="AB27" i="1"/>
  <c r="AB28" i="1"/>
  <c r="AB29" i="1"/>
  <c r="AB30" i="1"/>
  <c r="AB31" i="1"/>
  <c r="AB32" i="1"/>
  <c r="AB33" i="1"/>
  <c r="AB34" i="1"/>
  <c r="AB35" i="1"/>
  <c r="AB36" i="1"/>
  <c r="AB37" i="1"/>
  <c r="AB38" i="1"/>
  <c r="AB39" i="1"/>
  <c r="AB40" i="1"/>
  <c r="AB41" i="1"/>
  <c r="AB42" i="1"/>
  <c r="AB43" i="1"/>
  <c r="AB44" i="1"/>
  <c r="AB45" i="1"/>
  <c r="AB46" i="1"/>
  <c r="AB47" i="1"/>
  <c r="AB48" i="1"/>
  <c r="AB49" i="1"/>
  <c r="AB50" i="1"/>
  <c r="AB51" i="1"/>
  <c r="AB52" i="1"/>
  <c r="AB53" i="1"/>
  <c r="AB54" i="1"/>
  <c r="AB55" i="1"/>
  <c r="AB56" i="1"/>
  <c r="AB57" i="1"/>
  <c r="AB58" i="1"/>
  <c r="AB59" i="1"/>
  <c r="AB60" i="1"/>
  <c r="AB61" i="1"/>
  <c r="AB62" i="1"/>
  <c r="AB63" i="1"/>
  <c r="AB64" i="1"/>
  <c r="AB65" i="1"/>
  <c r="AB66" i="1"/>
  <c r="AB67" i="1"/>
  <c r="AB68" i="1"/>
  <c r="AB69" i="1"/>
  <c r="AB70" i="1"/>
  <c r="AB71" i="1"/>
  <c r="AB72" i="1"/>
  <c r="AB73" i="1"/>
  <c r="AB74" i="1"/>
  <c r="AB75" i="1"/>
  <c r="AB76" i="1"/>
  <c r="AB77" i="1"/>
  <c r="AB78" i="1"/>
  <c r="AB79" i="1"/>
  <c r="AB80" i="1"/>
  <c r="AB81" i="1"/>
  <c r="AB82" i="1"/>
  <c r="AB83" i="1"/>
  <c r="AB84" i="1"/>
  <c r="AB85" i="1"/>
  <c r="AB86" i="1"/>
  <c r="AB87" i="1"/>
  <c r="AB88" i="1"/>
  <c r="AB89" i="1"/>
  <c r="AB90" i="1"/>
  <c r="AB91" i="1"/>
  <c r="AB92" i="1"/>
  <c r="AB93" i="1"/>
  <c r="AB94" i="1"/>
  <c r="AB95" i="1"/>
  <c r="AB96" i="1"/>
  <c r="AB97" i="1"/>
  <c r="AB98" i="1"/>
  <c r="AB99" i="1"/>
  <c r="AB100" i="1"/>
  <c r="AB101" i="1"/>
  <c r="AB102" i="1"/>
  <c r="AB103" i="1"/>
  <c r="AB104" i="1"/>
  <c r="AB105" i="1"/>
  <c r="AB106" i="1"/>
  <c r="AB107" i="1"/>
  <c r="AB108" i="1"/>
  <c r="AB109" i="1"/>
  <c r="AB110" i="1"/>
  <c r="AB111" i="1"/>
  <c r="AB112" i="1"/>
  <c r="AB113" i="1"/>
  <c r="AB114" i="1"/>
  <c r="AB115" i="1"/>
  <c r="AB116" i="1"/>
  <c r="AB117" i="1"/>
  <c r="AB118" i="1"/>
  <c r="AB119" i="1"/>
  <c r="AB120" i="1"/>
  <c r="AB121" i="1"/>
  <c r="AB122" i="1"/>
  <c r="AB123" i="1"/>
  <c r="AB124" i="1"/>
  <c r="AB125" i="1"/>
  <c r="AB126" i="1"/>
  <c r="AB127" i="1"/>
  <c r="AC127" i="1" s="1"/>
  <c r="AD127" i="1" s="1"/>
  <c r="AB128" i="1"/>
  <c r="AB129" i="1"/>
  <c r="AC129" i="1" s="1"/>
  <c r="AD129" i="1" s="1"/>
  <c r="AB130" i="1"/>
  <c r="AB131" i="1"/>
  <c r="AB132" i="1"/>
  <c r="AB133" i="1"/>
  <c r="AB134" i="1"/>
  <c r="AB135" i="1"/>
  <c r="AC135" i="1" s="1"/>
  <c r="AD135" i="1" s="1"/>
  <c r="AB136" i="1"/>
  <c r="AB137" i="1"/>
  <c r="AC137" i="1" s="1"/>
  <c r="AD137" i="1" s="1"/>
  <c r="AB138" i="1"/>
  <c r="AB139" i="1"/>
  <c r="AB140" i="1"/>
  <c r="AB141" i="1"/>
  <c r="AB142" i="1"/>
  <c r="AB143" i="1"/>
  <c r="AC143" i="1" s="1"/>
  <c r="AD143" i="1" s="1"/>
  <c r="AB144" i="1"/>
  <c r="AB145" i="1"/>
  <c r="AC145" i="1" s="1"/>
  <c r="AD145" i="1" s="1"/>
  <c r="AB146" i="1"/>
  <c r="AB147" i="1"/>
  <c r="AB148" i="1"/>
  <c r="AB149" i="1"/>
  <c r="AB150" i="1"/>
  <c r="AB151" i="1"/>
  <c r="AC151" i="1" s="1"/>
  <c r="AD151" i="1" s="1"/>
  <c r="AB152" i="1"/>
  <c r="AB153" i="1"/>
  <c r="AC153" i="1" s="1"/>
  <c r="AD153" i="1" s="1"/>
  <c r="AB154" i="1"/>
  <c r="AB155" i="1"/>
  <c r="AB156" i="1"/>
  <c r="AB157" i="1"/>
  <c r="AB158" i="1"/>
  <c r="AB159" i="1"/>
  <c r="AC159" i="1" s="1"/>
  <c r="AD159" i="1" s="1"/>
  <c r="AB160" i="1"/>
  <c r="AB161" i="1"/>
  <c r="AC161" i="1" s="1"/>
  <c r="AD161" i="1" s="1"/>
  <c r="AB162" i="1"/>
  <c r="AB163" i="1"/>
  <c r="AB164" i="1"/>
  <c r="AB165" i="1"/>
  <c r="AB166" i="1"/>
  <c r="AB167" i="1"/>
  <c r="AC167" i="1" s="1"/>
  <c r="AD167" i="1" s="1"/>
  <c r="AB168" i="1"/>
  <c r="AB169" i="1"/>
  <c r="AC169" i="1" s="1"/>
  <c r="AD169" i="1" s="1"/>
  <c r="AB170" i="1"/>
  <c r="AB171" i="1"/>
  <c r="AB172" i="1"/>
  <c r="AB173" i="1"/>
  <c r="AB174" i="1"/>
  <c r="AB175" i="1"/>
  <c r="AC175" i="1" s="1"/>
  <c r="AD175" i="1" s="1"/>
  <c r="AB176" i="1"/>
  <c r="AB177" i="1"/>
  <c r="AC177" i="1" s="1"/>
  <c r="AD177" i="1" s="1"/>
  <c r="AB178" i="1"/>
  <c r="AB179" i="1"/>
  <c r="AB180" i="1"/>
  <c r="AB181" i="1"/>
  <c r="AB182" i="1"/>
  <c r="AB183" i="1"/>
  <c r="AC183" i="1" s="1"/>
  <c r="AD183" i="1" s="1"/>
  <c r="AB184" i="1"/>
  <c r="AB185" i="1"/>
  <c r="AC185" i="1" s="1"/>
  <c r="AD185" i="1" s="1"/>
  <c r="AB186" i="1"/>
  <c r="AB187" i="1"/>
  <c r="AB188" i="1"/>
  <c r="AB189" i="1"/>
  <c r="AB190" i="1"/>
  <c r="AB191" i="1"/>
  <c r="AC191" i="1" s="1"/>
  <c r="AD191" i="1" s="1"/>
  <c r="AB192" i="1"/>
  <c r="AB193" i="1"/>
  <c r="AB194" i="1"/>
  <c r="AB195" i="1"/>
  <c r="AB196" i="1"/>
  <c r="AB197" i="1"/>
  <c r="AB198" i="1"/>
  <c r="AB199" i="1"/>
  <c r="AC199" i="1" s="1"/>
  <c r="AD199" i="1" s="1"/>
  <c r="AB200" i="1"/>
  <c r="AB201" i="1"/>
  <c r="AC201" i="1" s="1"/>
  <c r="AD201" i="1" s="1"/>
  <c r="AB202" i="1"/>
  <c r="AB203" i="1"/>
  <c r="AB204" i="1"/>
  <c r="AB205" i="1"/>
  <c r="AB206" i="1"/>
  <c r="AB207" i="1"/>
  <c r="AC207" i="1" s="1"/>
  <c r="AD207" i="1" s="1"/>
  <c r="AB208" i="1"/>
  <c r="AB209" i="1"/>
  <c r="AC209" i="1" s="1"/>
  <c r="AD209" i="1" s="1"/>
  <c r="AB210" i="1"/>
  <c r="AB211" i="1"/>
  <c r="AB212" i="1"/>
  <c r="AB213" i="1"/>
  <c r="AB214" i="1"/>
  <c r="AC214" i="1" s="1"/>
  <c r="AD214" i="1" s="1"/>
  <c r="AB215" i="1"/>
  <c r="AC215" i="1" s="1"/>
  <c r="AD215" i="1" s="1"/>
  <c r="AB216" i="1"/>
  <c r="AB217" i="1"/>
  <c r="AC217" i="1" s="1"/>
  <c r="AD217" i="1" s="1"/>
  <c r="AB218" i="1"/>
  <c r="AB219" i="1"/>
  <c r="AB220" i="1"/>
  <c r="AB221" i="1"/>
  <c r="AB222" i="1"/>
  <c r="AB223" i="1"/>
  <c r="AC223" i="1" s="1"/>
  <c r="AD223" i="1" s="1"/>
  <c r="AB224" i="1"/>
  <c r="AB225" i="1"/>
  <c r="AC225" i="1" s="1"/>
  <c r="AD225" i="1" s="1"/>
  <c r="AB226" i="1"/>
  <c r="AB227" i="1"/>
  <c r="AB228" i="1"/>
  <c r="AB229" i="1"/>
  <c r="AB230" i="1"/>
  <c r="AB231" i="1"/>
  <c r="AC231" i="1" s="1"/>
  <c r="AD231" i="1" s="1"/>
  <c r="AB232" i="1"/>
  <c r="AB233" i="1"/>
  <c r="AC233" i="1" s="1"/>
  <c r="AD233" i="1" s="1"/>
  <c r="AB234" i="1"/>
  <c r="AB235" i="1"/>
  <c r="AB236" i="1"/>
  <c r="AB237" i="1"/>
  <c r="AB238" i="1"/>
  <c r="AB239" i="1"/>
  <c r="AC239" i="1" s="1"/>
  <c r="AD239" i="1" s="1"/>
  <c r="AB240" i="1"/>
  <c r="AB241" i="1"/>
  <c r="AC241" i="1" s="1"/>
  <c r="AD241" i="1" s="1"/>
  <c r="AB242" i="1"/>
  <c r="AB243" i="1"/>
  <c r="AB244" i="1"/>
  <c r="AB245" i="1"/>
  <c r="AB246" i="1"/>
  <c r="AB247" i="1"/>
  <c r="AC247" i="1" s="1"/>
  <c r="AD247" i="1" s="1"/>
  <c r="AB248" i="1"/>
  <c r="AB249" i="1"/>
  <c r="AC249" i="1" s="1"/>
  <c r="AD249" i="1" s="1"/>
  <c r="AB250" i="1"/>
  <c r="AB251" i="1"/>
  <c r="AB252" i="1"/>
  <c r="AB253" i="1"/>
  <c r="AB254" i="1"/>
  <c r="AB255" i="1"/>
  <c r="AC255" i="1" s="1"/>
  <c r="AD255" i="1" s="1"/>
  <c r="AB256" i="1"/>
  <c r="AB257" i="1"/>
  <c r="AB258" i="1"/>
  <c r="AB259" i="1"/>
  <c r="AB260" i="1"/>
  <c r="AB261" i="1"/>
  <c r="AB262" i="1"/>
  <c r="AB263" i="1"/>
  <c r="AC263" i="1" s="1"/>
  <c r="AD263" i="1" s="1"/>
  <c r="AB264" i="1"/>
  <c r="AB265" i="1"/>
  <c r="AC265" i="1" s="1"/>
  <c r="AD265" i="1" s="1"/>
  <c r="AB266" i="1"/>
  <c r="AB267" i="1"/>
  <c r="AB268" i="1"/>
  <c r="AB269" i="1"/>
  <c r="AB270" i="1"/>
  <c r="AC270" i="1" s="1"/>
  <c r="AD270" i="1" s="1"/>
  <c r="AB271" i="1"/>
  <c r="AB272" i="1"/>
  <c r="AC272" i="1" s="1"/>
  <c r="AD272" i="1" s="1"/>
  <c r="AB273" i="1"/>
  <c r="AC273" i="1" s="1"/>
  <c r="AD273" i="1" s="1"/>
  <c r="AB274" i="1"/>
  <c r="AB275" i="1"/>
  <c r="AB276" i="1"/>
  <c r="AB277" i="1"/>
  <c r="AB278" i="1"/>
  <c r="AB279" i="1"/>
  <c r="AC279" i="1" s="1"/>
  <c r="AD279" i="1" s="1"/>
  <c r="AB280" i="1"/>
  <c r="AC280" i="1" s="1"/>
  <c r="AD280" i="1" s="1"/>
  <c r="AB281" i="1"/>
  <c r="AC281" i="1" s="1"/>
  <c r="AD281" i="1" s="1"/>
  <c r="AB282" i="1"/>
  <c r="AB283" i="1"/>
  <c r="AB284" i="1"/>
  <c r="AB285" i="1"/>
  <c r="AB286" i="1"/>
  <c r="AB287" i="1"/>
  <c r="AB288" i="1"/>
  <c r="AC288" i="1" s="1"/>
  <c r="AD288" i="1" s="1"/>
  <c r="AB289" i="1"/>
  <c r="AC289" i="1" s="1"/>
  <c r="AD289" i="1" s="1"/>
  <c r="AB290" i="1"/>
  <c r="AB291" i="1"/>
  <c r="AB292" i="1"/>
  <c r="AB293" i="1"/>
  <c r="AB294" i="1"/>
  <c r="AB295" i="1"/>
  <c r="AB296" i="1"/>
  <c r="AC296" i="1" s="1"/>
  <c r="AD296" i="1" s="1"/>
  <c r="AB297" i="1"/>
  <c r="AC297" i="1" s="1"/>
  <c r="AD297" i="1" s="1"/>
  <c r="AB298" i="1"/>
  <c r="AB299" i="1"/>
  <c r="AB300" i="1"/>
  <c r="AB301" i="1"/>
  <c r="AB302" i="1"/>
  <c r="AB303" i="1"/>
  <c r="AB304" i="1"/>
  <c r="AC304" i="1" s="1"/>
  <c r="AD304" i="1" s="1"/>
  <c r="AB305" i="1"/>
  <c r="AC305" i="1" s="1"/>
  <c r="AD305" i="1" s="1"/>
  <c r="AB306" i="1"/>
  <c r="AB307" i="1"/>
  <c r="AB308" i="1"/>
  <c r="AB309" i="1"/>
  <c r="AB310" i="1"/>
  <c r="AB311" i="1"/>
  <c r="AB312" i="1"/>
  <c r="AC312" i="1" s="1"/>
  <c r="AD312" i="1" s="1"/>
  <c r="AB313" i="1"/>
  <c r="AB314" i="1"/>
  <c r="AB315" i="1"/>
  <c r="AB316" i="1"/>
  <c r="AB317" i="1"/>
  <c r="AB318" i="1"/>
  <c r="AB319" i="1"/>
  <c r="AB320" i="1"/>
  <c r="AC320" i="1" s="1"/>
  <c r="AD320" i="1" s="1"/>
  <c r="AB321" i="1"/>
  <c r="AC321" i="1" s="1"/>
  <c r="AD321" i="1" s="1"/>
  <c r="AB322" i="1"/>
  <c r="AB323" i="1"/>
  <c r="AB324" i="1"/>
  <c r="AB325" i="1"/>
  <c r="AB326" i="1"/>
  <c r="AC326" i="1" s="1"/>
  <c r="AD326" i="1" s="1"/>
  <c r="AB327" i="1"/>
  <c r="AB328" i="1"/>
  <c r="AB329" i="1"/>
  <c r="AC329" i="1" s="1"/>
  <c r="AD329" i="1" s="1"/>
  <c r="AB330" i="1"/>
  <c r="AB331" i="1"/>
  <c r="AB332" i="1"/>
  <c r="AB333" i="1"/>
  <c r="AB334" i="1"/>
  <c r="AB335" i="1"/>
  <c r="AC335" i="1" s="1"/>
  <c r="AD335" i="1" s="1"/>
  <c r="AB336" i="1"/>
  <c r="AB337" i="1"/>
  <c r="AC337" i="1" s="1"/>
  <c r="AD337" i="1" s="1"/>
  <c r="AB338" i="1"/>
  <c r="AB339" i="1"/>
  <c r="AB340" i="1"/>
  <c r="AB341" i="1"/>
  <c r="AB342" i="1"/>
  <c r="AB343" i="1"/>
  <c r="AB344" i="1"/>
  <c r="AB345" i="1"/>
  <c r="AC345" i="1" s="1"/>
  <c r="AD345" i="1" s="1"/>
  <c r="AB346" i="1"/>
  <c r="AB347" i="1"/>
  <c r="AB348" i="1"/>
  <c r="AB349" i="1"/>
  <c r="AB350" i="1"/>
  <c r="AB351" i="1"/>
  <c r="AB352" i="1"/>
  <c r="AB353" i="1"/>
  <c r="AC353" i="1" s="1"/>
  <c r="AD353" i="1" s="1"/>
  <c r="AB354" i="1"/>
  <c r="AB355" i="1"/>
  <c r="AB356" i="1"/>
  <c r="AB357" i="1"/>
  <c r="AB358" i="1"/>
  <c r="AB359" i="1"/>
  <c r="AB360" i="1"/>
  <c r="AB361" i="1"/>
  <c r="AC361" i="1" s="1"/>
  <c r="AD361" i="1" s="1"/>
  <c r="AB362" i="1"/>
  <c r="AB363" i="1"/>
  <c r="AB364" i="1"/>
  <c r="AB365" i="1"/>
  <c r="AB366" i="1"/>
  <c r="AC366" i="1" s="1"/>
  <c r="AD366" i="1" s="1"/>
  <c r="AB367" i="1"/>
  <c r="AB368" i="1"/>
  <c r="AB369" i="1"/>
  <c r="AC369" i="1" s="1"/>
  <c r="AD369" i="1" s="1"/>
  <c r="AB370" i="1"/>
  <c r="AB371" i="1"/>
  <c r="AB372" i="1"/>
  <c r="AB373" i="1"/>
  <c r="AB374" i="1"/>
  <c r="AB375" i="1"/>
  <c r="AC375" i="1" s="1"/>
  <c r="AD375" i="1" s="1"/>
  <c r="AB376" i="1"/>
  <c r="AB377" i="1"/>
  <c r="AC377" i="1" s="1"/>
  <c r="AD377" i="1" s="1"/>
  <c r="AB378" i="1"/>
  <c r="AB379" i="1"/>
  <c r="AB380" i="1"/>
  <c r="AB381" i="1"/>
  <c r="AB382" i="1"/>
  <c r="AB383" i="1"/>
  <c r="AC383" i="1" s="1"/>
  <c r="AD383" i="1" s="1"/>
  <c r="AB384" i="1"/>
  <c r="AC384" i="1" s="1"/>
  <c r="AD384" i="1" s="1"/>
  <c r="AB385" i="1"/>
  <c r="AC385" i="1" s="1"/>
  <c r="AD385" i="1" s="1"/>
  <c r="AB386" i="1"/>
  <c r="AB387" i="1"/>
  <c r="AB388" i="1"/>
  <c r="AB389" i="1"/>
  <c r="AB390" i="1"/>
  <c r="AB391" i="1"/>
  <c r="AB392" i="1"/>
  <c r="AB393" i="1"/>
  <c r="AC393" i="1" s="1"/>
  <c r="AD393" i="1" s="1"/>
  <c r="AB394" i="1"/>
  <c r="AB395" i="1"/>
  <c r="AB396" i="1"/>
  <c r="AB397" i="1"/>
  <c r="AB398" i="1"/>
  <c r="AB399" i="1"/>
  <c r="AB400" i="1"/>
  <c r="AB401" i="1"/>
  <c r="AC401" i="1" s="1"/>
  <c r="AD401" i="1" s="1"/>
  <c r="AB402" i="1"/>
  <c r="AB403" i="1"/>
  <c r="AC403" i="1" s="1"/>
  <c r="AD403" i="1" s="1"/>
  <c r="AB404" i="1"/>
  <c r="AB405" i="1"/>
  <c r="AB406" i="1"/>
  <c r="AB407" i="1"/>
  <c r="AB408" i="1"/>
  <c r="AB409" i="1"/>
  <c r="AC409" i="1" s="1"/>
  <c r="AD409" i="1" s="1"/>
  <c r="AB410" i="1"/>
  <c r="AB411" i="1"/>
  <c r="AB412" i="1"/>
  <c r="AB413" i="1"/>
  <c r="AB414" i="1"/>
  <c r="AB415" i="1"/>
  <c r="AB416" i="1"/>
  <c r="AB417" i="1"/>
  <c r="AC417" i="1" s="1"/>
  <c r="AD417" i="1" s="1"/>
  <c r="AB418" i="1"/>
  <c r="AB419" i="1"/>
  <c r="AB420" i="1"/>
  <c r="AB421" i="1"/>
  <c r="AB422" i="1"/>
  <c r="AC422" i="1" s="1"/>
  <c r="AD422" i="1" s="1"/>
  <c r="AB423" i="1"/>
  <c r="AC423" i="1" s="1"/>
  <c r="AD423" i="1" s="1"/>
  <c r="AB424" i="1"/>
  <c r="AB425" i="1"/>
  <c r="AC425" i="1" s="1"/>
  <c r="AD425" i="1" s="1"/>
  <c r="AB426" i="1"/>
  <c r="AB427" i="1"/>
  <c r="AB428" i="1"/>
  <c r="AB429" i="1"/>
  <c r="AB430" i="1"/>
  <c r="AC430" i="1" s="1"/>
  <c r="AD430" i="1" s="1"/>
  <c r="AB431" i="1"/>
  <c r="AB432" i="1"/>
  <c r="AB433" i="1"/>
  <c r="AC433" i="1" s="1"/>
  <c r="AD433" i="1" s="1"/>
  <c r="AB434" i="1"/>
  <c r="AB435" i="1"/>
  <c r="AB436" i="1"/>
  <c r="AB437" i="1"/>
  <c r="AB438" i="1"/>
  <c r="AB439" i="1"/>
  <c r="AC439" i="1" s="1"/>
  <c r="AD439" i="1" s="1"/>
  <c r="AB440" i="1"/>
  <c r="AB441" i="1"/>
  <c r="AC441" i="1" s="1"/>
  <c r="AD441" i="1" s="1"/>
  <c r="AB442" i="1"/>
  <c r="AB443" i="1"/>
  <c r="AB444" i="1"/>
  <c r="AB445" i="1"/>
  <c r="AB446" i="1"/>
  <c r="AB447" i="1"/>
  <c r="AB448" i="1"/>
  <c r="AC448" i="1" s="1"/>
  <c r="AD448" i="1" s="1"/>
  <c r="AB449" i="1"/>
  <c r="AC449" i="1" s="1"/>
  <c r="AD449" i="1" s="1"/>
  <c r="AB450" i="1"/>
  <c r="AB451" i="1"/>
  <c r="AB452" i="1"/>
  <c r="AB453" i="1"/>
  <c r="AB454" i="1"/>
  <c r="AB455" i="1"/>
  <c r="AB456" i="1"/>
  <c r="AB457" i="1"/>
  <c r="AC457" i="1" s="1"/>
  <c r="AD457" i="1" s="1"/>
  <c r="AB458" i="1"/>
  <c r="AB459" i="1"/>
  <c r="AB460" i="1"/>
  <c r="AB461" i="1"/>
  <c r="AB462" i="1"/>
  <c r="AC462" i="1" s="1"/>
  <c r="AD462" i="1" s="1"/>
  <c r="AB463" i="1"/>
  <c r="AC463" i="1" s="1"/>
  <c r="AD463" i="1" s="1"/>
  <c r="AB464" i="1"/>
  <c r="AB465" i="1"/>
  <c r="AC465" i="1" s="1"/>
  <c r="AD465" i="1" s="1"/>
  <c r="AB466" i="1"/>
  <c r="AB467" i="1"/>
  <c r="AC467" i="1" s="1"/>
  <c r="AD467" i="1" s="1"/>
  <c r="AB468" i="1"/>
  <c r="AB469" i="1"/>
  <c r="AB470" i="1"/>
  <c r="AC470" i="1" s="1"/>
  <c r="AD470" i="1" s="1"/>
  <c r="AB471" i="1"/>
  <c r="AB472" i="1"/>
  <c r="AB473" i="1"/>
  <c r="AC473" i="1" s="1"/>
  <c r="AD473" i="1" s="1"/>
  <c r="AB474" i="1"/>
  <c r="AB475" i="1"/>
  <c r="AB476" i="1"/>
  <c r="AB477" i="1"/>
  <c r="AB478" i="1"/>
  <c r="AB479" i="1"/>
  <c r="AC479" i="1" s="1"/>
  <c r="AD479" i="1" s="1"/>
  <c r="AB480" i="1"/>
  <c r="AB481" i="1"/>
  <c r="AC481" i="1" s="1"/>
  <c r="AD481" i="1" s="1"/>
  <c r="AB482" i="1"/>
  <c r="AB483" i="1"/>
  <c r="AB484" i="1"/>
  <c r="AB485" i="1"/>
  <c r="AB486" i="1"/>
  <c r="AB487" i="1"/>
  <c r="AB488" i="1"/>
  <c r="AB489" i="1"/>
  <c r="AC489" i="1" s="1"/>
  <c r="AD489" i="1" s="1"/>
  <c r="AB490" i="1"/>
  <c r="AB491" i="1"/>
  <c r="AB492" i="1"/>
  <c r="AB493" i="1"/>
  <c r="AB494" i="1"/>
  <c r="AC494" i="1" s="1"/>
  <c r="AD494" i="1" s="1"/>
  <c r="AB495" i="1"/>
  <c r="AB496" i="1"/>
  <c r="AB497" i="1"/>
  <c r="AC497" i="1" s="1"/>
  <c r="AD497" i="1" s="1"/>
  <c r="AB498" i="1"/>
  <c r="AB499" i="1"/>
  <c r="AB500" i="1"/>
  <c r="AB501" i="1"/>
  <c r="AB502" i="1"/>
  <c r="AC502" i="1" s="1"/>
  <c r="AD502" i="1" s="1"/>
  <c r="AB503" i="1"/>
  <c r="AC503" i="1" s="1"/>
  <c r="AD503" i="1" s="1"/>
  <c r="AB504" i="1"/>
  <c r="AB505" i="1"/>
  <c r="AC505" i="1" s="1"/>
  <c r="AD505" i="1" s="1"/>
  <c r="AB506" i="1"/>
  <c r="AB507" i="1"/>
  <c r="AB508" i="1"/>
  <c r="AB509" i="1"/>
  <c r="AB510" i="1"/>
  <c r="AB511" i="1"/>
  <c r="AC511" i="1" s="1"/>
  <c r="AD511" i="1" s="1"/>
  <c r="AB512" i="1"/>
  <c r="AC512" i="1" s="1"/>
  <c r="AD512" i="1" s="1"/>
  <c r="AB513" i="1"/>
  <c r="AC513" i="1" s="1"/>
  <c r="AD513" i="1" s="1"/>
  <c r="AB514" i="1"/>
  <c r="AB515" i="1"/>
  <c r="AB516" i="1"/>
  <c r="AB517" i="1"/>
  <c r="AB518" i="1"/>
  <c r="AB519" i="1"/>
  <c r="AC519" i="1" s="1"/>
  <c r="AD519" i="1" s="1"/>
  <c r="AB520" i="1"/>
  <c r="AB521" i="1"/>
  <c r="AC521" i="1" s="1"/>
  <c r="AD521" i="1" s="1"/>
  <c r="AB522" i="1"/>
  <c r="AB523" i="1"/>
  <c r="AB524" i="1"/>
  <c r="AB525" i="1"/>
  <c r="AB526" i="1"/>
  <c r="AB527" i="1"/>
  <c r="AC527" i="1" s="1"/>
  <c r="AD527" i="1" s="1"/>
  <c r="AB528" i="1"/>
  <c r="AB529" i="1"/>
  <c r="AC529" i="1" s="1"/>
  <c r="AD529" i="1" s="1"/>
  <c r="AB530" i="1"/>
  <c r="AB531" i="1"/>
  <c r="AB532" i="1"/>
  <c r="AB533" i="1"/>
  <c r="AB534" i="1"/>
  <c r="AB535" i="1"/>
  <c r="AC535" i="1" s="1"/>
  <c r="AD535" i="1" s="1"/>
  <c r="AB536" i="1"/>
  <c r="AB537" i="1"/>
  <c r="AC537" i="1" s="1"/>
  <c r="AD537" i="1" s="1"/>
  <c r="AB538" i="1"/>
  <c r="AB539" i="1"/>
  <c r="AB540" i="1"/>
  <c r="AB541" i="1"/>
  <c r="AB542" i="1"/>
  <c r="AC542" i="1" s="1"/>
  <c r="AD542" i="1" s="1"/>
  <c r="AB543" i="1"/>
  <c r="AC543" i="1" s="1"/>
  <c r="AD543" i="1" s="1"/>
  <c r="AB544" i="1"/>
  <c r="AB545" i="1"/>
  <c r="AC545" i="1" s="1"/>
  <c r="AD545" i="1" s="1"/>
  <c r="AB546" i="1"/>
  <c r="AB547" i="1"/>
  <c r="AB548" i="1"/>
  <c r="AB549" i="1"/>
  <c r="AB550" i="1"/>
  <c r="AB551" i="1"/>
  <c r="AC551" i="1" s="1"/>
  <c r="AD551" i="1" s="1"/>
  <c r="AB552" i="1"/>
  <c r="AB553" i="1"/>
  <c r="AC553" i="1" s="1"/>
  <c r="AD553" i="1" s="1"/>
  <c r="AB554" i="1"/>
  <c r="AB555" i="1"/>
  <c r="AB556" i="1"/>
  <c r="AB557" i="1"/>
  <c r="AB558" i="1"/>
  <c r="AB559" i="1"/>
  <c r="AC559" i="1" s="1"/>
  <c r="AD559" i="1" s="1"/>
  <c r="AB560" i="1"/>
  <c r="AB561" i="1"/>
  <c r="AC561" i="1" s="1"/>
  <c r="AD561" i="1" s="1"/>
  <c r="AB562" i="1"/>
  <c r="AB563" i="1"/>
  <c r="AB564" i="1"/>
  <c r="AB565" i="1"/>
  <c r="AB566" i="1"/>
  <c r="AC566" i="1" s="1"/>
  <c r="AD566" i="1" s="1"/>
  <c r="AB567" i="1"/>
  <c r="AC567" i="1" s="1"/>
  <c r="AD567" i="1" s="1"/>
  <c r="AB568" i="1"/>
  <c r="AB569" i="1"/>
  <c r="AC569" i="1" s="1"/>
  <c r="AD569" i="1" s="1"/>
  <c r="AB570" i="1"/>
  <c r="AB571" i="1"/>
  <c r="AB572" i="1"/>
  <c r="AB573" i="1"/>
  <c r="AB574" i="1"/>
  <c r="AC574" i="1" s="1"/>
  <c r="AD574" i="1" s="1"/>
  <c r="AB575" i="1"/>
  <c r="AC575" i="1" s="1"/>
  <c r="AD575" i="1" s="1"/>
  <c r="AB576" i="1"/>
  <c r="AB577" i="1"/>
  <c r="AC577" i="1" s="1"/>
  <c r="AD577" i="1" s="1"/>
  <c r="AB578" i="1"/>
  <c r="AB579" i="1"/>
  <c r="AB580" i="1"/>
  <c r="AB581" i="1"/>
  <c r="AB582" i="1"/>
  <c r="AB583" i="1"/>
  <c r="AC583" i="1" s="1"/>
  <c r="AD583" i="1" s="1"/>
  <c r="AB584" i="1"/>
  <c r="AB585" i="1"/>
  <c r="AC585" i="1" s="1"/>
  <c r="AD585" i="1" s="1"/>
  <c r="AB586" i="1"/>
  <c r="AB587" i="1"/>
  <c r="AB588" i="1"/>
  <c r="AB589" i="1"/>
  <c r="AB590" i="1"/>
  <c r="AB591" i="1"/>
  <c r="AC591" i="1" s="1"/>
  <c r="AD591" i="1" s="1"/>
  <c r="AB592" i="1"/>
  <c r="AB593" i="1"/>
  <c r="AC593" i="1" s="1"/>
  <c r="AD593" i="1" s="1"/>
  <c r="AB594" i="1"/>
  <c r="AB595" i="1"/>
  <c r="AC595" i="1" s="1"/>
  <c r="AD595" i="1" s="1"/>
  <c r="AB596" i="1"/>
  <c r="AB597" i="1"/>
  <c r="AB598" i="1"/>
  <c r="AC598" i="1" s="1"/>
  <c r="AD598" i="1" s="1"/>
  <c r="AB599" i="1"/>
  <c r="AC599" i="1" s="1"/>
  <c r="AD599" i="1" s="1"/>
  <c r="AB600" i="1"/>
  <c r="AB601" i="1"/>
  <c r="AC601" i="1" s="1"/>
  <c r="AD601" i="1" s="1"/>
  <c r="AB602" i="1"/>
  <c r="AB603" i="1"/>
  <c r="AB604" i="1"/>
  <c r="AB605" i="1"/>
  <c r="AC605" i="1" s="1"/>
  <c r="AD605" i="1" s="1"/>
  <c r="AB606" i="1"/>
  <c r="AB607" i="1"/>
  <c r="AC607" i="1" s="1"/>
  <c r="AD607" i="1" s="1"/>
  <c r="AB608" i="1"/>
  <c r="AB609" i="1"/>
  <c r="AC609" i="1" s="1"/>
  <c r="AD609" i="1" s="1"/>
  <c r="AB610" i="1"/>
  <c r="AB611" i="1"/>
  <c r="AB612" i="1"/>
  <c r="AB613" i="1"/>
  <c r="AB614" i="1"/>
  <c r="AB615" i="1"/>
  <c r="AC615" i="1" s="1"/>
  <c r="AD615" i="1" s="1"/>
  <c r="AB616" i="1"/>
  <c r="AC616" i="1" s="1"/>
  <c r="AD616" i="1" s="1"/>
  <c r="AB617" i="1"/>
  <c r="AC617" i="1" s="1"/>
  <c r="AD617" i="1" s="1"/>
  <c r="AB618" i="1"/>
  <c r="AB619" i="1"/>
  <c r="AB620" i="1"/>
  <c r="AB621" i="1"/>
  <c r="AB622" i="1"/>
  <c r="AC622" i="1" s="1"/>
  <c r="AD622" i="1" s="1"/>
  <c r="AB623" i="1"/>
  <c r="AC623" i="1" s="1"/>
  <c r="AD623" i="1" s="1"/>
  <c r="AB624" i="1"/>
  <c r="AB625" i="1"/>
  <c r="AC625" i="1" s="1"/>
  <c r="AD625" i="1" s="1"/>
  <c r="AB626" i="1"/>
  <c r="AB627" i="1"/>
  <c r="AC627" i="1" s="1"/>
  <c r="AD627" i="1" s="1"/>
  <c r="AB628" i="1"/>
  <c r="AB629" i="1"/>
  <c r="AB630" i="1"/>
  <c r="AB631" i="1"/>
  <c r="AC631" i="1" s="1"/>
  <c r="AD631" i="1" s="1"/>
  <c r="AB632" i="1"/>
  <c r="AB633" i="1"/>
  <c r="AC633" i="1" s="1"/>
  <c r="AD633" i="1" s="1"/>
  <c r="AB634" i="1"/>
  <c r="AB635" i="1"/>
  <c r="AB636" i="1"/>
  <c r="AB637" i="1"/>
  <c r="AC637" i="1" s="1"/>
  <c r="AD637" i="1" s="1"/>
  <c r="AB638" i="1"/>
  <c r="AC638" i="1" s="1"/>
  <c r="AD638" i="1" s="1"/>
  <c r="AB639" i="1"/>
  <c r="AC639" i="1" s="1"/>
  <c r="AD639" i="1" s="1"/>
  <c r="AB640" i="1"/>
  <c r="AB641" i="1"/>
  <c r="AC641" i="1" s="1"/>
  <c r="AD641" i="1" s="1"/>
  <c r="AB642" i="1"/>
  <c r="AB643" i="1"/>
  <c r="AB644" i="1"/>
  <c r="AB645" i="1"/>
  <c r="AB646" i="1"/>
  <c r="AC646" i="1" s="1"/>
  <c r="AD646" i="1" s="1"/>
  <c r="AB647" i="1"/>
  <c r="AC647" i="1" s="1"/>
  <c r="AD647" i="1" s="1"/>
  <c r="AB648" i="1"/>
  <c r="AC648" i="1" s="1"/>
  <c r="AD648" i="1" s="1"/>
  <c r="AB649" i="1"/>
  <c r="AC649" i="1" s="1"/>
  <c r="AD649" i="1" s="1"/>
  <c r="AB650" i="1"/>
  <c r="AB651" i="1"/>
  <c r="AB652" i="1"/>
  <c r="AB653" i="1"/>
  <c r="AB654" i="1"/>
  <c r="AB655" i="1"/>
  <c r="AC655" i="1" s="1"/>
  <c r="AD655" i="1" s="1"/>
  <c r="AB656" i="1"/>
  <c r="AB657" i="1"/>
  <c r="AC657" i="1" s="1"/>
  <c r="AD657" i="1" s="1"/>
  <c r="AB658" i="1"/>
  <c r="AC658" i="1" s="1"/>
  <c r="AD658" i="1" s="1"/>
  <c r="AB659" i="1"/>
  <c r="AB660" i="1"/>
  <c r="AB661" i="1"/>
  <c r="AB662" i="1"/>
  <c r="AB663" i="1"/>
  <c r="AC663" i="1" s="1"/>
  <c r="AD663" i="1" s="1"/>
  <c r="AB664" i="1"/>
  <c r="AB665" i="1"/>
  <c r="AC665" i="1" s="1"/>
  <c r="AD665" i="1" s="1"/>
  <c r="AB666" i="1"/>
  <c r="AB667" i="1"/>
  <c r="AB668" i="1"/>
  <c r="AB669" i="1"/>
  <c r="AB670" i="1"/>
  <c r="AC670" i="1" s="1"/>
  <c r="AD670" i="1" s="1"/>
  <c r="AB671" i="1"/>
  <c r="AC671" i="1" s="1"/>
  <c r="AD671" i="1" s="1"/>
  <c r="AB672" i="1"/>
  <c r="AB673" i="1"/>
  <c r="AC673" i="1" s="1"/>
  <c r="AD673" i="1" s="1"/>
  <c r="AB674" i="1"/>
  <c r="AB675" i="1"/>
  <c r="AB676" i="1"/>
  <c r="AB677" i="1"/>
  <c r="AB678" i="1"/>
  <c r="AC678" i="1" s="1"/>
  <c r="AD678" i="1" s="1"/>
  <c r="AB679" i="1"/>
  <c r="AC679" i="1" s="1"/>
  <c r="AD679" i="1" s="1"/>
  <c r="AB680" i="1"/>
  <c r="AB681" i="1"/>
  <c r="AC681" i="1" s="1"/>
  <c r="AD681" i="1" s="1"/>
  <c r="AB682" i="1"/>
  <c r="AB683" i="1"/>
  <c r="AB684" i="1"/>
  <c r="AB685" i="1"/>
  <c r="AB686" i="1"/>
  <c r="AB687" i="1"/>
  <c r="AC687" i="1" s="1"/>
  <c r="AD687" i="1" s="1"/>
  <c r="AB688" i="1"/>
  <c r="AB689" i="1"/>
  <c r="AC689" i="1" s="1"/>
  <c r="AD689" i="1" s="1"/>
  <c r="AB690" i="1"/>
  <c r="AC690" i="1" s="1"/>
  <c r="AB691" i="1"/>
  <c r="AB692" i="1"/>
  <c r="AB693" i="1"/>
  <c r="AB694" i="1"/>
  <c r="AC694" i="1" s="1"/>
  <c r="AD694" i="1" s="1"/>
  <c r="AB695" i="1"/>
  <c r="AC695" i="1" s="1"/>
  <c r="AD695" i="1" s="1"/>
  <c r="AB696" i="1"/>
  <c r="AB697" i="1"/>
  <c r="AC697" i="1" s="1"/>
  <c r="AD697" i="1" s="1"/>
  <c r="AB698" i="1"/>
  <c r="AB699" i="1"/>
  <c r="AB700" i="1"/>
  <c r="AB701" i="1"/>
  <c r="AB702" i="1"/>
  <c r="AC702" i="1" s="1"/>
  <c r="AD702" i="1" s="1"/>
  <c r="AB703" i="1"/>
  <c r="AC703" i="1" s="1"/>
  <c r="AD703" i="1" s="1"/>
  <c r="AB704" i="1"/>
  <c r="AB705" i="1"/>
  <c r="AC705" i="1" s="1"/>
  <c r="AD705" i="1" s="1"/>
  <c r="AB706" i="1"/>
  <c r="AB707" i="1"/>
  <c r="AB708" i="1"/>
  <c r="AB709" i="1"/>
  <c r="AB710" i="1"/>
  <c r="AC710" i="1" s="1"/>
  <c r="AD710" i="1" s="1"/>
  <c r="AB711" i="1"/>
  <c r="AC711" i="1" s="1"/>
  <c r="AD711" i="1" s="1"/>
  <c r="AB712" i="1"/>
  <c r="AB713" i="1"/>
  <c r="AB714" i="1"/>
  <c r="AB715" i="1"/>
  <c r="AB716" i="1"/>
  <c r="AB717" i="1"/>
  <c r="AB718" i="1"/>
  <c r="AB719" i="1"/>
  <c r="AC719" i="1" s="1"/>
  <c r="AD719" i="1" s="1"/>
  <c r="AB720" i="1"/>
  <c r="AC720" i="1" s="1"/>
  <c r="AD720" i="1" s="1"/>
  <c r="AB721" i="1"/>
  <c r="AC721" i="1" s="1"/>
  <c r="AD721" i="1" s="1"/>
  <c r="AB722" i="1"/>
  <c r="AB723" i="1"/>
  <c r="AB724" i="1"/>
  <c r="AB725" i="1"/>
  <c r="AB726" i="1"/>
  <c r="AC726" i="1" s="1"/>
  <c r="AD726" i="1" s="1"/>
  <c r="AB727" i="1"/>
  <c r="AC727" i="1" s="1"/>
  <c r="AD727" i="1" s="1"/>
  <c r="AB728" i="1"/>
  <c r="AB729" i="1"/>
  <c r="AC729" i="1" s="1"/>
  <c r="AD729" i="1" s="1"/>
  <c r="AB730" i="1"/>
  <c r="AB731" i="1"/>
  <c r="AC731" i="1" s="1"/>
  <c r="AD731" i="1" s="1"/>
  <c r="AB732" i="1"/>
  <c r="AB733" i="1"/>
  <c r="AB734" i="1"/>
  <c r="AB735" i="1"/>
  <c r="AC735" i="1" s="1"/>
  <c r="AD735" i="1" s="1"/>
  <c r="AB736" i="1"/>
  <c r="AB737" i="1"/>
  <c r="AC737" i="1" s="1"/>
  <c r="AD737" i="1" s="1"/>
  <c r="AB738" i="1"/>
  <c r="AB739" i="1"/>
  <c r="AB740" i="1"/>
  <c r="AB741" i="1"/>
  <c r="AC741" i="1" s="1"/>
  <c r="AD741" i="1" s="1"/>
  <c r="AB742" i="1"/>
  <c r="AC742" i="1" s="1"/>
  <c r="AD742" i="1" s="1"/>
  <c r="AB743" i="1"/>
  <c r="AC743" i="1" s="1"/>
  <c r="AD743" i="1" s="1"/>
  <c r="AB744" i="1"/>
  <c r="AB745" i="1"/>
  <c r="AC745" i="1" s="1"/>
  <c r="AD745" i="1" s="1"/>
  <c r="AB746" i="1"/>
  <c r="AB747" i="1"/>
  <c r="AB748" i="1"/>
  <c r="AB749" i="1"/>
  <c r="AB750" i="1"/>
  <c r="AC750" i="1" s="1"/>
  <c r="AD750" i="1" s="1"/>
  <c r="AB751" i="1"/>
  <c r="AC751" i="1" s="1"/>
  <c r="AD751" i="1" s="1"/>
  <c r="AB752" i="1"/>
  <c r="AC752" i="1" s="1"/>
  <c r="AD752" i="1" s="1"/>
  <c r="AB753" i="1"/>
  <c r="AC753" i="1" s="1"/>
  <c r="AD753" i="1" s="1"/>
  <c r="AB754" i="1"/>
  <c r="AB755" i="1"/>
  <c r="AB756" i="1"/>
  <c r="AB757" i="1"/>
  <c r="AB758" i="1"/>
  <c r="AB759" i="1"/>
  <c r="AC759" i="1" s="1"/>
  <c r="AD759" i="1" s="1"/>
  <c r="AB760" i="1"/>
  <c r="AB761" i="1"/>
  <c r="AC761" i="1" s="1"/>
  <c r="AD761" i="1" s="1"/>
  <c r="AB762" i="1"/>
  <c r="AB763" i="1"/>
  <c r="AC763" i="1" s="1"/>
  <c r="AD763" i="1" s="1"/>
  <c r="AB764" i="1"/>
  <c r="AB765" i="1"/>
  <c r="AB766" i="1"/>
  <c r="AC766" i="1" s="1"/>
  <c r="AD766" i="1" s="1"/>
  <c r="AB767" i="1"/>
  <c r="AC767" i="1" s="1"/>
  <c r="AB768" i="1"/>
  <c r="AB769" i="1"/>
  <c r="AC769" i="1" s="1"/>
  <c r="AD769" i="1" s="1"/>
  <c r="AB770" i="1"/>
  <c r="AB771" i="1"/>
  <c r="AB772" i="1"/>
  <c r="AB773" i="1"/>
  <c r="AC773" i="1" s="1"/>
  <c r="AD773" i="1" s="1"/>
  <c r="AB774" i="1"/>
  <c r="AC774" i="1" s="1"/>
  <c r="AD774" i="1" s="1"/>
  <c r="AB775" i="1"/>
  <c r="AC775" i="1" s="1"/>
  <c r="AD775" i="1" s="1"/>
  <c r="AB776" i="1"/>
  <c r="AB777" i="1"/>
  <c r="AC777" i="1" s="1"/>
  <c r="AD777" i="1" s="1"/>
  <c r="AB778" i="1"/>
  <c r="AB779" i="1"/>
  <c r="AB780" i="1"/>
  <c r="AB781" i="1"/>
  <c r="AB782" i="1"/>
  <c r="AC782" i="1" s="1"/>
  <c r="AD782" i="1" s="1"/>
  <c r="AB783" i="1"/>
  <c r="AC783" i="1" s="1"/>
  <c r="AD783" i="1" s="1"/>
  <c r="AB784" i="1"/>
  <c r="AB785" i="1"/>
  <c r="AC785" i="1" s="1"/>
  <c r="AD785" i="1" s="1"/>
  <c r="AB786" i="1"/>
  <c r="AB787" i="1"/>
  <c r="AB788" i="1"/>
  <c r="AB789" i="1"/>
  <c r="AB790" i="1"/>
  <c r="AB791" i="1"/>
  <c r="AC791" i="1" s="1"/>
  <c r="AD791" i="1" s="1"/>
  <c r="AB792" i="1"/>
  <c r="AB793" i="1"/>
  <c r="AC793" i="1" s="1"/>
  <c r="AD793" i="1" s="1"/>
  <c r="AB794" i="1"/>
  <c r="AC794" i="1" s="1"/>
  <c r="AD794" i="1" s="1"/>
  <c r="AB795" i="1"/>
  <c r="AB796" i="1"/>
  <c r="AB797" i="1"/>
  <c r="AB798" i="1"/>
  <c r="AB799" i="1"/>
  <c r="AC799" i="1" s="1"/>
  <c r="AD799" i="1" s="1"/>
  <c r="AB800" i="1"/>
  <c r="AB801" i="1"/>
  <c r="AC801" i="1" s="1"/>
  <c r="AD801" i="1" s="1"/>
  <c r="AB802" i="1"/>
  <c r="AB803" i="1"/>
  <c r="AB804" i="1"/>
  <c r="AB805" i="1"/>
  <c r="AB806" i="1"/>
  <c r="AB807" i="1"/>
  <c r="AC807" i="1" s="1"/>
  <c r="AD807" i="1" s="1"/>
  <c r="AB808" i="1"/>
  <c r="AB809" i="1"/>
  <c r="AC809" i="1" s="1"/>
  <c r="AD809" i="1" s="1"/>
  <c r="AB810" i="1"/>
  <c r="AB811" i="1"/>
  <c r="AB812" i="1"/>
  <c r="AB813" i="1"/>
  <c r="AB814" i="1"/>
  <c r="AB815" i="1"/>
  <c r="AC815" i="1" s="1"/>
  <c r="AD815" i="1" s="1"/>
  <c r="AB816" i="1"/>
  <c r="AC816" i="1" s="1"/>
  <c r="AD816" i="1" s="1"/>
  <c r="AB817" i="1"/>
  <c r="AC817" i="1" s="1"/>
  <c r="AD817" i="1" s="1"/>
  <c r="AB818" i="1"/>
  <c r="AB819" i="1"/>
  <c r="AB820" i="1"/>
  <c r="AB821" i="1"/>
  <c r="AB822" i="1"/>
  <c r="AB823" i="1"/>
  <c r="AC823" i="1" s="1"/>
  <c r="AD823" i="1" s="1"/>
  <c r="AB824" i="1"/>
  <c r="AC824" i="1" s="1"/>
  <c r="AD824" i="1" s="1"/>
  <c r="AB825" i="1"/>
  <c r="AC825" i="1" s="1"/>
  <c r="AD825" i="1" s="1"/>
  <c r="AB826" i="1"/>
  <c r="AB827" i="1"/>
  <c r="AC827" i="1" s="1"/>
  <c r="AD827" i="1" s="1"/>
  <c r="AB828" i="1"/>
  <c r="AB829" i="1"/>
  <c r="AB830" i="1"/>
  <c r="AB831" i="1"/>
  <c r="AB832" i="1"/>
  <c r="AC832" i="1" s="1"/>
  <c r="AD832" i="1" s="1"/>
  <c r="AB833" i="1"/>
  <c r="AC833" i="1" s="1"/>
  <c r="AD833" i="1" s="1"/>
  <c r="AB834" i="1"/>
  <c r="AB835" i="1"/>
  <c r="AB836" i="1"/>
  <c r="AB837" i="1"/>
  <c r="AB838" i="1"/>
  <c r="AB839" i="1"/>
  <c r="AC839" i="1" s="1"/>
  <c r="AD839" i="1" s="1"/>
  <c r="AB840" i="1"/>
  <c r="AC840" i="1" s="1"/>
  <c r="AD840" i="1" s="1"/>
  <c r="AB841" i="1"/>
  <c r="AC841" i="1" s="1"/>
  <c r="AD841" i="1" s="1"/>
  <c r="AB842" i="1"/>
  <c r="AB843" i="1"/>
  <c r="AB844" i="1"/>
  <c r="AB845" i="1"/>
  <c r="AB846" i="1"/>
  <c r="AC846" i="1" s="1"/>
  <c r="AD846" i="1" s="1"/>
  <c r="AB847" i="1"/>
  <c r="AC847" i="1" s="1"/>
  <c r="AD847" i="1" s="1"/>
  <c r="AB848" i="1"/>
  <c r="AC848" i="1" s="1"/>
  <c r="AD848" i="1" s="1"/>
  <c r="AB849" i="1"/>
  <c r="AC849" i="1" s="1"/>
  <c r="AD849" i="1" s="1"/>
  <c r="AB850" i="1"/>
  <c r="AB851" i="1"/>
  <c r="AB852" i="1"/>
  <c r="AB853" i="1"/>
  <c r="AB854" i="1"/>
  <c r="AC854" i="1" s="1"/>
  <c r="AD854" i="1" s="1"/>
  <c r="AB855" i="1"/>
  <c r="AC855" i="1" s="1"/>
  <c r="AD855" i="1" s="1"/>
  <c r="AB856" i="1"/>
  <c r="AC856" i="1" s="1"/>
  <c r="AD856" i="1" s="1"/>
  <c r="AB857" i="1"/>
  <c r="AC857" i="1" s="1"/>
  <c r="AD857" i="1" s="1"/>
  <c r="AB858" i="1"/>
  <c r="AC858" i="1" s="1"/>
  <c r="AD858" i="1" s="1"/>
  <c r="AB859" i="1"/>
  <c r="AB860" i="1"/>
  <c r="AB861" i="1"/>
  <c r="AB862" i="1"/>
  <c r="AB863" i="1"/>
  <c r="AC863" i="1" s="1"/>
  <c r="AD863" i="1" s="1"/>
  <c r="AB864" i="1"/>
  <c r="AC864" i="1" s="1"/>
  <c r="AD864" i="1" s="1"/>
  <c r="AB865" i="1"/>
  <c r="AC865" i="1" s="1"/>
  <c r="AD865" i="1" s="1"/>
  <c r="AB866" i="1"/>
  <c r="AB867" i="1"/>
  <c r="AB868" i="1"/>
  <c r="AB869" i="1"/>
  <c r="AB870" i="1"/>
  <c r="AC870" i="1" s="1"/>
  <c r="AD870" i="1" s="1"/>
  <c r="AB871" i="1"/>
  <c r="AC871" i="1" s="1"/>
  <c r="AD871" i="1" s="1"/>
  <c r="AB872" i="1"/>
  <c r="AC872" i="1" s="1"/>
  <c r="AD872" i="1" s="1"/>
  <c r="AB873" i="1"/>
  <c r="AC873" i="1" s="1"/>
  <c r="AD873" i="1" s="1"/>
  <c r="AB874" i="1"/>
  <c r="AB875" i="1"/>
  <c r="AB876" i="1"/>
  <c r="AB877" i="1"/>
  <c r="AB878" i="1"/>
  <c r="AC878" i="1" s="1"/>
  <c r="AD878" i="1" s="1"/>
  <c r="AB879" i="1"/>
  <c r="AC879" i="1" s="1"/>
  <c r="AD879" i="1" s="1"/>
  <c r="AB880" i="1"/>
  <c r="AC880" i="1" s="1"/>
  <c r="AD880" i="1" s="1"/>
  <c r="AB881" i="1"/>
  <c r="AC881" i="1" s="1"/>
  <c r="AD881" i="1" s="1"/>
  <c r="AB882" i="1"/>
  <c r="AB883" i="1"/>
  <c r="AB884" i="1"/>
  <c r="AB885" i="1"/>
  <c r="AB886" i="1"/>
  <c r="AB887" i="1"/>
  <c r="AB888" i="1"/>
  <c r="AC888" i="1" s="1"/>
  <c r="AD888" i="1" s="1"/>
  <c r="AB889" i="1"/>
  <c r="AC889" i="1" s="1"/>
  <c r="AD889" i="1" s="1"/>
  <c r="AB890" i="1"/>
  <c r="AC890" i="1" s="1"/>
  <c r="AD890" i="1" s="1"/>
  <c r="AB891" i="1"/>
  <c r="AB892" i="1"/>
  <c r="AB893" i="1"/>
  <c r="AB894" i="1"/>
  <c r="AC894" i="1" s="1"/>
  <c r="AD894" i="1" s="1"/>
  <c r="AB895" i="1"/>
  <c r="AC895" i="1" s="1"/>
  <c r="AD895" i="1" s="1"/>
  <c r="AB896" i="1"/>
  <c r="AC896" i="1" s="1"/>
  <c r="AD896" i="1" s="1"/>
  <c r="AB897" i="1"/>
  <c r="AC897" i="1" s="1"/>
  <c r="AD897" i="1" s="1"/>
  <c r="AB898" i="1"/>
  <c r="AB899" i="1"/>
  <c r="AC899" i="1" s="1"/>
  <c r="AD899" i="1" s="1"/>
  <c r="AB900" i="1"/>
  <c r="AB901" i="1"/>
  <c r="AB902" i="1"/>
  <c r="AB903" i="1"/>
  <c r="AC903" i="1" s="1"/>
  <c r="AD903" i="1" s="1"/>
  <c r="AB904" i="1"/>
  <c r="AC904" i="1" s="1"/>
  <c r="AD904" i="1" s="1"/>
  <c r="AB905" i="1"/>
  <c r="AC905" i="1" s="1"/>
  <c r="AD905" i="1" s="1"/>
  <c r="AB906" i="1"/>
  <c r="AB907" i="1"/>
  <c r="AB908" i="1"/>
  <c r="AB909" i="1"/>
  <c r="AC909" i="1" s="1"/>
  <c r="AD909" i="1" s="1"/>
  <c r="AB910" i="1"/>
  <c r="AB911" i="1"/>
  <c r="AB912" i="1"/>
  <c r="AC912" i="1" s="1"/>
  <c r="AD912" i="1" s="1"/>
  <c r="AB913" i="1"/>
  <c r="AC913" i="1" s="1"/>
  <c r="AD913" i="1" s="1"/>
  <c r="AB914" i="1"/>
  <c r="AB915" i="1"/>
  <c r="AB916" i="1"/>
  <c r="AB917" i="1"/>
  <c r="AB918" i="1"/>
  <c r="AB919" i="1"/>
  <c r="AB920" i="1"/>
  <c r="AC920" i="1" s="1"/>
  <c r="AD920" i="1" s="1"/>
  <c r="AB921" i="1"/>
  <c r="AC921" i="1" s="1"/>
  <c r="AD921" i="1" s="1"/>
  <c r="AB922" i="1"/>
  <c r="AB923" i="1"/>
  <c r="AB924" i="1"/>
  <c r="AB925" i="1"/>
  <c r="AB926" i="1"/>
  <c r="AC926" i="1" s="1"/>
  <c r="AD926" i="1" s="1"/>
  <c r="AB927" i="1"/>
  <c r="AC927" i="1" s="1"/>
  <c r="AD927" i="1" s="1"/>
  <c r="AB928" i="1"/>
  <c r="AC928" i="1" s="1"/>
  <c r="AD928" i="1" s="1"/>
  <c r="AB929" i="1"/>
  <c r="AC929" i="1" s="1"/>
  <c r="AD929" i="1" s="1"/>
  <c r="AB930" i="1"/>
  <c r="AB931" i="1"/>
  <c r="AB932" i="1"/>
  <c r="AB933" i="1"/>
  <c r="AB934" i="1"/>
  <c r="AC934" i="1" s="1"/>
  <c r="AD934" i="1" s="1"/>
  <c r="AB935" i="1"/>
  <c r="AC935" i="1" s="1"/>
  <c r="AD935" i="1" s="1"/>
  <c r="AB936" i="1"/>
  <c r="AC936" i="1" s="1"/>
  <c r="AD936" i="1" s="1"/>
  <c r="AB937" i="1"/>
  <c r="AC937" i="1" s="1"/>
  <c r="AD937" i="1" s="1"/>
  <c r="AB938" i="1"/>
  <c r="AB939" i="1"/>
  <c r="AB940" i="1"/>
  <c r="AB941" i="1"/>
  <c r="AB942" i="1"/>
  <c r="AB943" i="1"/>
  <c r="AB944" i="1"/>
  <c r="AC944" i="1" s="1"/>
  <c r="AD944" i="1" s="1"/>
  <c r="AB945" i="1"/>
  <c r="AC945" i="1" s="1"/>
  <c r="AD945" i="1" s="1"/>
  <c r="AB946" i="1"/>
  <c r="AB947" i="1"/>
  <c r="AB948" i="1"/>
  <c r="AB949" i="1"/>
  <c r="AB950" i="1"/>
  <c r="AB951" i="1"/>
  <c r="AB952" i="1"/>
  <c r="AC952" i="1" s="1"/>
  <c r="AD952" i="1" s="1"/>
  <c r="AB953" i="1"/>
  <c r="AC953" i="1" s="1"/>
  <c r="AD953" i="1" s="1"/>
  <c r="AB954" i="1"/>
  <c r="AB955" i="1"/>
  <c r="AB956" i="1"/>
  <c r="AB957" i="1"/>
  <c r="AB958" i="1"/>
  <c r="AC958" i="1" s="1"/>
  <c r="AD958" i="1" s="1"/>
  <c r="AB959" i="1"/>
  <c r="AC959" i="1" s="1"/>
  <c r="AD959" i="1" s="1"/>
  <c r="AB960" i="1"/>
  <c r="AC960" i="1" s="1"/>
  <c r="AD960" i="1" s="1"/>
  <c r="AB961" i="1"/>
  <c r="AC961" i="1" s="1"/>
  <c r="AD961" i="1" s="1"/>
  <c r="AB962" i="1"/>
  <c r="AB963" i="1"/>
  <c r="AB964" i="1"/>
  <c r="AB965" i="1"/>
  <c r="AB966" i="1"/>
  <c r="AB967" i="1"/>
  <c r="AC967" i="1" s="1"/>
  <c r="AD967" i="1" s="1"/>
  <c r="AB968" i="1"/>
  <c r="AC968" i="1" s="1"/>
  <c r="AD968" i="1" s="1"/>
  <c r="AB969" i="1"/>
  <c r="AC969" i="1" s="1"/>
  <c r="AD969" i="1" s="1"/>
  <c r="AB970" i="1"/>
  <c r="AB971" i="1"/>
  <c r="AB972" i="1"/>
  <c r="AB973" i="1"/>
  <c r="AB974" i="1"/>
  <c r="AB975" i="1"/>
  <c r="AC975" i="1" s="1"/>
  <c r="AD975" i="1" s="1"/>
  <c r="AB976" i="1"/>
  <c r="AC976" i="1" s="1"/>
  <c r="AD976" i="1" s="1"/>
  <c r="AB977" i="1"/>
  <c r="AC977" i="1" s="1"/>
  <c r="AD977" i="1" s="1"/>
  <c r="AB978" i="1"/>
  <c r="AB979" i="1"/>
  <c r="AB980" i="1"/>
  <c r="AB981" i="1"/>
  <c r="AB982" i="1"/>
  <c r="AB983" i="1"/>
  <c r="AB984" i="1"/>
  <c r="AC984" i="1" s="1"/>
  <c r="AD984" i="1" s="1"/>
  <c r="AB985" i="1"/>
  <c r="AC985" i="1" s="1"/>
  <c r="AD985" i="1" s="1"/>
  <c r="AB986" i="1"/>
  <c r="AB987" i="1"/>
  <c r="AB988" i="1"/>
  <c r="AB989" i="1"/>
  <c r="AB990" i="1"/>
  <c r="AC990" i="1" s="1"/>
  <c r="AD990" i="1" s="1"/>
  <c r="AB991" i="1"/>
  <c r="AC991" i="1" s="1"/>
  <c r="AD991" i="1" s="1"/>
  <c r="AB992" i="1"/>
  <c r="AC992" i="1" s="1"/>
  <c r="AB993" i="1"/>
  <c r="AC993" i="1" s="1"/>
  <c r="AD993" i="1" s="1"/>
  <c r="AB994" i="1"/>
  <c r="AB995" i="1"/>
  <c r="AB996" i="1"/>
  <c r="AB997" i="1"/>
  <c r="AB998" i="1"/>
  <c r="AB999" i="1"/>
  <c r="AC999" i="1" s="1"/>
  <c r="AD999" i="1" s="1"/>
  <c r="AB1000" i="1"/>
  <c r="AC1000" i="1" s="1"/>
  <c r="AD1000" i="1" s="1"/>
  <c r="AB1001" i="1"/>
  <c r="AC1001" i="1" s="1"/>
  <c r="AD1001" i="1" s="1"/>
  <c r="AB1002" i="1"/>
  <c r="AB1003" i="1"/>
  <c r="AB1004" i="1"/>
  <c r="AB1005" i="1"/>
  <c r="AB1006" i="1"/>
  <c r="AB1007" i="1"/>
  <c r="AB1008" i="1"/>
  <c r="AB1009" i="1"/>
  <c r="AC1009" i="1" s="1"/>
  <c r="AD1009" i="1" s="1"/>
  <c r="AB1010" i="1"/>
  <c r="AB1011" i="1"/>
  <c r="AB1012" i="1"/>
  <c r="AB1013" i="1"/>
  <c r="AB1014" i="1"/>
  <c r="AB1015" i="1"/>
  <c r="AB1016" i="1"/>
  <c r="AB1017" i="1"/>
  <c r="AC1017" i="1" s="1"/>
  <c r="AD1017" i="1" s="1"/>
  <c r="AB1018" i="1"/>
  <c r="AB1019" i="1"/>
  <c r="AB1020" i="1"/>
  <c r="AB1021" i="1"/>
  <c r="AB1022" i="1"/>
  <c r="AB1023" i="1"/>
  <c r="AB1024" i="1"/>
  <c r="AB1025" i="1"/>
  <c r="AC1025" i="1" s="1"/>
  <c r="AD1025" i="1" s="1"/>
  <c r="AB1026" i="1"/>
  <c r="AB1027" i="1"/>
  <c r="AB1028" i="1"/>
  <c r="AB1029" i="1"/>
  <c r="AB1030" i="1"/>
  <c r="AC1030" i="1" s="1"/>
  <c r="AD1030" i="1" s="1"/>
  <c r="AB1031" i="1"/>
  <c r="AC1031" i="1" s="1"/>
  <c r="AD1031" i="1" s="1"/>
  <c r="AB1032" i="1"/>
  <c r="AB1033" i="1"/>
  <c r="AC1033" i="1" s="1"/>
  <c r="AD1033" i="1" s="1"/>
  <c r="AB1034" i="1"/>
  <c r="AB1035" i="1"/>
  <c r="AB1036" i="1"/>
  <c r="AB1037" i="1"/>
  <c r="AB1038" i="1"/>
  <c r="AB1039" i="1"/>
  <c r="AC1039" i="1" s="1"/>
  <c r="AD1039" i="1" s="1"/>
  <c r="AB1040" i="1"/>
  <c r="AC1040" i="1" s="1"/>
  <c r="AD1040" i="1" s="1"/>
  <c r="AB1041" i="1"/>
  <c r="AC1041" i="1" s="1"/>
  <c r="AD1041" i="1" s="1"/>
  <c r="AB1042" i="1"/>
  <c r="AB1043" i="1"/>
  <c r="AB1044" i="1"/>
  <c r="AB1045" i="1"/>
  <c r="AB1046" i="1"/>
  <c r="AB1047" i="1"/>
  <c r="AC1047" i="1" s="1"/>
  <c r="AD1047" i="1" s="1"/>
  <c r="AB1048" i="1"/>
  <c r="AC1048" i="1" s="1"/>
  <c r="AD1048" i="1" s="1"/>
  <c r="AB1049" i="1"/>
  <c r="AC1049" i="1" s="1"/>
  <c r="AD1049" i="1" s="1"/>
  <c r="AB1050" i="1"/>
  <c r="AB1051" i="1"/>
  <c r="AB1052" i="1"/>
  <c r="AB1053" i="1"/>
  <c r="AB1054" i="1"/>
  <c r="AB1055" i="1"/>
  <c r="AC1055" i="1" s="1"/>
  <c r="AD1055" i="1" s="1"/>
  <c r="AB1056" i="1"/>
  <c r="AB1057" i="1"/>
  <c r="AC1057" i="1" s="1"/>
  <c r="AD1057" i="1" s="1"/>
  <c r="AB1058" i="1"/>
  <c r="AB1059" i="1"/>
  <c r="AB1060" i="1"/>
  <c r="AB1061" i="1"/>
  <c r="AB1062" i="1"/>
  <c r="AB1063" i="1"/>
  <c r="AB1064" i="1"/>
  <c r="AB1065" i="1"/>
  <c r="AC1065" i="1" s="1"/>
  <c r="AD1065" i="1" s="1"/>
  <c r="AB1066" i="1"/>
  <c r="AB1067" i="1"/>
  <c r="AB1068" i="1"/>
  <c r="AB1069" i="1"/>
  <c r="AB1070" i="1"/>
  <c r="AB1071" i="1"/>
  <c r="AB1072" i="1"/>
  <c r="AB1073" i="1"/>
  <c r="AC1073" i="1" s="1"/>
  <c r="AD1073" i="1" s="1"/>
  <c r="Y2" i="2"/>
  <c r="Y3" i="2"/>
  <c r="Y4" i="2"/>
  <c r="Y5" i="2"/>
  <c r="Y6" i="2"/>
  <c r="Y7" i="2"/>
  <c r="Y8" i="2"/>
  <c r="Y9" i="2"/>
  <c r="Y10" i="2"/>
  <c r="Y11" i="2"/>
  <c r="Y12" i="2"/>
  <c r="Y13" i="2"/>
  <c r="Y14" i="2"/>
  <c r="Y15" i="2"/>
  <c r="Y16" i="2"/>
  <c r="Y17" i="2"/>
  <c r="Y18" i="2"/>
  <c r="Y19" i="2"/>
  <c r="Y20" i="2"/>
  <c r="Y21" i="2"/>
  <c r="Y22" i="2"/>
  <c r="Y23" i="2"/>
  <c r="Y24" i="2"/>
  <c r="Y25" i="2"/>
  <c r="Y26" i="2"/>
  <c r="Y27" i="2"/>
  <c r="Y28" i="2"/>
  <c r="Y29" i="2"/>
  <c r="Y30" i="2"/>
  <c r="Y31" i="2"/>
  <c r="Y32" i="2"/>
  <c r="Y33" i="2"/>
  <c r="Y34" i="2"/>
  <c r="Y35" i="2"/>
  <c r="Y36" i="2"/>
  <c r="Y37" i="2"/>
  <c r="Y38" i="2"/>
  <c r="Y39" i="2"/>
  <c r="Y40" i="2"/>
  <c r="Y41" i="2"/>
  <c r="Y42" i="2"/>
  <c r="Y43" i="2"/>
  <c r="Y44" i="2"/>
  <c r="Y45" i="2"/>
  <c r="Y46" i="2"/>
  <c r="Y47" i="2"/>
  <c r="Y48" i="2"/>
  <c r="Y49" i="2"/>
  <c r="Y50" i="2"/>
  <c r="Y51" i="2"/>
  <c r="Y52" i="2"/>
  <c r="Y53" i="2"/>
  <c r="Y54" i="2"/>
  <c r="Y55" i="2"/>
  <c r="Y56" i="2"/>
  <c r="Y57" i="2"/>
  <c r="Y58" i="2"/>
  <c r="Y59" i="2"/>
  <c r="Y60" i="2"/>
  <c r="Y61" i="2"/>
  <c r="Y62" i="2"/>
  <c r="Y63" i="2"/>
  <c r="Y64" i="2"/>
  <c r="Y65" i="2"/>
  <c r="Y66" i="2"/>
  <c r="Y67" i="2"/>
  <c r="Y68" i="2"/>
  <c r="Y69" i="2"/>
  <c r="Y70" i="2"/>
  <c r="Y71" i="2"/>
  <c r="Y72" i="2"/>
  <c r="Y73" i="2"/>
  <c r="Y74" i="2"/>
  <c r="Y75" i="2"/>
  <c r="Y76" i="2"/>
  <c r="Y77" i="2"/>
  <c r="Y78" i="2"/>
  <c r="Y79" i="2"/>
  <c r="Y80" i="2"/>
  <c r="Y81" i="2"/>
  <c r="Y82" i="2"/>
  <c r="Y83" i="2"/>
  <c r="Y84" i="2"/>
  <c r="Y85" i="2"/>
  <c r="Y86" i="2"/>
  <c r="Y87" i="2"/>
  <c r="Y88" i="2"/>
  <c r="Y89" i="2"/>
  <c r="Y90" i="2"/>
  <c r="Y91" i="2"/>
  <c r="Y92" i="2"/>
  <c r="Y93" i="2"/>
  <c r="Y94" i="2"/>
  <c r="Y95" i="2"/>
  <c r="Y96" i="2"/>
  <c r="Y97" i="2"/>
  <c r="Y98" i="2"/>
  <c r="Y99" i="2"/>
  <c r="Y100" i="2"/>
  <c r="Y101" i="2"/>
  <c r="Y102" i="2"/>
  <c r="Y103" i="2"/>
  <c r="Y104" i="2"/>
  <c r="Y105" i="2"/>
  <c r="Y106" i="2"/>
  <c r="Y107" i="2"/>
  <c r="Y108" i="2"/>
  <c r="Y109" i="2"/>
  <c r="Y110" i="2"/>
  <c r="Y111" i="2"/>
  <c r="Y112" i="2"/>
  <c r="Y113" i="2"/>
  <c r="Y114" i="2"/>
  <c r="Y115" i="2"/>
  <c r="Y116" i="2"/>
  <c r="Y117" i="2"/>
  <c r="Y118" i="2"/>
  <c r="Y119" i="2"/>
  <c r="Y120" i="2"/>
  <c r="Y121" i="2"/>
  <c r="Y122" i="2"/>
  <c r="Z122" i="2" s="1"/>
  <c r="AA122" i="2" s="1"/>
  <c r="Y123" i="2"/>
  <c r="Y124" i="2"/>
  <c r="Y125" i="2"/>
  <c r="Y126" i="2"/>
  <c r="Y127" i="2"/>
  <c r="Y128" i="2"/>
  <c r="Y129" i="2"/>
  <c r="Y130" i="2"/>
  <c r="Z130" i="2" s="1"/>
  <c r="Y131" i="2"/>
  <c r="Y132" i="2"/>
  <c r="Y133" i="2"/>
  <c r="Y134" i="2"/>
  <c r="Z134" i="2" s="1"/>
  <c r="AA134" i="2" s="1"/>
  <c r="Y135" i="2"/>
  <c r="Y136" i="2"/>
  <c r="Y137" i="2"/>
  <c r="Y138" i="2"/>
  <c r="Z138" i="2" s="1"/>
  <c r="AA138" i="2" s="1"/>
  <c r="Y139" i="2"/>
  <c r="Y140" i="2"/>
  <c r="Y141" i="2"/>
  <c r="Y142" i="2"/>
  <c r="Y143" i="2"/>
  <c r="Y144" i="2"/>
  <c r="Y145" i="2"/>
  <c r="Y146" i="2"/>
  <c r="Z146" i="2" s="1"/>
  <c r="Y147" i="2"/>
  <c r="Y148" i="2"/>
  <c r="Y149" i="2"/>
  <c r="Y150" i="2"/>
  <c r="Z150" i="2" s="1"/>
  <c r="AA150" i="2" s="1"/>
  <c r="Y151" i="2"/>
  <c r="Y152" i="2"/>
  <c r="Y153" i="2"/>
  <c r="Y154" i="2"/>
  <c r="Z154" i="2" s="1"/>
  <c r="Y155" i="2"/>
  <c r="Z155" i="2" s="1"/>
  <c r="AA155" i="2" s="1"/>
  <c r="Y156" i="2"/>
  <c r="Y157" i="2"/>
  <c r="Y158" i="2"/>
  <c r="Z158" i="2" s="1"/>
  <c r="AA158" i="2" s="1"/>
  <c r="Y159" i="2"/>
  <c r="Y160" i="2"/>
  <c r="Y161" i="2"/>
  <c r="Z161" i="2" s="1"/>
  <c r="AA161" i="2" s="1"/>
  <c r="Y162" i="2"/>
  <c r="Z162" i="2" s="1"/>
  <c r="AA162" i="2" s="1"/>
  <c r="Y163" i="2"/>
  <c r="Z163" i="2" s="1"/>
  <c r="AA163" i="2" s="1"/>
  <c r="Y164" i="2"/>
  <c r="Y165" i="2"/>
  <c r="Y166" i="2"/>
  <c r="Z166" i="2" s="1"/>
  <c r="AA166" i="2" s="1"/>
  <c r="Y167" i="2"/>
  <c r="Y168" i="2"/>
  <c r="Y169" i="2"/>
  <c r="Y170" i="2"/>
  <c r="Z170" i="2" s="1"/>
  <c r="Y171" i="2"/>
  <c r="Z171" i="2" s="1"/>
  <c r="AA171" i="2" s="1"/>
  <c r="Y172" i="2"/>
  <c r="Z172" i="2" s="1"/>
  <c r="AA172" i="2" s="1"/>
  <c r="Y173" i="2"/>
  <c r="Y174" i="2"/>
  <c r="Z174" i="2" s="1"/>
  <c r="AA174" i="2" s="1"/>
  <c r="Y175" i="2"/>
  <c r="Y176" i="2"/>
  <c r="Y177" i="2"/>
  <c r="Y178" i="2"/>
  <c r="Z178" i="2" s="1"/>
  <c r="Y179" i="2"/>
  <c r="Y180" i="2"/>
  <c r="Z180" i="2" s="1"/>
  <c r="Y181" i="2"/>
  <c r="Z181" i="2" s="1"/>
  <c r="AA181" i="2" s="1"/>
  <c r="Y182" i="2"/>
  <c r="Z182" i="2" s="1"/>
  <c r="AA182" i="2" s="1"/>
  <c r="Y183" i="2"/>
  <c r="Y184" i="2"/>
  <c r="Y185" i="2"/>
  <c r="Y186" i="2"/>
  <c r="Z186" i="2" s="1"/>
  <c r="AA186" i="2" s="1"/>
  <c r="Y187" i="2"/>
  <c r="Z187" i="2" s="1"/>
  <c r="AA187" i="2" s="1"/>
  <c r="Y188" i="2"/>
  <c r="Y189" i="2"/>
  <c r="Z189" i="2" s="1"/>
  <c r="AA189" i="2" s="1"/>
  <c r="Y190" i="2"/>
  <c r="Z190" i="2" s="1"/>
  <c r="AA190" i="2" s="1"/>
  <c r="Y191" i="2"/>
  <c r="Y192" i="2"/>
  <c r="Y193" i="2"/>
  <c r="Y194" i="2"/>
  <c r="Z194" i="2" s="1"/>
  <c r="Y195" i="2"/>
  <c r="Y196" i="2"/>
  <c r="Y197" i="2"/>
  <c r="Z197" i="2" s="1"/>
  <c r="AA197" i="2" s="1"/>
  <c r="Y198" i="2"/>
  <c r="Z198" i="2" s="1"/>
  <c r="AA198" i="2" s="1"/>
  <c r="Y199" i="2"/>
  <c r="Y200" i="2"/>
  <c r="Y201" i="2"/>
  <c r="Y202" i="2"/>
  <c r="Z202" i="2" s="1"/>
  <c r="AA202" i="2" s="1"/>
  <c r="Y203" i="2"/>
  <c r="Y204" i="2"/>
  <c r="Y205" i="2"/>
  <c r="Y206" i="2"/>
  <c r="Y207" i="2"/>
  <c r="Y208" i="2"/>
  <c r="Y209" i="2"/>
  <c r="Y210" i="2"/>
  <c r="Z210" i="2" s="1"/>
  <c r="AA210" i="2" s="1"/>
  <c r="Y211" i="2"/>
  <c r="Z211" i="2" s="1"/>
  <c r="AA211" i="2" s="1"/>
  <c r="Y212" i="2"/>
  <c r="Y213" i="2"/>
  <c r="Z213" i="2" s="1"/>
  <c r="AA213" i="2" s="1"/>
  <c r="Y214" i="2"/>
  <c r="Z214" i="2" s="1"/>
  <c r="AA214" i="2" s="1"/>
  <c r="Y215" i="2"/>
  <c r="Y216" i="2"/>
  <c r="Y217" i="2"/>
  <c r="Z217" i="2" s="1"/>
  <c r="AA217" i="2" s="1"/>
  <c r="Y218" i="2"/>
  <c r="Z218" i="2" s="1"/>
  <c r="Y219" i="2"/>
  <c r="Z219" i="2" s="1"/>
  <c r="AA219" i="2" s="1"/>
  <c r="Y220" i="2"/>
  <c r="Z220" i="2" s="1"/>
  <c r="AA220" i="2" s="1"/>
  <c r="Y221" i="2"/>
  <c r="Z221" i="2" s="1"/>
  <c r="AA221" i="2" s="1"/>
  <c r="Y222" i="2"/>
  <c r="Z222" i="2" s="1"/>
  <c r="AA222" i="2" s="1"/>
  <c r="Y223" i="2"/>
  <c r="Y224" i="2"/>
  <c r="Y225" i="2"/>
  <c r="Z225" i="2" s="1"/>
  <c r="AA225" i="2" s="1"/>
  <c r="Y226" i="2"/>
  <c r="Z226" i="2" s="1"/>
  <c r="AA226" i="2" s="1"/>
  <c r="Y227" i="2"/>
  <c r="Z227" i="2" s="1"/>
  <c r="AA227" i="2" s="1"/>
  <c r="Y228" i="2"/>
  <c r="Y229" i="2"/>
  <c r="Z229" i="2" s="1"/>
  <c r="AA229" i="2" s="1"/>
  <c r="Y230" i="2"/>
  <c r="Z230" i="2" s="1"/>
  <c r="AA230" i="2" s="1"/>
  <c r="Y231" i="2"/>
  <c r="Y232" i="2"/>
  <c r="Y233" i="2"/>
  <c r="Y234" i="2"/>
  <c r="Z234" i="2" s="1"/>
  <c r="Y235" i="2"/>
  <c r="Z235" i="2" s="1"/>
  <c r="AA235" i="2" s="1"/>
  <c r="Y236" i="2"/>
  <c r="Z236" i="2" s="1"/>
  <c r="AA236" i="2" s="1"/>
  <c r="Y237" i="2"/>
  <c r="Z237" i="2" s="1"/>
  <c r="AA237" i="2" s="1"/>
  <c r="Y238" i="2"/>
  <c r="Z238" i="2" s="1"/>
  <c r="AA238" i="2" s="1"/>
  <c r="Y239" i="2"/>
  <c r="Y240" i="2"/>
  <c r="Y241" i="2"/>
  <c r="Y242" i="2"/>
  <c r="Z242" i="2" s="1"/>
  <c r="AA242" i="2" s="1"/>
  <c r="Y243" i="2"/>
  <c r="Z243" i="2" s="1"/>
  <c r="AA243" i="2" s="1"/>
  <c r="Y244" i="2"/>
  <c r="Z244" i="2" s="1"/>
  <c r="AA244" i="2" s="1"/>
  <c r="Y245" i="2"/>
  <c r="Z245" i="2" s="1"/>
  <c r="AA245" i="2" s="1"/>
  <c r="Y246" i="2"/>
  <c r="Z246" i="2" s="1"/>
  <c r="AA246" i="2" s="1"/>
  <c r="Y247" i="2"/>
  <c r="Y248" i="2"/>
  <c r="Y249" i="2"/>
  <c r="Y250" i="2"/>
  <c r="Z250" i="2" s="1"/>
  <c r="AA250" i="2" s="1"/>
  <c r="Y251" i="2"/>
  <c r="Y252" i="2"/>
  <c r="Z252" i="2" s="1"/>
  <c r="AA252" i="2" s="1"/>
  <c r="Y253" i="2"/>
  <c r="Z253" i="2" s="1"/>
  <c r="AA253" i="2" s="1"/>
  <c r="Y254" i="2"/>
  <c r="Z254" i="2" s="1"/>
  <c r="AA254" i="2" s="1"/>
  <c r="Y255" i="2"/>
  <c r="Y256" i="2"/>
  <c r="Y257" i="2"/>
  <c r="Y258" i="2"/>
  <c r="Z258" i="2" s="1"/>
  <c r="Y259" i="2"/>
  <c r="Y260" i="2"/>
  <c r="Z260" i="2" s="1"/>
  <c r="AA260" i="2" s="1"/>
  <c r="Y261" i="2"/>
  <c r="Y262" i="2"/>
  <c r="Z262" i="2" s="1"/>
  <c r="AA262" i="2" s="1"/>
  <c r="Y263" i="2"/>
  <c r="Y264" i="2"/>
  <c r="Y265" i="2"/>
  <c r="Y266" i="2"/>
  <c r="Z266" i="2" s="1"/>
  <c r="AA266" i="2" s="1"/>
  <c r="Y267" i="2"/>
  <c r="Z267" i="2" s="1"/>
  <c r="AA267" i="2" s="1"/>
  <c r="Y268" i="2"/>
  <c r="Z268" i="2" s="1"/>
  <c r="AA268" i="2" s="1"/>
  <c r="Y269" i="2"/>
  <c r="Z269" i="2" s="1"/>
  <c r="AA269" i="2" s="1"/>
  <c r="Y270" i="2"/>
  <c r="Z270" i="2" s="1"/>
  <c r="AA270" i="2" s="1"/>
  <c r="Y271" i="2"/>
  <c r="Y272" i="2"/>
  <c r="Y273" i="2"/>
  <c r="Y274" i="2"/>
  <c r="Z274" i="2" s="1"/>
  <c r="AA274" i="2" s="1"/>
  <c r="Y275" i="2"/>
  <c r="Z275" i="2" s="1"/>
  <c r="AA275" i="2" s="1"/>
  <c r="Y276" i="2"/>
  <c r="Z276" i="2" s="1"/>
  <c r="AA276" i="2" s="1"/>
  <c r="Y277" i="2"/>
  <c r="Z277" i="2" s="1"/>
  <c r="AA277" i="2" s="1"/>
  <c r="Y278" i="2"/>
  <c r="Z278" i="2" s="1"/>
  <c r="AA278" i="2" s="1"/>
  <c r="Y279" i="2"/>
  <c r="Y280" i="2"/>
  <c r="Y281" i="2"/>
  <c r="Z281" i="2" s="1"/>
  <c r="AA281" i="2" s="1"/>
  <c r="Y282" i="2"/>
  <c r="Z282" i="2" s="1"/>
  <c r="AA282" i="2" s="1"/>
  <c r="Y283" i="2"/>
  <c r="Y284" i="2"/>
  <c r="Z284" i="2" s="1"/>
  <c r="AA284" i="2" s="1"/>
  <c r="Y285" i="2"/>
  <c r="Z285" i="2" s="1"/>
  <c r="AA285" i="2" s="1"/>
  <c r="Y286" i="2"/>
  <c r="Z286" i="2" s="1"/>
  <c r="AA286" i="2" s="1"/>
  <c r="Y287" i="2"/>
  <c r="Y288" i="2"/>
  <c r="Y289" i="2"/>
  <c r="Z289" i="2" s="1"/>
  <c r="AA289" i="2" s="1"/>
  <c r="Y290" i="2"/>
  <c r="Z290" i="2" s="1"/>
  <c r="AA290" i="2" s="1"/>
  <c r="Y291" i="2"/>
  <c r="Z291" i="2" s="1"/>
  <c r="Y292" i="2"/>
  <c r="Y293" i="2"/>
  <c r="Y294" i="2"/>
  <c r="Y295" i="2"/>
  <c r="Y296" i="2"/>
  <c r="Y297" i="2"/>
  <c r="Y298" i="2"/>
  <c r="Z298" i="2" s="1"/>
  <c r="AA298" i="2" s="1"/>
  <c r="Y299" i="2"/>
  <c r="Z299" i="2" s="1"/>
  <c r="AA299" i="2" s="1"/>
  <c r="Y300" i="2"/>
  <c r="Z300" i="2" s="1"/>
  <c r="AA300" i="2" s="1"/>
  <c r="Y301" i="2"/>
  <c r="Z301" i="2" s="1"/>
  <c r="AA301" i="2" s="1"/>
  <c r="Y302" i="2"/>
  <c r="Z302" i="2" s="1"/>
  <c r="AA302" i="2" s="1"/>
  <c r="Y303" i="2"/>
  <c r="Y304" i="2"/>
  <c r="Y305" i="2"/>
  <c r="Y306" i="2"/>
  <c r="Z306" i="2" s="1"/>
  <c r="AA306" i="2" s="1"/>
  <c r="Y307" i="2"/>
  <c r="Z307" i="2" s="1"/>
  <c r="AA307" i="2" s="1"/>
  <c r="Y308" i="2"/>
  <c r="Z308" i="2" s="1"/>
  <c r="AA308" i="2" s="1"/>
  <c r="Y309" i="2"/>
  <c r="Z309" i="2" s="1"/>
  <c r="AA309" i="2" s="1"/>
  <c r="Y310" i="2"/>
  <c r="Z310" i="2" s="1"/>
  <c r="AA310" i="2" s="1"/>
  <c r="Y311" i="2"/>
  <c r="Y312" i="2"/>
  <c r="Y313" i="2"/>
  <c r="Y314" i="2"/>
  <c r="Z314" i="2" s="1"/>
  <c r="Y315" i="2"/>
  <c r="Y316" i="2"/>
  <c r="Y317" i="2"/>
  <c r="Z317" i="2" s="1"/>
  <c r="AA317" i="2" s="1"/>
  <c r="Y318" i="2"/>
  <c r="Z318" i="2" s="1"/>
  <c r="AA318" i="2" s="1"/>
  <c r="Y319" i="2"/>
  <c r="Y320" i="2"/>
  <c r="Y321" i="2"/>
  <c r="Y322" i="2"/>
  <c r="Z322" i="2" s="1"/>
  <c r="AA322" i="2" s="1"/>
  <c r="Y323" i="2"/>
  <c r="Z323" i="2" s="1"/>
  <c r="AA323" i="2" s="1"/>
  <c r="Y324" i="2"/>
  <c r="Z324" i="2" s="1"/>
  <c r="AA324" i="2" s="1"/>
  <c r="Y325" i="2"/>
  <c r="Z325" i="2" s="1"/>
  <c r="AA325" i="2" s="1"/>
  <c r="Y326" i="2"/>
  <c r="Z326" i="2" s="1"/>
  <c r="AA326" i="2" s="1"/>
  <c r="Y327" i="2"/>
  <c r="Y328" i="2"/>
  <c r="Y329" i="2"/>
  <c r="Y330" i="2"/>
  <c r="Z330" i="2" s="1"/>
  <c r="AA330" i="2" s="1"/>
  <c r="Y331" i="2"/>
  <c r="Z331" i="2" s="1"/>
  <c r="AA331" i="2" s="1"/>
  <c r="Y332" i="2"/>
  <c r="Z332" i="2" s="1"/>
  <c r="AA332" i="2" s="1"/>
  <c r="Y333" i="2"/>
  <c r="Z333" i="2" s="1"/>
  <c r="AA333" i="2" s="1"/>
  <c r="Y334" i="2"/>
  <c r="Z334" i="2" s="1"/>
  <c r="AA334" i="2" s="1"/>
  <c r="Y335" i="2"/>
  <c r="Y336" i="2"/>
  <c r="Y337" i="2"/>
  <c r="Y338" i="2"/>
  <c r="Z338" i="2" s="1"/>
  <c r="AA338" i="2" s="1"/>
  <c r="Y339" i="2"/>
  <c r="Y340" i="2"/>
  <c r="Z340" i="2" s="1"/>
  <c r="AA340" i="2" s="1"/>
  <c r="Y341" i="2"/>
  <c r="Z341" i="2" s="1"/>
  <c r="AA341" i="2" s="1"/>
  <c r="Y342" i="2"/>
  <c r="Z342" i="2" s="1"/>
  <c r="AA342" i="2" s="1"/>
  <c r="Y343" i="2"/>
  <c r="Y344" i="2"/>
  <c r="Y345" i="2"/>
  <c r="Z345" i="2" s="1"/>
  <c r="AA345" i="2" s="1"/>
  <c r="Y346" i="2"/>
  <c r="Z346" i="2" s="1"/>
  <c r="AA346" i="2" s="1"/>
  <c r="Y347" i="2"/>
  <c r="Y348" i="2"/>
  <c r="Y349" i="2"/>
  <c r="Y350" i="2"/>
  <c r="Z350" i="2" s="1"/>
  <c r="AA350" i="2" s="1"/>
  <c r="Y351" i="2"/>
  <c r="Y352" i="2"/>
  <c r="Y353" i="2"/>
  <c r="Z353" i="2" s="1"/>
  <c r="AA353" i="2" s="1"/>
  <c r="Y354" i="2"/>
  <c r="Z354" i="2" s="1"/>
  <c r="AA354" i="2" s="1"/>
  <c r="Y355" i="2"/>
  <c r="Z355" i="2" s="1"/>
  <c r="AA355" i="2" s="1"/>
  <c r="Y356" i="2"/>
  <c r="Z356" i="2" s="1"/>
  <c r="AA356" i="2" s="1"/>
  <c r="Y357" i="2"/>
  <c r="Z357" i="2" s="1"/>
  <c r="AA357" i="2" s="1"/>
  <c r="Y358" i="2"/>
  <c r="Z358" i="2" s="1"/>
  <c r="AA358" i="2" s="1"/>
  <c r="Y359" i="2"/>
  <c r="Y360" i="2"/>
  <c r="Y361" i="2"/>
  <c r="Y362" i="2"/>
  <c r="Z362" i="2" s="1"/>
  <c r="AA362" i="2" s="1"/>
  <c r="Y363" i="2"/>
  <c r="Z363" i="2" s="1"/>
  <c r="AA363" i="2" s="1"/>
  <c r="Y364" i="2"/>
  <c r="Z364" i="2" s="1"/>
  <c r="AA364" i="2" s="1"/>
  <c r="Y365" i="2"/>
  <c r="Z365" i="2" s="1"/>
  <c r="AA365" i="2" s="1"/>
  <c r="Y366" i="2"/>
  <c r="Z366" i="2" s="1"/>
  <c r="AA366" i="2" s="1"/>
  <c r="Y367" i="2"/>
  <c r="Y368" i="2"/>
  <c r="Y369" i="2"/>
  <c r="Y370" i="2"/>
  <c r="Z370" i="2" s="1"/>
  <c r="AA370" i="2" s="1"/>
  <c r="Y371" i="2"/>
  <c r="Y372" i="2"/>
  <c r="Z372" i="2" s="1"/>
  <c r="AA372" i="2" s="1"/>
  <c r="Y373" i="2"/>
  <c r="Z373" i="2" s="1"/>
  <c r="AA373" i="2" s="1"/>
  <c r="Y374" i="2"/>
  <c r="Y375" i="2"/>
  <c r="Y376" i="2"/>
  <c r="Y377" i="2"/>
  <c r="Y378" i="2"/>
  <c r="Z378" i="2" s="1"/>
  <c r="Y379" i="2"/>
  <c r="Z379" i="2" s="1"/>
  <c r="AA379" i="2" s="1"/>
  <c r="Y380" i="2"/>
  <c r="Z380" i="2" s="1"/>
  <c r="AA380" i="2" s="1"/>
  <c r="Y381" i="2"/>
  <c r="Z381" i="2" s="1"/>
  <c r="AA381" i="2" s="1"/>
  <c r="Y382" i="2"/>
  <c r="Z382" i="2" s="1"/>
  <c r="AA382" i="2" s="1"/>
  <c r="Y383" i="2"/>
  <c r="Y384" i="2"/>
  <c r="Y385" i="2"/>
  <c r="Y386" i="2"/>
  <c r="Z386" i="2" s="1"/>
  <c r="AA386" i="2" s="1"/>
  <c r="Y387" i="2"/>
  <c r="Z387" i="2" s="1"/>
  <c r="AA387" i="2" s="1"/>
  <c r="Y388" i="2"/>
  <c r="Z388" i="2" s="1"/>
  <c r="AA388" i="2" s="1"/>
  <c r="Y389" i="2"/>
  <c r="Z389" i="2" s="1"/>
  <c r="AA389" i="2" s="1"/>
  <c r="Y390" i="2"/>
  <c r="Z390" i="2" s="1"/>
  <c r="AA390" i="2" s="1"/>
  <c r="Y391" i="2"/>
  <c r="Y392" i="2"/>
  <c r="Y393" i="2"/>
  <c r="Y394" i="2"/>
  <c r="Y395" i="2"/>
  <c r="Y396" i="2"/>
  <c r="Z396" i="2" s="1"/>
  <c r="AA396" i="2" s="1"/>
  <c r="Y397" i="2"/>
  <c r="Z397" i="2" s="1"/>
  <c r="AA397" i="2" s="1"/>
  <c r="Y398" i="2"/>
  <c r="Z398" i="2" s="1"/>
  <c r="AA398" i="2" s="1"/>
  <c r="Y399" i="2"/>
  <c r="Y400" i="2"/>
  <c r="Y401" i="2"/>
  <c r="Y402" i="2"/>
  <c r="Y403" i="2"/>
  <c r="Y404" i="2"/>
  <c r="Y405" i="2"/>
  <c r="Z405" i="2" s="1"/>
  <c r="AA405" i="2" s="1"/>
  <c r="Y406" i="2"/>
  <c r="Z406" i="2" s="1"/>
  <c r="AA406" i="2" s="1"/>
  <c r="Y407" i="2"/>
  <c r="Y408" i="2"/>
  <c r="Y409" i="2"/>
  <c r="Y410" i="2"/>
  <c r="Y411" i="2"/>
  <c r="Y412" i="2"/>
  <c r="Y413" i="2"/>
  <c r="Y414" i="2"/>
  <c r="Z414" i="2" s="1"/>
  <c r="AA414" i="2" s="1"/>
  <c r="Y415" i="2"/>
  <c r="Y416" i="2"/>
  <c r="AA2" i="2"/>
  <c r="AA3" i="2"/>
  <c r="AA4" i="2"/>
  <c r="AA6" i="2"/>
  <c r="AA18" i="2"/>
  <c r="AA20" i="2"/>
  <c r="AA26" i="2"/>
  <c r="AA29" i="2"/>
  <c r="AA34" i="2"/>
  <c r="AA35" i="2"/>
  <c r="AA42" i="2"/>
  <c r="AA43" i="2"/>
  <c r="AA44" i="2"/>
  <c r="AA45" i="2"/>
  <c r="AA58" i="2"/>
  <c r="AA59" i="2"/>
  <c r="AA60" i="2"/>
  <c r="AA61" i="2"/>
  <c r="AA74" i="2"/>
  <c r="AA76" i="2"/>
  <c r="AA77" i="2"/>
  <c r="AA90" i="2"/>
  <c r="AA93" i="2"/>
  <c r="AA98" i="2"/>
  <c r="AA99" i="2"/>
  <c r="AA114" i="2"/>
  <c r="AA115" i="2"/>
  <c r="AA116" i="2"/>
  <c r="AA117" i="2"/>
  <c r="AA130" i="2"/>
  <c r="AA132" i="2"/>
  <c r="AA133" i="2"/>
  <c r="AA135" i="2"/>
  <c r="AA142" i="2"/>
  <c r="AA146" i="2"/>
  <c r="AA152" i="2"/>
  <c r="AA154" i="2"/>
  <c r="AA160" i="2"/>
  <c r="AA170" i="2"/>
  <c r="AA178" i="2"/>
  <c r="AA180" i="2"/>
  <c r="AA194" i="2"/>
  <c r="AA199" i="2"/>
  <c r="AA218" i="2"/>
  <c r="AA231" i="2"/>
  <c r="AA232" i="2"/>
  <c r="AA234" i="2"/>
  <c r="AA240" i="2"/>
  <c r="AA258" i="2"/>
  <c r="AA263" i="2"/>
  <c r="AA271" i="2"/>
  <c r="AA291" i="2"/>
  <c r="AA314" i="2"/>
  <c r="AA336" i="2"/>
  <c r="AA351" i="2"/>
  <c r="AA352" i="2"/>
  <c r="AA376" i="2"/>
  <c r="AA378" i="2"/>
  <c r="AA415" i="2"/>
  <c r="AD116" i="1"/>
  <c r="AD118" i="1"/>
  <c r="AD132" i="1"/>
  <c r="AD146" i="1"/>
  <c r="AD160" i="1"/>
  <c r="AD197" i="1"/>
  <c r="AD203" i="1"/>
  <c r="AD226" i="1"/>
  <c r="AD261" i="1"/>
  <c r="AD271" i="1"/>
  <c r="AD342" i="1"/>
  <c r="AD381" i="1"/>
  <c r="AD413" i="1"/>
  <c r="AD499" i="1"/>
  <c r="AD517" i="1"/>
  <c r="AD690" i="1"/>
  <c r="AD692" i="1"/>
  <c r="AD767" i="1"/>
  <c r="AD992" i="1"/>
  <c r="Z2" i="2"/>
  <c r="Z3" i="2"/>
  <c r="Z4" i="2"/>
  <c r="Z5" i="2"/>
  <c r="AA5" i="2" s="1"/>
  <c r="Z6" i="2"/>
  <c r="Z7" i="2"/>
  <c r="AA7" i="2" s="1"/>
  <c r="Z8" i="2"/>
  <c r="AA8" i="2" s="1"/>
  <c r="Z9" i="2"/>
  <c r="AA9" i="2" s="1"/>
  <c r="Z10" i="2"/>
  <c r="AA10" i="2" s="1"/>
  <c r="Z11" i="2"/>
  <c r="AA11" i="2" s="1"/>
  <c r="Z12" i="2"/>
  <c r="AA12" i="2" s="1"/>
  <c r="Z13" i="2"/>
  <c r="AA13" i="2" s="1"/>
  <c r="Z14" i="2"/>
  <c r="AA14" i="2" s="1"/>
  <c r="Z15" i="2"/>
  <c r="AA15" i="2" s="1"/>
  <c r="Z16" i="2"/>
  <c r="AA16" i="2" s="1"/>
  <c r="Z17" i="2"/>
  <c r="AA17" i="2" s="1"/>
  <c r="Z18" i="2"/>
  <c r="Z19" i="2"/>
  <c r="AA19" i="2" s="1"/>
  <c r="Z20" i="2"/>
  <c r="Z21" i="2"/>
  <c r="AA21" i="2" s="1"/>
  <c r="Z22" i="2"/>
  <c r="AA22" i="2" s="1"/>
  <c r="Z23" i="2"/>
  <c r="AA23" i="2" s="1"/>
  <c r="Z24" i="2"/>
  <c r="AA24" i="2" s="1"/>
  <c r="Z25" i="2"/>
  <c r="AA25" i="2" s="1"/>
  <c r="Z26" i="2"/>
  <c r="Z27" i="2"/>
  <c r="AA27" i="2" s="1"/>
  <c r="Z28" i="2"/>
  <c r="AA28" i="2" s="1"/>
  <c r="Z30" i="2"/>
  <c r="AA30" i="2" s="1"/>
  <c r="Z31" i="2"/>
  <c r="AA31" i="2" s="1"/>
  <c r="Z32" i="2"/>
  <c r="AA32" i="2" s="1"/>
  <c r="Z33" i="2"/>
  <c r="AA33" i="2" s="1"/>
  <c r="Z34" i="2"/>
  <c r="Z35" i="2"/>
  <c r="Z36" i="2"/>
  <c r="AA36" i="2" s="1"/>
  <c r="Z37" i="2"/>
  <c r="AA37" i="2" s="1"/>
  <c r="Z38" i="2"/>
  <c r="AA38" i="2" s="1"/>
  <c r="Z39" i="2"/>
  <c r="AA39" i="2" s="1"/>
  <c r="Z40" i="2"/>
  <c r="AA40" i="2" s="1"/>
  <c r="Z41" i="2"/>
  <c r="AA41" i="2" s="1"/>
  <c r="Z42" i="2"/>
  <c r="Z43" i="2"/>
  <c r="Z44" i="2"/>
  <c r="Z45" i="2"/>
  <c r="Z46" i="2"/>
  <c r="AA46" i="2" s="1"/>
  <c r="Z47" i="2"/>
  <c r="AA47" i="2" s="1"/>
  <c r="Z48" i="2"/>
  <c r="AA48" i="2" s="1"/>
  <c r="Z49" i="2"/>
  <c r="AA49" i="2" s="1"/>
  <c r="Z50" i="2"/>
  <c r="AA50" i="2" s="1"/>
  <c r="Z51" i="2"/>
  <c r="AA51" i="2" s="1"/>
  <c r="Z52" i="2"/>
  <c r="AA52" i="2" s="1"/>
  <c r="Z53" i="2"/>
  <c r="AA53" i="2" s="1"/>
  <c r="Z54" i="2"/>
  <c r="AA54" i="2" s="1"/>
  <c r="Z55" i="2"/>
  <c r="AA55" i="2" s="1"/>
  <c r="Z56" i="2"/>
  <c r="AA56" i="2" s="1"/>
  <c r="Z57" i="2"/>
  <c r="AA57" i="2" s="1"/>
  <c r="Z58" i="2"/>
  <c r="Z59" i="2"/>
  <c r="Z60" i="2"/>
  <c r="Z61" i="2"/>
  <c r="Z62" i="2"/>
  <c r="AA62" i="2" s="1"/>
  <c r="Z63" i="2"/>
  <c r="AA63" i="2" s="1"/>
  <c r="Z64" i="2"/>
  <c r="AA64" i="2" s="1"/>
  <c r="Z65" i="2"/>
  <c r="AA65" i="2" s="1"/>
  <c r="Z66" i="2"/>
  <c r="AA66" i="2" s="1"/>
  <c r="Z67" i="2"/>
  <c r="AA67" i="2" s="1"/>
  <c r="Z68" i="2"/>
  <c r="AA68" i="2" s="1"/>
  <c r="Z69" i="2"/>
  <c r="AA69" i="2" s="1"/>
  <c r="Z70" i="2"/>
  <c r="AA70" i="2" s="1"/>
  <c r="Z71" i="2"/>
  <c r="AA71" i="2" s="1"/>
  <c r="Z72" i="2"/>
  <c r="AA72" i="2" s="1"/>
  <c r="Z73" i="2"/>
  <c r="AA73" i="2" s="1"/>
  <c r="Z74" i="2"/>
  <c r="Z75" i="2"/>
  <c r="AA75" i="2" s="1"/>
  <c r="Z76" i="2"/>
  <c r="Z77" i="2"/>
  <c r="Z78" i="2"/>
  <c r="AA78" i="2" s="1"/>
  <c r="Z79" i="2"/>
  <c r="AA79" i="2" s="1"/>
  <c r="Z80" i="2"/>
  <c r="AA80" i="2" s="1"/>
  <c r="Z81" i="2"/>
  <c r="AA81" i="2" s="1"/>
  <c r="Z82" i="2"/>
  <c r="AA82" i="2" s="1"/>
  <c r="Z83" i="2"/>
  <c r="AA83" i="2" s="1"/>
  <c r="Z84" i="2"/>
  <c r="AA84" i="2" s="1"/>
  <c r="Z85" i="2"/>
  <c r="AA85" i="2" s="1"/>
  <c r="Z86" i="2"/>
  <c r="AA86" i="2" s="1"/>
  <c r="Z87" i="2"/>
  <c r="AA87" i="2" s="1"/>
  <c r="Z88" i="2"/>
  <c r="AA88" i="2" s="1"/>
  <c r="Z89" i="2"/>
  <c r="AA89" i="2" s="1"/>
  <c r="Z90" i="2"/>
  <c r="Z91" i="2"/>
  <c r="AA91" i="2" s="1"/>
  <c r="Z92" i="2"/>
  <c r="AA92" i="2" s="1"/>
  <c r="Z93" i="2"/>
  <c r="Z94" i="2"/>
  <c r="AA94" i="2" s="1"/>
  <c r="Z95" i="2"/>
  <c r="AA95" i="2" s="1"/>
  <c r="Z96" i="2"/>
  <c r="AA96" i="2" s="1"/>
  <c r="Z97" i="2"/>
  <c r="AA97" i="2" s="1"/>
  <c r="Z98" i="2"/>
  <c r="Z99" i="2"/>
  <c r="Z100" i="2"/>
  <c r="AA100" i="2" s="1"/>
  <c r="Z101" i="2"/>
  <c r="AA101" i="2" s="1"/>
  <c r="Z102" i="2"/>
  <c r="AA102" i="2" s="1"/>
  <c r="Z103" i="2"/>
  <c r="AA103" i="2" s="1"/>
  <c r="Z104" i="2"/>
  <c r="AA104" i="2" s="1"/>
  <c r="Z105" i="2"/>
  <c r="AA105" i="2" s="1"/>
  <c r="Z106" i="2"/>
  <c r="AA106" i="2" s="1"/>
  <c r="Z107" i="2"/>
  <c r="AA107" i="2" s="1"/>
  <c r="Z108" i="2"/>
  <c r="AA108" i="2" s="1"/>
  <c r="Z109" i="2"/>
  <c r="AA109" i="2" s="1"/>
  <c r="Z110" i="2"/>
  <c r="AA110" i="2" s="1"/>
  <c r="Z111" i="2"/>
  <c r="AA111" i="2" s="1"/>
  <c r="Z112" i="2"/>
  <c r="AA112" i="2" s="1"/>
  <c r="Z113" i="2"/>
  <c r="AA113" i="2" s="1"/>
  <c r="Z114" i="2"/>
  <c r="Z115" i="2"/>
  <c r="Z116" i="2"/>
  <c r="Z117" i="2"/>
  <c r="Z118" i="2"/>
  <c r="AA118" i="2" s="1"/>
  <c r="Z119" i="2"/>
  <c r="AA119" i="2" s="1"/>
  <c r="Z120" i="2"/>
  <c r="AA120" i="2" s="1"/>
  <c r="Z121" i="2"/>
  <c r="AA121" i="2" s="1"/>
  <c r="Z123" i="2"/>
  <c r="AA123" i="2" s="1"/>
  <c r="Z124" i="2"/>
  <c r="AA124" i="2" s="1"/>
  <c r="Z125" i="2"/>
  <c r="AA125" i="2" s="1"/>
  <c r="Z126" i="2"/>
  <c r="AA126" i="2" s="1"/>
  <c r="Z127" i="2"/>
  <c r="AA127" i="2" s="1"/>
  <c r="Z128" i="2"/>
  <c r="AA128" i="2" s="1"/>
  <c r="Z129" i="2"/>
  <c r="AA129" i="2" s="1"/>
  <c r="Z131" i="2"/>
  <c r="AA131" i="2" s="1"/>
  <c r="Z132" i="2"/>
  <c r="Z133" i="2"/>
  <c r="Z135" i="2"/>
  <c r="Z136" i="2"/>
  <c r="AA136" i="2" s="1"/>
  <c r="Z137" i="2"/>
  <c r="AA137" i="2" s="1"/>
  <c r="Z139" i="2"/>
  <c r="AA139" i="2" s="1"/>
  <c r="Z140" i="2"/>
  <c r="AA140" i="2" s="1"/>
  <c r="Z141" i="2"/>
  <c r="AA141" i="2" s="1"/>
  <c r="Z142" i="2"/>
  <c r="Z143" i="2"/>
  <c r="AA143" i="2" s="1"/>
  <c r="Z144" i="2"/>
  <c r="AA144" i="2" s="1"/>
  <c r="Z145" i="2"/>
  <c r="AA145" i="2" s="1"/>
  <c r="Z147" i="2"/>
  <c r="AA147" i="2" s="1"/>
  <c r="Z148" i="2"/>
  <c r="AA148" i="2" s="1"/>
  <c r="Z149" i="2"/>
  <c r="AA149" i="2" s="1"/>
  <c r="Z151" i="2"/>
  <c r="AA151" i="2" s="1"/>
  <c r="Z152" i="2"/>
  <c r="Z153" i="2"/>
  <c r="AA153" i="2" s="1"/>
  <c r="Z156" i="2"/>
  <c r="AA156" i="2" s="1"/>
  <c r="Z157" i="2"/>
  <c r="AA157" i="2" s="1"/>
  <c r="Z159" i="2"/>
  <c r="AA159" i="2" s="1"/>
  <c r="Z160" i="2"/>
  <c r="Z164" i="2"/>
  <c r="AA164" i="2" s="1"/>
  <c r="Z165" i="2"/>
  <c r="AA165" i="2" s="1"/>
  <c r="Z167" i="2"/>
  <c r="AA167" i="2" s="1"/>
  <c r="Z168" i="2"/>
  <c r="AA168" i="2" s="1"/>
  <c r="Z169" i="2"/>
  <c r="AA169" i="2" s="1"/>
  <c r="Z173" i="2"/>
  <c r="AA173" i="2" s="1"/>
  <c r="Z175" i="2"/>
  <c r="AA175" i="2" s="1"/>
  <c r="Z176" i="2"/>
  <c r="AA176" i="2" s="1"/>
  <c r="Z177" i="2"/>
  <c r="AA177" i="2" s="1"/>
  <c r="Z179" i="2"/>
  <c r="AA179" i="2" s="1"/>
  <c r="Z183" i="2"/>
  <c r="AA183" i="2" s="1"/>
  <c r="Z184" i="2"/>
  <c r="AA184" i="2" s="1"/>
  <c r="Z185" i="2"/>
  <c r="AA185" i="2" s="1"/>
  <c r="Z188" i="2"/>
  <c r="AA188" i="2" s="1"/>
  <c r="Z191" i="2"/>
  <c r="AA191" i="2" s="1"/>
  <c r="Z192" i="2"/>
  <c r="AA192" i="2" s="1"/>
  <c r="Z193" i="2"/>
  <c r="AA193" i="2" s="1"/>
  <c r="Z195" i="2"/>
  <c r="AA195" i="2" s="1"/>
  <c r="Z196" i="2"/>
  <c r="AA196" i="2" s="1"/>
  <c r="Z199" i="2"/>
  <c r="Z200" i="2"/>
  <c r="AA200" i="2" s="1"/>
  <c r="Z201" i="2"/>
  <c r="AA201" i="2" s="1"/>
  <c r="Z203" i="2"/>
  <c r="AA203" i="2" s="1"/>
  <c r="Z204" i="2"/>
  <c r="AA204" i="2" s="1"/>
  <c r="Z205" i="2"/>
  <c r="AA205" i="2" s="1"/>
  <c r="Z206" i="2"/>
  <c r="AA206" i="2" s="1"/>
  <c r="Z207" i="2"/>
  <c r="AA207" i="2" s="1"/>
  <c r="Z208" i="2"/>
  <c r="AA208" i="2" s="1"/>
  <c r="Z209" i="2"/>
  <c r="AA209" i="2" s="1"/>
  <c r="Z212" i="2"/>
  <c r="AA212" i="2" s="1"/>
  <c r="Z215" i="2"/>
  <c r="AA215" i="2" s="1"/>
  <c r="Z216" i="2"/>
  <c r="AA216" i="2" s="1"/>
  <c r="Z223" i="2"/>
  <c r="AA223" i="2" s="1"/>
  <c r="Z224" i="2"/>
  <c r="AA224" i="2" s="1"/>
  <c r="Z228" i="2"/>
  <c r="AA228" i="2" s="1"/>
  <c r="Z231" i="2"/>
  <c r="Z232" i="2"/>
  <c r="Z233" i="2"/>
  <c r="AA233" i="2" s="1"/>
  <c r="Z239" i="2"/>
  <c r="AA239" i="2" s="1"/>
  <c r="Z240" i="2"/>
  <c r="Z241" i="2"/>
  <c r="AA241" i="2" s="1"/>
  <c r="Z247" i="2"/>
  <c r="AA247" i="2" s="1"/>
  <c r="Z248" i="2"/>
  <c r="AA248" i="2" s="1"/>
  <c r="Z249" i="2"/>
  <c r="AA249" i="2" s="1"/>
  <c r="Z251" i="2"/>
  <c r="AA251" i="2" s="1"/>
  <c r="Z255" i="2"/>
  <c r="AA255" i="2" s="1"/>
  <c r="Z256" i="2"/>
  <c r="AA256" i="2" s="1"/>
  <c r="Z257" i="2"/>
  <c r="AA257" i="2" s="1"/>
  <c r="Z259" i="2"/>
  <c r="AA259" i="2" s="1"/>
  <c r="Z261" i="2"/>
  <c r="AA261" i="2" s="1"/>
  <c r="Z263" i="2"/>
  <c r="Z264" i="2"/>
  <c r="AA264" i="2" s="1"/>
  <c r="Z265" i="2"/>
  <c r="AA265" i="2" s="1"/>
  <c r="Z271" i="2"/>
  <c r="Z272" i="2"/>
  <c r="AA272" i="2" s="1"/>
  <c r="Z273" i="2"/>
  <c r="AA273" i="2" s="1"/>
  <c r="Z279" i="2"/>
  <c r="AA279" i="2" s="1"/>
  <c r="Z280" i="2"/>
  <c r="AA280" i="2" s="1"/>
  <c r="Z283" i="2"/>
  <c r="AA283" i="2" s="1"/>
  <c r="Z287" i="2"/>
  <c r="AA287" i="2" s="1"/>
  <c r="Z288" i="2"/>
  <c r="AA288" i="2" s="1"/>
  <c r="Z292" i="2"/>
  <c r="AA292" i="2" s="1"/>
  <c r="Z293" i="2"/>
  <c r="AA293" i="2" s="1"/>
  <c r="Z294" i="2"/>
  <c r="AA294" i="2" s="1"/>
  <c r="Z295" i="2"/>
  <c r="AA295" i="2" s="1"/>
  <c r="Z296" i="2"/>
  <c r="AA296" i="2" s="1"/>
  <c r="Z297" i="2"/>
  <c r="AA297" i="2" s="1"/>
  <c r="Z303" i="2"/>
  <c r="AA303" i="2" s="1"/>
  <c r="Z304" i="2"/>
  <c r="AA304" i="2" s="1"/>
  <c r="Z305" i="2"/>
  <c r="AA305" i="2" s="1"/>
  <c r="Z311" i="2"/>
  <c r="AA311" i="2" s="1"/>
  <c r="Z312" i="2"/>
  <c r="AA312" i="2" s="1"/>
  <c r="Z313" i="2"/>
  <c r="AA313" i="2" s="1"/>
  <c r="Z315" i="2"/>
  <c r="AA315" i="2" s="1"/>
  <c r="Z316" i="2"/>
  <c r="AA316" i="2" s="1"/>
  <c r="Z319" i="2"/>
  <c r="AA319" i="2" s="1"/>
  <c r="Z320" i="2"/>
  <c r="AA320" i="2" s="1"/>
  <c r="Z321" i="2"/>
  <c r="AA321" i="2" s="1"/>
  <c r="Z327" i="2"/>
  <c r="AA327" i="2" s="1"/>
  <c r="Z328" i="2"/>
  <c r="AA328" i="2" s="1"/>
  <c r="Z329" i="2"/>
  <c r="AA329" i="2" s="1"/>
  <c r="Z335" i="2"/>
  <c r="AA335" i="2" s="1"/>
  <c r="Z336" i="2"/>
  <c r="Z337" i="2"/>
  <c r="AA337" i="2" s="1"/>
  <c r="Z339" i="2"/>
  <c r="AA339" i="2" s="1"/>
  <c r="Z343" i="2"/>
  <c r="AA343" i="2" s="1"/>
  <c r="Z344" i="2"/>
  <c r="AA344" i="2" s="1"/>
  <c r="Z347" i="2"/>
  <c r="AA347" i="2" s="1"/>
  <c r="Z348" i="2"/>
  <c r="AA348" i="2" s="1"/>
  <c r="Z349" i="2"/>
  <c r="AA349" i="2" s="1"/>
  <c r="Z351" i="2"/>
  <c r="Z352" i="2"/>
  <c r="Z359" i="2"/>
  <c r="AA359" i="2" s="1"/>
  <c r="Z360" i="2"/>
  <c r="AA360" i="2" s="1"/>
  <c r="Z361" i="2"/>
  <c r="AA361" i="2" s="1"/>
  <c r="Z367" i="2"/>
  <c r="AA367" i="2" s="1"/>
  <c r="Z368" i="2"/>
  <c r="AA368" i="2" s="1"/>
  <c r="Z369" i="2"/>
  <c r="AA369" i="2" s="1"/>
  <c r="Z371" i="2"/>
  <c r="AA371" i="2" s="1"/>
  <c r="Z374" i="2"/>
  <c r="AA374" i="2" s="1"/>
  <c r="Z375" i="2"/>
  <c r="AA375" i="2" s="1"/>
  <c r="Z376" i="2"/>
  <c r="Z377" i="2"/>
  <c r="AA377" i="2" s="1"/>
  <c r="Z383" i="2"/>
  <c r="AA383" i="2" s="1"/>
  <c r="Z384" i="2"/>
  <c r="AA384" i="2" s="1"/>
  <c r="Z385" i="2"/>
  <c r="AA385" i="2" s="1"/>
  <c r="Z391" i="2"/>
  <c r="AA391" i="2" s="1"/>
  <c r="Z392" i="2"/>
  <c r="AA392" i="2" s="1"/>
  <c r="Z393" i="2"/>
  <c r="AA393" i="2" s="1"/>
  <c r="Z394" i="2"/>
  <c r="AA394" i="2" s="1"/>
  <c r="Z395" i="2"/>
  <c r="AA395" i="2" s="1"/>
  <c r="Z399" i="2"/>
  <c r="AA399" i="2" s="1"/>
  <c r="Z400" i="2"/>
  <c r="AA400" i="2" s="1"/>
  <c r="Z401" i="2"/>
  <c r="AA401" i="2" s="1"/>
  <c r="Z402" i="2"/>
  <c r="AA402" i="2" s="1"/>
  <c r="Z403" i="2"/>
  <c r="AA403" i="2" s="1"/>
  <c r="Z404" i="2"/>
  <c r="AA404" i="2" s="1"/>
  <c r="Z407" i="2"/>
  <c r="AA407" i="2" s="1"/>
  <c r="Z408" i="2"/>
  <c r="AA408" i="2" s="1"/>
  <c r="Z409" i="2"/>
  <c r="AA409" i="2" s="1"/>
  <c r="Z410" i="2"/>
  <c r="AA410" i="2" s="1"/>
  <c r="Z411" i="2"/>
  <c r="AA411" i="2" s="1"/>
  <c r="Z412" i="2"/>
  <c r="AA412" i="2" s="1"/>
  <c r="Z413" i="2"/>
  <c r="AA413" i="2" s="1"/>
  <c r="Z415" i="2"/>
  <c r="Z416" i="2"/>
  <c r="AA416" i="2" s="1"/>
  <c r="AC3" i="1"/>
  <c r="AD3" i="1" s="1"/>
  <c r="AC4" i="1"/>
  <c r="AD4" i="1" s="1"/>
  <c r="AC5" i="1"/>
  <c r="AD5" i="1" s="1"/>
  <c r="AC6" i="1"/>
  <c r="AD6" i="1" s="1"/>
  <c r="AC7" i="1"/>
  <c r="AD7" i="1" s="1"/>
  <c r="AC8" i="1"/>
  <c r="AD8" i="1" s="1"/>
  <c r="AC9" i="1"/>
  <c r="AD9" i="1" s="1"/>
  <c r="AC10" i="1"/>
  <c r="AD10" i="1" s="1"/>
  <c r="AC11" i="1"/>
  <c r="AD11" i="1" s="1"/>
  <c r="AC12" i="1"/>
  <c r="AD12" i="1" s="1"/>
  <c r="AC13" i="1"/>
  <c r="AD13" i="1" s="1"/>
  <c r="AC14" i="1"/>
  <c r="AD14" i="1" s="1"/>
  <c r="AC15" i="1"/>
  <c r="AD15" i="1" s="1"/>
  <c r="AC16" i="1"/>
  <c r="AD16" i="1" s="1"/>
  <c r="AC17" i="1"/>
  <c r="AD17" i="1" s="1"/>
  <c r="AC18" i="1"/>
  <c r="AD18" i="1" s="1"/>
  <c r="AC19" i="1"/>
  <c r="AD19" i="1" s="1"/>
  <c r="AC20" i="1"/>
  <c r="AD20" i="1" s="1"/>
  <c r="AC21" i="1"/>
  <c r="AD21" i="1" s="1"/>
  <c r="AC22" i="1"/>
  <c r="AD22" i="1" s="1"/>
  <c r="AC23" i="1"/>
  <c r="AD23" i="1" s="1"/>
  <c r="AC24" i="1"/>
  <c r="AD24" i="1" s="1"/>
  <c r="AC25" i="1"/>
  <c r="AD25" i="1" s="1"/>
  <c r="AC26" i="1"/>
  <c r="AD26" i="1" s="1"/>
  <c r="AC27" i="1"/>
  <c r="AD27" i="1" s="1"/>
  <c r="AC28" i="1"/>
  <c r="AD28" i="1" s="1"/>
  <c r="AC29" i="1"/>
  <c r="AD29" i="1" s="1"/>
  <c r="AC30" i="1"/>
  <c r="AD30" i="1" s="1"/>
  <c r="AC31" i="1"/>
  <c r="AD31" i="1" s="1"/>
  <c r="AC32" i="1"/>
  <c r="AD32" i="1" s="1"/>
  <c r="AC33" i="1"/>
  <c r="AD33" i="1" s="1"/>
  <c r="AC34" i="1"/>
  <c r="AD34" i="1" s="1"/>
  <c r="AC35" i="1"/>
  <c r="AD35" i="1" s="1"/>
  <c r="AC36" i="1"/>
  <c r="AD36" i="1" s="1"/>
  <c r="AC37" i="1"/>
  <c r="AD37" i="1" s="1"/>
  <c r="AC38" i="1"/>
  <c r="AD38" i="1" s="1"/>
  <c r="AC39" i="1"/>
  <c r="AD39" i="1" s="1"/>
  <c r="AC40" i="1"/>
  <c r="AD40" i="1" s="1"/>
  <c r="AC41" i="1"/>
  <c r="AD41" i="1" s="1"/>
  <c r="AC42" i="1"/>
  <c r="AD42" i="1" s="1"/>
  <c r="AC43" i="1"/>
  <c r="AD43" i="1" s="1"/>
  <c r="AC44" i="1"/>
  <c r="AD44" i="1" s="1"/>
  <c r="AC45" i="1"/>
  <c r="AD45" i="1" s="1"/>
  <c r="AC46" i="1"/>
  <c r="AD46" i="1" s="1"/>
  <c r="AC47" i="1"/>
  <c r="AD47" i="1" s="1"/>
  <c r="AC48" i="1"/>
  <c r="AD48" i="1" s="1"/>
  <c r="AC49" i="1"/>
  <c r="AD49" i="1" s="1"/>
  <c r="AC50" i="1"/>
  <c r="AD50" i="1" s="1"/>
  <c r="AC51" i="1"/>
  <c r="AD51" i="1" s="1"/>
  <c r="AC52" i="1"/>
  <c r="AD52" i="1" s="1"/>
  <c r="AC53" i="1"/>
  <c r="AD53" i="1" s="1"/>
  <c r="AC54" i="1"/>
  <c r="AD54" i="1" s="1"/>
  <c r="AC55" i="1"/>
  <c r="AD55" i="1" s="1"/>
  <c r="AC56" i="1"/>
  <c r="AD56" i="1" s="1"/>
  <c r="AC57" i="1"/>
  <c r="AD57" i="1" s="1"/>
  <c r="AC58" i="1"/>
  <c r="AD58" i="1" s="1"/>
  <c r="AC59" i="1"/>
  <c r="AD59" i="1" s="1"/>
  <c r="AC60" i="1"/>
  <c r="AD60" i="1" s="1"/>
  <c r="AC61" i="1"/>
  <c r="AD61" i="1" s="1"/>
  <c r="AC62" i="1"/>
  <c r="AD62" i="1" s="1"/>
  <c r="AC64" i="1"/>
  <c r="AD64" i="1" s="1"/>
  <c r="AC65" i="1"/>
  <c r="AD65" i="1" s="1"/>
  <c r="AC66" i="1"/>
  <c r="AD66" i="1" s="1"/>
  <c r="AC67" i="1"/>
  <c r="AD67" i="1" s="1"/>
  <c r="AC68" i="1"/>
  <c r="AD68" i="1" s="1"/>
  <c r="AC69" i="1"/>
  <c r="AD69" i="1" s="1"/>
  <c r="AC70" i="1"/>
  <c r="AD70" i="1" s="1"/>
  <c r="AC71" i="1"/>
  <c r="AD71" i="1" s="1"/>
  <c r="AC72" i="1"/>
  <c r="AD72" i="1" s="1"/>
  <c r="AC73" i="1"/>
  <c r="AD73" i="1" s="1"/>
  <c r="AC74" i="1"/>
  <c r="AD74" i="1" s="1"/>
  <c r="AC75" i="1"/>
  <c r="AD75" i="1" s="1"/>
  <c r="AC76" i="1"/>
  <c r="AD76" i="1" s="1"/>
  <c r="AC77" i="1"/>
  <c r="AD77" i="1" s="1"/>
  <c r="AC78" i="1"/>
  <c r="AD78" i="1" s="1"/>
  <c r="AC79" i="1"/>
  <c r="AD79" i="1" s="1"/>
  <c r="AC80" i="1"/>
  <c r="AD80" i="1" s="1"/>
  <c r="AC81" i="1"/>
  <c r="AD81" i="1" s="1"/>
  <c r="AC82" i="1"/>
  <c r="AD82" i="1" s="1"/>
  <c r="AC84" i="1"/>
  <c r="AD84" i="1" s="1"/>
  <c r="AC85" i="1"/>
  <c r="AD85" i="1" s="1"/>
  <c r="AC86" i="1"/>
  <c r="AD86" i="1" s="1"/>
  <c r="AC87" i="1"/>
  <c r="AD87" i="1" s="1"/>
  <c r="AC88" i="1"/>
  <c r="AD88" i="1" s="1"/>
  <c r="AC89" i="1"/>
  <c r="AD89" i="1" s="1"/>
  <c r="AC90" i="1"/>
  <c r="AD90" i="1" s="1"/>
  <c r="AC91" i="1"/>
  <c r="AD91" i="1" s="1"/>
  <c r="AC92" i="1"/>
  <c r="AD92" i="1" s="1"/>
  <c r="AC93" i="1"/>
  <c r="AD93" i="1" s="1"/>
  <c r="AC94" i="1"/>
  <c r="AD94" i="1" s="1"/>
  <c r="AC95" i="1"/>
  <c r="AD95" i="1" s="1"/>
  <c r="AC96" i="1"/>
  <c r="AD96" i="1" s="1"/>
  <c r="AC97" i="1"/>
  <c r="AD97" i="1" s="1"/>
  <c r="AC98" i="1"/>
  <c r="AD98" i="1" s="1"/>
  <c r="AC99" i="1"/>
  <c r="AD99" i="1" s="1"/>
  <c r="AC100" i="1"/>
  <c r="AD100" i="1" s="1"/>
  <c r="AC101" i="1"/>
  <c r="AD101" i="1" s="1"/>
  <c r="AC102" i="1"/>
  <c r="AD102" i="1" s="1"/>
  <c r="AC103" i="1"/>
  <c r="AD103" i="1" s="1"/>
  <c r="AC104" i="1"/>
  <c r="AD104" i="1" s="1"/>
  <c r="AC105" i="1"/>
  <c r="AD105" i="1" s="1"/>
  <c r="AC106" i="1"/>
  <c r="AD106" i="1" s="1"/>
  <c r="AC107" i="1"/>
  <c r="AD107" i="1" s="1"/>
  <c r="AC109" i="1"/>
  <c r="AD109" i="1" s="1"/>
  <c r="AC110" i="1"/>
  <c r="AD110" i="1" s="1"/>
  <c r="AC111" i="1"/>
  <c r="AD111" i="1" s="1"/>
  <c r="AC112" i="1"/>
  <c r="AD112" i="1" s="1"/>
  <c r="AC113" i="1"/>
  <c r="AD113" i="1" s="1"/>
  <c r="AC114" i="1"/>
  <c r="AD114" i="1" s="1"/>
  <c r="AC115" i="1"/>
  <c r="AD115" i="1" s="1"/>
  <c r="AC116" i="1"/>
  <c r="AC117" i="1"/>
  <c r="AD117" i="1" s="1"/>
  <c r="AC118" i="1"/>
  <c r="AC119" i="1"/>
  <c r="AD119" i="1" s="1"/>
  <c r="AC120" i="1"/>
  <c r="AD120" i="1" s="1"/>
  <c r="AC121" i="1"/>
  <c r="AD121" i="1" s="1"/>
  <c r="AC122" i="1"/>
  <c r="AD122" i="1" s="1"/>
  <c r="AC123" i="1"/>
  <c r="AD123" i="1" s="1"/>
  <c r="AC124" i="1"/>
  <c r="AD124" i="1" s="1"/>
  <c r="AC125" i="1"/>
  <c r="AD125" i="1" s="1"/>
  <c r="AC126" i="1"/>
  <c r="AD126" i="1" s="1"/>
  <c r="AC128" i="1"/>
  <c r="AD128" i="1" s="1"/>
  <c r="AC130" i="1"/>
  <c r="AD130" i="1" s="1"/>
  <c r="AC131" i="1"/>
  <c r="AD131" i="1" s="1"/>
  <c r="AC132" i="1"/>
  <c r="AC133" i="1"/>
  <c r="AD133" i="1" s="1"/>
  <c r="AC134" i="1"/>
  <c r="AD134" i="1" s="1"/>
  <c r="AC136" i="1"/>
  <c r="AD136" i="1" s="1"/>
  <c r="AC138" i="1"/>
  <c r="AD138" i="1" s="1"/>
  <c r="AC139" i="1"/>
  <c r="AD139" i="1" s="1"/>
  <c r="AC140" i="1"/>
  <c r="AD140" i="1" s="1"/>
  <c r="AC141" i="1"/>
  <c r="AD141" i="1" s="1"/>
  <c r="AC142" i="1"/>
  <c r="AD142" i="1" s="1"/>
  <c r="AC144" i="1"/>
  <c r="AD144" i="1" s="1"/>
  <c r="AC146" i="1"/>
  <c r="AC147" i="1"/>
  <c r="AD147" i="1" s="1"/>
  <c r="AC148" i="1"/>
  <c r="AD148" i="1" s="1"/>
  <c r="AC149" i="1"/>
  <c r="AD149" i="1" s="1"/>
  <c r="AC150" i="1"/>
  <c r="AD150" i="1" s="1"/>
  <c r="AC152" i="1"/>
  <c r="AD152" i="1" s="1"/>
  <c r="AC154" i="1"/>
  <c r="AD154" i="1" s="1"/>
  <c r="AC155" i="1"/>
  <c r="AD155" i="1" s="1"/>
  <c r="AC156" i="1"/>
  <c r="AD156" i="1" s="1"/>
  <c r="AC157" i="1"/>
  <c r="AD157" i="1" s="1"/>
  <c r="AC158" i="1"/>
  <c r="AD158" i="1" s="1"/>
  <c r="AC160" i="1"/>
  <c r="AC162" i="1"/>
  <c r="AD162" i="1" s="1"/>
  <c r="AC163" i="1"/>
  <c r="AD163" i="1" s="1"/>
  <c r="AC164" i="1"/>
  <c r="AD164" i="1" s="1"/>
  <c r="AC165" i="1"/>
  <c r="AD165" i="1" s="1"/>
  <c r="AC166" i="1"/>
  <c r="AD166" i="1" s="1"/>
  <c r="AC168" i="1"/>
  <c r="AD168" i="1" s="1"/>
  <c r="AC170" i="1"/>
  <c r="AD170" i="1" s="1"/>
  <c r="AC171" i="1"/>
  <c r="AD171" i="1" s="1"/>
  <c r="AC172" i="1"/>
  <c r="AD172" i="1" s="1"/>
  <c r="AC173" i="1"/>
  <c r="AD173" i="1" s="1"/>
  <c r="AC174" i="1"/>
  <c r="AD174" i="1" s="1"/>
  <c r="AC176" i="1"/>
  <c r="AD176" i="1" s="1"/>
  <c r="AC178" i="1"/>
  <c r="AD178" i="1" s="1"/>
  <c r="AC179" i="1"/>
  <c r="AD179" i="1" s="1"/>
  <c r="AC180" i="1"/>
  <c r="AD180" i="1" s="1"/>
  <c r="AC181" i="1"/>
  <c r="AD181" i="1" s="1"/>
  <c r="AC182" i="1"/>
  <c r="AD182" i="1" s="1"/>
  <c r="AC184" i="1"/>
  <c r="AD184" i="1" s="1"/>
  <c r="AC186" i="1"/>
  <c r="AD186" i="1" s="1"/>
  <c r="AC187" i="1"/>
  <c r="AD187" i="1" s="1"/>
  <c r="AC188" i="1"/>
  <c r="AD188" i="1" s="1"/>
  <c r="AC189" i="1"/>
  <c r="AD189" i="1" s="1"/>
  <c r="AC190" i="1"/>
  <c r="AD190" i="1" s="1"/>
  <c r="AC192" i="1"/>
  <c r="AD192" i="1" s="1"/>
  <c r="AC193" i="1"/>
  <c r="AD193" i="1" s="1"/>
  <c r="AC194" i="1"/>
  <c r="AD194" i="1" s="1"/>
  <c r="AC195" i="1"/>
  <c r="AD195" i="1" s="1"/>
  <c r="AC196" i="1"/>
  <c r="AD196" i="1" s="1"/>
  <c r="AC197" i="1"/>
  <c r="AC198" i="1"/>
  <c r="AD198" i="1" s="1"/>
  <c r="AC200" i="1"/>
  <c r="AD200" i="1" s="1"/>
  <c r="AC202" i="1"/>
  <c r="AD202" i="1" s="1"/>
  <c r="AC203" i="1"/>
  <c r="AC204" i="1"/>
  <c r="AD204" i="1" s="1"/>
  <c r="AC205" i="1"/>
  <c r="AD205" i="1" s="1"/>
  <c r="AC206" i="1"/>
  <c r="AD206" i="1" s="1"/>
  <c r="AC208" i="1"/>
  <c r="AD208" i="1" s="1"/>
  <c r="AC210" i="1"/>
  <c r="AD210" i="1" s="1"/>
  <c r="AC211" i="1"/>
  <c r="AD211" i="1" s="1"/>
  <c r="AC212" i="1"/>
  <c r="AD212" i="1" s="1"/>
  <c r="AC213" i="1"/>
  <c r="AD213" i="1" s="1"/>
  <c r="AC216" i="1"/>
  <c r="AD216" i="1" s="1"/>
  <c r="AC218" i="1"/>
  <c r="AD218" i="1" s="1"/>
  <c r="AC219" i="1"/>
  <c r="AD219" i="1" s="1"/>
  <c r="AC220" i="1"/>
  <c r="AD220" i="1" s="1"/>
  <c r="AC221" i="1"/>
  <c r="AD221" i="1" s="1"/>
  <c r="AC222" i="1"/>
  <c r="AD222" i="1" s="1"/>
  <c r="AC224" i="1"/>
  <c r="AD224" i="1" s="1"/>
  <c r="AC226" i="1"/>
  <c r="AC227" i="1"/>
  <c r="AD227" i="1" s="1"/>
  <c r="AC228" i="1"/>
  <c r="AD228" i="1" s="1"/>
  <c r="AC229" i="1"/>
  <c r="AD229" i="1" s="1"/>
  <c r="AC230" i="1"/>
  <c r="AD230" i="1" s="1"/>
  <c r="AC232" i="1"/>
  <c r="AD232" i="1" s="1"/>
  <c r="AC234" i="1"/>
  <c r="AD234" i="1" s="1"/>
  <c r="AC235" i="1"/>
  <c r="AD235" i="1" s="1"/>
  <c r="AC236" i="1"/>
  <c r="AD236" i="1" s="1"/>
  <c r="AC237" i="1"/>
  <c r="AD237" i="1" s="1"/>
  <c r="AC238" i="1"/>
  <c r="AD238" i="1" s="1"/>
  <c r="AC240" i="1"/>
  <c r="AD240" i="1" s="1"/>
  <c r="AC242" i="1"/>
  <c r="AD242" i="1" s="1"/>
  <c r="AC243" i="1"/>
  <c r="AD243" i="1" s="1"/>
  <c r="AC244" i="1"/>
  <c r="AD244" i="1" s="1"/>
  <c r="AC245" i="1"/>
  <c r="AD245" i="1" s="1"/>
  <c r="AC246" i="1"/>
  <c r="AD246" i="1" s="1"/>
  <c r="AC248" i="1"/>
  <c r="AD248" i="1" s="1"/>
  <c r="AC250" i="1"/>
  <c r="AD250" i="1" s="1"/>
  <c r="AC251" i="1"/>
  <c r="AD251" i="1" s="1"/>
  <c r="AC252" i="1"/>
  <c r="AD252" i="1" s="1"/>
  <c r="AC253" i="1"/>
  <c r="AD253" i="1" s="1"/>
  <c r="AC254" i="1"/>
  <c r="AD254" i="1" s="1"/>
  <c r="AC256" i="1"/>
  <c r="AD256" i="1" s="1"/>
  <c r="AC257" i="1"/>
  <c r="AD257" i="1" s="1"/>
  <c r="AC258" i="1"/>
  <c r="AD258" i="1" s="1"/>
  <c r="AC259" i="1"/>
  <c r="AD259" i="1" s="1"/>
  <c r="AC260" i="1"/>
  <c r="AD260" i="1" s="1"/>
  <c r="AC261" i="1"/>
  <c r="AC262" i="1"/>
  <c r="AD262" i="1" s="1"/>
  <c r="AC266" i="1"/>
  <c r="AD266" i="1" s="1"/>
  <c r="AC267" i="1"/>
  <c r="AD267" i="1" s="1"/>
  <c r="AC268" i="1"/>
  <c r="AD268" i="1" s="1"/>
  <c r="AC269" i="1"/>
  <c r="AD269" i="1" s="1"/>
  <c r="AC271" i="1"/>
  <c r="AC274" i="1"/>
  <c r="AD274" i="1" s="1"/>
  <c r="AC275" i="1"/>
  <c r="AD275" i="1" s="1"/>
  <c r="AC276" i="1"/>
  <c r="AD276" i="1" s="1"/>
  <c r="AC277" i="1"/>
  <c r="AD277" i="1" s="1"/>
  <c r="AC278" i="1"/>
  <c r="AD278" i="1" s="1"/>
  <c r="AC282" i="1"/>
  <c r="AD282" i="1" s="1"/>
  <c r="AC283" i="1"/>
  <c r="AD283" i="1" s="1"/>
  <c r="AC284" i="1"/>
  <c r="AD284" i="1" s="1"/>
  <c r="AC285" i="1"/>
  <c r="AD285" i="1" s="1"/>
  <c r="AC286" i="1"/>
  <c r="AD286" i="1" s="1"/>
  <c r="AC287" i="1"/>
  <c r="AD287" i="1" s="1"/>
  <c r="AC290" i="1"/>
  <c r="AD290" i="1" s="1"/>
  <c r="AC291" i="1"/>
  <c r="AD291" i="1" s="1"/>
  <c r="AC292" i="1"/>
  <c r="AD292" i="1" s="1"/>
  <c r="AC293" i="1"/>
  <c r="AD293" i="1" s="1"/>
  <c r="AC294" i="1"/>
  <c r="AD294" i="1" s="1"/>
  <c r="AC295" i="1"/>
  <c r="AD295" i="1" s="1"/>
  <c r="AC298" i="1"/>
  <c r="AD298" i="1" s="1"/>
  <c r="AC299" i="1"/>
  <c r="AD299" i="1" s="1"/>
  <c r="AC300" i="1"/>
  <c r="AD300" i="1" s="1"/>
  <c r="AC301" i="1"/>
  <c r="AD301" i="1" s="1"/>
  <c r="AC302" i="1"/>
  <c r="AD302" i="1" s="1"/>
  <c r="AC303" i="1"/>
  <c r="AD303" i="1" s="1"/>
  <c r="AC306" i="1"/>
  <c r="AD306" i="1" s="1"/>
  <c r="AC307" i="1"/>
  <c r="AD307" i="1" s="1"/>
  <c r="AC308" i="1"/>
  <c r="AD308" i="1" s="1"/>
  <c r="AC309" i="1"/>
  <c r="AD309" i="1" s="1"/>
  <c r="AC310" i="1"/>
  <c r="AD310" i="1" s="1"/>
  <c r="AC311" i="1"/>
  <c r="AD311" i="1" s="1"/>
  <c r="AC313" i="1"/>
  <c r="AD313" i="1" s="1"/>
  <c r="AC314" i="1"/>
  <c r="AD314" i="1" s="1"/>
  <c r="AC315" i="1"/>
  <c r="AD315" i="1" s="1"/>
  <c r="AC316" i="1"/>
  <c r="AD316" i="1" s="1"/>
  <c r="AC317" i="1"/>
  <c r="AD317" i="1" s="1"/>
  <c r="AC318" i="1"/>
  <c r="AD318" i="1" s="1"/>
  <c r="AC319" i="1"/>
  <c r="AD319" i="1" s="1"/>
  <c r="AC322" i="1"/>
  <c r="AD322" i="1" s="1"/>
  <c r="AC323" i="1"/>
  <c r="AD323" i="1" s="1"/>
  <c r="AC324" i="1"/>
  <c r="AD324" i="1" s="1"/>
  <c r="AC325" i="1"/>
  <c r="AD325" i="1" s="1"/>
  <c r="AC327" i="1"/>
  <c r="AD327" i="1" s="1"/>
  <c r="AC328" i="1"/>
  <c r="AD328" i="1" s="1"/>
  <c r="AC330" i="1"/>
  <c r="AD330" i="1" s="1"/>
  <c r="AC331" i="1"/>
  <c r="AD331" i="1" s="1"/>
  <c r="AC332" i="1"/>
  <c r="AD332" i="1" s="1"/>
  <c r="AC333" i="1"/>
  <c r="AD333" i="1" s="1"/>
  <c r="AC334" i="1"/>
  <c r="AD334" i="1" s="1"/>
  <c r="AC336" i="1"/>
  <c r="AD336" i="1" s="1"/>
  <c r="AC338" i="1"/>
  <c r="AD338" i="1" s="1"/>
  <c r="AC339" i="1"/>
  <c r="AD339" i="1" s="1"/>
  <c r="AC340" i="1"/>
  <c r="AD340" i="1" s="1"/>
  <c r="AC341" i="1"/>
  <c r="AD341" i="1" s="1"/>
  <c r="AC342" i="1"/>
  <c r="AC343" i="1"/>
  <c r="AD343" i="1" s="1"/>
  <c r="AC344" i="1"/>
  <c r="AD344" i="1" s="1"/>
  <c r="AC346" i="1"/>
  <c r="AD346" i="1" s="1"/>
  <c r="AC347" i="1"/>
  <c r="AD347" i="1" s="1"/>
  <c r="AC348" i="1"/>
  <c r="AD348" i="1" s="1"/>
  <c r="AC349" i="1"/>
  <c r="AD349" i="1" s="1"/>
  <c r="AC350" i="1"/>
  <c r="AD350" i="1" s="1"/>
  <c r="AC351" i="1"/>
  <c r="AD351" i="1" s="1"/>
  <c r="AC352" i="1"/>
  <c r="AD352" i="1" s="1"/>
  <c r="AC354" i="1"/>
  <c r="AD354" i="1" s="1"/>
  <c r="AC355" i="1"/>
  <c r="AD355" i="1" s="1"/>
  <c r="AC356" i="1"/>
  <c r="AD356" i="1" s="1"/>
  <c r="AC357" i="1"/>
  <c r="AD357" i="1" s="1"/>
  <c r="AC358" i="1"/>
  <c r="AD358" i="1" s="1"/>
  <c r="AC359" i="1"/>
  <c r="AD359" i="1" s="1"/>
  <c r="AC360" i="1"/>
  <c r="AD360" i="1" s="1"/>
  <c r="AC362" i="1"/>
  <c r="AD362" i="1" s="1"/>
  <c r="AC363" i="1"/>
  <c r="AD363" i="1" s="1"/>
  <c r="AC364" i="1"/>
  <c r="AD364" i="1" s="1"/>
  <c r="AC365" i="1"/>
  <c r="AD365" i="1" s="1"/>
  <c r="AC367" i="1"/>
  <c r="AD367" i="1" s="1"/>
  <c r="AC368" i="1"/>
  <c r="AD368" i="1" s="1"/>
  <c r="AC370" i="1"/>
  <c r="AD370" i="1" s="1"/>
  <c r="AC371" i="1"/>
  <c r="AD371" i="1" s="1"/>
  <c r="AC372" i="1"/>
  <c r="AD372" i="1" s="1"/>
  <c r="AC373" i="1"/>
  <c r="AD373" i="1" s="1"/>
  <c r="AC374" i="1"/>
  <c r="AD374" i="1" s="1"/>
  <c r="AC376" i="1"/>
  <c r="AD376" i="1" s="1"/>
  <c r="AC378" i="1"/>
  <c r="AD378" i="1" s="1"/>
  <c r="AC379" i="1"/>
  <c r="AD379" i="1" s="1"/>
  <c r="AC380" i="1"/>
  <c r="AD380" i="1" s="1"/>
  <c r="AC381" i="1"/>
  <c r="AC382" i="1"/>
  <c r="AD382" i="1" s="1"/>
  <c r="AC386" i="1"/>
  <c r="AD386" i="1" s="1"/>
  <c r="AC387" i="1"/>
  <c r="AD387" i="1" s="1"/>
  <c r="AC388" i="1"/>
  <c r="AD388" i="1" s="1"/>
  <c r="AC389" i="1"/>
  <c r="AD389" i="1" s="1"/>
  <c r="AC390" i="1"/>
  <c r="AD390" i="1" s="1"/>
  <c r="AC391" i="1"/>
  <c r="AD391" i="1" s="1"/>
  <c r="AC392" i="1"/>
  <c r="AD392" i="1" s="1"/>
  <c r="AC394" i="1"/>
  <c r="AD394" i="1" s="1"/>
  <c r="AC395" i="1"/>
  <c r="AD395" i="1" s="1"/>
  <c r="AC396" i="1"/>
  <c r="AD396" i="1" s="1"/>
  <c r="AC397" i="1"/>
  <c r="AD397" i="1" s="1"/>
  <c r="AC398" i="1"/>
  <c r="AD398" i="1" s="1"/>
  <c r="AC399" i="1"/>
  <c r="AD399" i="1" s="1"/>
  <c r="AC400" i="1"/>
  <c r="AD400" i="1" s="1"/>
  <c r="AC402" i="1"/>
  <c r="AD402" i="1" s="1"/>
  <c r="AC404" i="1"/>
  <c r="AD404" i="1" s="1"/>
  <c r="AC405" i="1"/>
  <c r="AD405" i="1" s="1"/>
  <c r="AC406" i="1"/>
  <c r="AD406" i="1" s="1"/>
  <c r="AC407" i="1"/>
  <c r="AD407" i="1" s="1"/>
  <c r="AC408" i="1"/>
  <c r="AD408" i="1" s="1"/>
  <c r="AC410" i="1"/>
  <c r="AD410" i="1" s="1"/>
  <c r="AC411" i="1"/>
  <c r="AD411" i="1" s="1"/>
  <c r="AC412" i="1"/>
  <c r="AD412" i="1" s="1"/>
  <c r="AC413" i="1"/>
  <c r="AC414" i="1"/>
  <c r="AD414" i="1" s="1"/>
  <c r="AC415" i="1"/>
  <c r="AD415" i="1" s="1"/>
  <c r="AC416" i="1"/>
  <c r="AD416" i="1" s="1"/>
  <c r="AC418" i="1"/>
  <c r="AD418" i="1" s="1"/>
  <c r="AC419" i="1"/>
  <c r="AD419" i="1" s="1"/>
  <c r="AC420" i="1"/>
  <c r="AD420" i="1" s="1"/>
  <c r="AC421" i="1"/>
  <c r="AD421" i="1" s="1"/>
  <c r="AC424" i="1"/>
  <c r="AD424" i="1" s="1"/>
  <c r="AC426" i="1"/>
  <c r="AD426" i="1" s="1"/>
  <c r="AC427" i="1"/>
  <c r="AD427" i="1" s="1"/>
  <c r="AC428" i="1"/>
  <c r="AD428" i="1" s="1"/>
  <c r="AC429" i="1"/>
  <c r="AD429" i="1" s="1"/>
  <c r="AC431" i="1"/>
  <c r="AD431" i="1" s="1"/>
  <c r="AC432" i="1"/>
  <c r="AD432" i="1" s="1"/>
  <c r="AC434" i="1"/>
  <c r="AD434" i="1" s="1"/>
  <c r="AC435" i="1"/>
  <c r="AD435" i="1" s="1"/>
  <c r="AC436" i="1"/>
  <c r="AD436" i="1" s="1"/>
  <c r="AC437" i="1"/>
  <c r="AD437" i="1" s="1"/>
  <c r="AC438" i="1"/>
  <c r="AD438" i="1" s="1"/>
  <c r="AC440" i="1"/>
  <c r="AD440" i="1" s="1"/>
  <c r="AC442" i="1"/>
  <c r="AD442" i="1" s="1"/>
  <c r="AC443" i="1"/>
  <c r="AD443" i="1" s="1"/>
  <c r="AC444" i="1"/>
  <c r="AD444" i="1" s="1"/>
  <c r="AC445" i="1"/>
  <c r="AD445" i="1" s="1"/>
  <c r="AC446" i="1"/>
  <c r="AD446" i="1" s="1"/>
  <c r="AC447" i="1"/>
  <c r="AD447" i="1" s="1"/>
  <c r="AC450" i="1"/>
  <c r="AD450" i="1" s="1"/>
  <c r="AC451" i="1"/>
  <c r="AD451" i="1" s="1"/>
  <c r="AC452" i="1"/>
  <c r="AD452" i="1" s="1"/>
  <c r="AC453" i="1"/>
  <c r="AD453" i="1" s="1"/>
  <c r="AC454" i="1"/>
  <c r="AD454" i="1" s="1"/>
  <c r="AC455" i="1"/>
  <c r="AD455" i="1" s="1"/>
  <c r="AC456" i="1"/>
  <c r="AD456" i="1" s="1"/>
  <c r="AC458" i="1"/>
  <c r="AD458" i="1" s="1"/>
  <c r="AC459" i="1"/>
  <c r="AD459" i="1" s="1"/>
  <c r="AC460" i="1"/>
  <c r="AD460" i="1" s="1"/>
  <c r="AC461" i="1"/>
  <c r="AD461" i="1" s="1"/>
  <c r="AC464" i="1"/>
  <c r="AD464" i="1" s="1"/>
  <c r="AC466" i="1"/>
  <c r="AD466" i="1" s="1"/>
  <c r="AC468" i="1"/>
  <c r="AD468" i="1" s="1"/>
  <c r="AC469" i="1"/>
  <c r="AD469" i="1" s="1"/>
  <c r="AC471" i="1"/>
  <c r="AD471" i="1" s="1"/>
  <c r="AC472" i="1"/>
  <c r="AD472" i="1" s="1"/>
  <c r="AC474" i="1"/>
  <c r="AD474" i="1" s="1"/>
  <c r="AC475" i="1"/>
  <c r="AD475" i="1" s="1"/>
  <c r="AC476" i="1"/>
  <c r="AD476" i="1" s="1"/>
  <c r="AC477" i="1"/>
  <c r="AD477" i="1" s="1"/>
  <c r="AC478" i="1"/>
  <c r="AD478" i="1" s="1"/>
  <c r="AC480" i="1"/>
  <c r="AD480" i="1" s="1"/>
  <c r="AC482" i="1"/>
  <c r="AD482" i="1" s="1"/>
  <c r="AC483" i="1"/>
  <c r="AD483" i="1" s="1"/>
  <c r="AC484" i="1"/>
  <c r="AD484" i="1" s="1"/>
  <c r="AC485" i="1"/>
  <c r="AD485" i="1" s="1"/>
  <c r="AC486" i="1"/>
  <c r="AD486" i="1" s="1"/>
  <c r="AC487" i="1"/>
  <c r="AD487" i="1" s="1"/>
  <c r="AC488" i="1"/>
  <c r="AD488" i="1" s="1"/>
  <c r="AC490" i="1"/>
  <c r="AD490" i="1" s="1"/>
  <c r="AC491" i="1"/>
  <c r="AD491" i="1" s="1"/>
  <c r="AC492" i="1"/>
  <c r="AD492" i="1" s="1"/>
  <c r="AC493" i="1"/>
  <c r="AD493" i="1" s="1"/>
  <c r="AC495" i="1"/>
  <c r="AD495" i="1" s="1"/>
  <c r="AC496" i="1"/>
  <c r="AD496" i="1" s="1"/>
  <c r="AC498" i="1"/>
  <c r="AD498" i="1" s="1"/>
  <c r="AC499" i="1"/>
  <c r="AC500" i="1"/>
  <c r="AD500" i="1" s="1"/>
  <c r="AC501" i="1"/>
  <c r="AD501" i="1" s="1"/>
  <c r="AC504" i="1"/>
  <c r="AD504" i="1" s="1"/>
  <c r="AC506" i="1"/>
  <c r="AD506" i="1" s="1"/>
  <c r="AC507" i="1"/>
  <c r="AD507" i="1" s="1"/>
  <c r="AC508" i="1"/>
  <c r="AD508" i="1" s="1"/>
  <c r="AC509" i="1"/>
  <c r="AD509" i="1" s="1"/>
  <c r="AC510" i="1"/>
  <c r="AD510" i="1" s="1"/>
  <c r="AC514" i="1"/>
  <c r="AD514" i="1" s="1"/>
  <c r="AC515" i="1"/>
  <c r="AD515" i="1" s="1"/>
  <c r="AC516" i="1"/>
  <c r="AD516" i="1" s="1"/>
  <c r="AC517" i="1"/>
  <c r="AC518" i="1"/>
  <c r="AD518" i="1" s="1"/>
  <c r="AC520" i="1"/>
  <c r="AD520" i="1" s="1"/>
  <c r="AC522" i="1"/>
  <c r="AD522" i="1" s="1"/>
  <c r="AC523" i="1"/>
  <c r="AD523" i="1" s="1"/>
  <c r="AC524" i="1"/>
  <c r="AD524" i="1" s="1"/>
  <c r="AC525" i="1"/>
  <c r="AD525" i="1" s="1"/>
  <c r="AC526" i="1"/>
  <c r="AD526" i="1" s="1"/>
  <c r="AC528" i="1"/>
  <c r="AD528" i="1" s="1"/>
  <c r="AC530" i="1"/>
  <c r="AD530" i="1" s="1"/>
  <c r="AC531" i="1"/>
  <c r="AD531" i="1" s="1"/>
  <c r="AC532" i="1"/>
  <c r="AD532" i="1" s="1"/>
  <c r="AC533" i="1"/>
  <c r="AD533" i="1" s="1"/>
  <c r="AC534" i="1"/>
  <c r="AD534" i="1" s="1"/>
  <c r="AC536" i="1"/>
  <c r="AD536" i="1" s="1"/>
  <c r="AC538" i="1"/>
  <c r="AD538" i="1" s="1"/>
  <c r="AC539" i="1"/>
  <c r="AD539" i="1" s="1"/>
  <c r="AC540" i="1"/>
  <c r="AD540" i="1" s="1"/>
  <c r="AC541" i="1"/>
  <c r="AD541" i="1" s="1"/>
  <c r="AC544" i="1"/>
  <c r="AD544" i="1" s="1"/>
  <c r="AC546" i="1"/>
  <c r="AD546" i="1" s="1"/>
  <c r="AC547" i="1"/>
  <c r="AD547" i="1" s="1"/>
  <c r="AC548" i="1"/>
  <c r="AD548" i="1" s="1"/>
  <c r="AC549" i="1"/>
  <c r="AD549" i="1" s="1"/>
  <c r="AC550" i="1"/>
  <c r="AD550" i="1" s="1"/>
  <c r="AC552" i="1"/>
  <c r="AD552" i="1" s="1"/>
  <c r="AC554" i="1"/>
  <c r="AD554" i="1" s="1"/>
  <c r="AC555" i="1"/>
  <c r="AD555" i="1" s="1"/>
  <c r="AC556" i="1"/>
  <c r="AD556" i="1" s="1"/>
  <c r="AC557" i="1"/>
  <c r="AD557" i="1" s="1"/>
  <c r="AC558" i="1"/>
  <c r="AD558" i="1" s="1"/>
  <c r="AC560" i="1"/>
  <c r="AD560" i="1" s="1"/>
  <c r="AC562" i="1"/>
  <c r="AD562" i="1" s="1"/>
  <c r="AC563" i="1"/>
  <c r="AD563" i="1" s="1"/>
  <c r="AC564" i="1"/>
  <c r="AD564" i="1" s="1"/>
  <c r="AC565" i="1"/>
  <c r="AD565" i="1" s="1"/>
  <c r="AC568" i="1"/>
  <c r="AD568" i="1" s="1"/>
  <c r="AC570" i="1"/>
  <c r="AD570" i="1" s="1"/>
  <c r="AC571" i="1"/>
  <c r="AD571" i="1" s="1"/>
  <c r="AC572" i="1"/>
  <c r="AD572" i="1" s="1"/>
  <c r="AC573" i="1"/>
  <c r="AD573" i="1" s="1"/>
  <c r="AC576" i="1"/>
  <c r="AD576" i="1" s="1"/>
  <c r="AC578" i="1"/>
  <c r="AD578" i="1" s="1"/>
  <c r="AC579" i="1"/>
  <c r="AD579" i="1" s="1"/>
  <c r="AC580" i="1"/>
  <c r="AD580" i="1" s="1"/>
  <c r="AC581" i="1"/>
  <c r="AD581" i="1" s="1"/>
  <c r="AC582" i="1"/>
  <c r="AD582" i="1" s="1"/>
  <c r="AC584" i="1"/>
  <c r="AD584" i="1" s="1"/>
  <c r="AC586" i="1"/>
  <c r="AD586" i="1" s="1"/>
  <c r="AC587" i="1"/>
  <c r="AD587" i="1" s="1"/>
  <c r="AC588" i="1"/>
  <c r="AD588" i="1" s="1"/>
  <c r="AC589" i="1"/>
  <c r="AD589" i="1" s="1"/>
  <c r="AC590" i="1"/>
  <c r="AD590" i="1" s="1"/>
  <c r="AC592" i="1"/>
  <c r="AD592" i="1" s="1"/>
  <c r="AC594" i="1"/>
  <c r="AD594" i="1" s="1"/>
  <c r="AC596" i="1"/>
  <c r="AD596" i="1" s="1"/>
  <c r="AC597" i="1"/>
  <c r="AD597" i="1" s="1"/>
  <c r="AC600" i="1"/>
  <c r="AD600" i="1" s="1"/>
  <c r="AC602" i="1"/>
  <c r="AD602" i="1" s="1"/>
  <c r="AC603" i="1"/>
  <c r="AD603" i="1" s="1"/>
  <c r="AC604" i="1"/>
  <c r="AD604" i="1" s="1"/>
  <c r="AC606" i="1"/>
  <c r="AD606" i="1" s="1"/>
  <c r="AC608" i="1"/>
  <c r="AD608" i="1" s="1"/>
  <c r="AC610" i="1"/>
  <c r="AD610" i="1" s="1"/>
  <c r="AC611" i="1"/>
  <c r="AD611" i="1" s="1"/>
  <c r="AC612" i="1"/>
  <c r="AD612" i="1" s="1"/>
  <c r="AC613" i="1"/>
  <c r="AD613" i="1" s="1"/>
  <c r="AC614" i="1"/>
  <c r="AD614" i="1" s="1"/>
  <c r="AC618" i="1"/>
  <c r="AD618" i="1" s="1"/>
  <c r="AC619" i="1"/>
  <c r="AD619" i="1" s="1"/>
  <c r="AC620" i="1"/>
  <c r="AD620" i="1" s="1"/>
  <c r="AC621" i="1"/>
  <c r="AD621" i="1" s="1"/>
  <c r="AC624" i="1"/>
  <c r="AD624" i="1" s="1"/>
  <c r="AC626" i="1"/>
  <c r="AD626" i="1" s="1"/>
  <c r="AC628" i="1"/>
  <c r="AD628" i="1" s="1"/>
  <c r="AC629" i="1"/>
  <c r="AD629" i="1" s="1"/>
  <c r="AC630" i="1"/>
  <c r="AD630" i="1" s="1"/>
  <c r="AC632" i="1"/>
  <c r="AD632" i="1" s="1"/>
  <c r="AC634" i="1"/>
  <c r="AD634" i="1" s="1"/>
  <c r="AC635" i="1"/>
  <c r="AD635" i="1" s="1"/>
  <c r="AC636" i="1"/>
  <c r="AD636" i="1" s="1"/>
  <c r="AC640" i="1"/>
  <c r="AD640" i="1" s="1"/>
  <c r="AC642" i="1"/>
  <c r="AD642" i="1" s="1"/>
  <c r="AC643" i="1"/>
  <c r="AD643" i="1" s="1"/>
  <c r="AC644" i="1"/>
  <c r="AD644" i="1" s="1"/>
  <c r="AC645" i="1"/>
  <c r="AD645" i="1" s="1"/>
  <c r="AC650" i="1"/>
  <c r="AD650" i="1" s="1"/>
  <c r="AC651" i="1"/>
  <c r="AD651" i="1" s="1"/>
  <c r="AC652" i="1"/>
  <c r="AD652" i="1" s="1"/>
  <c r="AC653" i="1"/>
  <c r="AD653" i="1" s="1"/>
  <c r="AC654" i="1"/>
  <c r="AD654" i="1" s="1"/>
  <c r="AC656" i="1"/>
  <c r="AD656" i="1" s="1"/>
  <c r="AC659" i="1"/>
  <c r="AD659" i="1" s="1"/>
  <c r="AC660" i="1"/>
  <c r="AD660" i="1" s="1"/>
  <c r="AC661" i="1"/>
  <c r="AD661" i="1" s="1"/>
  <c r="AC662" i="1"/>
  <c r="AD662" i="1" s="1"/>
  <c r="AC664" i="1"/>
  <c r="AD664" i="1" s="1"/>
  <c r="AC666" i="1"/>
  <c r="AD666" i="1" s="1"/>
  <c r="AC667" i="1"/>
  <c r="AD667" i="1" s="1"/>
  <c r="AC668" i="1"/>
  <c r="AD668" i="1" s="1"/>
  <c r="AC669" i="1"/>
  <c r="AD669" i="1" s="1"/>
  <c r="AC672" i="1"/>
  <c r="AD672" i="1" s="1"/>
  <c r="AC674" i="1"/>
  <c r="AD674" i="1" s="1"/>
  <c r="AC675" i="1"/>
  <c r="AD675" i="1" s="1"/>
  <c r="AC676" i="1"/>
  <c r="AD676" i="1" s="1"/>
  <c r="AC677" i="1"/>
  <c r="AD677" i="1" s="1"/>
  <c r="AC680" i="1"/>
  <c r="AD680" i="1" s="1"/>
  <c r="AC682" i="1"/>
  <c r="AD682" i="1" s="1"/>
  <c r="AC683" i="1"/>
  <c r="AD683" i="1" s="1"/>
  <c r="AC684" i="1"/>
  <c r="AD684" i="1" s="1"/>
  <c r="AC685" i="1"/>
  <c r="AD685" i="1" s="1"/>
  <c r="AC686" i="1"/>
  <c r="AD686" i="1" s="1"/>
  <c r="AC688" i="1"/>
  <c r="AD688" i="1" s="1"/>
  <c r="AC691" i="1"/>
  <c r="AD691" i="1" s="1"/>
  <c r="AC692" i="1"/>
  <c r="AC693" i="1"/>
  <c r="AD693" i="1" s="1"/>
  <c r="AC696" i="1"/>
  <c r="AD696" i="1" s="1"/>
  <c r="AC698" i="1"/>
  <c r="AD698" i="1" s="1"/>
  <c r="AC699" i="1"/>
  <c r="AD699" i="1" s="1"/>
  <c r="AC700" i="1"/>
  <c r="AD700" i="1" s="1"/>
  <c r="AC701" i="1"/>
  <c r="AD701" i="1" s="1"/>
  <c r="AC704" i="1"/>
  <c r="AD704" i="1" s="1"/>
  <c r="AC706" i="1"/>
  <c r="AD706" i="1" s="1"/>
  <c r="AC707" i="1"/>
  <c r="AD707" i="1" s="1"/>
  <c r="AC708" i="1"/>
  <c r="AD708" i="1" s="1"/>
  <c r="AC709" i="1"/>
  <c r="AD709" i="1" s="1"/>
  <c r="AC712" i="1"/>
  <c r="AD712" i="1" s="1"/>
  <c r="AC713" i="1"/>
  <c r="AD713" i="1" s="1"/>
  <c r="AC714" i="1"/>
  <c r="AD714" i="1" s="1"/>
  <c r="AC715" i="1"/>
  <c r="AD715" i="1" s="1"/>
  <c r="AC716" i="1"/>
  <c r="AD716" i="1" s="1"/>
  <c r="AC717" i="1"/>
  <c r="AD717" i="1" s="1"/>
  <c r="AC718" i="1"/>
  <c r="AD718" i="1" s="1"/>
  <c r="AC722" i="1"/>
  <c r="AD722" i="1" s="1"/>
  <c r="AC723" i="1"/>
  <c r="AD723" i="1" s="1"/>
  <c r="AC724" i="1"/>
  <c r="AD724" i="1" s="1"/>
  <c r="AC725" i="1"/>
  <c r="AD725" i="1" s="1"/>
  <c r="AC728" i="1"/>
  <c r="AD728" i="1" s="1"/>
  <c r="AC730" i="1"/>
  <c r="AD730" i="1" s="1"/>
  <c r="AC732" i="1"/>
  <c r="AD732" i="1" s="1"/>
  <c r="AC733" i="1"/>
  <c r="AD733" i="1" s="1"/>
  <c r="AC734" i="1"/>
  <c r="AD734" i="1" s="1"/>
  <c r="AC736" i="1"/>
  <c r="AD736" i="1" s="1"/>
  <c r="AC738" i="1"/>
  <c r="AD738" i="1" s="1"/>
  <c r="AC739" i="1"/>
  <c r="AD739" i="1" s="1"/>
  <c r="AC740" i="1"/>
  <c r="AD740" i="1" s="1"/>
  <c r="AC744" i="1"/>
  <c r="AD744" i="1" s="1"/>
  <c r="AC746" i="1"/>
  <c r="AD746" i="1" s="1"/>
  <c r="AC747" i="1"/>
  <c r="AD747" i="1" s="1"/>
  <c r="AC748" i="1"/>
  <c r="AD748" i="1" s="1"/>
  <c r="AC749" i="1"/>
  <c r="AD749" i="1" s="1"/>
  <c r="AC754" i="1"/>
  <c r="AD754" i="1" s="1"/>
  <c r="AC755" i="1"/>
  <c r="AD755" i="1" s="1"/>
  <c r="AC756" i="1"/>
  <c r="AD756" i="1" s="1"/>
  <c r="AC757" i="1"/>
  <c r="AD757" i="1" s="1"/>
  <c r="AC758" i="1"/>
  <c r="AD758" i="1" s="1"/>
  <c r="AC760" i="1"/>
  <c r="AD760" i="1" s="1"/>
  <c r="AC762" i="1"/>
  <c r="AD762" i="1" s="1"/>
  <c r="AC764" i="1"/>
  <c r="AD764" i="1" s="1"/>
  <c r="AC765" i="1"/>
  <c r="AD765" i="1" s="1"/>
  <c r="AC768" i="1"/>
  <c r="AD768" i="1" s="1"/>
  <c r="AC770" i="1"/>
  <c r="AD770" i="1" s="1"/>
  <c r="AC771" i="1"/>
  <c r="AD771" i="1" s="1"/>
  <c r="AC772" i="1"/>
  <c r="AD772" i="1" s="1"/>
  <c r="AC776" i="1"/>
  <c r="AD776" i="1" s="1"/>
  <c r="AC778" i="1"/>
  <c r="AD778" i="1" s="1"/>
  <c r="AC779" i="1"/>
  <c r="AD779" i="1" s="1"/>
  <c r="AC780" i="1"/>
  <c r="AD780" i="1" s="1"/>
  <c r="AC781" i="1"/>
  <c r="AD781" i="1" s="1"/>
  <c r="AC784" i="1"/>
  <c r="AD784" i="1" s="1"/>
  <c r="AC786" i="1"/>
  <c r="AD786" i="1" s="1"/>
  <c r="AC787" i="1"/>
  <c r="AD787" i="1" s="1"/>
  <c r="AC788" i="1"/>
  <c r="AD788" i="1" s="1"/>
  <c r="AC789" i="1"/>
  <c r="AD789" i="1" s="1"/>
  <c r="AC790" i="1"/>
  <c r="AD790" i="1" s="1"/>
  <c r="AC792" i="1"/>
  <c r="AD792" i="1" s="1"/>
  <c r="AC795" i="1"/>
  <c r="AD795" i="1" s="1"/>
  <c r="AC796" i="1"/>
  <c r="AD796" i="1" s="1"/>
  <c r="AC797" i="1"/>
  <c r="AD797" i="1" s="1"/>
  <c r="AC798" i="1"/>
  <c r="AD798" i="1" s="1"/>
  <c r="AC800" i="1"/>
  <c r="AD800" i="1" s="1"/>
  <c r="AC802" i="1"/>
  <c r="AD802" i="1" s="1"/>
  <c r="AC803" i="1"/>
  <c r="AD803" i="1" s="1"/>
  <c r="AC804" i="1"/>
  <c r="AD804" i="1" s="1"/>
  <c r="AC805" i="1"/>
  <c r="AD805" i="1" s="1"/>
  <c r="AC806" i="1"/>
  <c r="AD806" i="1" s="1"/>
  <c r="AC808" i="1"/>
  <c r="AD808" i="1" s="1"/>
  <c r="AC810" i="1"/>
  <c r="AD810" i="1" s="1"/>
  <c r="AC811" i="1"/>
  <c r="AD811" i="1" s="1"/>
  <c r="AC812" i="1"/>
  <c r="AD812" i="1" s="1"/>
  <c r="AC813" i="1"/>
  <c r="AD813" i="1" s="1"/>
  <c r="AC818" i="1"/>
  <c r="AD818" i="1" s="1"/>
  <c r="AC819" i="1"/>
  <c r="AD819" i="1" s="1"/>
  <c r="AC820" i="1"/>
  <c r="AD820" i="1" s="1"/>
  <c r="AC821" i="1"/>
  <c r="AD821" i="1" s="1"/>
  <c r="AC822" i="1"/>
  <c r="AD822" i="1" s="1"/>
  <c r="AC826" i="1"/>
  <c r="AD826" i="1" s="1"/>
  <c r="AC828" i="1"/>
  <c r="AD828" i="1" s="1"/>
  <c r="AC829" i="1"/>
  <c r="AD829" i="1" s="1"/>
  <c r="AC830" i="1"/>
  <c r="AD830" i="1" s="1"/>
  <c r="AC831" i="1"/>
  <c r="AD831" i="1" s="1"/>
  <c r="AC834" i="1"/>
  <c r="AD834" i="1" s="1"/>
  <c r="AC835" i="1"/>
  <c r="AD835" i="1" s="1"/>
  <c r="AC836" i="1"/>
  <c r="AD836" i="1" s="1"/>
  <c r="AC837" i="1"/>
  <c r="AD837" i="1" s="1"/>
  <c r="AC838" i="1"/>
  <c r="AD838" i="1" s="1"/>
  <c r="AC842" i="1"/>
  <c r="AD842" i="1" s="1"/>
  <c r="AC843" i="1"/>
  <c r="AD843" i="1" s="1"/>
  <c r="AC844" i="1"/>
  <c r="AD844" i="1" s="1"/>
  <c r="AC845" i="1"/>
  <c r="AD845" i="1" s="1"/>
  <c r="AC850" i="1"/>
  <c r="AD850" i="1" s="1"/>
  <c r="AC851" i="1"/>
  <c r="AD851" i="1" s="1"/>
  <c r="AC852" i="1"/>
  <c r="AD852" i="1" s="1"/>
  <c r="AC853" i="1"/>
  <c r="AD853" i="1" s="1"/>
  <c r="AC859" i="1"/>
  <c r="AD859" i="1" s="1"/>
  <c r="AC860" i="1"/>
  <c r="AD860" i="1" s="1"/>
  <c r="AC861" i="1"/>
  <c r="AD861" i="1" s="1"/>
  <c r="AC862" i="1"/>
  <c r="AD862" i="1" s="1"/>
  <c r="AC866" i="1"/>
  <c r="AD866" i="1" s="1"/>
  <c r="AC867" i="1"/>
  <c r="AD867" i="1" s="1"/>
  <c r="AC868" i="1"/>
  <c r="AD868" i="1" s="1"/>
  <c r="AC869" i="1"/>
  <c r="AD869" i="1" s="1"/>
  <c r="AC874" i="1"/>
  <c r="AD874" i="1" s="1"/>
  <c r="AC875" i="1"/>
  <c r="AD875" i="1" s="1"/>
  <c r="AC876" i="1"/>
  <c r="AD876" i="1" s="1"/>
  <c r="AC877" i="1"/>
  <c r="AD877" i="1" s="1"/>
  <c r="AC882" i="1"/>
  <c r="AD882" i="1" s="1"/>
  <c r="AC883" i="1"/>
  <c r="AD883" i="1" s="1"/>
  <c r="AC884" i="1"/>
  <c r="AD884" i="1" s="1"/>
  <c r="AC885" i="1"/>
  <c r="AD885" i="1" s="1"/>
  <c r="AC886" i="1"/>
  <c r="AD886" i="1" s="1"/>
  <c r="AC887" i="1"/>
  <c r="AD887" i="1" s="1"/>
  <c r="AC891" i="1"/>
  <c r="AD891" i="1" s="1"/>
  <c r="AC892" i="1"/>
  <c r="AD892" i="1" s="1"/>
  <c r="AC893" i="1"/>
  <c r="AD893" i="1" s="1"/>
  <c r="AC898" i="1"/>
  <c r="AD898" i="1" s="1"/>
  <c r="AC900" i="1"/>
  <c r="AD900" i="1" s="1"/>
  <c r="AC901" i="1"/>
  <c r="AD901" i="1" s="1"/>
  <c r="AC902" i="1"/>
  <c r="AD902" i="1" s="1"/>
  <c r="AC906" i="1"/>
  <c r="AD906" i="1" s="1"/>
  <c r="AC907" i="1"/>
  <c r="AD907" i="1" s="1"/>
  <c r="AC908" i="1"/>
  <c r="AD908" i="1" s="1"/>
  <c r="AC910" i="1"/>
  <c r="AD910" i="1" s="1"/>
  <c r="AC911" i="1"/>
  <c r="AD911" i="1" s="1"/>
  <c r="AC914" i="1"/>
  <c r="AD914" i="1" s="1"/>
  <c r="AC915" i="1"/>
  <c r="AD915" i="1" s="1"/>
  <c r="AC916" i="1"/>
  <c r="AD916" i="1" s="1"/>
  <c r="AC917" i="1"/>
  <c r="AD917" i="1" s="1"/>
  <c r="AC918" i="1"/>
  <c r="AD918" i="1" s="1"/>
  <c r="AC919" i="1"/>
  <c r="AD919" i="1" s="1"/>
  <c r="AC922" i="1"/>
  <c r="AD922" i="1" s="1"/>
  <c r="AC923" i="1"/>
  <c r="AD923" i="1" s="1"/>
  <c r="AC924" i="1"/>
  <c r="AD924" i="1" s="1"/>
  <c r="AC925" i="1"/>
  <c r="AD925" i="1" s="1"/>
  <c r="AC930" i="1"/>
  <c r="AD930" i="1" s="1"/>
  <c r="AC931" i="1"/>
  <c r="AD931" i="1" s="1"/>
  <c r="AC932" i="1"/>
  <c r="AD932" i="1" s="1"/>
  <c r="AC933" i="1"/>
  <c r="AD933" i="1" s="1"/>
  <c r="AC938" i="1"/>
  <c r="AD938" i="1" s="1"/>
  <c r="AC939" i="1"/>
  <c r="AD939" i="1" s="1"/>
  <c r="AC940" i="1"/>
  <c r="AD940" i="1" s="1"/>
  <c r="AC941" i="1"/>
  <c r="AD941" i="1" s="1"/>
  <c r="AC942" i="1"/>
  <c r="AD942" i="1" s="1"/>
  <c r="AC943" i="1"/>
  <c r="AD943" i="1" s="1"/>
  <c r="AC946" i="1"/>
  <c r="AD946" i="1" s="1"/>
  <c r="AC947" i="1"/>
  <c r="AD947" i="1" s="1"/>
  <c r="AC948" i="1"/>
  <c r="AD948" i="1" s="1"/>
  <c r="AC949" i="1"/>
  <c r="AD949" i="1" s="1"/>
  <c r="AC950" i="1"/>
  <c r="AD950" i="1" s="1"/>
  <c r="AC951" i="1"/>
  <c r="AD951" i="1" s="1"/>
  <c r="AC954" i="1"/>
  <c r="AD954" i="1" s="1"/>
  <c r="AC955" i="1"/>
  <c r="AD955" i="1" s="1"/>
  <c r="AC956" i="1"/>
  <c r="AD956" i="1" s="1"/>
  <c r="AC957" i="1"/>
  <c r="AD957" i="1" s="1"/>
  <c r="AC962" i="1"/>
  <c r="AD962" i="1" s="1"/>
  <c r="AC963" i="1"/>
  <c r="AD963" i="1" s="1"/>
  <c r="AC964" i="1"/>
  <c r="AD964" i="1" s="1"/>
  <c r="AC965" i="1"/>
  <c r="AD965" i="1" s="1"/>
  <c r="AC966" i="1"/>
  <c r="AD966" i="1" s="1"/>
  <c r="AC970" i="1"/>
  <c r="AD970" i="1" s="1"/>
  <c r="AC971" i="1"/>
  <c r="AD971" i="1" s="1"/>
  <c r="AC972" i="1"/>
  <c r="AD972" i="1" s="1"/>
  <c r="AC973" i="1"/>
  <c r="AD973" i="1" s="1"/>
  <c r="AC974" i="1"/>
  <c r="AD974" i="1" s="1"/>
  <c r="AC978" i="1"/>
  <c r="AD978" i="1" s="1"/>
  <c r="AC979" i="1"/>
  <c r="AD979" i="1" s="1"/>
  <c r="AC980" i="1"/>
  <c r="AD980" i="1" s="1"/>
  <c r="AC981" i="1"/>
  <c r="AD981" i="1" s="1"/>
  <c r="AC982" i="1"/>
  <c r="AD982" i="1" s="1"/>
  <c r="AC983" i="1"/>
  <c r="AD983" i="1" s="1"/>
  <c r="AC986" i="1"/>
  <c r="AD986" i="1" s="1"/>
  <c r="AC987" i="1"/>
  <c r="AD987" i="1" s="1"/>
  <c r="AC988" i="1"/>
  <c r="AD988" i="1" s="1"/>
  <c r="AC989" i="1"/>
  <c r="AD989" i="1" s="1"/>
  <c r="AC994" i="1"/>
  <c r="AD994" i="1" s="1"/>
  <c r="AC995" i="1"/>
  <c r="AD995" i="1" s="1"/>
  <c r="AC996" i="1"/>
  <c r="AD996" i="1" s="1"/>
  <c r="AC997" i="1"/>
  <c r="AD997" i="1" s="1"/>
  <c r="AC998" i="1"/>
  <c r="AD998" i="1" s="1"/>
  <c r="AC1002" i="1"/>
  <c r="AD1002" i="1" s="1"/>
  <c r="AC1003" i="1"/>
  <c r="AD1003" i="1" s="1"/>
  <c r="AC1004" i="1"/>
  <c r="AD1004" i="1" s="1"/>
  <c r="AC1005" i="1"/>
  <c r="AD1005" i="1" s="1"/>
  <c r="AC1007" i="1"/>
  <c r="AD1007" i="1" s="1"/>
  <c r="AC1008" i="1"/>
  <c r="AD1008" i="1" s="1"/>
  <c r="AC1010" i="1"/>
  <c r="AD1010" i="1" s="1"/>
  <c r="AC1011" i="1"/>
  <c r="AD1011" i="1" s="1"/>
  <c r="AC1012" i="1"/>
  <c r="AD1012" i="1" s="1"/>
  <c r="AC1013" i="1"/>
  <c r="AD1013" i="1" s="1"/>
  <c r="AC1014" i="1"/>
  <c r="AD1014" i="1" s="1"/>
  <c r="AC1015" i="1"/>
  <c r="AD1015" i="1" s="1"/>
  <c r="AC1016" i="1"/>
  <c r="AD1016" i="1" s="1"/>
  <c r="AC1018" i="1"/>
  <c r="AD1018" i="1" s="1"/>
  <c r="AC1019" i="1"/>
  <c r="AD1019" i="1" s="1"/>
  <c r="AC1020" i="1"/>
  <c r="AD1020" i="1" s="1"/>
  <c r="AC1021" i="1"/>
  <c r="AD1021" i="1" s="1"/>
  <c r="AC1022" i="1"/>
  <c r="AD1022" i="1" s="1"/>
  <c r="AC1023" i="1"/>
  <c r="AD1023" i="1" s="1"/>
  <c r="AC1024" i="1"/>
  <c r="AD1024" i="1" s="1"/>
  <c r="AC1026" i="1"/>
  <c r="AD1026" i="1" s="1"/>
  <c r="AC1027" i="1"/>
  <c r="AD1027" i="1" s="1"/>
  <c r="AC1028" i="1"/>
  <c r="AD1028" i="1" s="1"/>
  <c r="AC1029" i="1"/>
  <c r="AD1029" i="1" s="1"/>
  <c r="AC1032" i="1"/>
  <c r="AD1032" i="1" s="1"/>
  <c r="AC1034" i="1"/>
  <c r="AD1034" i="1" s="1"/>
  <c r="AC1035" i="1"/>
  <c r="AD1035" i="1" s="1"/>
  <c r="AC1036" i="1"/>
  <c r="AD1036" i="1" s="1"/>
  <c r="AC1037" i="1"/>
  <c r="AD1037" i="1" s="1"/>
  <c r="AC1042" i="1"/>
  <c r="AD1042" i="1" s="1"/>
  <c r="AC1043" i="1"/>
  <c r="AD1043" i="1" s="1"/>
  <c r="AC1044" i="1"/>
  <c r="AD1044" i="1" s="1"/>
  <c r="AC1045" i="1"/>
  <c r="AD1045" i="1" s="1"/>
  <c r="AC1046" i="1"/>
  <c r="AD1046" i="1" s="1"/>
  <c r="AC1050" i="1"/>
  <c r="AD1050" i="1" s="1"/>
  <c r="AC1051" i="1"/>
  <c r="AD1051" i="1" s="1"/>
  <c r="AC1052" i="1"/>
  <c r="AD1052" i="1" s="1"/>
  <c r="AC1053" i="1"/>
  <c r="AD1053" i="1" s="1"/>
  <c r="AC1054" i="1"/>
  <c r="AD1054" i="1" s="1"/>
  <c r="AC1056" i="1"/>
  <c r="AD1056" i="1" s="1"/>
  <c r="AC1058" i="1"/>
  <c r="AD1058" i="1" s="1"/>
  <c r="AC1059" i="1"/>
  <c r="AD1059" i="1" s="1"/>
  <c r="AC1060" i="1"/>
  <c r="AD1060" i="1" s="1"/>
  <c r="AC1061" i="1"/>
  <c r="AD1061" i="1" s="1"/>
  <c r="AC1062" i="1"/>
  <c r="AD1062" i="1" s="1"/>
  <c r="AC1063" i="1"/>
  <c r="AD1063" i="1" s="1"/>
  <c r="AC1064" i="1"/>
  <c r="AD1064" i="1" s="1"/>
  <c r="AC1066" i="1"/>
  <c r="AD1066" i="1" s="1"/>
  <c r="AC1067" i="1"/>
  <c r="AD1067" i="1" s="1"/>
  <c r="AC1068" i="1"/>
  <c r="AD1068" i="1" s="1"/>
  <c r="AC1069" i="1"/>
  <c r="AD1069" i="1" s="1"/>
  <c r="AC1070" i="1"/>
  <c r="AD1070" i="1" s="1"/>
  <c r="AC1071" i="1"/>
  <c r="AD1071" i="1" s="1"/>
  <c r="AC1072" i="1"/>
  <c r="AD1072" i="1" s="1"/>
  <c r="R179" i="1"/>
  <c r="R178" i="1"/>
  <c r="R177" i="1"/>
  <c r="R176" i="1"/>
  <c r="R175" i="1"/>
  <c r="R174" i="1"/>
  <c r="R173" i="1"/>
  <c r="R172" i="1"/>
  <c r="R171" i="1"/>
  <c r="R170" i="1"/>
  <c r="R169" i="1"/>
  <c r="R168" i="1"/>
  <c r="R167" i="1"/>
  <c r="R166" i="1"/>
  <c r="R165" i="1"/>
  <c r="R164" i="1"/>
  <c r="R163" i="1"/>
  <c r="R162" i="1"/>
  <c r="R161" i="1"/>
  <c r="R160" i="1"/>
  <c r="R159" i="1"/>
  <c r="R158" i="1"/>
  <c r="R157" i="1"/>
  <c r="R156" i="1"/>
  <c r="T2" i="5" l="1"/>
  <c r="AC108" i="1"/>
  <c r="AD108" i="1" s="1"/>
  <c r="AC83" i="1"/>
  <c r="AD83" i="1" s="1"/>
  <c r="AC63" i="1"/>
  <c r="AD63" i="1" s="1"/>
  <c r="AC264" i="1"/>
  <c r="AD264" i="1" s="1"/>
  <c r="AC1038" i="1"/>
  <c r="AD1038" i="1" s="1"/>
  <c r="AC1006" i="1"/>
  <c r="AD1006" i="1" s="1"/>
  <c r="AC814" i="1"/>
  <c r="AD814" i="1"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313CD8D-6ED2-494E-BB6C-6F234708054C}" keepAlive="1" name="Query - parametra_crossref" description="Connection to the 'parametra_crossref' query in the workbook." type="5" refreshedVersion="0" background="1">
    <dbPr connection="Provider=Microsoft.Mashup.OleDb.1;Data Source=$Workbook$;Location=parametra_crossref;Extended Properties=&quot;&quot;" command="SELECT * FROM [parametra_crossref]"/>
  </connection>
</connections>
</file>

<file path=xl/sharedStrings.xml><?xml version="1.0" encoding="utf-8"?>
<sst xmlns="http://schemas.openxmlformats.org/spreadsheetml/2006/main" count="41849" uniqueCount="7390">
  <si>
    <t>Parameter</t>
  </si>
  <si>
    <t>Mixing</t>
  </si>
  <si>
    <t>Study</t>
  </si>
  <si>
    <t>Pathogen</t>
  </si>
  <si>
    <t>Host</t>
  </si>
  <si>
    <t>Vaccine</t>
  </si>
  <si>
    <t>doi</t>
  </si>
  <si>
    <t>Transmission parameter</t>
  </si>
  <si>
    <t>Basic reproduction number</t>
  </si>
  <si>
    <t>Other</t>
  </si>
  <si>
    <t>Probability of transmission via direct contact</t>
  </si>
  <si>
    <t>Probability of transmission via indirect contact</t>
  </si>
  <si>
    <t>Reproduction number</t>
  </si>
  <si>
    <t>Probability of reactivation of latent infection</t>
  </si>
  <si>
    <t>asymptomatic infectious - susceptible</t>
  </si>
  <si>
    <t>symptomatic infectious - susceptible</t>
  </si>
  <si>
    <t>environment - susceptible</t>
  </si>
  <si>
    <t>swill - susceptible</t>
  </si>
  <si>
    <t>contact rate</t>
  </si>
  <si>
    <t>contamined pig products</t>
  </si>
  <si>
    <t>direct contact</t>
  </si>
  <si>
    <t>Infectious dose (tissue culture)</t>
  </si>
  <si>
    <t>Infectious dose (feed)</t>
  </si>
  <si>
    <t>length of infectious period for boar carcasses</t>
  </si>
  <si>
    <t>Infective insect vector</t>
  </si>
  <si>
    <t>% of transmission events by infective insect vector</t>
  </si>
  <si>
    <t>Transport lorries</t>
  </si>
  <si>
    <t>Professional contacts</t>
  </si>
  <si>
    <t>Pig movements</t>
  </si>
  <si>
    <t>movement distance of professional contact</t>
  </si>
  <si>
    <t>movement distance of lorries</t>
  </si>
  <si>
    <t>between pen</t>
  </si>
  <si>
    <t>within pen</t>
  </si>
  <si>
    <t>indirect contact on large farms</t>
  </si>
  <si>
    <t>carcass contact</t>
  </si>
  <si>
    <t>decay rate</t>
  </si>
  <si>
    <t>excretion rate</t>
  </si>
  <si>
    <t>minimum infectious period</t>
  </si>
  <si>
    <t>maximum infectious period</t>
  </si>
  <si>
    <t>within farm</t>
  </si>
  <si>
    <t>wild bird</t>
  </si>
  <si>
    <t>fomites</t>
  </si>
  <si>
    <t>contamined water</t>
  </si>
  <si>
    <t>aerial dispersion</t>
  </si>
  <si>
    <t>probability of transmission from vector to host</t>
  </si>
  <si>
    <t>probability of transmission from host to vector</t>
  </si>
  <si>
    <t>median</t>
  </si>
  <si>
    <t>maximum</t>
  </si>
  <si>
    <t>density dependent</t>
  </si>
  <si>
    <t>frequency dependent</t>
  </si>
  <si>
    <t>Rh</t>
  </si>
  <si>
    <t>Effective Reproduction Number</t>
  </si>
  <si>
    <t>Infectious dose/Bovine Respiratory Syncytial Virus titres in lung lavage during experimental infection</t>
  </si>
  <si>
    <t>Within-group transmission rate for persistently infected animals</t>
  </si>
  <si>
    <t>Between-group transmission rate for persistently infected animals</t>
  </si>
  <si>
    <t>Within-group transmission rate for transiently infected animals</t>
  </si>
  <si>
    <t>Between-group transmission rate for transiently infected animals</t>
  </si>
  <si>
    <t>Daily transmission rate for transient infected animals</t>
  </si>
  <si>
    <t>Daily transmission rate for Persistently Infected animals</t>
  </si>
  <si>
    <t>Daily between-group transmission rate for Persistently Infected animals</t>
  </si>
  <si>
    <t>indirect transmission (livestock truck)</t>
  </si>
  <si>
    <t>air</t>
  </si>
  <si>
    <t>direct animal contact</t>
  </si>
  <si>
    <t>transport contact</t>
  </si>
  <si>
    <t>Professional contact</t>
  </si>
  <si>
    <t>short infectious period, low transmission rate</t>
  </si>
  <si>
    <t>short infectious period, medium transmission rate</t>
  </si>
  <si>
    <t>short infectious period, high transmission rate</t>
  </si>
  <si>
    <t>Long infectious period, low transmission rate</t>
  </si>
  <si>
    <t>Long infectious period, medium transmission rate</t>
  </si>
  <si>
    <t>Long infectious period, high transmission rate</t>
  </si>
  <si>
    <t>environmental/indirect</t>
  </si>
  <si>
    <t>Rc</t>
  </si>
  <si>
    <t>Proportion of bacteria shed through mucus and faeces filling the compartment</t>
  </si>
  <si>
    <t>beta distribution</t>
  </si>
  <si>
    <t>transmission rate from ticks</t>
  </si>
  <si>
    <t>environmental transmission parameter (q)</t>
  </si>
  <si>
    <t>Probability of consecutive infection due to persistence</t>
  </si>
  <si>
    <t>external transmission coefficent</t>
  </si>
  <si>
    <t>single infection</t>
  </si>
  <si>
    <t>double infection</t>
  </si>
  <si>
    <t>Equal transmission parameters (βL) for all shedding pigs with bacterial counts above the threshold value (5*103 CFU/g).</t>
  </si>
  <si>
    <t>Two transmission parameters according to bacterial counts: βLfor low-shedders (bacterial counts between 5*103 and 106 CFU/g) and βHfor high-shedders (bacterial counts above 106 CFU/g).</t>
  </si>
  <si>
    <t>Three transmission parameters according to bacterial counts: βLfor low-shedders (bacterial counts between 5*103 and 105 CFU/g), βMfor moderate-shedders (bacterial counts between 105 and 106 CFU/g), and βHfor high-shedders (bacterial counts above 106 CFU/g).</t>
  </si>
  <si>
    <t>all groups</t>
  </si>
  <si>
    <t>control</t>
  </si>
  <si>
    <t>I group</t>
  </si>
  <si>
    <t>S group</t>
  </si>
  <si>
    <t>per chicken per week</t>
  </si>
  <si>
    <t>per chicken per week (antimicrobial use)</t>
  </si>
  <si>
    <t>direct contact with ESBL-EC carrier farmer</t>
  </si>
  <si>
    <t>βpreviously infectious </t>
  </si>
  <si>
    <t>βnot previously infectious</t>
  </si>
  <si>
    <t>pigs nose-nose contact</t>
  </si>
  <si>
    <t>sheep nose-nose contact</t>
  </si>
  <si>
    <t>pigs within 3-6m</t>
  </si>
  <si>
    <t>sheep within 3-6m</t>
  </si>
  <si>
    <t>by environmental contamination</t>
  </si>
  <si>
    <t>probability of colonisation via transmission</t>
  </si>
  <si>
    <t>between pens</t>
  </si>
  <si>
    <t>within pens</t>
  </si>
  <si>
    <t>Contact and environment</t>
  </si>
  <si>
    <t>Environment</t>
  </si>
  <si>
    <t>contact</t>
  </si>
  <si>
    <t>βcontactand βenvironment</t>
  </si>
  <si>
    <t>βenvironment/βcontact</t>
  </si>
  <si>
    <t>Unvaccinated</t>
  </si>
  <si>
    <t>vaccinated</t>
  </si>
  <si>
    <t>Rfullperiod</t>
  </si>
  <si>
    <t>Rnonclin</t>
  </si>
  <si>
    <t>Oral dose at which infection probability is &gt;50%</t>
  </si>
  <si>
    <t>Direct contact</t>
  </si>
  <si>
    <t>Direct and indirect within pens</t>
  </si>
  <si>
    <t>Within pen environmental</t>
  </si>
  <si>
    <t>partial repruduction number</t>
  </si>
  <si>
    <t>PRBovine Respiratory Syncytial Virus co-infection</t>
  </si>
  <si>
    <t>βL</t>
  </si>
  <si>
    <t>R0,L</t>
  </si>
  <si>
    <t>βG</t>
  </si>
  <si>
    <t>R0,G</t>
  </si>
  <si>
    <t>direct</t>
  </si>
  <si>
    <t>within pen environmental</t>
  </si>
  <si>
    <t>between pen environmental</t>
  </si>
  <si>
    <t>unvaccinated</t>
  </si>
  <si>
    <t>reinfectious rate (vaccinated)</t>
  </si>
  <si>
    <t>reinfectious rate (unvaccinated)</t>
  </si>
  <si>
    <t>reinfection rate (vaccinated)</t>
  </si>
  <si>
    <t>reinfection rate (unvaccinated)</t>
  </si>
  <si>
    <t>recovery rate (vaccinated)</t>
  </si>
  <si>
    <t>recovery rate (unvaccinated)</t>
  </si>
  <si>
    <t>Sows (service) - Maiden gilts</t>
  </si>
  <si>
    <t>Sows (gestating) - Maiden gilts</t>
  </si>
  <si>
    <t>Sows (gestating) - Sows (service)</t>
  </si>
  <si>
    <t>Sows (same farrowing room) - Maiden gilts</t>
  </si>
  <si>
    <t>Sows (same farrowing room) - Sows (service)</t>
  </si>
  <si>
    <t>Sows (same farrowing room) - Sows (gestating)</t>
  </si>
  <si>
    <t>Sows (same farrowing room) - Sows (same farrowing room)</t>
  </si>
  <si>
    <t>Sows (different farrowing rooms) - Maiden gilts</t>
  </si>
  <si>
    <t>Sows (different farrowing rooms) - Sows (service)</t>
  </si>
  <si>
    <t>Sows (different farrowing rooms) - Sows (gestating)</t>
  </si>
  <si>
    <t>Sows (different farrowing rooms) - Sows (same farrowing room)</t>
  </si>
  <si>
    <t>Sows (different farrowing rooms) - Sows (different farrowing rooms)</t>
  </si>
  <si>
    <t>Rearing-pigs (same pen) - Maiden gilts</t>
  </si>
  <si>
    <t>Rearing-pigs (same pen) - Sows (service)</t>
  </si>
  <si>
    <t>Rearing-pigs (same pen) - Sows (gestating)</t>
  </si>
  <si>
    <t>Rearing-pigs (same pen) - Sows (same farrowing room)</t>
  </si>
  <si>
    <t>Rearing-pigs (same pen) - Sows (different farrowing rooms)</t>
  </si>
  <si>
    <t>Different buildings - Maiden gilts</t>
  </si>
  <si>
    <t>Different buildings - Sows (service)</t>
  </si>
  <si>
    <t>Different buildings - Sows (gestating)</t>
  </si>
  <si>
    <t>Different buildings - Sows (same farrowing room)</t>
  </si>
  <si>
    <t>Different buildings - Sows (different farrowing rooms)</t>
  </si>
  <si>
    <t>Different buildings - Rearing-pigs (same pen)</t>
  </si>
  <si>
    <t>R0c</t>
  </si>
  <si>
    <t>R0v</t>
  </si>
  <si>
    <t>local</t>
  </si>
  <si>
    <t>Animal movement/transport</t>
  </si>
  <si>
    <t>fly born transmission of PRRS</t>
  </si>
  <si>
    <t>minimum infectious dose (aerosol)</t>
  </si>
  <si>
    <t>minimum infectious dose (oral and nasal)</t>
  </si>
  <si>
    <t>minimum infectious dose (intramuscular)</t>
  </si>
  <si>
    <t>Rt</t>
  </si>
  <si>
    <t>bI</t>
  </si>
  <si>
    <t>bC</t>
  </si>
  <si>
    <t>bp</t>
  </si>
  <si>
    <t>bG</t>
  </si>
  <si>
    <t>probability of vertical transmission (not clinical infection)</t>
  </si>
  <si>
    <t>probability of vertical transmission (clinical infection)</t>
  </si>
  <si>
    <t>b1</t>
  </si>
  <si>
    <t>b*</t>
  </si>
  <si>
    <t>βl</t>
  </si>
  <si>
    <t>βc</t>
  </si>
  <si>
    <t>βg</t>
  </si>
  <si>
    <t>βo</t>
  </si>
  <si>
    <t>disease transmission during milking period from clinically infected cow to susceptible calf</t>
  </si>
  <si>
    <t>probability of transmission during post partum from clinically infected cow to susceptible calf</t>
  </si>
  <si>
    <t>yearly disease transmission probability from clinically infected cow to susceptible calf</t>
  </si>
  <si>
    <t>risk per day of high shedding</t>
  </si>
  <si>
    <t>adult-adult</t>
  </si>
  <si>
    <t>adult-calf</t>
  </si>
  <si>
    <t>calf-calf</t>
  </si>
  <si>
    <t>adult-calf (colostrum)</t>
  </si>
  <si>
    <t>heifer-heifer</t>
  </si>
  <si>
    <t>low shedder-susceptible</t>
  </si>
  <si>
    <t>high shedder-susceptible</t>
  </si>
  <si>
    <t>local pasture</t>
  </si>
  <si>
    <t>contact pasture</t>
  </si>
  <si>
    <t>indoor</t>
  </si>
  <si>
    <t>indirect transmission parameter</t>
  </si>
  <si>
    <t>vertical transmission parameter</t>
  </si>
  <si>
    <t>effect of cleaning</t>
  </si>
  <si>
    <t>??</t>
  </si>
  <si>
    <t>TCID50</t>
  </si>
  <si>
    <t>Pert distribution</t>
  </si>
  <si>
    <t>Normal distribution</t>
  </si>
  <si>
    <t>0-10km</t>
  </si>
  <si>
    <t>10-20km</t>
  </si>
  <si>
    <t>20-30km</t>
  </si>
  <si>
    <t>30-100km</t>
  </si>
  <si>
    <t>0-15km</t>
  </si>
  <si>
    <t>15-55km</t>
  </si>
  <si>
    <t>55-110km</t>
  </si>
  <si>
    <t>110-150km</t>
  </si>
  <si>
    <t>βd ~Unif</t>
  </si>
  <si>
    <t>βc ~Unif</t>
  </si>
  <si>
    <t>Dimensionless</t>
  </si>
  <si>
    <t>None</t>
  </si>
  <si>
    <t>HRA</t>
  </si>
  <si>
    <t>LRA</t>
  </si>
  <si>
    <t>day-1</t>
  </si>
  <si>
    <t>ρ</t>
  </si>
  <si>
    <t>θ</t>
  </si>
  <si>
    <t>%</t>
  </si>
  <si>
    <t>z	Group-specific indirect transmission parameter (per animal per day)</t>
  </si>
  <si>
    <t>s	“General” indirect transmission parameter (per animal per day)</t>
  </si>
  <si>
    <t>βM</t>
  </si>
  <si>
    <t>βH</t>
  </si>
  <si>
    <t>excretion of E. coli in faeces (CFU/g)</t>
  </si>
  <si>
    <t>per week</t>
  </si>
  <si>
    <t>hour-1</t>
  </si>
  <si>
    <t>day-2</t>
  </si>
  <si>
    <t>PI50</t>
  </si>
  <si>
    <t>d-1</t>
  </si>
  <si>
    <t>g ge-1 d-1</t>
  </si>
  <si>
    <t>day 7</t>
  </si>
  <si>
    <t>day 10</t>
  </si>
  <si>
    <t>day 14</t>
  </si>
  <si>
    <t>day 17</t>
  </si>
  <si>
    <t>k-statistic</t>
  </si>
  <si>
    <t>km</t>
  </si>
  <si>
    <t>ID50</t>
  </si>
  <si>
    <t>cow/year</t>
  </si>
  <si>
    <t>1/year</t>
  </si>
  <si>
    <t>1/year (CFU)</t>
  </si>
  <si>
    <t>week-1</t>
  </si>
  <si>
    <t>year</t>
  </si>
  <si>
    <t>month-1</t>
  </si>
  <si>
    <t>days-1</t>
  </si>
  <si>
    <t>SI</t>
  </si>
  <si>
    <t>SEIR</t>
  </si>
  <si>
    <t>GLM</t>
  </si>
  <si>
    <t>SIR</t>
  </si>
  <si>
    <t>SLIR</t>
  </si>
  <si>
    <t>SOEI</t>
  </si>
  <si>
    <t>None (descriptive)</t>
  </si>
  <si>
    <t>SIS</t>
  </si>
  <si>
    <t>SI/SIS</t>
  </si>
  <si>
    <t>SIRS</t>
  </si>
  <si>
    <t>SUD</t>
  </si>
  <si>
    <t>SLICE</t>
  </si>
  <si>
    <t>SLI/SLIE/SLICE</t>
  </si>
  <si>
    <t>/year</t>
  </si>
  <si>
    <t>Frequency</t>
  </si>
  <si>
    <t>Observational</t>
  </si>
  <si>
    <t>Review</t>
  </si>
  <si>
    <t>Experimental</t>
  </si>
  <si>
    <t>Experimental Stable</t>
  </si>
  <si>
    <t>Field</t>
  </si>
  <si>
    <t>Experimental Isolator</t>
  </si>
  <si>
    <t>Experimental Field</t>
  </si>
  <si>
    <t>Experimental Lab</t>
  </si>
  <si>
    <t>African Swine Fever</t>
  </si>
  <si>
    <t>Avian Influenza</t>
  </si>
  <si>
    <t>Bluetongue</t>
  </si>
  <si>
    <t>Bovine Tuberculosis</t>
  </si>
  <si>
    <t>Bovine Respiratory Syncytial Virus</t>
  </si>
  <si>
    <t>Bovine Viral Diarrhoea Virus</t>
  </si>
  <si>
    <t>Campylobacter</t>
  </si>
  <si>
    <t>Classical Swine Fever</t>
  </si>
  <si>
    <t>Coxiella burnetii</t>
  </si>
  <si>
    <t>E. coli</t>
  </si>
  <si>
    <t>Foot and Mouth Disease</t>
  </si>
  <si>
    <t>Hepatitis E</t>
  </si>
  <si>
    <t>Infectious Bovine Rhinotracheitis</t>
  </si>
  <si>
    <t>Peste des Petits Ruminants</t>
  </si>
  <si>
    <t>PRRS</t>
  </si>
  <si>
    <t>Paratuberculosis</t>
  </si>
  <si>
    <t>Salmonella</t>
  </si>
  <si>
    <t>Swine Influenza</t>
  </si>
  <si>
    <t>Georgia 2007/1</t>
  </si>
  <si>
    <t>Genotype I</t>
  </si>
  <si>
    <t>Malta 1978</t>
  </si>
  <si>
    <t>Netherlands 1986</t>
  </si>
  <si>
    <t>Armenia 2008</t>
  </si>
  <si>
    <t>Genotype IX</t>
  </si>
  <si>
    <t>LPAI H5N2 (A/Chicken/Pennsylvania/21525/83)</t>
  </si>
  <si>
    <t>HPAI H5N2 (A/Chicken/Pennsylvania/1370/83)</t>
  </si>
  <si>
    <t>LPAI</t>
  </si>
  <si>
    <t>HPAI</t>
  </si>
  <si>
    <t>BTV-8</t>
  </si>
  <si>
    <t>Odijk</t>
  </si>
  <si>
    <t>Bovine Viral Diarrhoea VirusV-1b</t>
  </si>
  <si>
    <t>Bovine Viral Diarrhoea VirusV-2a</t>
  </si>
  <si>
    <t>coli C136; jejuni C356, C4021</t>
  </si>
  <si>
    <t>jejuni C356</t>
  </si>
  <si>
    <t>jejuni</t>
  </si>
  <si>
    <t>VTEC O157</t>
  </si>
  <si>
    <t>VTEC O158</t>
  </si>
  <si>
    <t>VTEC O159</t>
  </si>
  <si>
    <t>VTEC O160</t>
  </si>
  <si>
    <t>VTEC O161</t>
  </si>
  <si>
    <t>VTEC O162</t>
  </si>
  <si>
    <t>VTEC O163</t>
  </si>
  <si>
    <t>VTEC O164</t>
  </si>
  <si>
    <t>O103</t>
  </si>
  <si>
    <t>O157</t>
  </si>
  <si>
    <t>VTEC O103</t>
  </si>
  <si>
    <t>VTEC O26</t>
  </si>
  <si>
    <t>VTEC (O:2; 15; 20; 26; 84; 103; 113; 128ab; 162; 168. E: 40874; 54071)</t>
  </si>
  <si>
    <t>ciprofloxacin resistant</t>
  </si>
  <si>
    <t>ESBL</t>
  </si>
  <si>
    <t>ESBL/AmpC</t>
  </si>
  <si>
    <t>O157:H7</t>
  </si>
  <si>
    <t>O157:h7</t>
  </si>
  <si>
    <t>O157:h7 St2</t>
  </si>
  <si>
    <t>CPE without amoxicllin</t>
  </si>
  <si>
    <t>ESBL without amoxicillin</t>
  </si>
  <si>
    <t>catA1 without amoxicllin</t>
  </si>
  <si>
    <t>CPE with amoxicillin</t>
  </si>
  <si>
    <t>ESBL with amoxicillin</t>
  </si>
  <si>
    <t>catA1 with amoxicllin</t>
  </si>
  <si>
    <t>ESBL/pAmpC</t>
  </si>
  <si>
    <t>FMDV Asia-1 TUR/11/2000</t>
  </si>
  <si>
    <t>O Taiwan (3/97)</t>
  </si>
  <si>
    <t>O/NET2001</t>
  </si>
  <si>
    <t>O/NET2002</t>
  </si>
  <si>
    <t>O/NET2003</t>
  </si>
  <si>
    <t>O/NET2005</t>
  </si>
  <si>
    <t>O/NET2006</t>
  </si>
  <si>
    <t>O/NET2007</t>
  </si>
  <si>
    <t>O/NET2008</t>
  </si>
  <si>
    <t>O/NET2009</t>
  </si>
  <si>
    <t>O/NET2010</t>
  </si>
  <si>
    <t>O/NET2011</t>
  </si>
  <si>
    <t>O/NET2013</t>
  </si>
  <si>
    <t>O/NET2014</t>
  </si>
  <si>
    <t>O/NET2015</t>
  </si>
  <si>
    <t>O/NET2016</t>
  </si>
  <si>
    <t>Lam and Harberink</t>
  </si>
  <si>
    <t>Spanish strain 218</t>
  </si>
  <si>
    <t>Flanders13 (challenge), Flanders08att (vaccine - live attenuated)</t>
  </si>
  <si>
    <t>PRRS 2 L1A; L1B; L1C; L8; L5; Type 1</t>
  </si>
  <si>
    <t>MN 30-100</t>
  </si>
  <si>
    <t>genotype 1 MLV</t>
  </si>
  <si>
    <t>MN-30100</t>
  </si>
  <si>
    <t>Type 1 PRBovine Respiratory Syncytial Virus</t>
  </si>
  <si>
    <t>Dublin</t>
  </si>
  <si>
    <t>DT104</t>
  </si>
  <si>
    <t>Dublin; typhimurium</t>
  </si>
  <si>
    <t>Typhimurium</t>
  </si>
  <si>
    <t>Kentucky</t>
  </si>
  <si>
    <t>H1N1: A/Sw/IA/00239/04 (IA04)</t>
  </si>
  <si>
    <t>swIAV strain A/Sw/Cotes d’Armor/0388/09 (H1avN1, H1 clade 1C.2.1)</t>
  </si>
  <si>
    <t>(H1avN1) virus (A/Sw/Côtes d’Armor/0388/09 strain)</t>
  </si>
  <si>
    <t>H1huN2, H1avN1</t>
  </si>
  <si>
    <t>H1avN1</t>
  </si>
  <si>
    <t>H1avN1, H1huN2, rH1avN2</t>
  </si>
  <si>
    <t>H1huN2</t>
  </si>
  <si>
    <t>Pig</t>
  </si>
  <si>
    <t>Boar</t>
  </si>
  <si>
    <t>Pig, Boar</t>
  </si>
  <si>
    <t>Turkeys</t>
  </si>
  <si>
    <t>Poultry</t>
  </si>
  <si>
    <t>Ducks</t>
  </si>
  <si>
    <t>Chickens</t>
  </si>
  <si>
    <t>Backyard chickens, fighting cocks</t>
  </si>
  <si>
    <t>Chicken</t>
  </si>
  <si>
    <t>Ruminants</t>
  </si>
  <si>
    <t>Cattle</t>
  </si>
  <si>
    <t>Sheep</t>
  </si>
  <si>
    <t>cattle</t>
  </si>
  <si>
    <t>goat</t>
  </si>
  <si>
    <t>livestock</t>
  </si>
  <si>
    <t>Pigs</t>
  </si>
  <si>
    <t>Pigs; Sheep</t>
  </si>
  <si>
    <t>Swine</t>
  </si>
  <si>
    <t>Small ruminants</t>
  </si>
  <si>
    <t>SPF</t>
  </si>
  <si>
    <t>Mallard</t>
  </si>
  <si>
    <t>broiler</t>
  </si>
  <si>
    <t>layer</t>
  </si>
  <si>
    <t>Bovine Viral Diarrhoea VirusV free</t>
  </si>
  <si>
    <t>Dairy</t>
  </si>
  <si>
    <t>Beef</t>
  </si>
  <si>
    <t>Broiler</t>
  </si>
  <si>
    <t>weaner</t>
  </si>
  <si>
    <t>slaughter</t>
  </si>
  <si>
    <t>gilts</t>
  </si>
  <si>
    <t>farrowing</t>
  </si>
  <si>
    <t>fattening</t>
  </si>
  <si>
    <t>farrow to finish</t>
  </si>
  <si>
    <t>artificial insemination</t>
  </si>
  <si>
    <t>slaughterhouse</t>
  </si>
  <si>
    <t>Steers</t>
  </si>
  <si>
    <t>conventionally raised and weaned</t>
  </si>
  <si>
    <t>Multiple</t>
  </si>
  <si>
    <t>Grower finisher</t>
  </si>
  <si>
    <t>White leghorn</t>
  </si>
  <si>
    <t>no test and cull</t>
  </si>
  <si>
    <t>test and cull</t>
  </si>
  <si>
    <t>6 month test interval</t>
  </si>
  <si>
    <t>1 year test interval</t>
  </si>
  <si>
    <t>2 year rest interval</t>
  </si>
  <si>
    <t>4 year test interval</t>
  </si>
  <si>
    <t>inside</t>
  </si>
  <si>
    <t>outside</t>
  </si>
  <si>
    <t>beef herds</t>
  </si>
  <si>
    <t>dairy herds</t>
  </si>
  <si>
    <t>Swedish Red and White breed and Friesian calves</t>
  </si>
  <si>
    <t>Holstein</t>
  </si>
  <si>
    <t>Ross 308</t>
  </si>
  <si>
    <t>Holstein Friesian</t>
  </si>
  <si>
    <t>Large White</t>
  </si>
  <si>
    <t>G2</t>
  </si>
  <si>
    <t>E</t>
  </si>
  <si>
    <t>mixed</t>
  </si>
  <si>
    <t>Six weeks</t>
  </si>
  <si>
    <t>Calves</t>
  </si>
  <si>
    <t>63-160 days</t>
  </si>
  <si>
    <t>Calf</t>
  </si>
  <si>
    <t>Adult</t>
  </si>
  <si>
    <t>7 weeks (at start of experiment)</t>
  </si>
  <si>
    <t>Chick</t>
  </si>
  <si>
    <t>Young adult</t>
  </si>
  <si>
    <t>1 day old at start</t>
  </si>
  <si>
    <t>6-7 months</t>
  </si>
  <si>
    <t>10 weeks (aprx)</t>
  </si>
  <si>
    <t>Dairy cow</t>
  </si>
  <si>
    <t>Lamb</t>
  </si>
  <si>
    <t>Piglet</t>
  </si>
  <si>
    <t>calves</t>
  </si>
  <si>
    <t>1.6 years</t>
  </si>
  <si>
    <t>2.4 years</t>
  </si>
  <si>
    <t>piglets</t>
  </si>
  <si>
    <t>Three-five weeks</t>
  </si>
  <si>
    <t>multiple</t>
  </si>
  <si>
    <t>Multiple (vertically integrated facilities across whole region encompassing whole production)</t>
  </si>
  <si>
    <t>4 months</t>
  </si>
  <si>
    <t>heifers</t>
  </si>
  <si>
    <t>adults</t>
  </si>
  <si>
    <t>Calves-Adult</t>
  </si>
  <si>
    <t>Calves-Heifers</t>
  </si>
  <si>
    <t>Calves/Cows</t>
  </si>
  <si>
    <t>4 weeks +</t>
  </si>
  <si>
    <t>sows, gilts</t>
  </si>
  <si>
    <t>piglet</t>
  </si>
  <si>
    <t>sows, gilts, growing pigs</t>
  </si>
  <si>
    <t>39-56 days</t>
  </si>
  <si>
    <t>38-64 days</t>
  </si>
  <si>
    <t>106-127 days</t>
  </si>
  <si>
    <t>42-50 days</t>
  </si>
  <si>
    <t>38-56 days</t>
  </si>
  <si>
    <t>barn</t>
  </si>
  <si>
    <t>free range</t>
  </si>
  <si>
    <t>cage</t>
  </si>
  <si>
    <t>endemic</t>
  </si>
  <si>
    <t>naïve</t>
  </si>
  <si>
    <t>transiently infected</t>
  </si>
  <si>
    <t>persistently infected</t>
  </si>
  <si>
    <t>estimated from Stern et al. 2001</t>
  </si>
  <si>
    <t>derived from Van Gerwe et al., 2005 also listed here separately</t>
  </si>
  <si>
    <t>acidified tap water (1-2 days post infection)</t>
  </si>
  <si>
    <t>normal tap water (12-14 days post infection)</t>
  </si>
  <si>
    <t>acidified tap water (20 days post infection)</t>
  </si>
  <si>
    <t>control group</t>
  </si>
  <si>
    <t>treatment group</t>
  </si>
  <si>
    <t>milk</t>
  </si>
  <si>
    <t>mucus/faeces</t>
  </si>
  <si>
    <t>milk+musuc/faeces</t>
  </si>
  <si>
    <t>milk+mucus/faeces</t>
  </si>
  <si>
    <t>Group 1</t>
  </si>
  <si>
    <t>Group 2</t>
  </si>
  <si>
    <t>All</t>
  </si>
  <si>
    <t>Shedding season 1 (1999)</t>
  </si>
  <si>
    <t>Shedding season 2 (2000)</t>
  </si>
  <si>
    <t>Total study duration</t>
  </si>
  <si>
    <t>Total study duration (infectivity remains during non shedding season)</t>
  </si>
  <si>
    <t>Feed lots in North Texas</t>
  </si>
  <si>
    <t>Scottish Beef Farms</t>
  </si>
  <si>
    <t>Scottish Beef Farm</t>
  </si>
  <si>
    <t>organic broiler flock</t>
  </si>
  <si>
    <t>100-150 US lbs [~45-68kg] (pigs)</t>
  </si>
  <si>
    <t>80-120 US lbs[~36-54kg] (sheep)</t>
  </si>
  <si>
    <t>Conventional</t>
  </si>
  <si>
    <t>Needle inoculated followed by contact infection</t>
  </si>
  <si>
    <t>Raised on Dutch dairy farms</t>
  </si>
  <si>
    <t>single dose vaccine</t>
  </si>
  <si>
    <t>four dose vaccine</t>
  </si>
  <si>
    <t>herd 1</t>
  </si>
  <si>
    <t>herd 2</t>
  </si>
  <si>
    <t>herd 3</t>
  </si>
  <si>
    <t>herd 4</t>
  </si>
  <si>
    <t>herd 5</t>
  </si>
  <si>
    <t>herd 6</t>
  </si>
  <si>
    <t>herd 7</t>
  </si>
  <si>
    <t>herd 8</t>
  </si>
  <si>
    <t>herd 9</t>
  </si>
  <si>
    <t>herd 10</t>
  </si>
  <si>
    <t>all herds</t>
  </si>
  <si>
    <t>UK 2007 (10 herds)</t>
  </si>
  <si>
    <t>UK 2008 (8 herds)</t>
  </si>
  <si>
    <t>Portugal (6 herds)</t>
  </si>
  <si>
    <t>Italy (3 herds)</t>
  </si>
  <si>
    <t>Netherlands (1 herd)</t>
  </si>
  <si>
    <t>3 months Infectious Bovine Rhinotracheitis free</t>
  </si>
  <si>
    <t>low transmission-low/highmortality</t>
  </si>
  <si>
    <t>high transmission-low/high mortality</t>
  </si>
  <si>
    <t>low mortality low transmission</t>
  </si>
  <si>
    <t>low mortality high transmission</t>
  </si>
  <si>
    <t>high mortality low transmission</t>
  </si>
  <si>
    <t>Pastoral herds in Tanzania</t>
  </si>
  <si>
    <t>Seventy seven specific pathogen free from PRRS (without maternal antibody)</t>
  </si>
  <si>
    <t>PRRS negative farm</t>
  </si>
  <si>
    <t>Full simulated herd including introduction of gilts</t>
  </si>
  <si>
    <t>all production systems</t>
  </si>
  <si>
    <t>infectious cattle</t>
  </si>
  <si>
    <t>super shedder</t>
  </si>
  <si>
    <t>pen environment</t>
  </si>
  <si>
    <t>general environment</t>
  </si>
  <si>
    <t>0: no control measure</t>
  </si>
  <si>
    <t>1: colostrum management</t>
  </si>
  <si>
    <t>2: Offsite heifer rearing</t>
  </si>
  <si>
    <t>3: scraping and power washing surfaces</t>
  </si>
  <si>
    <t>4a: test and cull</t>
  </si>
  <si>
    <t>4b: test and cull (all adults tested)</t>
  </si>
  <si>
    <t>5: delaying exposure to adulthood</t>
  </si>
  <si>
    <t>1 &amp; 2</t>
  </si>
  <si>
    <t>1 &amp; 5</t>
  </si>
  <si>
    <t>2 &amp; 5</t>
  </si>
  <si>
    <t>1 &amp; 4a</t>
  </si>
  <si>
    <t>2 &amp; 4a</t>
  </si>
  <si>
    <t>3 &amp; 5</t>
  </si>
  <si>
    <t>5 &amp; 4a</t>
  </si>
  <si>
    <t>1 &amp; 3</t>
  </si>
  <si>
    <t>2 &amp; 3</t>
  </si>
  <si>
    <t>1 &amp; 4b</t>
  </si>
  <si>
    <t>2 &amp; 4b</t>
  </si>
  <si>
    <t>5 &amp; 4b</t>
  </si>
  <si>
    <t>3 &amp; 4b</t>
  </si>
  <si>
    <t>3 &amp; 4a</t>
  </si>
  <si>
    <t>4a &amp; 4b</t>
  </si>
  <si>
    <t>winter prevalence, spring calving</t>
  </si>
  <si>
    <t>summer prevalence, spring calving</t>
  </si>
  <si>
    <t>winter prevalence, autumn calving</t>
  </si>
  <si>
    <t>summer prevalence, autumn calving</t>
  </si>
  <si>
    <t>ingestion of an infectious dose</t>
  </si>
  <si>
    <t>one infectious dose present in local environment</t>
  </si>
  <si>
    <t>one infectious dose present in global environment</t>
  </si>
  <si>
    <t>one infectious dose present on pasture</t>
  </si>
  <si>
    <t>middle</t>
  </si>
  <si>
    <t>North</t>
  </si>
  <si>
    <t>South</t>
  </si>
  <si>
    <t>low risk</t>
  </si>
  <si>
    <t>most common</t>
  </si>
  <si>
    <t>high risk</t>
  </si>
  <si>
    <t>3 dairy farms in NE US</t>
  </si>
  <si>
    <t>All herds</t>
  </si>
  <si>
    <t>clinical/super shedders</t>
  </si>
  <si>
    <t>subclinical/long term shedders</t>
  </si>
  <si>
    <t>baseline</t>
  </si>
  <si>
    <t>average after 10000 simulations</t>
  </si>
  <si>
    <t>baseline (10.68% prevalence at slaughter)</t>
  </si>
  <si>
    <t>mean (10.68% prevalence at slaughter)</t>
  </si>
  <si>
    <t>baseline (13.8% prevalence at slaughter)</t>
  </si>
  <si>
    <t>mean (13.8% prevalence at slaughter)</t>
  </si>
  <si>
    <t>baseline (18.04% prevalence at slaughter)</t>
  </si>
  <si>
    <t>mean (18.04% prevalence at slaughter)</t>
  </si>
  <si>
    <t>70% cleaning efficacy, 1.2 pathogen removal rate, cleaning frequency 1</t>
  </si>
  <si>
    <t>70% cleaning efficacy, 1.2 pathogen removal rate, cleaning frequency 2</t>
  </si>
  <si>
    <t>70% cleaning efficacy, 1.2 pathogen removal rate, cleaning frequency 3</t>
  </si>
  <si>
    <t>80% cleaning efficacy, 1.61 pathogen removal rate, cleaning frequency 1</t>
  </si>
  <si>
    <t>80% cleaning efficacy, 1.61 pathogen removal rate, cleaning frequency 2</t>
  </si>
  <si>
    <t>80% cleaning efficacy, 1.61 pathogen removal rate, cleaning frequency 3</t>
  </si>
  <si>
    <t>90% cleaning efficacy, 2.3 pathogen removal rate, cleaning frequency 1</t>
  </si>
  <si>
    <t>90% cleaning efficacy, 2.3 pathogen removal rate, cleaning frequency 2</t>
  </si>
  <si>
    <t>90% cleaning efficacy, 2.3 pathogen removal rate, cleaning frequency 3</t>
  </si>
  <si>
    <t>95% cleaning efficacy, 3 pathogen removal rate, cleaning frequency 1</t>
  </si>
  <si>
    <t>95% cleaning efficacy, 3 pathogen removal rate, cleaning frequency 2</t>
  </si>
  <si>
    <t>95% cleaning efficacy, 3 pathogen removal rate, cleaning frequency 3</t>
  </si>
  <si>
    <t>direct transmission sows and gilts</t>
  </si>
  <si>
    <t>indirect transmission sows and gilts</t>
  </si>
  <si>
    <t>direct transmission rate piglets</t>
  </si>
  <si>
    <t>indirect transmission rate piglets</t>
  </si>
  <si>
    <t>direct transmission rate piglets with maternal immmunity</t>
  </si>
  <si>
    <t>indirect transmission rate piglets with maternal immmunity</t>
  </si>
  <si>
    <t>direct transmission rate piglets vaccinated with heterologous vaccine</t>
  </si>
  <si>
    <t>direct transmission rate piglets vaccinated with homologous vaccine</t>
  </si>
  <si>
    <t>Direct transmission rate for piglets when mother vaccinated with heterologous vaccine</t>
  </si>
  <si>
    <t>Direct transmission rate for piglets when mother vaccinated with homologous vaccine</t>
  </si>
  <si>
    <t>direct transmission rate</t>
  </si>
  <si>
    <t>indirect transmission rate</t>
  </si>
  <si>
    <t>direct transmission maternal immunity</t>
  </si>
  <si>
    <t>indirect transmission maternal immunity</t>
  </si>
  <si>
    <t>indirect transmission</t>
  </si>
  <si>
    <t>within room transmission</t>
  </si>
  <si>
    <t>within room transmission maternal antibodies</t>
  </si>
  <si>
    <t>between room transmission</t>
  </si>
  <si>
    <t>between room transmission maternal antibodies</t>
  </si>
  <si>
    <t>workforce to pig transmission</t>
  </si>
  <si>
    <t>pig to workforce transmission</t>
  </si>
  <si>
    <t>isolated pig to workforce transmission</t>
  </si>
  <si>
    <t>workforce to isolated pig transmission</t>
  </si>
  <si>
    <t>not vaccinated</t>
  </si>
  <si>
    <t>not vaccinated (all replicates)</t>
  </si>
  <si>
    <t>vaccinated (all replicates)</t>
  </si>
  <si>
    <t>airborne</t>
  </si>
  <si>
    <t>Maternal antibodies</t>
  </si>
  <si>
    <t>No maternal antibodies</t>
  </si>
  <si>
    <t>No</t>
  </si>
  <si>
    <t>Seeder</t>
  </si>
  <si>
    <t>Yes</t>
  </si>
  <si>
    <t>Non-vaccinated</t>
  </si>
  <si>
    <t>Vaccinated</t>
  </si>
  <si>
    <t>FMDV 3ug O Taiwan 3/97 or O Manisa 146S antigen</t>
  </si>
  <si>
    <t>O1 Manisa purified antigen double oil emulsion</t>
  </si>
  <si>
    <t>heterologous vaccine</t>
  </si>
  <si>
    <t>homologous vaccine</t>
  </si>
  <si>
    <t>Bayesian</t>
  </si>
  <si>
    <t>Frequentist</t>
  </si>
  <si>
    <t>Regression</t>
  </si>
  <si>
    <t>posterior</t>
  </si>
  <si>
    <t>Then we build the African Swine FeverV transmission model with the virus in the environment and swill. We compute the basic reproduction number, and prove that the disease-free equilibrium is globally asymptotically stable when and the unique endemic equilibrium is globally asymptotically stable when . Using the public information, parameter values are evaluated. PRCCs and eFAST sensitivity analysis reveal that the release rate of African Swine FeverV from asymptomatic and symptomatic infectious pigs and the proportion of pig products from infectious pigs to swill have a significant impact on the African Swine FeverV transmission. Our findings suggest that the virus in the environment and contaminated swill contribute to the African Swine FeverV transmission. Our results may help animal health to prevent and control the African Swine FeverV transmission.</t>
  </si>
  <si>
    <t>n this paper, a mathematical model for African swine fever is modified by considering the swine farm with the contaminated human vector that is able to infect and spread the disease among swine farms.</t>
  </si>
  <si>
    <t>To investigate the effect of culling on the African Swine FeverV transmission in China, we formulate the nonlinear dynamic model of African Swine Fever with culling. The basic reproduction number is computed, and we investigate the nonlinear dynamic behaviors of the system. The uniform persistence of the system is proved. For the African Swine Fever model without culling, Lyapunov functions are used to show that the disease free equilibrium is globally asymptotically stable when the basic reproduction number is less than one, and the unique endemic equilibrium is globally asymptotically stable when the basic reproduction number is greater than one.</t>
  </si>
  <si>
    <t>In this study, we infer transmission rates for African swine fever virus (African Swine FeverV), an important transboundary disease of swine, using mortality data collected from nine pig herds in the Russian Federation with confirmed outbreaks of African Swine FeverV. Parameters in a stochastic model for the transmission of African Swine FeverV within a herd were estimated using approximate Bayesian computation.</t>
  </si>
  <si>
    <t>Infectious Dose of African Swine Fever When Consumed Naturally in Liquid or Feed</t>
  </si>
  <si>
    <t>The Risk of Infection by African Swine Fever in European Swine Through Boar Movement and Legal Trade of Pigs and Pig Meat</t>
  </si>
  <si>
    <t>Even though direct contact is likely to be the main transmission route from infected to susceptible hosts, recent epidemiological investigations have raised questions regarding the role of haematophagous arthropods, in particular the stable fly (Stomoxys calcitrans). In this study, we developed a mechanistic vector-borne transmission model for African Swine Fever virus (African Swine FeverV) within an outdoor domestic pig farm in order to assess the relative contribution of stable flies to the spread of the virus.</t>
  </si>
  <si>
    <t>A stochastic spatio-temporal state-transition model using simulated individual farm records was developed to assess silent African Swine Fever virus spread during different predefined HRPs of 10–60 days duration. Infection was seeded into farms of different pig production types in each of the 27 MS. Direct pig-to-pig transmission and indirect transmission routes (pig transport lorries and professional contacts) were considered the main pathways during the early stages of an epidemic. The model was parameterised using data collated from EUROSTAT, TRACES, a questionnaire sent to MS, and the scientific literature.</t>
  </si>
  <si>
    <t>this value provided in Lee et al., 2020 (https://doi.org/10.1111%2Ftbed.13802) with reference of Guinat et al., 2016 (https://doi.org/10.1017%2FS0950268815000862)</t>
  </si>
  <si>
    <t>Experimental pig-to-pig transmission dynamics for African swine fever virus, Georgia 2007/1 strain</t>
  </si>
  <si>
    <t>A stochastic simulation model of African swine fever transmission in domestic pig farms in the Red River Delta region in Vietnam</t>
  </si>
  <si>
    <t>Environmental sources of infection can play a primary role in shaping epidemiological dynamics; however, the relative impact of environmental transmission on host‐pathogen systems is rarely estimated. We developed and fit a spatially explicit model of African swine fever virus (African Swine FeverV) in wild boar to estimate what proportion of carcass‐based transmission is contributing to the low‐level persistence of African Swine FeverV in Eastern European wild boar. Our model was developed based on ecological insight and data from field studies of African Swine FeverV and wild boar in Eastern Poland. We predicted that carcass‐based transmission would play a substantial role in persistence, especially in low‐density host populations where contact rates are low. By fitting the model to outbreak data using approximate Bayesian computation, we inferred that between 53% and 66% of transmission events were carcass‐based that is, transmitted through contact of a live host with a contaminated carcass. Model fitting and sensitivity analyses showed that the frequency of carcass‐based transmission increased with decreasing host density, suggesting that management policies should emphasize the removal of carcasses and consider how reductions in host densities may drive carcass‐based transmission.</t>
  </si>
  <si>
    <t>A quantitative stochastic environmental transmission model was applied to simulate the change in environmental contamination levels over time and calculate the epidemic parameters through exposure-based estimation. Due to the lack of experimental data on environmental transmission at low temperatures, we performed a non-linear fit of the decay rate parameter with temperature based on a literature review. Eventually, 16 scenarios were constructed for different temperature (at 20 °C, 10 °C, 0 °C, or −10 °C) and duration of empty periods (1, 3, 5, or 7 days) after the environment had been contaminated. We quantified the variation in the contamination level of the environment over time and the probability of newly added recipients getting infected when exposed to the environment after the empty period.</t>
  </si>
  <si>
    <t>Parameters extracted from Hayes et al., 2021 systemetic review of African Swine Fever models</t>
  </si>
  <si>
    <t>Latent period &lt;1 day</t>
  </si>
  <si>
    <t>Latent period 1-2 days</t>
  </si>
  <si>
    <t>Latent period &lt;1 day - only birds with titre</t>
  </si>
  <si>
    <t>Latent period 1-2 days - only birds with titre</t>
  </si>
  <si>
    <t>We addressed this objective with a replicated (N = 6) experimental infection study in which we serially exposed eight cohorts of four naïve contact mallards to an experimentally infected mallard and a shared water pool</t>
  </si>
  <si>
    <t>The objective of this study was to elicit experts’ opinions and gather estimates on the perceived probability of introduction and spread of avian influenza (AI) virus in the Australian broiler and layer industry. Using a modified Delphi method and a 4-step elicitation process, 11 experts were asked to give initial individual estimates for the various pathways and practices in the presented scenarios using a questionnaire. Following this, a workshop was conducted to present group averages of estimates and discussion was facilitated to obtain final individual estimates. For each question, estimates for all experts were combined using a discrete distribution, with weights allocated representing the level of expertise. Indirect contact with wild birds either via a contaminated water source or fomites was considered the most likely pathway of introduction of low pathogenic avian influenza (LPAI) on poultry farms.</t>
  </si>
  <si>
    <t>In this paper, we compute R0 for BTV in a population comprising two host species, cattle and sheep. Estimates for each parameter which influences R0 were obtained from the published literature, using those applicable to the UK situation wherever possible.</t>
  </si>
  <si>
    <t>In 2006 and 2007, sheep and cattle farms in the Netherlands were affected by an epidemic of bluetongue virus serotype 8 (BTV-8). In order to obtain insight into the within-farm spread of the virus, five affected cattle and five affected sheep farms were longitudinally monitored between early 2007 and mid or late 2008.</t>
  </si>
  <si>
    <t>the methodological approaches used to model bTB and published in the peer-reviewed literature in the last decades were reviewed with a focus on the impact that the models’ assumptions may have had on their results, such as the assumption of density vs. frequency-dependent transmission, the existence of non-infectious and non-detectable stages, and the effect of extrinsic sources of infection (usually associated with wildlife reservoirs).</t>
  </si>
  <si>
    <t>Fitting models with Bayesian likelihood-based parameter inference is becoming increasingly important in infectious disease epidemiology. Detailed datasets present the opportunity to identify subsets of these data that capture important characteristics of the underlying epidemiology. One such dataset describes the epidemic of bovine tuberculosis (bTB) in British cattle, which is also an important exemplar of a disease with a wildlife reservoir (the Eurasian badger). Here, we evaluate a set of nested dynamic models of bTB transmission, including individual- and herd-level transmission heterogeneity and assuming minimal prior knowledge of the transmission and diagnostic test parameters. We performed a likelihood-based bootstrapping operation on the model to infer parameters based only on the recorded numbers of cattle testing positive for bTB at the start of each herd outbreak considering high- and low-risk areas separately.</t>
  </si>
  <si>
    <t>We developed a compartmental stochastic model to simulate bTB within-herd transmission, fed it with epidemiological data from 22 herds (obtained from a previous work) and carried out parameter inference using Approximate Bayesian Computing methods We also estimated the “Within-herd transmission potential Number” (Rh), i.e. the average number of secondary cases generated by a single animal infected introduced into a totally susceptible herd, considering different scenarios depending on the frequency of controls. The median global values obtained for the transmission parameters were: for the transmission coefficient (β), 0.014 newly infected animals per infectious individual per day (i.e. 5.2 per year), for the rate at which infected individuals become infectious (α), 0.01 per day (equivalent to a latent period of 97 days)</t>
  </si>
  <si>
    <t>The objective of this work was to design and calibrate a model of the within-herd transmission of bTB. The proposed model is a stochastic model operating in discrete-time. Three health states were distinguished: susceptible, latent and infected. Dairy and beef herd dynamics and bTB detection and control programs were explicitly represented. Approximate Bayesian computation was used to estimate three model parameters from field data: the transmission parameter when animals are inside (βinside) and outside (βoutside) buildings, and the duration of the latent phase.</t>
  </si>
  <si>
    <t>[These values are derived from de Jong MCM, et al. Am J Vet Res 1996;57, 628-633 PMID:8723872, but I was not able to access this publication, but got this value from Chase, 2021 (https://doi.org/10.21423/aabppro20218160) where it is reported and referenced in table 1]</t>
  </si>
  <si>
    <t>these values appear to be largely theoretical for simulation purposes. R0 values are based on differing ψ values</t>
  </si>
  <si>
    <t>these values appear to be largely theoretical for simulation purposes</t>
  </si>
  <si>
    <t>[These values are derived from de Jong MCM, et al. Am J Vet Res 1996;57, 628-633 PMID:8723872, but I was not able to access this publication, this is derived from Greenhalgh et al., 2000 (https://doi.org/10.1016/S0025-5564(00)00012-2)</t>
  </si>
  <si>
    <t>To reproduce experimentally clinical bovinerespiratorysyncytial virus (Bovine Respiratory Syncytial Virus) infections in cattle, weisolatedBovine Respiratory Syncytial Virus from a calf in the field that sufferedfrom acuterespiratory disease. Cell culture passage of thevirus wasavoided to prevent any modification of thebiologicalproperties of the virus. The isolated Bovine Respiratory Syncytial Virus waspassagedin specific-pathogen-free (SPF) calves. Lunglavagefluids of these calves, which contained at least103TCID50/m1 Bovine Respiratory Syncytial Virus and which were found to befree ofother known respiratory pathogens, werecollected andpooled for experimental infection. To reproduce aclini-cal Bovine Respiratory Syncytial Virus infection, two groups of six SPF calves werein-oculated intranasally with 2 ml of103.9 TCID50/ml Bovine Respiratory Syncytial Virusof the obtained virus stock. Another fivecalves, whichwere persistently infected withbovine virus diarrhoea vi-rus (Bovine Viral Diarrhoea VirusV), were given the sameinoculum.</t>
  </si>
  <si>
    <t>Two of the three calves  that took over the pen after a PI calf on the day of its removal caught the infection</t>
  </si>
  <si>
    <t>Our objective was to identify the parameters of the infection process that highly influence the spread of Bovine Viral Diarrhoea VirusV in a dairy herd. A stochastic compartmental model in discrete time represented Bovine Viral Diarrhoea VirusV infection in a typical Holstein dairy herd structured into five groups (calves, young versus older heifers, lactating versus dry cows).</t>
  </si>
  <si>
    <t>Our objective was to evaluate the impact of Bovine Viral Diarrhoea VirusV spread on the productivity of a beef cow-calf herd using a stochastic model in discrete time that accounted for (1) the difference in transmission rates when animals are housed indoors versus grazing on pasture, (2) the external risk of disease introductions through fenceline contact with neighboring herds and the purchase of infected cattle, and (3) the risk of individual pregnant cattle generating persistently infected (PI) calves based on their stage in gestation.</t>
  </si>
  <si>
    <t>EFSA report Bovine Viral Diarrhoea VirusV</t>
  </si>
  <si>
    <t>The aim of this study was to determine the transmission rate parameter in broiler flocks. Four experiments were performed, each with four Campylobacter-inoculated chicks housed with 396 contact chicks per group. Colonization was monitored by regularly testing fecal samples for Campylobacter. A mathematical model was used to quantify the transmission rate, which was determined to be 1.04 new cases per colonized chick per day. This would imply that, for example, in a flock of 20,000 broilers, the prevalence of Campylobacter would increase from 5% to 95% within 6 days after Campylobacter introduction.</t>
  </si>
  <si>
    <t>Study lists several Beta values gathered from other works listed in table 1</t>
  </si>
  <si>
    <t>This study was carried out to determine whether acidification of the drinking water has an influence on the transmission of Campylobacter. Both direct and indirect transmission (transmission between spatially separated broilers) was investigated. As we used a novel experimental setup with spatially separated broilers to study indirect transmission, this study also served to explore its use as a system to test possible measures to reduce indirect transmission._x000D_
_x000D_
Our results showed that acidification of the drinking water had no effect on the direct transmission of Campylobacter between broilers; however, there was a significant reduction in transmission between spatially separated broilers (i.e. indirect transmission) when the drinking water was acidified.</t>
  </si>
  <si>
    <t>Semi commercial farms in Jordan</t>
  </si>
  <si>
    <t>A Bayesian model framework was applied to multiple longitudinal datasets on Campylobacter infection in UK broiler flocks to estimate the time at which each flock was first infected with Campylobacter. The model results suggest that the day of first infection ranges from 10 to 45 days; however, over half had a time of infection between 30 and 35 days.</t>
  </si>
  <si>
    <t>Extensive review of CSF transmission</t>
  </si>
  <si>
    <t>A new stochastic and spatial model was developed to evaluate the potential spread of classical swine fever virus (CSFV) within- and between-farms, and considering the specific farm-to-farm contact network</t>
  </si>
  <si>
    <t>The objectives of the present study were to quantify virus transmission within a compartment, differentiating between transmission within a pen, transmission between pens via contact through (open) pen partitions, and transmission via the air.</t>
  </si>
  <si>
    <t>For a pig in contact with a Zoelen infected pig, infection is less likely. When contact with blood is excluded, the predicted overall probability of infection was only 0.08 over the entire infectious period.</t>
  </si>
  <si>
    <t>A spatial, stochastic, dynamic epidemiological simulation model linked to a sector-level market-and-trade model for The Netherlands were used. Outbreaks in sparsely and densely populated areas were compared under four different control strategies and with two alternative trade assumptions.</t>
  </si>
  <si>
    <t>EFSA report CSF</t>
  </si>
  <si>
    <t>Probability distribution of the shedding routes for the I+ cows after 4 weeks post-calving</t>
  </si>
  <si>
    <t>Probability distribution of the shedding routes for the I+ cows in the 4 first weeks post-calving</t>
  </si>
  <si>
    <t>A Deterministic Model for Q Fever Transmission Dynamics within Dairy Cattle Herds: Using Sensitivity Analysis and Optimal Controls</t>
  </si>
  <si>
    <t>Spread of Coxiella burnetii between dairy cattle herds in an enzootic region: modelling contributions of airborne transmission and trade</t>
  </si>
  <si>
    <t>Spread of Q fever within dairy cattle herds: key parameters inferred using a Bayesian approach</t>
  </si>
  <si>
    <t>Dairy goat demography and Q fever infection dynamics</t>
  </si>
  <si>
    <t>The purpose of analysing the transmission dynamism of Q fever (Coxiellosis) in livestock and incorporating ticks is to outline some management practices to minimise the spread of the disease in livestock. Ticks pass coxiellosis from an infected to a susceptible animal through a bite. The faecal matter can also contain coxiellosis, thus contaminating the environment and spreading the disease. First, a nonlinear integer order mathematical model is developed to represent the spread of this infectious disease in livestock. The proposed integer model investigates the positivity and boundedness, disease equilibria, basic reproduction number, bifurcation, and sensitivity analysis. Through mathematical analysis and numerical simulations, it shows that if the environmental transmission and the effective shedding rate of coxiella burnetii into the environment by both asymptomatic and symptomatic livestock are zero, then the usual threshold hold and it produces forward bifurcation. It is noticed that an increase in the recruitment rate of ticks produces backward bifurcation.</t>
  </si>
  <si>
    <t>transmission experiments to examine the role of competitive exclusion (CE) on reducing transmission and excretion in broilers. A broiler model to study the transmission of ESC-resistant E. coli was set up. Day-old chickens were challenged with an ESBL-producing E. coli strain isolated from healthy broilers in the Netherlands. Challenged and not challenged chicks were housed together in pairs or in groups, and ESBL-producing E. coli transmission was monitored via selective culturing of cloacal swab specimens. We observed a statistically significant reduction in both the transmission and excretion of ESBL-producing E. coli in chicks treated with the probiotic flora before E. coli challenge compared to the transmission and excretion in untreated controls.</t>
  </si>
  <si>
    <t>We present here a multidirectional dynamic risk model for ESBL-EC transmission between broiler flocks, broiler farmers, and the open community, parameterized for the Netherlands. A discrete-time model was used to describe the transmission of ESBL-EC within and between populations including modeling the flock-to-human transmission via food consumption due to contamination at the slaughterhouse and/or during food preparation.</t>
  </si>
  <si>
    <t>The aim was quantifying transmission rates and routes of ESBL/AmpC-EC, and specific phylogenetic groups, in an organic broiler flock without antibiotic use. In each of two consecutive production rounds, 80 randomly chosen broilers were followed individually. Cloacal swabs from these, 20 other randomly chosen broilers, and 11 environmental samples were taken at several moments from arrival till slaughter. ESBL/AmpC-EC were isolated by selective pre-enrichment, and ESBL/AmpC-genes and E. coli phylogenetic groups were determined. Transmission parameters (β) were estimated using a Generalised Linear Model with a susceptible-infectious-susceptible model. Effect of direct broiler contact as compared to contact through the environment and previous carriage c.q. infectious status and their interaction were included as explanatory variables. Multiplying β by the length of the infectious period gives the reproduction ratio (R).</t>
  </si>
  <si>
    <t>The objective of this study was to determine whether E. coli O157:H7 could be transmitted to naïve animals, both sheep and swine, that did not have any direct contact with an infected donor animal. We recovered E. coli O157:H7 from 10/10 pigs with nose-to-nose contact with the infected donor or animals adjacent to the donor and from 5/6 naïve pigs that were penned in the same room as the donor pig but 10 to 20 ft away. In contrast, when the experiment was repeated with sheep, E. coli O157:H7 was recovered from 4/6 animals that had nose-to-nose contact with the infected donor or adjacent animals and from 0/6 naïve animals penned 10 to 20 ft away from the donor. These results suggest that E. coli O157:H7 is readily transmitted among swine and that transmission can occur by the creation of contaminated aerosols.</t>
  </si>
  <si>
    <t>A pen infection-transmission experiment was conducted to elucidate the role of pathogen strain and environmental contamination in transmission of Escherichia coli O157:H7 (ECO157) in cattle. Five steers were inoculated with a three-strain mixture of ECO157 and joined with five susceptible steers in each of two experimental replicates. Faecal and environmental samples were monitored for ECO157 presence over 30 days.</t>
  </si>
  <si>
    <t>We performed a transmission experiment to quantify the transmission of CPE between broilers to fill this knowledge gap and to compare the transmission rates of CPE and other antibiotic-resistant E. coli.</t>
  </si>
  <si>
    <t>The aim of this study was to determine the effect of different challenge doses of ESBL/pAmpC-producing E. coli on time-until-colonization and the level of excretion in young broilers.</t>
  </si>
  <si>
    <t>he effect of a prolonged supply of competitive exclusion (CE) product and compartmentalization on colonization and transmission, after challenge with a low dose of ESBL-producing Escherichia coli, in broilers kept under semi-field conditions, were examined.</t>
  </si>
  <si>
    <t>This study carried out a series of transmission experiments to determine the dose-response relationship between environmental contamination and transmission of FMDV in cattle from measurements of viral shedding and rates of environmental contamination and survival. Seven out of ten indirect exposures resulted in successful transmission. The basic reproduction number for environmental transmission of FMDV in this experimental setting was estimated at 1.65, indicating that environmental transmission alone could sustain an outbreak. Importantly, detection of virus in the environment prior to the appearance of clinical signs in infected cattle and successful transmission from these environments highlights there is a risk of environmental transmission even before foot-and-mouth disease (FMD) is clinically apparent in cattle</t>
  </si>
  <si>
    <t>To quantify the contribution of a contaminated environment to the transmission of FMDV, this study used calves that were not vaccinated and calves that were vaccinated 1 week prior to inoculation with the virus in direct and indirect contact experiments. In direct contact experiments, contact calves were exposed to inoculated calves in the same room. In indirect contact experiments, contact calves were housed in rooms that previously had held inoculated calves for three days (either from 0 to 3 or from 3 to 6 days post inoculation). Secretions and excretions from all calves were tested for the presence of FMDV by virus isolation; the results were used to quantify FMDV transmission. This was done using a generalized linear model based on a 2 route (2R, i.e. direct contact and environment) SIR that included information on FMDV survival in the environment. The study shows that roughly 44% of transmission occurs via the environment, as indicated by the reproduction ratio Rˆ02Renvironment that equalled 2.0, whereas the sum of Rˆ02Rcontact and Rˆ02Renvironment equalled 4.6. Because vaccination 1 week prior to inoculation of the calves conferred protective immunity against FMDV infection, no transmission rate parameters could be estimated from the experiments with vaccinated calves.</t>
  </si>
  <si>
    <t>Our aim was to provide additional estimates of main parameters for the transmission of foot-and-mouth disease virus (FMDV) strain O Taiwan (3/97). We used the data of previous experiments in non-vaccinated and vaccinated pigs and combined the data of experiments with the same treatment(s). First, we quantified the reproduction ratio R for the various groups using a final-size method. Our final-size results predicted that vaccination with a four-fold vaccine dose (but not with a single dose) at 1 week before inoculation (−7 dpi) would reduce R compared to the non-vaccinated group.Secondly, we used the daily results of virus excretion to quantify the transmission rate β (by using generalized linear modelling), and the infectious period T (by using survival analysis). We used the estimates of β and T to estimate R more precisely as compared to the final-size method and also for the groups for which a finite estimate could not be obtained using a final-size method. Our modelling results predicted that β for non-vaccinated, for single-dose and four-fold-dose groups would be 6.1 (3.7, 10) day−1, 2.0 (1.0, 4.0) day−1 and 0.4 (0.1, 1.4) day−1, T at 6.5 (5.7, 7.3), 5.3 (4.7, 6.0) and 2.3 (0.9, 5.7) days and R at 40 (21, 74), 11 (4.9, 24) and 1.0 (0.1, 7.8), respectively. These results predicted that both vaccination with a four-fold vaccine dose and with a single dose at −7 dpi would reduce β, T and R significantly as compared to the non-vaccinated pigs, thereby showing that vaccination will reduce transmission of FMDV significantly already 1 week post vaccination.</t>
  </si>
  <si>
    <t>quantified virus transmission by performing experiments with FMD virus strain O/NET/2001 in groups of lambs. We used six groups of four lambs each, in which half of each group was inoculated and the other half was contact-exposed. To quantify the effectiveness of a single vaccination we also included six groups of four lambs each, vaccinated with O Manisa vaccine, 14 days prior to inoculation. Oropharyngeal fluid was obtained with a swab (OPF-swab), and blood samples were collected daily to determine virus excretion and serological response. We calculated the transmission rate β (the number of new infections per day per infectious animal), and the reproduction ratio R (the number of secondary infections caused by one infectious individual). The mean daily virus excretion and the number of days the lambs excreted virus in the OPF differed significantly between vaccinated and non-vaccinated lambs.</t>
  </si>
  <si>
    <t>Experimental quantification of the non-clinical phase of the disease, Rclin provided for vaccinated and unvaccinated calfs, piglets, lambs, and dairy cattle</t>
  </si>
  <si>
    <t>Infection dynamics and persistence of hepatitis E virus on pig farms – a review</t>
  </si>
  <si>
    <t>Based on estimation of data from Japan, taken from a review paper covering epidemiology of HEV</t>
  </si>
  <si>
    <t>Partial reproduction number based on direct transmission alone</t>
  </si>
  <si>
    <t>pigs co-infected with PRBovine Respiratory Syncytial Virus, the transmission of HEV by direct contact was estimated to be 4.7 times higher in pigs co-infected with PRBovine Respiratory Syncytial Virus (direct transmission rate = 0.70 [1.18.10−3–3.67])</t>
  </si>
  <si>
    <t>Two transmission models were compared, assuming that animals are infected either locally by their group mates or globally by any infectious animal regardless of its group. For local and global transmission</t>
  </si>
  <si>
    <t>The HEV transmission dynamics in commercial pig farms in six different European countries was studied.</t>
  </si>
  <si>
    <t>An experimental trial was carried out to study the main characteristics of HEV transmission between orally inoculated pigs and naïve animals</t>
  </si>
  <si>
    <t>The probability per day for a sentinel to become infected when there is one infectious calf at 4 m distance is 0.15 (=1−e−λ1)</t>
  </si>
  <si>
    <t>EFSA panel modelling of transmission of Peste des Petits Ruminantsv in the context of assessing the validity of control measures and the efficacy of protection and surveillance zones</t>
  </si>
  <si>
    <t>Following a request from the European Commission, the EFSA Panel on Animal Health and Welfare 27(AHAW Panel) was asked to deliver a scientific opinion on peste des petits ruminants (Peste des Petits Ruminants), in order 28to provide an update on the characterisation of the disease; to assess the risk of introduction into the 29European Union (EU) and the speed of spread, the risk of becoming endemic and its impact; and to 30determine if further measures are justified. This request is linked to Peste des Petits Ruminants being currently reported in 31Turkey and several other Northern African countries. If the virus were to enter the EU, it could cause 32severe direct losses related to important mortality rates in naive population</t>
  </si>
  <si>
    <t>Epidemiological and virological investigations were carried out during an outbreak of Peste des petits ruminants (Peste des Petits Ruminants) in Afghan (Bulkhi) sheep in Pakistan. The overall morbidity, mortality and case fatality rates were 41.0, 1.2 and 3.0%, respectively. The epidemic curve was plotted and the values for basic reproductive number (R0) and herd immunity threshold (HIT) for the affected flock were estimated to be 6.85 and 85.4%, respectively.</t>
  </si>
  <si>
    <t>The objective of this study was to investigate the dynamics of PRBovine Respiratory Syncytial Virus infection and to quantify transmission within a breeding herd, and its impact on herd performance. For this purpose a longitudinal study was performed in a closed breeding herd of 115 sows. Statistical methods and Monte Carlo simulations based on stochastic SIRs were used to analyse the observational data. Moreover, a case-control study was performed to determine whether seroconversion of sows during gestation was associated with aberrant litters.</t>
  </si>
  <si>
    <t>The time-dependent transmission rate of Porcine Reproductive and Respiratory Syndrome Virus (PRBovine Respiratory Syncytial Virus) and the correlation between infectiousness, virological parameters and antibody responses of the infected pigs were studied in experimental conditions. Seven successive transmission trials involving a total of 77 specific pathogen-free piglets were carried out from 7 to 63 days post-inoculation (dpi).</t>
  </si>
  <si>
    <t>Two successive transmission trials were performed involving 52 pigs to evaluate the effectiveness of a Porcine Reproductive and Respiratory Syndrome (PRRS) vaccinal strain candidate against horizontal transmission of a virulent heterologous strain. PRRS virus, above the specified limit of detection, was observed in serum and nasal secretions for all but one pig (the exception only tested positive for serum), indicating that vaccination did not protect pigs from becoming infected and shedding the heterologous strain. However, vaccination delayed the onset of viraemia, reduced the duration of shedding and significantly decreased viral load throughout infection. Serum antibody profiles indicated that 4 out of 13 (31%) vaccinates in one trial had no serological response (NSR).</t>
  </si>
  <si>
    <t>Economic and epidemiological study of PRRS and vaccination in Vietnam</t>
  </si>
  <si>
    <t>A stochastic, mathematical model of a farrow-finish pig herd was developed and used to investigate the within-herd transmission dynamics of PRBovine Respiratory Syncytial Virus, and to examine patterns of on-farm persistence and fade-out. The model was structured to represent the management of a typical European pig herd. Three parameters determining the natural history of infection were derived from the literature. Transmission parameters were chosen using PRBovine Respiratory Syncytial Virus antibody data from a cross-sectional study of 103 pig herds (Evans et al., 2008). The seroprevalence by age was generated from the model at 21-day intervals and was compared to the cross-sectional field data using log-likelihood, accounting for the accuracy of the ELISA test used. The model was run for various isolation practices of purchased gilts, contact structure, herd size and the frequency of re-introduction of infectious gilts. The time-dependent log-likelihood patterns varied between herds in a similar way to patterns observed from serological values from the 103 farms</t>
  </si>
  <si>
    <t>We study the statistical inference from data on transmission obtained from one-to-one</t>
  </si>
  <si>
    <t>experiments, and compare two algorithms by which the reproduction ratio can be quantified.</t>
  </si>
  <si>
    <t>The first algorithm, the transient state (TS) algorithm, takes the time course of the epidemic</t>
  </si>
  <si>
    <t>into account. The second algorithm, the final size (FS) algorithm, does not take time into</t>
  </si>
  <si>
    <t>experiment is stopped</t>
  </si>
  <si>
    <t>[Derived from Neumann et al., 2007 (https://doi.org/10.1080/00480169.2007.36789), listed in Tkahur et al., 2015 (https://doi.org/10.1016/j.prevetmed.2015.01.006)] The objectives of this study were to develop a model to simulate between-farm spread of a homologous strain of PRRS virus in Ontario swine farms via direct (animal movement) and indirect (sharing of trucks between farms) contacts using the NAADSM and to compare the patterns and extent of outbreak under different simulated conditions. A total of 2552 swine farms in Ontario province were allocated to each census division of Ontario and geo-locations of the farms were randomly generated within the agriculture land of each Census Division. Contact rates among different production types were obtained using pig movement information from four regions in Canada. A total of 24 scenarios were developed involving various direct (movement of infected animals) and indirect (pig transportation trucks) contact parameters in combination with alternating the production type of the farm in which the infection was seeded. Outbreaks were simulated for one year with 1000 replications.</t>
  </si>
  <si>
    <t>[assumed] The objectives of this study were to develop a model to simulate between-farm spread of a homologous strain of PRRS virus in Ontario swine farms via direct (animal movement) and indirect (sharing of trucks between farms) contacts using the NAADSM and to compare the patterns and extent of outbreak under different simulated conditions. A total of 2552 swine farms in Ontario province were allocated to each census division of Ontario and geo-locations of the farms were randomly generated within the agriculture land of each Census Division. Contact rates among different production types were obtained using pig movement information from four regions in Canada. A total of 24 scenarios were developed involving various direct (movement of infected animals) and indirect (pig transportation trucks) contact parameters in combination with alternating the production type of the farm in which the infection was seeded. Outbreaks were simulated for one year with 1000 replications.</t>
  </si>
  <si>
    <t>To determine whether flies can acquire porcine reproductive and respiratory syndrome virus (PRBovine Respiratory Syncytial Virus) and disperse the virus throughout a designated area.</t>
  </si>
  <si>
    <t>Review on the transmission porcine reproductive and respiratory syndrome virus between pigs and farms and impact on vaccination</t>
  </si>
  <si>
    <t>Estimation of the transmission parameters for swine influenza and porcine reproductive and respiratory syndrome viruses in pigs from weaning to slaughter under natural conditions</t>
  </si>
  <si>
    <t>The objectives of this study were to develop a model to simulate between-farm spread of a homologous strain of PRRS virus in Ontario swine farms via direct (animal movement) and indirect (sharing of trucks between farms) contacts using the NAADSM and to compare the patterns and extent of outbreak under different simulated conditions.</t>
  </si>
  <si>
    <t>Using a nested compartmental (NC) modeling approach, the main objective of this research was to identify the best combination of control and preventive measures that minimizes the prevalence and incidence of JD and the risk of MAP occurrence in a dairy herd. The NC model employs both MAP transmission estimates and data on pen movement of cattle on a dairy to quantify the effectiveness of control and preventive measures. To obtain reasonable ranges of parameter values for between-pen movements, the NC model was fitted to the movement data of four typical California dairy farms. Using the estimated ranges of the movement parameters and those of JD from previous research, the basic reproduction number was calculated to measure the risk of MAP occurrence in each pen environment as well as the entire dairy</t>
  </si>
  <si>
    <t>[Some R0 and Beta parameters are calculated but based on efficacy of intervention which is listed as a decimal]. The results of this study, through numerical analysis of the multiscale model, show that superinfection influences the dynamics of paratuberculosis only at the start of the infection, while the MAP bacteria replication continuously influences paratuberculosis dynamics throughout the infection until the host recovers from the initial infectious episode. This is largely because the replication of MAP bacteria at the within-host scale sustains the dynamics of paratuberculosis at this scale domain. We further use the embedded multiscale model developed in this study to . evaluate the comparative effectiveness of paratuberculosis health interventions that influence the disease dynamics at different scales from efficacy data.</t>
  </si>
  <si>
    <t>A non-predictive, dynamic and stochastic herd-level simulation model of an outbreak of Johne’s in a suckler-beef herd is reported. Importantly, the model incorporates, with a simple method, the environment as the primary source of infection, reflecting the consensual understanding of the disease. The model also takes into account the density of the infectious agent in the environment. A sensitivity analysis suggests that the model is highly and equally sensitive to certain parameters (probability of infection in the presence of one unit of bacterial density, infectious area and bacterial shedding rate). Mathematical reasons for this similarity in sensitivity are presented.</t>
  </si>
  <si>
    <t>A dynamic and stochastic simulation model (the “JohneSSim model”) was developed to evaluate the economic and epidemiological effects of different strategies for control of paratuberculosis in dairy herds. Animals occupy one of the six defined infection states; the spread of Johne’s disease is modeled with five infection routes. Many different dairy farm situations can be simulated. Control strategies that can be simulated are: (1) test-and-cull; (2) calf hygiene management; (3) vaccination and (4) grouping of animals. Losses are caused by: (1) reduced milk production; (2) diagnosis and treatment costs; (3) lower slaughter value of cows and (4) sub-optimal culling. The benefits were calculated as reduction in the losses caused by Johne’s disease; the costs of each strategy were calculated on the basis of actual costs of each item; and net present value (NPV) was calculated as benefits minus costs. Herd and prevalence data from The Netherlands and Pennsylvania, USA were used. In both situations, a low true mean prevalence within 20 years could be reached only when all calf management tools were applied.</t>
  </si>
  <si>
    <t>For a cost/benefit analysis purpose, a simple deterministic and stochastic simulation model for intra-herd paratuberculosis transmission has been developed to evaluate the economic consequences of the purchase of a single infected heifer in a French average herd. The values of the epidemiological parameters were provided by a panel of French paratuberculosis experts. The results were in adequacy with field observations. A sensitivity analysis was conducted. The model was however difficult to validate rigorously, since few data on the intra-herd paratuberculosis true prevalence level are currently available.</t>
  </si>
  <si>
    <t>A standard model of MAP transmission in dairy herds was modified to include adult low-path infections and 2 infection pathways for infected calves.</t>
  </si>
  <si>
    <t>Disease progression rate from latent (H) to low shedding (Y1) (daily probability)</t>
  </si>
  <si>
    <t>The aim of our study was_x000D_
to estimate the basic reproduction ratio (R0 ), the number of secondary cases produced from each_x000D_
primary case in a totally susceptible population, for S . Dublin and S . Typhimurium in dairy herds._x000D_
Serological data were obtained from eight farms with a clinical outbreak of Salmonella, two with an_x000D_
outbreak of S . Dublin and 6 of S . Typhimurium. R0 was estimated from the serological data of the_x000D_
herds that were in an endemic state of the infection. R0 across herds was estimated to be 2.5 (95%_x000D_
CI 1.7–9.8) and 1.3 (95% CI 1.1–1.7) for S . Dublin and S . Typhimurium, respectively.</t>
  </si>
  <si>
    <t>Salmonellainfection in young dairy calves: Transmission parameters estimated from field data and an SIR-model</t>
  </si>
  <si>
    <t>Deterministic and stochastic models motivated by Salmonellatransmission in unmanaged/managed populations are studied. The SIRS models incorporate three routes of transmission (direct, vertical and indirect via free-living infectious units in the environment). With deterministic models we are able to understand the effects of different routes of transmission and other epidemiological factors on infection dynamics. In particular, vertical transmission has little influence on this dynamics, whereas the higher the indirect (direct) transmission rate the greater the tendency to persistent oscillation (stable endemic states).</t>
  </si>
  <si>
    <t>This is not Salmonella, but have included here in case AMR is decided to consider for Salmonella</t>
  </si>
  <si>
    <t>The effect of heterogeneous infectious period and contagiousness on the dynamics of Salmonellatransmission in dairy cattle</t>
  </si>
  <si>
    <t>Effect of cleaning on the R0 of SalmonellaTyphymurium</t>
  </si>
  <si>
    <t>An outbreak of SalmonellaKentucky followed by a high level of sustained endemic prevalence was recently observed in a US adult dairy herd enrolled in a longitudinal study involving intensive fecal sampling. To understand the invasion ability and transmission dynamics of SalmonellaKentucky in dairy cattle, accurate estimation of the key epidemiological parameters from longitudinal field data is necessary. The approximate Bayesian computation technique was applied for estimating the transmission rate (β), the recovery rate (γ) and shape (n) parameters of the gamma distribution for the infectious (shedding) period, and the basic reproduction ratio (R0), given a susceptible-infectious-recovered-susceptible (SIRS) compartment model with a gamma distribution for the infectious period.</t>
  </si>
  <si>
    <t>In this study, we develop mathematical models based on experimental data, representing typical breeding and wean-to-finish swine farms. These models are used to explore and describe the dynamics of influenza infection at the farm level, which are at present not well understood. In addition, we use the models to assess the effectiveness of vaccination strategies currently employed by swine producers, testing both homologous and heterologous vaccines.</t>
  </si>
  <si>
    <t>The core objectives of this study are (i) to analyze the dynamics of influenza infection of a farrow-to-finish swine farm, (ii) to explore the reinfection at the farm level, and finally (iii) to examine the effectiveness of two control strategies: vaccination and reduction of indirect contact. The analyses are conducted using a deterministic Susceptible-Exposed-Infectious-Recovered (SEIR) model.</t>
  </si>
  <si>
    <t>A stochastic compartmental model to simulate intra- and inter-species influenza transmission in an indoor swine farm</t>
  </si>
  <si>
    <t>In this study we assessed differences in transmission patterns and quantified the spread of a triple reassortant H1N1 influenza virus in naïve and vaccinated pig populations by estimating the reproduction ratio (R) of infection (i.e. the number of secondary infections caused by an infectious individual) using a deterministic Susceptible-Infectious-Recovered (SIR) model, fitted on experimental data. One hundred and ten pigs were distributed in ten isolated rooms as follows: (i) non-vaccinated (NV), (ii) vaccinated with a heterologous vaccine (HE), and (iii) vaccinated with a homologous inactivated vaccine (HO). The study was run with multiple replicates and for each replicate, an infected non-vaccinated pig was placed with 10 contact pigs for two weeks and transmission of influenza evaluated daily by analyzing individual nasal swabs by RT-PCR.</t>
  </si>
  <si>
    <t>Evaluation of early single dose vaccination on swine influenza A virus transmission in piglets: From experimental data to mechanistic modelling</t>
  </si>
  <si>
    <t>A transmission experiment involving 5-week-old specific-pathogen-free (SPF) piglets, with (MDA+) or without maternally-derived antibodies (MDA−), was carried out to evaluate the impact of passive immunity on the transmission of a swine influenza A virus (swIAV). In each group (MDA+/MDA−), 2 seeders were placed with 4 piglets in direct contact and 5 in indirect contact (3 replicates per group). Serological kinetics (ELISA) and individual viral shedding (RT-PCR) were monitored for 28 days after infection. MDA waning was estimated using a nonlinear mixed-effects model and survival analysis. Differential transmission rates were estimated depending on the piglets’ initial serological status and contact structure (direct contact with pen-mates or indirect airborne contact).</t>
  </si>
  <si>
    <t>The aims of this study were to characterize the epidemiology of recurrent swine influenza virus infections and identify their main determinants. A follow-up study was carried out in 3 selected farms known to be affected by repeated influenza infections. Three batches of pigs were followed within each farm from birth to slaughter through a representative sample of 40 piglets per batch. Piglets were monitored individually on a monthly basis for serology and clinical parameters. When a flu outbreak occurred, daily virological and clinical investigations were carried out for two weeks. Influenza outbreaks, confirmed by influenza A virus detection, were reported at least once in each batch. These outbreaks occurred at a constant age within farms and were correlated with an increased frequency of sneezing and coughing fits. H1N1 and H1N2 viruses from European enzootic subtypes and reassortants between viruses from these lineages were consecutively and sometimes simultaneously identified depending on the batch, suggesting virus co-circulations at the farm, batch and sometimes individual levels.</t>
  </si>
  <si>
    <t>Song et al., 2022</t>
  </si>
  <si>
    <t>Chuchard et al., 2022</t>
  </si>
  <si>
    <t>Song et al., 2023</t>
  </si>
  <si>
    <t>Guinat et al., 2016</t>
  </si>
  <si>
    <t>Niederwerder et al., 2019</t>
  </si>
  <si>
    <t>Taylor et al., 2020</t>
  </si>
  <si>
    <t>Vergne et al., 2020</t>
  </si>
  <si>
    <t>Nigsch et al., 2013</t>
  </si>
  <si>
    <t>Lee et al., 2020</t>
  </si>
  <si>
    <t>Pepin et al., 2020</t>
  </si>
  <si>
    <t>Gao et al., 2023</t>
  </si>
  <si>
    <t>Loi, et al. 2020</t>
  </si>
  <si>
    <t>Ferreira et al., 2013</t>
  </si>
  <si>
    <t>Hu et al., 2017</t>
  </si>
  <si>
    <t>Gulenkin et al., 2011</t>
  </si>
  <si>
    <t>Pietschmann et al., 2015</t>
  </si>
  <si>
    <t>Barongo et al., 2015</t>
  </si>
  <si>
    <t>Nielsen et al., 2016</t>
  </si>
  <si>
    <t>Guinat et al., 2018</t>
  </si>
  <si>
    <t>Ssematimba et al., 2019</t>
  </si>
  <si>
    <t>Ssematimba et al., 2018</t>
  </si>
  <si>
    <t>Niqueux et al., 2014</t>
  </si>
  <si>
    <t>Saenz et al., 2012</t>
  </si>
  <si>
    <t>Marquetoux et al., 2012</t>
  </si>
  <si>
    <t>Bett et al., 2014</t>
  </si>
  <si>
    <t>Stegeman et al., 2004</t>
  </si>
  <si>
    <t>Gonzales et al., 2011</t>
  </si>
  <si>
    <t>Claes et al., 2013</t>
  </si>
  <si>
    <t>Spekreijse et al., 2011</t>
  </si>
  <si>
    <t>Tiensin et al., 2007</t>
  </si>
  <si>
    <t>Van der Goot et al., 2005</t>
  </si>
  <si>
    <t>Bouma et al., 2009</t>
  </si>
  <si>
    <t>Mannelli et al., 2007</t>
  </si>
  <si>
    <t>Pandit et al., 2013</t>
  </si>
  <si>
    <t>Ward et al., 2009</t>
  </si>
  <si>
    <t>NA.</t>
  </si>
  <si>
    <t>Grear et al., 2018</t>
  </si>
  <si>
    <t>Comin et al., 2011</t>
  </si>
  <si>
    <t>Garske et al., 2007</t>
  </si>
  <si>
    <t>Van der Goot et al., 2003</t>
  </si>
  <si>
    <t>Pepin et al., 2023</t>
  </si>
  <si>
    <t>Singh et al., 2018</t>
  </si>
  <si>
    <t>Gubbins et al., 2007</t>
  </si>
  <si>
    <t>Hagenaars et al., 2021</t>
  </si>
  <si>
    <t>Alvarez et al., 2014</t>
  </si>
  <si>
    <t>O'Hare et al., 2014</t>
  </si>
  <si>
    <t>Ciaravino et al., 2018</t>
  </si>
  <si>
    <t>Bekara et al., 2014</t>
  </si>
  <si>
    <t>Chase, 2021</t>
  </si>
  <si>
    <t>Greenhalgh and Griffiths, 2009</t>
  </si>
  <si>
    <t>Greenhalgh et al., 2000</t>
  </si>
  <si>
    <t>van der Poel et al., 1996</t>
  </si>
  <si>
    <t>Niskanen and Lindberg, 2003</t>
  </si>
  <si>
    <t>Ezanno et al., 2007</t>
  </si>
  <si>
    <t>Damman et al., 2015</t>
  </si>
  <si>
    <t>EFSA AHAW, 2017</t>
  </si>
  <si>
    <t>Van Gerwe et al., 2005</t>
  </si>
  <si>
    <t>Plishka et al., 2021</t>
  </si>
  <si>
    <t>Van Bunnik et al., 2012</t>
  </si>
  <si>
    <t>Neves et al., 2019</t>
  </si>
  <si>
    <t>Goddard et al., 2013</t>
  </si>
  <si>
    <t>Ribbens et al., 2011</t>
  </si>
  <si>
    <t>Martinez-Lopez et al., 2011</t>
  </si>
  <si>
    <t>Weesendorp et al., 2014</t>
  </si>
  <si>
    <t>Weesendorp et al., 2010</t>
  </si>
  <si>
    <t>Mangen et al., 2002</t>
  </si>
  <si>
    <t>EFSA AHAW, 2021</t>
  </si>
  <si>
    <t>Courcoul et al., 2011</t>
  </si>
  <si>
    <t>Asamoah et al., 2020</t>
  </si>
  <si>
    <t>Pandit et al., 2016</t>
  </si>
  <si>
    <t>Courcoul et al., 2010</t>
  </si>
  <si>
    <t>Hogerwerf et al., 2013</t>
  </si>
  <si>
    <t>Asamoah et al., 2022</t>
  </si>
  <si>
    <t>Schouten et al., 2009</t>
  </si>
  <si>
    <t>Chen et al., 2016</t>
  </si>
  <si>
    <t>Liu et al., 2007</t>
  </si>
  <si>
    <t>Liu et al., 2005</t>
  </si>
  <si>
    <t>Turner et al., 2003</t>
  </si>
  <si>
    <t>Geenen et al., 2004</t>
  </si>
  <si>
    <t>Andraud et al., 2011</t>
  </si>
  <si>
    <t>Ceccarelli et al., 2017</t>
  </si>
  <si>
    <t>de Freitas Costa et al., 2022</t>
  </si>
  <si>
    <t>Huijbers et al., 2016</t>
  </si>
  <si>
    <t>Cornick and VuKhac, 2008</t>
  </si>
  <si>
    <t>Gautam et al., 2015</t>
  </si>
  <si>
    <t>Dankitting et al., 2023</t>
  </si>
  <si>
    <t>Dame-Korevaar et al., 2020</t>
  </si>
  <si>
    <t>Colenutt et al., 2022</t>
  </si>
  <si>
    <t>Bravo de Rueda et al., 2015</t>
  </si>
  <si>
    <t>Eble et al., 2008</t>
  </si>
  <si>
    <t>Orsel et al., 2007</t>
  </si>
  <si>
    <t>Orsel et al., 2009</t>
  </si>
  <si>
    <t>Meester et al., 2021</t>
  </si>
  <si>
    <t>Salines et al., 2017</t>
  </si>
  <si>
    <t>Backer et al., 2012</t>
  </si>
  <si>
    <t>Berto et al., 2012</t>
  </si>
  <si>
    <t>Andraud et al., 2013</t>
  </si>
  <si>
    <t>Mars et al. 2000</t>
  </si>
  <si>
    <t>Vonk Noordegraaf et al. 1998</t>
  </si>
  <si>
    <t>Kivaria et al., 2013</t>
  </si>
  <si>
    <t>EFSA AHAW, 2015</t>
  </si>
  <si>
    <t>Zahur et al., 2009</t>
  </si>
  <si>
    <t>Nodelijk et al., 2000</t>
  </si>
  <si>
    <t>Charpin et al., 2012</t>
  </si>
  <si>
    <t>Chase-Topping et al., 2020</t>
  </si>
  <si>
    <t>Chase-Topping et al., 2021</t>
  </si>
  <si>
    <t>Zhang et al., 2014</t>
  </si>
  <si>
    <t>Evans et al., 2010</t>
  </si>
  <si>
    <t>Velthuis et al., 2002</t>
  </si>
  <si>
    <t>Galvis et al., 2022b</t>
  </si>
  <si>
    <t>VanderWaal et al., 2020</t>
  </si>
  <si>
    <t>Thakur et al., 2015</t>
  </si>
  <si>
    <t>Schurrer et al., 2004</t>
  </si>
  <si>
    <t>Pileri and Mateu, 2016</t>
  </si>
  <si>
    <t>Pileri et al., 2017</t>
  </si>
  <si>
    <t>Konboon et al., 2018</t>
  </si>
  <si>
    <t>Netshikwet and Garira, 2021</t>
  </si>
  <si>
    <t>Humphry et al., 2006</t>
  </si>
  <si>
    <t>Groenendaal et al., 2002</t>
  </si>
  <si>
    <t>Pouillot et al., 2004</t>
  </si>
  <si>
    <t>Smith et al., 2015</t>
  </si>
  <si>
    <t>Mitchell et al., 2015</t>
  </si>
  <si>
    <t>van Schiek et al., 2003</t>
  </si>
  <si>
    <t>Al-mamun et al., 2016</t>
  </si>
  <si>
    <t>Biemans et al., 2021</t>
  </si>
  <si>
    <t>Van Schaik et al., 2007</t>
  </si>
  <si>
    <t>Nielsen et al., 2007</t>
  </si>
  <si>
    <t>Xiao et al., 2007</t>
  </si>
  <si>
    <t>Xiao et al., 2006</t>
  </si>
  <si>
    <t>Lanzas et al., 2008</t>
  </si>
  <si>
    <t>Gautam et al., 2014</t>
  </si>
  <si>
    <t>Lu et al., 2013</t>
  </si>
  <si>
    <t>Reynolds et al., 2014</t>
  </si>
  <si>
    <t>Etbaigha et al., 2018</t>
  </si>
  <si>
    <t>Kontowicz et al., 2023</t>
  </si>
  <si>
    <t>Romagosa et al., 2011</t>
  </si>
  <si>
    <t>Andraud et al., 2023</t>
  </si>
  <si>
    <t>Cador et al., 2016</t>
  </si>
  <si>
    <t>Rose et al., 2013</t>
  </si>
  <si>
    <t>https://doi.org/10.3934/mbe.2022608</t>
  </si>
  <si>
    <t>https://doi.org/10.3390/axioms11070329</t>
  </si>
  <si>
    <t>https://doi.org/10.1016/j.cnsns.2022.106915</t>
  </si>
  <si>
    <t>https://doi.org/10.1111/tbed.12748</t>
  </si>
  <si>
    <t>https://doi.org/10.1111/tbed.12740</t>
  </si>
  <si>
    <t>https://doi.org/10.1111/tbed.12741</t>
  </si>
  <si>
    <t>https://doi.org/10.1111/tbed.12742</t>
  </si>
  <si>
    <t>https://doi.org/10.1111/tbed.12743</t>
  </si>
  <si>
    <t>https://doi.org/10.1111/tbed.12744</t>
  </si>
  <si>
    <t>https://doi.org/10.1111/tbed.12745</t>
  </si>
  <si>
    <t>https://doi.org/10.1111/tbed.12746</t>
  </si>
  <si>
    <t>https://doi.org/10.1111/tbed.12747</t>
  </si>
  <si>
    <t>https://doi.org/10.3389/fvets.2019.00486</t>
  </si>
  <si>
    <t>https://doi.org/10.1111/tbed.13824</t>
  </si>
  <si>
    <t>https://doi.org/10.1016/j.prevetmed.2012.11.003</t>
  </si>
  <si>
    <t>https://doi.org/10.1016/j.prevetmed.2023.105991</t>
  </si>
  <si>
    <t>https://doi.org/10.1016/j.prevetmed.2021.105358</t>
  </si>
  <si>
    <t>https://doi.org/10.1186/s13567-023-01219-0</t>
  </si>
  <si>
    <t>https://doi.org/10.1098/rsif.2007.1110</t>
  </si>
  <si>
    <t>https://doi.org/10.1371/journal.pone.0246565</t>
  </si>
  <si>
    <t>https://doi.org/10.1016/j.rvsc.2014.04.009</t>
  </si>
  <si>
    <t>https://doi.org/10.1098/rspb.2014.0248</t>
  </si>
  <si>
    <t>https://doi.org/10.1016/j.epidem.2018.01.003</t>
  </si>
  <si>
    <t>https://doi.org/10.1371/journal.pone.0108584</t>
  </si>
  <si>
    <t>https://doi.org/10.21423/aabppro20218160</t>
  </si>
  <si>
    <t>https://doi.org/10.1016/j.mbs.2009.08.003</t>
  </si>
  <si>
    <t>10.1007/s00285-008-0206-y</t>
  </si>
  <si>
    <t>https://doi.org/10.1016/S0025-5564(00)00012-2</t>
  </si>
  <si>
    <t>https://doi.org/10.1080/01652176.1996.9694622</t>
  </si>
  <si>
    <t>https://doi.org/10.1016/S1090-0233(02)00161-2</t>
  </si>
  <si>
    <t>https://doi.org/10.1016/j.prevetmed.2007.01.005</t>
  </si>
  <si>
    <t>https://doi.org/10.1186/s13567-015-0145-8</t>
  </si>
  <si>
    <t>https://doi.org/10.2903%2Fj.efsa.2017.4952</t>
  </si>
  <si>
    <t>https://doi.org/10.1128/AEM.71.10.5765-5770.2005</t>
  </si>
  <si>
    <t>https://doi.org/10.1111/zph.12890</t>
  </si>
  <si>
    <t>https://doi.org/10.1016/j.prevetmed.2012.03.007</t>
  </si>
  <si>
    <t>doi:10.1017/S0950268818003308</t>
  </si>
  <si>
    <t>doi:10.1017/S0950268813002926</t>
  </si>
  <si>
    <t>https://doi.org/10.1080/01652176.2004.9695177</t>
  </si>
  <si>
    <t>https://doi.org/10.1016/j.vetmic.2010.07.009</t>
  </si>
  <si>
    <t>https://doi.org/10.1016/j.vetmic.2014.10.022</t>
  </si>
  <si>
    <t>https://doi.org/10.1016/j.prevetmed.2010.11.010</t>
  </si>
  <si>
    <t>https://doi.org/10.1016/S0167-5877(02)00155-1</t>
  </si>
  <si>
    <t>https://doi.org/10.2903/j.efsa.2021.6707</t>
  </si>
  <si>
    <t>https://doi.org/10.1016/j.jtbi.2011.06.017</t>
  </si>
  <si>
    <t>https://doi.org/10.1155/2020/6820608</t>
  </si>
  <si>
    <t>https://doi.org/10.1186/s13567-016-0330-4</t>
  </si>
  <si>
    <t>https://doi.org/10.1098/rspb.2010.0575</t>
  </si>
  <si>
    <t>https://doi.org/10.1186%2F1297-9716-44-28</t>
  </si>
  <si>
    <t>https://doi.org/10.1016/j.chaos.2022.111821</t>
  </si>
  <si>
    <t>https://doi.org/10.1017/S0950268808000320</t>
  </si>
  <si>
    <t>https://doi.org/10.1128%2FAEM.00815-16</t>
  </si>
  <si>
    <t>https://doi.org/10.1017%2FS0950268806007722</t>
  </si>
  <si>
    <t>10.1017/S0950268804003644</t>
  </si>
  <si>
    <t>https://doi.org/10.1016/j.jtbi.2006.01.020</t>
  </si>
  <si>
    <t>https://doi.org/10.1017/s0950268804002675</t>
  </si>
  <si>
    <t>https://doi.org/10.1186%2F1297-9716-42-44</t>
  </si>
  <si>
    <t>https://doi.org/10.1128/AEM.03439-16</t>
  </si>
  <si>
    <t>https://doi.org/10.1016/j.mran.2022.100230</t>
  </si>
  <si>
    <t>https://doi.org/10.1016/j.prevetmed.2016.07.001</t>
  </si>
  <si>
    <t>https://doi.org/10.1016/j.prevetmed.2023.105998</t>
  </si>
  <si>
    <t>https://doi.org/10.1016/j.vetmic.2019.108446</t>
  </si>
  <si>
    <t>https://doi.org/10.3389/fmicb.2020.566619</t>
  </si>
  <si>
    <t>https://doi.org/10.1128%2FmBio.00381-20</t>
  </si>
  <si>
    <t>https://doi.org/10.1186%2Fs13567-015-0156-5</t>
  </si>
  <si>
    <t>https://doi.org/10.1016/j.prevetmed.2007.06.004</t>
  </si>
  <si>
    <t>https://doi.org/10.1016/j.vaccine.2006.11.048</t>
  </si>
  <si>
    <t>https://doi.org/10.1016/j.prevetmed.2008.09.001</t>
  </si>
  <si>
    <t>https://doi.org/10.1186/s40813-021-00189-z</t>
  </si>
  <si>
    <t>https://doi.org/10.1186%2Fs13567-017-0436-3</t>
  </si>
  <si>
    <t>https://doi.org/10.1016/j.epidem.2012.02.002</t>
  </si>
  <si>
    <t>https://doi.org/10.1186/1756-0500-5-190</t>
  </si>
  <si>
    <t>https://doi.org/10.1186%2F1297-9716-44-102</t>
  </si>
  <si>
    <t>https://doi.org/10.1016/S0167-5877(98)00081-6</t>
  </si>
  <si>
    <t>https://doi.org/10.2903/j.efsa.2021.6708</t>
  </si>
  <si>
    <t>https://doi.org/10.1371/journal.pone.0161769</t>
  </si>
  <si>
    <t>http://www.pvj.com.pk/pdf-files/29_4/174-178.pdf</t>
  </si>
  <si>
    <t>https://doi.org/10.1017/s0950268899003246</t>
  </si>
  <si>
    <t>https://doi.org/10.1186%2F1297-9716-43-69</t>
  </si>
  <si>
    <t>https://doi.org/10.1016/j.vaccine.2020.02.015</t>
  </si>
  <si>
    <t>https://doi.org/10.5713%2Fajas.2014.14060</t>
  </si>
  <si>
    <t>https://doi.org/10.1016/j.prevetmed.2009.11.001</t>
  </si>
  <si>
    <t>https://doi.org/10.1111/tbed.14007</t>
  </si>
  <si>
    <t>https://doi.org/10.1016/j.prevetmed.2020.104977</t>
  </si>
  <si>
    <t>https://doi.org/10.1016/j.prevetmed.2015.01.006</t>
  </si>
  <si>
    <t>https://doi.org/10.2460/ajvr.2004.65.1284</t>
  </si>
  <si>
    <t>https://doi.org/10.1186/s13567-016-0391-4</t>
  </si>
  <si>
    <t>https://doi.org/10.1016/j.prevetmed.2017.01.008</t>
  </si>
  <si>
    <t>https://doi.org/10.1371%2Fjournal.pone.0203190</t>
  </si>
  <si>
    <t>https://doi.org/10.1016/j.tvjl.2005.07.017</t>
  </si>
  <si>
    <t>https://doi.org/10.1016/S0167-5877(02)00027-2</t>
  </si>
  <si>
    <t>https://doi.org/10.1051/vetres:2003046</t>
  </si>
  <si>
    <t>https://doi.org/10.1016%2Fj.prevetmed.2015.10.008</t>
  </si>
  <si>
    <t>https://doi.org/10.1186%2Fs13567-015-0188-x</t>
  </si>
  <si>
    <t>https://doi.org/10.2460/ajvr.2003.64.479</t>
  </si>
  <si>
    <t>https://doi.org/10.1016/j.jtbi.2016.08.014</t>
  </si>
  <si>
    <t>https://doi.org/10.1016/j.prevetmed.2020.105228</t>
  </si>
  <si>
    <t>DOI: 10.1051/vetres:2007036</t>
  </si>
  <si>
    <t>https://doi.org/10.1016/j.prevetmed.2006.11.006</t>
  </si>
  <si>
    <t>https://doi.org/10.1016/j.tpb.2007.02.003</t>
  </si>
  <si>
    <t>https://doi.org/10.1016/j.mbs.2006.01.006</t>
  </si>
  <si>
    <t>https://doi.org/10.1016/j.jtbi.2006.08.019</t>
  </si>
  <si>
    <t>https://doi.org/10.1017/S0950268807000209</t>
  </si>
  <si>
    <t>https://doi.org/10.1017%2FS0950268813001805</t>
  </si>
  <si>
    <t>https://doi.org/10.1186/1746-6148-9-245</t>
  </si>
  <si>
    <t>https://doi.org/10.1371/journal.pone.0111832</t>
  </si>
  <si>
    <t>https://doi.org/10.1371/journal.pone.0202493</t>
  </si>
  <si>
    <t>https://doi.org/10.1371/journal.pone.0278495</t>
  </si>
  <si>
    <t>https://doi.org/10.1186/1297-9716-42-120</t>
  </si>
  <si>
    <t>https://doi.org/10.1016/j.vaccine.2023.04.018</t>
  </si>
  <si>
    <t>https://doi.org/10.1186/s13567-016-0365-6</t>
  </si>
  <si>
    <t>https://doi.org/10.1186/1297-9716-44-72</t>
  </si>
  <si>
    <t>AA</t>
  </si>
  <si>
    <t>EF</t>
  </si>
  <si>
    <t>NC</t>
  </si>
  <si>
    <t>Arvo</t>
  </si>
  <si>
    <t>Infectious period</t>
  </si>
  <si>
    <t>Shape</t>
  </si>
  <si>
    <t>Latent period</t>
  </si>
  <si>
    <t>Incubation period</t>
  </si>
  <si>
    <t>gamma</t>
  </si>
  <si>
    <t>time from infection to detection</t>
  </si>
  <si>
    <t>time from detection to infectious</t>
  </si>
  <si>
    <t>shedding rate</t>
  </si>
  <si>
    <t>Shedding</t>
  </si>
  <si>
    <t>contact time to detection of resistant E. coli</t>
  </si>
  <si>
    <t>infectious dose</t>
  </si>
  <si>
    <t>incubation</t>
  </si>
  <si>
    <t>subclinical</t>
  </si>
  <si>
    <t>clinical</t>
  </si>
  <si>
    <t>total</t>
  </si>
  <si>
    <t>environment</t>
  </si>
  <si>
    <t>duration of faecal shedding</t>
  </si>
  <si>
    <t>local transmission</t>
  </si>
  <si>
    <t>global transmission</t>
  </si>
  <si>
    <t>mean</t>
  </si>
  <si>
    <t>peak</t>
  </si>
  <si>
    <t>detectable viraemia</t>
  </si>
  <si>
    <t>Shape (kE)</t>
  </si>
  <si>
    <t>Infectious period shape (kI)</t>
  </si>
  <si>
    <t>days</t>
  </si>
  <si>
    <t>months</t>
  </si>
  <si>
    <t>day</t>
  </si>
  <si>
    <t>reciprocal of the time (days) until exposed chicken begins shedding</t>
  </si>
  <si>
    <t>days post infection</t>
  </si>
  <si>
    <t>CFU</t>
  </si>
  <si>
    <t>hours</t>
  </si>
  <si>
    <t>years</t>
  </si>
  <si>
    <t>1/days</t>
  </si>
  <si>
    <t>Meta-analysis</t>
  </si>
  <si>
    <t>O; Asia; A</t>
  </si>
  <si>
    <t>A24 Cruzeiro</t>
  </si>
  <si>
    <t>H1N1pdm09</t>
  </si>
  <si>
    <t>Goats</t>
  </si>
  <si>
    <t>Pigs/Boars</t>
  </si>
  <si>
    <t>Cattle; sheep</t>
  </si>
  <si>
    <t>Small Ruminants</t>
  </si>
  <si>
    <t>Castrated male</t>
  </si>
  <si>
    <t>Large white</t>
  </si>
  <si>
    <t>Yorkshire</t>
  </si>
  <si>
    <t>0-14 days</t>
  </si>
  <si>
    <t>21-35 days</t>
  </si>
  <si>
    <t>35-49 days</t>
  </si>
  <si>
    <t>7 weeks (start of experiment)</t>
  </si>
  <si>
    <t>lambs</t>
  </si>
  <si>
    <t>slaughter at day 49</t>
  </si>
  <si>
    <t>7 dpi</t>
  </si>
  <si>
    <t>30kg</t>
  </si>
  <si>
    <t>PRRS co-infection</t>
  </si>
  <si>
    <t>time to viraemia post exposure</t>
  </si>
  <si>
    <t>HEV PCV2 co-infection</t>
  </si>
  <si>
    <t>US Dairy Farms</t>
  </si>
  <si>
    <t>seeders</t>
  </si>
  <si>
    <t>donors</t>
  </si>
  <si>
    <t>recipients</t>
  </si>
  <si>
    <t>IV inoculated</t>
  </si>
  <si>
    <t>orally inoculated</t>
  </si>
  <si>
    <t>contact infection</t>
  </si>
  <si>
    <t>IV/contact</t>
  </si>
  <si>
    <t>Oral/contact infection</t>
  </si>
  <si>
    <t>Not vaccinated</t>
  </si>
  <si>
    <t>FMDV 3ug O Taiwan 3/97 or O Manisa 146S antigen; 4 fold vaccine</t>
  </si>
  <si>
    <t>The time-dependent transmission rate of Porcine Reproductive and Respiratory Syndrome Virus (PRBovine Respiratory Syncytial Virus) and the correlation between infectiousness, virological parameters and antibody responses of the infected pigs were studied in experimental conditions. Seven successive transmission trials involving a total of 77 specific pathogen-free piglets were carried out from 7 to 63 days post-inoculation (dpi). A semi-quantitative real time RT-PCR was developed to assess the evolution of the viral genome load in blood and nasal swabs from inoculated and contact pigs, with time. Virus genome in blood was detectable in inoculated pigs from 7 to 77 dpi, whereas viral genome shedding was detectable from nasal swabs from 2 to 48 dpi. The infectiousness of inoculated pigs, assessed from the frequency of occurrence of infected pigs in susceptible groups in each contact trial, increased from 7 to 14 dpi and then decreased slowly until 42 dpi (3, 7, 2, 1 and 0 pigs infected at 7, 14, 21, 28 and 42 dpi, respectively). These data were used to model the time-dependent infectiousness by a lognormal-like function with a latency period of 1 day and led to an estimated basic reproduction ratio, R0 of 2.6 [1.8, 3.3]. The evolution of infectiousness was mainly correlated with the time-course of viral genome load in the blood whereas the decrease of infectiousness was strongly related to the increase in total antibodies.</t>
  </si>
  <si>
    <t>Review of Bovine Respiratory Syncytial Virus</t>
  </si>
  <si>
    <t>Derived from the parameters used for the construction of a compartmental model of Campylobacter transmission in North American chicken flock</t>
  </si>
  <si>
    <t>Day-of-hatch broiler chickens were separated from a flock in a local commercial farm, kept in isolation rooms, and esophageally inoculated with C. jejuni (5.5 × 107 to 5.4 × 108 CFU) at 0, 7, 14, 21, 28, and 35 days of age. The remaining chicks were placed on the farm. Fecal samples obtained from the birds with the experimental infection and those reared on the farm were monitored for C. jejuni. Cecal contents obtained on necropsy were also cultured. In chickens inoculated with C. jejuni at 0 to 14 days of age, fecal excretion of C. jejuni was not observed until 42 days of age, although the organism was recovered from the cecal contents of these birds. When chickens were inoculated at 21 to 35 days of age, C. jejuni was isolated from fecal samples 2 or 3 days after inoculation, and the birds continually shed the organism until they reached 49 days of age, with the maximal numbers of the organism ranging from 1.7 × 108 to 1.0 × 1010 CFU/g.</t>
  </si>
  <si>
    <t>Shedding rate of bacteria in goats sheep cattle</t>
  </si>
  <si>
    <t>The purpose of this study was to develop a sheep model to investigate reproduction, transmission, andshedding ofEscherichia coliO157:H7 in ruminants. In addition, we investigated the effect of diet change onthese parameters. Six groups of twin lambs given oral inoculations of 105or 109CFU ofE. coliO157:H7 andtheir nondosed mothers were monitored for colonization by culture of fecal samples. A modified selective-enrichment protocol that detectedE. coliO157:H7 at levels as low as 0.06 CFU per g of ovine feces wasdeveloped. Horizontal transmission of infection occurred between the lambs and most of the nondosedmothers.</t>
  </si>
  <si>
    <t>An experimental trial was carried out to study the horizontal transmission of a fluoroquinolone-resistant Escherichia coli strain from inoculated to naïve pigs. All naïve contact pigs had positive counts of fluoroquinolone-resistant E. coli after only two days of contact.</t>
  </si>
  <si>
    <t>A Brief Overview of Escherichia coli O157:H7 and Its Plasmid O157</t>
  </si>
  <si>
    <t>Several early models describing host–pathogen interaction have assumed that each individual host has approximately the same likelihood of becoming infected or of infecting others. More recently, a concept that has been increasingly emphasized in many studies is that for many infectious diseases, transmission is not homogeneous but highly skewed at the level of populations. In what became known as the ‘20/80 rule’, about 20% of the hosts in a population were found to contribute to about 80% of the transmission potential. These heterogeneities have been described for the interaction between many microorganisms and their human or animal hosts. Several epidemiological studies have reported transmission heterogeneities for Escherichia coli by cattle, a phenomenon with far-reaching agricultural, medical and public health implications. Focusing on E. coli as a case study, this paper will describe super-spreading and super-shedding by cattle, review the main factors that shape these transmission heterogeneities and examine the interface with human health.</t>
  </si>
  <si>
    <t>Our aim was to provide additional estimates of main parameters for the transmission of foot-and-mouth disease virus (FMDV) strain O Taiwan (3/97). We used the data of previous experiments in non-vaccinated and vaccinated pigs and combined the data of experiments with the same treatment(s). First, we quantified the reproduction ratio R for the various groups using a final-size method. Our final-size results predicted that vaccination with a four-fold vaccine dose (but not with a single dose) at 1 week before inoculation (−7 dpi) would reduce R compared to the non-vaccinated group._x000D_
_x000D_
Secondly, we used the daily results of virus excretion to quantify the transmission rate β (by using generalized linear modelling), and the infectious period T (by using survival analysis). We used the estimates of β and T to estimate R more precisely as compared to the final-size method and also for the groups for which a finite estimate could not be obtained using a final-size method. Our modelling results predicted that β for non-vaccinated, for single-dose and four-fold-dose groups would be 6.1 (3.7, 10) day−1, 2.0 (1.0, 4.0) day−1 and 0.4 (0.1, 1.4) day−1, T at 6.5 (5.7, 7.3), 5.3 (4.7, 6.0) and 2.3 (0.9, 5.7) days and R at 40 (21, 74), 11 (4.9, 24) and 1.0 (0.1, 7.8), respectively. These results predicted that both vaccination with a four-fold vaccine dose and with a single dose at −7 dpi would reduce β, T and R significantly as compared to the non-vaccinated pigs, thereby showing that vaccination will reduce transmission of FMDV significantly already 1 week post vaccination.</t>
  </si>
  <si>
    <t>The objective of the current study was to update parameterization of mathematical simulation models for foot-and-mouth disease (FMD) spread in cattle utilizing recent knowledge of FMD virus (FMDV) pathogenesis and infection dynamics to estimate the duration of distinct phases of FMD. Specifically, the durations of incubation, latent, and infectious periods were estimated for 3 serotypes (O, Asia1, and A) of FMDV, individually and collectively (pan-serotypic). Animal-level data were used in Accelerated Failure Time (AFT) models to estimate the duration of the defined phases of infection, while also investigating the influence of factors related to the experimental design (exposure methods) and virus serotype on disease progression.</t>
  </si>
  <si>
    <t>In the current investigation, the potential for transmission of foot-and-mouth disease virus (FMDV) during the incubation (preclinical) period of infection was investigated in seven groups of pigs that were sequentially exposed to a group of donor pigs that were infected by simulated-natural inoculation. Contact-exposed pigs were comingled with infected donors through successive 8-h time slots spanning from 8 to 64 h post-inoculation (hpi) of the donor pigs. The transition from latent to infectious periods in the donor pigs was clearly defined by successful transmission of foot-and-mouth disease (FMD) to all contact pigs that were exposed to the donors from 24 hpi and later. This onset of infectiousness occurred concurrent with detection of viremia, but approximately 24 h prior to the first appearance of clinical signs of FMD in the donors. Thus, the latent period of infection ended approximately 24 h before the end of the incubation period.</t>
  </si>
  <si>
    <t>o quantify the contribution of a contaminated environment to the transmission of FMDV, this study used calves that were not vaccinated and calves that were vaccinated 1 week prior to inoculation with the virus in direct and indirect contact experiments. In direct contact experiments, contact calves were exposed to inoculated calves in the same room. In indirect contact experiments, contact calves were housed in rooms that previously had held inoculated calves for three days (either from 0 to 3 or from 3 to 6 days post inoculation). Secretions and excretions from all calves were tested for the presence of FMDV by virus isolation; the results were used to quantify FMDV transmission. This was done using a generalized linear model based on a 2 route (2R, i.e. direct contact and environment) SIR that included information on FMDV survival in the environment. The study shows that roughly 44% of transmission occurs via the environment, as indicated by the reproduction ratio Rˆ02Renvironment that equalled 2.0, whereas the sum of Rˆ02Rcontact and Rˆ02Renvironment equalled 4.6. Because vaccination 1 week prior to inoculation of the calves conferred protective immunity against FMDV infection, no transmission rate parameters could be estimated from the experiments with vaccinated calves.</t>
  </si>
  <si>
    <t>HEV infection characteristics in pigs in eight inoculation studies</t>
  </si>
  <si>
    <t>Estimation of latent and infectious period from challenge experiments: Couacy-Hymann et al., 2007; Liu et al., 2013; Wernike et al., 2014; Parida et al., 2019; Halecker et al., 2020</t>
  </si>
  <si>
    <t>Peste Des Petits Ruminants Virus Infection of Small Ruminants: A Comprehensive Review</t>
  </si>
  <si>
    <t>In this review, we summarize current knowledge of bovine Johne’s disease pathology, pathogenesis, immunology and genetics. We discuss knowledge gaps that direly need to be addressed to provide a science-based approach to diagnostics and (immuno)prophylaxis. These knowledge gaps are related to anatomical/clinical manifestation of MAP invasion, interaction of bacteria with phagocytes, granuloma formation, shedding, establishment and kinetics of adaptive immune responses in the pathogenesis of the disease. These topics are discussed at the molecular, cellular and tissue levels with special attention to the within host dynamics including the temporal and the spatial context relevant for the various host-pathogen interactions.</t>
  </si>
  <si>
    <t>The results of the sensitivity analysis showed that the_x000D_
R0 estimate was not sensitive for changes in the latent, infectious or seropositive periods. The R0_x000D_
estimates indicated that the infection would not spread very extensively in susceptible populations_x000D_
under management systems similar to the ones in the study herds.</t>
  </si>
  <si>
    <t>he core objectives of this study are (i) to analyze the dynamics of influenza infection of a farrow-to-finish swine farm, (ii) to explore the reinfection at the farm level, and finally (iii) to examine the effectiveness of two control strategies: vaccination and reduction of indirect contact. The analyses are conducted using a deterministic Susceptible-Exposed-Infectious-Recovered (SEIR) model.</t>
  </si>
  <si>
    <t>In this study, we experimentally modelled transmission using the H1N1pdm09 influenza A virus in pigs, which are considered a good model for influenza infection in humans. Using an experimental design that allowed us to observe individual transmission events occurring within an 18-hr period, we quantified the relationships between infectiousness, shed virus titre and antibody titre.</t>
  </si>
  <si>
    <t>Valarcher and Taylor, 2008</t>
  </si>
  <si>
    <t>Yano et al., 2014</t>
  </si>
  <si>
    <t>Rodolakis et al., 2006</t>
  </si>
  <si>
    <t>Kudva et al., 1995</t>
  </si>
  <si>
    <t>Lim et al., 2010</t>
  </si>
  <si>
    <t>EFSA AHAW, 2022</t>
  </si>
  <si>
    <t>Stein and Katz, 2017</t>
  </si>
  <si>
    <t>Yadav et al., 2019</t>
  </si>
  <si>
    <t>Stenfeldt et al., 2016</t>
  </si>
  <si>
    <t>Santman-Berends et al. 2017</t>
  </si>
  <si>
    <t>Kumar et al., 2014</t>
  </si>
  <si>
    <t>Koets et al., 2015</t>
  </si>
  <si>
    <t>Canini et al., 2020</t>
  </si>
  <si>
    <t>10.1051/vetres:2006053</t>
  </si>
  <si>
    <t>10.1111/zph.12890</t>
  </si>
  <si>
    <t>https://doi.org/10.4315/0362-028X.JFP-14-061</t>
  </si>
  <si>
    <t>https://doi.org/10.3168/jds.2006-815</t>
  </si>
  <si>
    <t>https://doi.org/10.1128/aem.61.4.1363-1370.1995</t>
  </si>
  <si>
    <t>https://pubmed.ncbi.nlm.nih.gov/20134227</t>
  </si>
  <si>
    <t>https://doi.org/10.2903/j.efsa.2022.7311</t>
  </si>
  <si>
    <t>https://doi.org/10.1093%2Ffemsle%2Ffnx050</t>
  </si>
  <si>
    <t>https://doi.org/10.3389%2Ffvets.2019.00263</t>
  </si>
  <si>
    <t>https://doi.org/10.3389%2Ffvets.2016.00105</t>
  </si>
  <si>
    <t>10.1016/j.prevetmed.2017.08.003</t>
  </si>
  <si>
    <t>https://doi.org/10.3390%2Fv6062287</t>
  </si>
  <si>
    <t>https://doi.org/10.1186/s13567-015-0185-0</t>
  </si>
  <si>
    <t>10.1051/vetres:2007036</t>
  </si>
  <si>
    <t>https://doi.org/10.1371/journal.ppat.1008628</t>
  </si>
  <si>
    <t>Pathogen survival/Disinfection</t>
  </si>
  <si>
    <t>Probability fomite testing positive</t>
  </si>
  <si>
    <t>Transmission on fomites</t>
  </si>
  <si>
    <t>Pathogen survival/Disinfection at various temperatures, disinfection, and stability in environment</t>
  </si>
  <si>
    <t>Survival rate of MAP in summer environment</t>
  </si>
  <si>
    <t>Survival rate of MAP in winter environment</t>
  </si>
  <si>
    <t>Survival of ovine and caprine MAP in different soil types in Spain</t>
  </si>
  <si>
    <t>Pathogen survival/Disinfection on surfaces</t>
  </si>
  <si>
    <t>Descriptive Review</t>
  </si>
  <si>
    <t>WOAH Technical Disease Card</t>
  </si>
  <si>
    <t>E. coli; Campylobacter; Enterococci</t>
  </si>
  <si>
    <t>Contagious agalactia</t>
  </si>
  <si>
    <t>CA0401186 (non-cytopathic Bovine Viral Diarrhoea VirusV lb)</t>
  </si>
  <si>
    <t>Dublin; Montevideo; Anatum; Typhimurium</t>
  </si>
  <si>
    <t>46 isolates</t>
  </si>
  <si>
    <t>Galvanized metal</t>
  </si>
  <si>
    <t>Rubber</t>
  </si>
  <si>
    <t>Soil</t>
  </si>
  <si>
    <t>Wood, brick, soil</t>
  </si>
  <si>
    <t>Faeces, urine, oral fluid</t>
  </si>
  <si>
    <t>Stainless steel (non-porous surface)</t>
  </si>
  <si>
    <t>Glass, metal, rubber, cellulose paper</t>
  </si>
  <si>
    <t>Feed dust</t>
  </si>
  <si>
    <t>Water; faeces;</t>
  </si>
  <si>
    <t>Human skin</t>
  </si>
  <si>
    <t>Boots, coveralls, hands</t>
  </si>
  <si>
    <t>Boots, coveralls, fomites</t>
  </si>
  <si>
    <t>Bedding (wood chips); aluminium (scale model animal transport trailer)</t>
  </si>
  <si>
    <t>fomites (boots and containers), vehicle sanitation, transport, and the movement of personnel</t>
  </si>
  <si>
    <t>Heat, tissue samples, disinfection with iodine, quaternary ammonium, UV</t>
  </si>
  <si>
    <t>Floor, wall, trough, faeces</t>
  </si>
  <si>
    <t>Countryside environment</t>
  </si>
  <si>
    <t>Vegetation</t>
  </si>
  <si>
    <t>Pasture</t>
  </si>
  <si>
    <t>Soil; multiple others</t>
  </si>
  <si>
    <t>Poultry litter</t>
  </si>
  <si>
    <t>Faeces on pasture</t>
  </si>
  <si>
    <t>Farm environment</t>
  </si>
  <si>
    <t>Temperature survival; milk</t>
  </si>
  <si>
    <t>Steel; various Pathogen survival/Disinfection</t>
  </si>
  <si>
    <t>Temperature; manure pits; swine slurry; farm equipement; water</t>
  </si>
  <si>
    <t>Plastic, stainless steel, cloth</t>
  </si>
  <si>
    <t>Surface water; various Pathogen survival/Disinfection</t>
  </si>
  <si>
    <t>Meat; various Pathogen survival/Disinfection</t>
  </si>
  <si>
    <t>Food</t>
  </si>
  <si>
    <t>Faeces; water; silage; manure; pasture; soil</t>
  </si>
  <si>
    <t>Temperature; steam; wood; metal; rubber</t>
  </si>
  <si>
    <t>Temperature; survival in poultry housing and processing</t>
  </si>
  <si>
    <t>Pathogen survival/Disinfection; cleaning protocols</t>
  </si>
  <si>
    <t>Commercial Pathogen survival/Disinfection; bleach</t>
  </si>
  <si>
    <t>Fomites</t>
  </si>
  <si>
    <t>Stainless steel</t>
  </si>
  <si>
    <t>Environment; Pathogen survival/Disinfection</t>
  </si>
  <si>
    <t>Temperature; Feed; Pathogen survival/Disinfection</t>
  </si>
  <si>
    <t>BHV-1 is resistant to environmental influences. Inactivation of the virus in the environment depends on factors such as temperature, pH, light, and humidity. At 4°C, the virus is stable for 1 month. BHV-1 is inactivated at 56°C within 21 minutes, at 37°C within 10 days and at 22°C within 50 days (Gibbs &amp; Rweyemamu Citation1977). The virus may survive for more than 30 days in feed. As the virus is enveloped, it is sensitive to organic solvents such as chloroform, ether, and acetone. The virus is sensitive to many Pathogen survival/Disinfection and is readily inactivated by 0.5% NaOH, 0.01% HgCl2, 1% chlorinated lime, 1% phenolic derivatives, 1% quaternary ammonium bases, and 10% Lugol's iodine. Formalin (5%) inactivates BHV-1 within 1 minute (Straub Citation1990; Nandi et al. Citation2009).</t>
  </si>
  <si>
    <t>Characterization of survival demonstrated there was a 21.5% chance that Bovine Viral Diarrhoea VirusV would be recovered at one hour for MV and a 3.0% chance that Bovine Viral Diarrhoea VirusV would be recovered_x000D_
at one hour for PV. At and after eight hours, there was_x000D_
less than 1 % chance of Bovine Viral Diarrhoea VirusV being recovered</t>
  </si>
  <si>
    <t>Characterization of survival demonstrated there was an 88.6% chance that Bovine Viral Diarrhoea VirusV would be recovered at one hour for MV and a 46.3% chance that Bovine Viral Diarrhoea VirusV would be recovered at one hour for PV. At six hours post-incubation, there was a 25.2% chance that Bovine Viral Diarrhoea VirusV would be recovered in MV compared to 3.6% in the PV. By 48 hours post-incubation, there was less than 4% chance of survival from either group</t>
  </si>
  <si>
    <t>Characterization of survival demonstrated there was a 47.9% chance that Bovine Viral Diarrhoea VirusV would be recovered at one hour for MV and a 9.2% chance that Bovine Viral Diarrhoea VirusV would be recovered at one hour for PV. After eight hours, there was less than 2% chance of the virus being recovered from the soil</t>
  </si>
  <si>
    <t>Precise indications regarding the ideal disinfectant against African Swine FeverV are lacking, but every country has approved and/or authorized a list of biocides effective against African Swine FeverV. Lipidic solvents, which destroy the envelope of the virus and commercial Pathogen survival/Disinfection based on iodine and phenolic compounds are effective in inactivating the African Swine FeverV. This review describes the C&amp;D protocol to apply in pig holdings with particular reference to African Swine FeverV.</t>
  </si>
  <si>
    <t>Summary of a wide range of data surrounding African Swine FeverV survival on various surfaces, blood, and meat</t>
  </si>
  <si>
    <t>Experimental infection of pigs with African Swine FeverV Georgia 2007/1 and survival of virus within various excrete in days at different temperatures</t>
  </si>
  <si>
    <t>In this review, available data on the virucidal activity of chemical compounds as Pathogen survival/Disinfection against the African Swine Fever virus (African Swine FeverV) are summarized together with laboratory methods adopted to assess the virucidal activity.</t>
  </si>
  <si>
    <t>SFV persistence on porous and non-porous fomites (glass, metal, rubber, and cellulose paper) at different environmental temperatures was determined. The persistence of African Swine FeverV of fomites was determined by the rate of African Swine FeverV inactivation in terms of DT, or the time required to reduce African Swine FeverV per 1 log at each selected environmental temperature (T). DT is used to compare the persistence of African Swine FeverV on the fomites.</t>
  </si>
  <si>
    <t>SFV is stable in feed ingredients subjected to transoceanic conditions and transmission occurs through the natural consumption of contaminated feed. In this study, we investigated the use of feed dust collected from experimentally inoculated feed as a novel diagnostic sample type for African Swine FeverV detection. Moist swabs were used to collect dust from creep feeders after natural consumption of feed inoculated with 3.1-5.4 log10 TCID50 /g African Swine FeverV Georgia 2007 in the presence and absence of antimicrobial feed additives. Results validate the potential use of feed dust swabs as a novel diagnostic surveillance tool for detection and quantification of viral nucleic acid and infectious virus titre in African Swine FeverV-contaminated feed.</t>
  </si>
  <si>
    <t>nactivation of Avian Influenza Viruses by Chemical Agentsand Physical Conditions: A Review</t>
  </si>
  <si>
    <t>Inactivation of Avian Influenza Virus Using Common Detergents and Chemicals</t>
  </si>
  <si>
    <t>Higher Viral Stability and Ethanol Resistance of Avian Influenza A(H5N1) Virus on Human Skin</t>
  </si>
  <si>
    <t>The PRBovine Respiratory Syncytial Virus was detected on contaminated coveralls, boots, and hands of investigators who had contacted Group 1 pigs. Transmission of PRBovine Respiratory Syncytial Virus occurred betweenGroups 1 and 2, but not between Group 1 and Group 3, 4, or 5. The PRBovine Respiratory Syncytial Virus can be transmitted to susceptible pigs by contaminated fomites (boots and coveralls) and hands; however, the use of sanitation protocols appears to limit its spread.</t>
  </si>
  <si>
    <t>This study re-evaluated the role of fomites and personnel in the mechanical transport and transmission of porcine reproductive and respiratory syndrome virus (PRBovine Respiratory Syncytial Virus) between pig populations. Swabs were collected from hands, boots, coveralls, and other fomites following contact with infected pigs and compared with identical samples collected in the absence of PRBovine Respiratory Syncytial Virus exposure. Naïve pigs were provided contact with contaminated fomites/personnel and blood tested periodically post-exposure [positive exposure population (PEP)] and compared with populations that did not gain exposure via these routes [negative exposure population (NEP)].</t>
  </si>
  <si>
    <t>The objectives of this study were to determine the concentration of porcine reproductive and respiratory syndrome virus (PRBovine Respiratory Syncytial Virus) in a scale-model trailer that was required to infect susceptible pigs, evaluate the potential of PRBovine Respiratory Syncytial Virus-contaminated transport vehicles to infect naïve pigs and assess 4 sanitation programs for the prevention of virus spread. To maximize study power, scale models (1:150) of weaned-pig trailers were constructed that provided an animal density equal to that of an actual weaned-pig trailer capable of transporting 300 pigs. The 1st aim involved contaminating the interior of the model trailers with various concentrations (101 to 104 TCID50/mL) of PRBovine Respiratory Syncytial Virus MN 30–100, then housing sentinel pigs in the trailers for 2 h. Pigs exposed to trailers contaminated with ≥ 103 TCID50/mL became infected. The 2nd aim involved housing experimentally infected seeder pigs in trailers for 2 h, then directly introducing sentinel pigs for 2 h. Infection of sentinels was demonstrated in 3 of 4 replicates. The 3rd aim involved applying 1 of 4 sanitation procedures (treatments) to contaminated trailers. Treatment 1 consisted of manual scraping of the interior to remove soiled bedding (wood chips). Treatment 2 consisted of bedding removal, washing (80°C, 20 500 kPa), and disinfecting (with 1:256 phenol; 10-min contact time). Treatment 3 consisted of treatment 2, followed by freezing and thawing. Treatment 4 consisted of bedding removal, washing, disinfecting, and drying. Ten replicates were conducted per treatment. Pretreatment swabs from all trailers tested positive by polymerase chain reaction (PCR).</t>
  </si>
  <si>
    <t>Using a field-based model, mechanical transmission of porcine reproductive and respiratory syndrome virus (PRBovine Respiratory Syncytial Virus) was assessed throughout a coordinated sequence of events that replicated common farm worker behavior during cold weather (&lt; 0°C).</t>
  </si>
  <si>
    <t>Descriptive review covering a number of aspects of transmission of PRRS, section 2 contains an overview of virus stability and links to fuyrther studies</t>
  </si>
  <si>
    <t>Estimated viral decay rates suggest that FMDV remained viable in this environment for up to 14 days, emphasizing the requirement for stringent biosecurity procedures following outbreaks of FMD and the design of control measures that reflect the biology of a pathogen.</t>
  </si>
  <si>
    <t>This study describes the results of qualitative veterinary risk assessments to assess the likelihood of different recreational activities causing new outbreaks of foot and mouth disease, as part of contingency planning for future outbreaks. For most activities, the likelihood of causing new outbreaks of foot and mouth disease is considered to vary from very low to medium depending on the control zone (which is based on distance to the nearest infected premises), assuming compliance with specified mitigation strategies.</t>
  </si>
  <si>
    <t>This review uncovered 20 studies, to assess current knowledge and analyse the effects of environmental variables on FMDV survival, using a Cox proportional hazards (Coxph) model. However, the dataset is limited, for example pH was included in three studies and only five studies reported both relative humidity (RH) and temperature. After dropping pH from the analysis, our results suggest that temperature alone does not describe FMDV survival; instead, interactions between RH and temperature have broader impacts across various conditions.</t>
  </si>
  <si>
    <t>Survival rate of bacterial loading in the summer environment (the probability of a bacterium surviving six months) Estimates are highly environment-dependent and uncertain. The chosen figure was encompassed by the range of estimates (Collins et al., 2001, Schroen et al., 2000) - 0.001</t>
  </si>
  <si>
    <t>Survival rate of bacterial loading in the winter environment (the probability of a bacterium surviving six months) (assumed to be 10 times higher than the summer survival rate)	0.01</t>
  </si>
  <si>
    <t>Relationships between soil type and ovine and caprine paratuberculosis in the Avila region (central Spain) were evaluated using data from a cross-sectional study of the most-important diseases of small ruminants in this Spanish region between 1996 and 1997. Questionnaire data from 61 herds (38 ovine and 23 caprine) and 1451 serum samples (1041 ovine and 410 caprine) were used. Herd paratuberculosis (herds were scored as positive to paratuberculosis if any of the serum samples was positive in an agar–gel immunodifussion) was the outcome of interest, whereas soil type in the municipality where farms were located was the predictor variable. Other variables related to soil and soil usage, and herd size, replacement, main food production and animal species were also introduced into the multivariable logistic regression. The final model contained only two independent variables: the predictor variable soil type (coded as two dummy variables ST-1 and ST-2) and herd size (dichotomized at the highest quartile). The estimated Odds Ratios were 25.9 (95% CI: 1.6, 411) for ST-1 (entisols as soil type) and 3.5 (95% CI: 0.3, 45) for ST-2 (inceptisols as soil type).</t>
  </si>
  <si>
    <t>Descriptive review covers survival across multiple surfaces and in excreta</t>
  </si>
  <si>
    <t>We determined the survivability of the E. coli—a common microbial species found in poultry environment—in airborne particles, settled dust, and poultry litter under laboratory environmental conditions. The poultry litter which contained mainly manure mixed with fresh wood shavings was collected from a commercial farm. Results of the study showed that the half-life time of airborne E. coli was 5.7 ± 1.2 min. The half-life time of E. coli in poultry litter and settled particles was 15.9 ± 1.3 h and 9.6 ± 1.6 h, respectively. The findings of this study will help better estimate the impact of airborne transmission of E. coli in poultry production.</t>
  </si>
  <si>
    <t>The survival of enteric bacteria in 10 freshly collected sheep fecal samples on pastures was measured in each of four seasons. Ten freshly collected feces were placed on pasture, and concentrations of Escherichia coli, enterococci, and Campylobacter spp. were monitored until exhaustion of the fecal samples.</t>
  </si>
  <si>
    <t>The data presented here show that C. burnetii can easily spread from an infected goat herd into the farm environment and persist there for at least 1 year. Evidence of environmental contamination was found on all 7 farms described in this study. Most of the organisms were found in areas of the farms where the goats give birth.</t>
  </si>
  <si>
    <t>Coxiella burnetii survives up to 10 months at 15 - 20 °C, &gt; 1 month on meat in cold storage and &gt; 40 months in skim milk at room temperature</t>
  </si>
  <si>
    <t>Various Pathogen survival/Disinfection tested against HEV survivial on steel disks - this study if more focused to the human side and healthcare but may still have relevant information for metal</t>
  </si>
  <si>
    <t>Descriptive review that has sections on pathogen survival in various areas with multiple references</t>
  </si>
  <si>
    <t>[NB I could not access the full article, and focus is on human transmission, but results should still be relevant]: We investigated the survival of a pandemic strain of influenza A H1N1 on a variety of common household surfaces where multiple samples were taken from 4 types of common household fomite at 7 time points. Results showed that influenza A H1N1sw virus particles remained infectious for 48 hours on a wooden surface, for 24 hours on stainless steel and plastic surfaces, and for 8 hours on a cloth surface, although virus recovery from the cloth may have been suboptimal. Our results suggest that pandemic influenza A H1N1 can survive on common household fomites for extended periods of time, and that good hand hygiene and regular disinfection of commonly touched surfaces should be practiced during the influenza season to help reduce transmission.</t>
  </si>
  <si>
    <t>The aim of this study was to access the efficacy of four Pathogen survival/Disinfection to inactivate influenza cpmmonly found on swine farms</t>
  </si>
  <si>
    <t>reharvest agricultural water has been recognized as one of the routes of contamination for foodborne pathogens during fruit and vegetable production. Several strategies have been proposed to reduce the risk of pathogens, including preharvest water chemigation, but literature is lacking with regards to microbiological inactivation of common bacterial foodborne pathogens associated with fresh produce contamination, Salmonellaenterica, Shiga-toxigenic Escherichia coli (STEC), and Listeria monocytogenes, in surface irrigation water after exposure to chlorine and peracetic acid (PAA).</t>
  </si>
  <si>
    <t>n the beef industry, product contamination by Salmonellaenterica is a serious public health concern, which may result in human infection and cause significant financial loss due to product recalls. Currently, the precise mechanism and pathogen source responsible for Salmonellacontamination in commercial establishments are not well understood. We characterized 89 S. enterica strains isolated from beef trim with respect to their biofilm-forming ability, antimicrobial resistance, and biofilm cell survival/recovery growth after sanitizer exposure. A total of 28 Salmonellaserovars was identified within these strains. The most common serovars identified were Anatum, Dublin, Montevideo, and Typhimurium, with these accounting for nearly half of the total strains. The vast majority (86%) of the strains was able to develop strong biofilms, and the biofilm-forming ability was highly strain dependent and related to cell surface expression of extracellular polymeric structures.</t>
  </si>
  <si>
    <t>Salmonellacan survive for extended periods of time in low-moisture environments posing a challenge for modern food production. This dangerous pathogen must be controlled throughout the production chain with a minimal risk of dissemination. Limited information is currently available describing the behavior and characteristics of this important zoonotic foodborne bacterium in low-moisture food production environments and in food. In our study, the phenotypes related to low-moisture survival of 46 Salmonellaisolates were examined.</t>
  </si>
  <si>
    <t>Literature review coveribg many aspects of MTb environmental persistence and survival</t>
  </si>
  <si>
    <t>. Steam treatment has been of practical interest, but information is needed on whether such treatment is able to inactivate the causative agent, Mycobacterium bovis. This study was to evaluate the use of pressurized steam for inactivation of Mycobacterium terrae, a surrogate for M. bovis on various surfaces.</t>
  </si>
  <si>
    <t>CFSPH (Iowa State University) Article on caprine mycoplasmas, describes disinfection procedures and Pathogen survival/Disinfection</t>
  </si>
  <si>
    <t>The overall strict requirement of this fastidious microorganism to be either isolated or cultivated in the laboratory settings make itself to appear as a weak survivor and/or an easy target to be inactivated in the surrounding environment of poultry farms, such as soil, water source, dust, surfaces and air. The survival of this obligate microaerobic bacterium from poultry farms to slaughterhouses and the final poultry products indicates that Campylobacter has several adaptive responses and/or environmental niches throughout the poultry production chain. Many of these adaptive responses remain puzzles. No single control method is yet known to fully address Campylobacter contamination in the poultry industry and new intervention strategies are required. The aim of this review article is to discuss the transmission, survival, and adaptation of Campylobacter species in the poultry production environments. Some approved and novel control methods against Campylobacter species throughout the poultry production chain will also be discussed.</t>
  </si>
  <si>
    <t>Cleaning and disinfection programs against Campylobacter for broiler chickens: productive performance, microbiological assessment and characterization</t>
  </si>
  <si>
    <t>[This is carried out on the closely related human respiratory syncytial virus as no info available for Bovine Respiratory Syncytial Virus] The activity of a number of detergents and Pathogen survival/Disinfection against respiratory syncytial virus (Bovine Respiratory Syncytial Virus) was evaluated in an in vitro assay system. Equal volumes of Bovine Respiratory Syncytial Virus and serial 10-fold dilutions of the test agents were mixed at 4°C for 5 minutes. The Bovine Respiratory Syncytial Virus titer in each mixture was compared with that of untreated Bovine Respiratory Syncytial Virus alone. In 14 experiments with input Bovine Respiratory Syncytial Virus titers ranging from 2.6 x 103 to 2 x 107 plaque-forming units/ml, a 10-fold dilution of 5.25% sodium hypochlorite (generic bleach) inactivated (&gt;3-log reduction in titer) the virus. With lower Bovine Respiratory Syncytial Virus titers inactivation was also observed at a 100-fold dilution of bleach. Fetal calf serum concentrations up to 50% as an organic load did not diminish the bleach effect. The degree of Bovine Respiratory Syncytial Virus inactivation was also defined for Lysol®, povidone-iodine, Amphyl®, Hibiclens®, Osyl®, ethanol and Listermint®.</t>
  </si>
  <si>
    <t>The aims of the study were to determine the duration of viral RNA carriage and the infectivity of viral particles on fomites and human nasal mucosa after exposure to BCoV and Bovine Respiratory Syncytial Virus. During two animal infection experiments, swabs were collected from personnel (nasal mucosa) and their clothes, boots and equipment after contact with calves shedding either virus. Viral RNA was quantified by RT-qPCR or droplet digital RT-PCR (RT-ddPCR), and selected samples with high levels of viral RNA were tested by cell culture for infectivity.</t>
  </si>
  <si>
    <t>The study evaluated the virucidal efficacy of oral rinses specifically designed for children, World Health Organization (WHO)-recommended hand-rub formulations, and ethanol, as well as 2-propanol against Bovine Respiratory Syncytial Virus in a quantitative suspension test (EN14476). The stability of Bovine Respiratory Syncytial Virus on stainless steel discs was assessed and its inactivation by different surface Pathogen survival/Disinfection (EN16777) investigated.</t>
  </si>
  <si>
    <t>BHV-1 is fairly resistant to environmental influences and can survive for 5 to 13 days in warmer environments, but because the virion is enveloped, it is susceptible to most Pathogen survival/Disinfection</t>
  </si>
  <si>
    <t>Use of trypsin for embryo disinfection for AI</t>
  </si>
  <si>
    <t>BHV-1 is resistant to environmental influences. Inactivation of the virus in the environment depends on factors such as temperature, pH, light, and humidity. At 4°C, the virus is stable for 1 month. BHV-1 is inactivated at 56°C within 21 minutes, at 37°C within 10 days and at 22°C within 50 days. The virus may survive for more than 30 days in feed. The virus is sensitive to many Pathogen survival/Disinfection and is readily inactivated by 0.5% NaOH, 0.01% HgCl2, 1% chlorinated lime, 1% phenolic derivatives, 1% quaternary ammonium bases, and 10% Lugol's iodine. Formalin (5%) inactivates BHV-1 within 1 minute</t>
  </si>
  <si>
    <t>Biswas et al. 2013</t>
  </si>
  <si>
    <t>Stevens et al. 2011</t>
  </si>
  <si>
    <t>Lorenzi et al., 2020</t>
  </si>
  <si>
    <t>Wales and Davies, 2021</t>
  </si>
  <si>
    <t>Davies et al., 2017</t>
  </si>
  <si>
    <t>Beato et al., 2022</t>
  </si>
  <si>
    <t>Nuanualsuwan et al., 2022</t>
  </si>
  <si>
    <t>Khanal et al., 2022</t>
  </si>
  <si>
    <t>Benedictis et al., 2007</t>
  </si>
  <si>
    <t>Lombardi et al., 2008</t>
  </si>
  <si>
    <t>Bandou et al., 2022</t>
  </si>
  <si>
    <t>Otake et al., 2002</t>
  </si>
  <si>
    <t>Pitkin et al., 2009</t>
  </si>
  <si>
    <t>Dee et al., 2004</t>
  </si>
  <si>
    <t>Dee et al., 2002</t>
  </si>
  <si>
    <t>Colenutt et al., 2020</t>
  </si>
  <si>
    <t>Auty et al., 2019</t>
  </si>
  <si>
    <t>Mielke and Garabed, 2019</t>
  </si>
  <si>
    <t>Reviriego et al., 2000</t>
  </si>
  <si>
    <t>Elliot et al., 2013</t>
  </si>
  <si>
    <t>Nguyen et al., 2022</t>
  </si>
  <si>
    <t>Moriarty et al., 2011</t>
  </si>
  <si>
    <t>Kersh et al., 2013</t>
  </si>
  <si>
    <t>Gurtler et al., 2014</t>
  </si>
  <si>
    <t>Wissman et al., 2023</t>
  </si>
  <si>
    <t>Oxford et al., 2014</t>
  </si>
  <si>
    <t>Lara et al., 2022</t>
  </si>
  <si>
    <t>Krishnan et al., 2023</t>
  </si>
  <si>
    <t>Wang et al., 2017</t>
  </si>
  <si>
    <t>Finn et al., 2013</t>
  </si>
  <si>
    <t>Allen et al., 2021</t>
  </si>
  <si>
    <t>Guan et al., 2023</t>
  </si>
  <si>
    <t>CFSPH, 2018</t>
  </si>
  <si>
    <t>Hakeem and Lu, 2020</t>
  </si>
  <si>
    <t>de Castro Burbarelli et al., 2017</t>
  </si>
  <si>
    <t>Krilov et al., 1993</t>
  </si>
  <si>
    <t>Oma et al., 2018</t>
  </si>
  <si>
    <t>Meister et al., 2023</t>
  </si>
  <si>
    <t>Kelling, 2007</t>
  </si>
  <si>
    <t>Bielanski et al., 2013</t>
  </si>
  <si>
    <t>Biswas et al., 2013</t>
  </si>
  <si>
    <t>https://doi.org/10.1080/01652176.2013.799301</t>
  </si>
  <si>
    <t>https://doi.org/10.21423/bovine-vol45no2p118-123</t>
  </si>
  <si>
    <t>https://doi.org/10.1016/j.rvsc.2020.06.009</t>
  </si>
  <si>
    <t>10.1099/jmm.0.001410</t>
  </si>
  <si>
    <t>https://doi.org/10.1111%2Ftbed.12381</t>
  </si>
  <si>
    <t>https://doi.org/10.3390/v14071384</t>
  </si>
  <si>
    <t>https://doi.org/10.1186/s40813-022-00277-8</t>
  </si>
  <si>
    <t>https://doi.org/10.1111/tbed.14176</t>
  </si>
  <si>
    <t>https://doi.org/10.1111/j.1863-2378.2007.01029.x</t>
  </si>
  <si>
    <t>https://doi.org/10.1637/8055-070907-Reg</t>
  </si>
  <si>
    <t>https://doi.org/10.3201%2Feid2803.211752</t>
  </si>
  <si>
    <t>https://aasv.org/shap/issues/v10n2/v10n2p59.html</t>
  </si>
  <si>
    <t>https://pubmed.ncbi.nlm.nih.gov/20046632</t>
  </si>
  <si>
    <t>https://pubmed.ncbi.nlm.nih.gov/15188957</t>
  </si>
  <si>
    <t>http://www.ncbi.nlm.nih.gov/pmc/articles/pmc227022/</t>
  </si>
  <si>
    <t>https://doi.org/10.3389%2Ffvets.2019.00381</t>
  </si>
  <si>
    <t>https://doi.org/10.1111/tbed.13383</t>
  </si>
  <si>
    <t>https://www.woah.org/fileadmin/Home/eng/Animal_Health_in_the_World/docs/pdf/Disease_cards/PESTE_DES_PETITS_RUMINANTS.pdf</t>
  </si>
  <si>
    <t>https://doi.org/10.1016/S0167-5877(99)00069-0</t>
  </si>
  <si>
    <t>https://doi.org/10.3109/1040841X.2013.867830</t>
  </si>
  <si>
    <t>https://doi.org/10.3390/ani12030284</t>
  </si>
  <si>
    <t>https://doi.org/10.1128%2FAEM.01329-10</t>
  </si>
  <si>
    <t>https://doi.org/10.1128/AEM.03472-12</t>
  </si>
  <si>
    <t>https://doi.org/10.1159/000357107</t>
  </si>
  <si>
    <t>https://doi.org/10.1016/j.jhin.2023.01.013</t>
  </si>
  <si>
    <t>https://doi.org/10.1016/j.ajic.2013.10.016</t>
  </si>
  <si>
    <t>10.1590/1678-5150-PVB-6987</t>
  </si>
  <si>
    <t>https://doi.org/10.1016/j.scitotenv.2023.163884</t>
  </si>
  <si>
    <t>https://doi.org/10.1089/fpd.2017.2319</t>
  </si>
  <si>
    <t>https://doi.org/10.4315/0362-028x.jfp-13-088</t>
  </si>
  <si>
    <t>https://doi.org/10.1155/2021/8812898</t>
  </si>
  <si>
    <t>https://doi.org/10.1089/apb.2023.0004</t>
  </si>
  <si>
    <t>https://www.cfsph.iastate.edu/Factsheets/pdfs/contagious_agalactia.pdf</t>
  </si>
  <si>
    <t>https://doi.org/10.3389%2Ffcimb.2020.615049</t>
  </si>
  <si>
    <t>https://doi.org/10.3382%2Fps%2Fpex153</t>
  </si>
  <si>
    <t>https://journals.lww.com/pidj/toc/1993/07000</t>
  </si>
  <si>
    <t>https://doi.org/10.1186/s12917-018-1335-1</t>
  </si>
  <si>
    <t>https://doi.org/10.1016/j.jhin.2023.08.009</t>
  </si>
  <si>
    <t>https://doi.org/10.1016/B978-072169323-1.50053-2</t>
  </si>
  <si>
    <t>https://doi.org/10.1016/j.theriogenology.2013.08.012</t>
  </si>
  <si>
    <t>Test Type</t>
  </si>
  <si>
    <t>Type of sample</t>
  </si>
  <si>
    <t>Sensitivity</t>
  </si>
  <si>
    <t>Specificity</t>
  </si>
  <si>
    <t>PCR</t>
  </si>
  <si>
    <t>Lateral Flow Assay</t>
  </si>
  <si>
    <t>Pen Side Seriology</t>
  </si>
  <si>
    <t>ELISA Ag</t>
  </si>
  <si>
    <t>ELISA Ab</t>
  </si>
  <si>
    <t>HI</t>
  </si>
  <si>
    <t>cELISA</t>
  </si>
  <si>
    <t>NP-ELISA</t>
  </si>
  <si>
    <t>RT-PCR</t>
  </si>
  <si>
    <t>ELISA</t>
  </si>
  <si>
    <t>SICCT</t>
  </si>
  <si>
    <t>Culture</t>
  </si>
  <si>
    <t>SIT</t>
  </si>
  <si>
    <t>Bovigam</t>
  </si>
  <si>
    <t>CFTb</t>
  </si>
  <si>
    <t>CFT</t>
  </si>
  <si>
    <t>CCTc</t>
  </si>
  <si>
    <t>CCT</t>
  </si>
  <si>
    <t>SCT + CCTd</t>
  </si>
  <si>
    <t>CCT severe</t>
  </si>
  <si>
    <t>CCT standard</t>
  </si>
  <si>
    <t>Virus Isolation in Cell Culture</t>
  </si>
  <si>
    <t>Sandwich Hybridisation</t>
  </si>
  <si>
    <t>Culture (PB)</t>
  </si>
  <si>
    <t>Culture (AEB)</t>
  </si>
  <si>
    <t>Complement fixation test</t>
  </si>
  <si>
    <t>EUCAST/CLSI Disk Diffusion AST</t>
  </si>
  <si>
    <t>MALDI-TOF</t>
  </si>
  <si>
    <t>Nanopore Sequencing</t>
  </si>
  <si>
    <t>LFD</t>
  </si>
  <si>
    <t>RT-PCR Microarray</t>
  </si>
  <si>
    <t>Ab test</t>
  </si>
  <si>
    <t>Dot ELISA</t>
  </si>
  <si>
    <t>HPeste des Petits Ruminants-b-ELISA; c-ELISA</t>
  </si>
  <si>
    <t>RT-PCR (tonsil scraping vs serum vs tonsil oral scape)</t>
  </si>
  <si>
    <t>Cell Culture and Nanopore Sequencing</t>
  </si>
  <si>
    <t>Faecal culture</t>
  </si>
  <si>
    <t>IFN-γ</t>
  </si>
  <si>
    <t>SAT (Serum Agglutination Test)</t>
  </si>
  <si>
    <t>Broth Culture</t>
  </si>
  <si>
    <t>Pigs; boar</t>
  </si>
  <si>
    <t>Wild Pigs</t>
  </si>
  <si>
    <t>Humans; pigs</t>
  </si>
  <si>
    <t>amoxicillin</t>
  </si>
  <si>
    <t>amoxicillin-CA</t>
  </si>
  <si>
    <t>cefalexin</t>
  </si>
  <si>
    <t>colistin</t>
  </si>
  <si>
    <t>apramycin</t>
  </si>
  <si>
    <t>gentamicin</t>
  </si>
  <si>
    <t>kanamycin-paromomycin</t>
  </si>
  <si>
    <t>spectinomycin</t>
  </si>
  <si>
    <t>florfenicol</t>
  </si>
  <si>
    <t>doxycycline</t>
  </si>
  <si>
    <t>tetracycline</t>
  </si>
  <si>
    <t>enrofloxacin</t>
  </si>
  <si>
    <t>flumequine</t>
  </si>
  <si>
    <t>marbofloxacin</t>
  </si>
  <si>
    <t>trimethoprim-sulfa</t>
  </si>
  <si>
    <t>type 1 Asia</t>
  </si>
  <si>
    <t>type A</t>
  </si>
  <si>
    <t>type O</t>
  </si>
  <si>
    <t>Sows</t>
  </si>
  <si>
    <t>&gt;2 years</t>
  </si>
  <si>
    <t>All cattle &gt;0 years</t>
  </si>
  <si>
    <t>Parturient cows</t>
  </si>
  <si>
    <t>&gt;=2nd lactation</t>
  </si>
  <si>
    <t>cows</t>
  </si>
  <si>
    <t>1-2 years</t>
  </si>
  <si>
    <t>2-3 years</t>
  </si>
  <si>
    <t>&gt;3 years</t>
  </si>
  <si>
    <t>&gt;1 year</t>
  </si>
  <si>
    <t>2–5 years</t>
  </si>
  <si>
    <t>2–4 years</t>
  </si>
  <si>
    <t>Dam</t>
  </si>
  <si>
    <t>0-99 days</t>
  </si>
  <si>
    <t>&gt;100 days</t>
  </si>
  <si>
    <t>post mortem</t>
  </si>
  <si>
    <t>study data vs SICCT</t>
  </si>
  <si>
    <t>manufacturer data vs SICCT</t>
  </si>
  <si>
    <t>study data vs bacteriology</t>
  </si>
  <si>
    <t>manufacturer data vs bacteriology</t>
  </si>
  <si>
    <t>study data</t>
  </si>
  <si>
    <t>manufacturer data</t>
  </si>
  <si>
    <t>cdtA</t>
  </si>
  <si>
    <t>cdtB</t>
  </si>
  <si>
    <t>cdtC</t>
  </si>
  <si>
    <t>23S rRNA</t>
  </si>
  <si>
    <t>ceuE</t>
  </si>
  <si>
    <t>hipO</t>
  </si>
  <si>
    <t>lpxA</t>
  </si>
  <si>
    <t>mapA</t>
  </si>
  <si>
    <t>ask</t>
  </si>
  <si>
    <t>prioCHECK CSFV Erns</t>
  </si>
  <si>
    <t>aborting</t>
  </si>
  <si>
    <t>amoxicillin-clavulanic acid</t>
  </si>
  <si>
    <t>ampicillin</t>
  </si>
  <si>
    <t>cirpofloxacin</t>
  </si>
  <si>
    <t>ceftriaxone</t>
  </si>
  <si>
    <t>trimethoprim-selfamethoxazole</t>
  </si>
  <si>
    <t>blaTEM1-B</t>
  </si>
  <si>
    <t>+ blaCTXM-1</t>
  </si>
  <si>
    <t>+ blaTEM-106</t>
  </si>
  <si>
    <t>+ blaTEM-1A</t>
  </si>
  <si>
    <t>blaTEM-1A</t>
  </si>
  <si>
    <t>+ ampC prom PM</t>
  </si>
  <si>
    <t>mcr1.1</t>
  </si>
  <si>
    <t>+ mcr2.1</t>
  </si>
  <si>
    <t>+ mcr5.1</t>
  </si>
  <si>
    <t>aac3IV</t>
  </si>
  <si>
    <t>+ aac3IVa</t>
  </si>
  <si>
    <t>+ aac3IId</t>
  </si>
  <si>
    <t>aph3Ia</t>
  </si>
  <si>
    <t>aad1</t>
  </si>
  <si>
    <t>+ aad10</t>
  </si>
  <si>
    <t>+ aad12</t>
  </si>
  <si>
    <t>+ aad2</t>
  </si>
  <si>
    <t>floR</t>
  </si>
  <si>
    <t>tet(A)</t>
  </si>
  <si>
    <t>+ tet(B)</t>
  </si>
  <si>
    <t>ParC PM</t>
  </si>
  <si>
    <t>+ GyrA PM</t>
  </si>
  <si>
    <t>+ qnrS1</t>
  </si>
  <si>
    <t>qnrS1</t>
  </si>
  <si>
    <t>+ qnrS1 Mut</t>
  </si>
  <si>
    <t>dfra1-10</t>
  </si>
  <si>
    <t>+ dfra1-8</t>
  </si>
  <si>
    <t>+ dfra5</t>
  </si>
  <si>
    <t>+ dfra12</t>
  </si>
  <si>
    <t>+ dfra14</t>
  </si>
  <si>
    <t>+ dfra36</t>
  </si>
  <si>
    <t>6-21 dpi</t>
  </si>
  <si>
    <t>21-180 dpi</t>
  </si>
  <si>
    <t>Idexx</t>
  </si>
  <si>
    <t>Pigtyp</t>
  </si>
  <si>
    <t>IDVet</t>
  </si>
  <si>
    <t>Ingezim 2.0</t>
  </si>
  <si>
    <t>Ingezim Universal</t>
  </si>
  <si>
    <t>PrioCHECK</t>
  </si>
  <si>
    <t>&gt;1 positive faecal culture</t>
  </si>
  <si>
    <t>&gt;1 seropositive animal</t>
  </si>
  <si>
    <t>&gt;2 seropositive animals</t>
  </si>
  <si>
    <t>14 dpi</t>
  </si>
  <si>
    <t>28 dpi</t>
  </si>
  <si>
    <t>H1N1</t>
  </si>
  <si>
    <t>H3N2</t>
  </si>
  <si>
    <t>Comparative</t>
  </si>
  <si>
    <t>Manufacturer Claim</t>
  </si>
  <si>
    <t>Systematic Review</t>
  </si>
  <si>
    <t>Serum; blood; bloody swabs; bone marrow; spleen</t>
  </si>
  <si>
    <t>Serum</t>
  </si>
  <si>
    <t>Blood (direct under field conditions)</t>
  </si>
  <si>
    <t>Blood (freeze thawed)</t>
  </si>
  <si>
    <t>Blood (ideal quality matrix)</t>
  </si>
  <si>
    <t>Blood</t>
  </si>
  <si>
    <t>Blood; lung</t>
  </si>
  <si>
    <t>Oral fluid</t>
  </si>
  <si>
    <t>Serum; oral fluid</t>
  </si>
  <si>
    <t>Blood; bone; organs</t>
  </si>
  <si>
    <t>Commercial protocol</t>
  </si>
  <si>
    <t>Research protocol</t>
  </si>
  <si>
    <t>Serum; blood</t>
  </si>
  <si>
    <t>Serum; milk</t>
  </si>
  <si>
    <t>Skin</t>
  </si>
  <si>
    <t>Skin lesions</t>
  </si>
  <si>
    <t>Tissue</t>
  </si>
  <si>
    <t>Skin (caudal fold)</t>
  </si>
  <si>
    <t>Skin (cervical)</t>
  </si>
  <si>
    <t>Bulk Milk Tank</t>
  </si>
  <si>
    <t>Tracheal Aspiration Sample</t>
  </si>
  <si>
    <t>Serum (individual)</t>
  </si>
  <si>
    <t>Milk (individual)</t>
  </si>
  <si>
    <t>Ear notch samples</t>
  </si>
  <si>
    <t>Herd level sensitivity</t>
  </si>
  <si>
    <t>Herd level specificity</t>
  </si>
  <si>
    <t>Pooled caecal samples</t>
  </si>
  <si>
    <t>Archived cultures</t>
  </si>
  <si>
    <t>vaccinated sera</t>
  </si>
  <si>
    <t>Serum; plasma; milk</t>
  </si>
  <si>
    <t>Cultured Samples (Faecal)</t>
  </si>
  <si>
    <t>Cultured Samples</t>
  </si>
  <si>
    <t>Serum; meat juice</t>
  </si>
  <si>
    <t>Liver</t>
  </si>
  <si>
    <t>Dot ELISA vs Sandwich ELISA</t>
  </si>
  <si>
    <t>Cell ELISA vs Infectivity titration</t>
  </si>
  <si>
    <t>Blocking ELISA vs VNT</t>
  </si>
  <si>
    <t>Competitive ELISA vs VNT</t>
  </si>
  <si>
    <t>indirect ELISA vs competitive ELISA</t>
  </si>
  <si>
    <t>HPeste des Petits Ruminants-b-ELISA vs c-ELISA)</t>
  </si>
  <si>
    <t>HPeste des Petits Ruminants-b-ELISA vs compared with c-ELISA</t>
  </si>
  <si>
    <t>Serum; semen; blood (individual)</t>
  </si>
  <si>
    <t>Tonsil</t>
  </si>
  <si>
    <t>Tonsil oral scrape</t>
  </si>
  <si>
    <t>Faeces</t>
  </si>
  <si>
    <t>Milk</t>
  </si>
  <si>
    <t>Serum; milk (individual/bulk)</t>
  </si>
  <si>
    <t>Faeces; tissue</t>
  </si>
  <si>
    <t>In this study, 12 commercial PCR kits were compared to an OIE-recommended method. Samples representing different matrices, genome loads, and genotypes were included in a panel that was tested under diagnostic conditions. The comparison included user-friendliness, internal controls, and the time required. All qPCRs were able to detect African Swine FeverV genome in different matrices across all genotypes and disease courses. With one exception, there were no significant differences when comparing the overall mean. The overall specificity was 100% (95% CI 87.66–100), and the sensitivity was between 95% and 100% (95% CI 91.11–100).</t>
  </si>
  <si>
    <t>5.5-57 genome copies - [This study describes the development of the now OIE recommended PCR assay] A real-time polymerase chain reaction (PCR) assay for the rapid detection of African swine fever virus (African Swine FeverV), multiplexed for simultaneous detection of swine beta-actin as an endogenous control, has been developed and validated by four National Reference Laboratories of the European Union for African swine fever (African Swine Fever) including the European Union Reference Laboratory.</t>
  </si>
  <si>
    <t>13 genome copies (lowest) - 41 genome copies (highest) [This study describes comparison of 8 commercial PCR kits with primers developed by King et al. (WOAH)] we tested five commercial quantitative real-time PCR (qPCR) master mixes from Applied Biosystems, Bio-Rad, Biotechrabbit, Promega and Qiagen using the same primers and probe mix derived from the King et al.'s protocol for the sensitivity, specificity, correlation and inter-assay agreement. We further included three ad hoc molecular diagnostic kits (VetMax™ African Swine Fever Detection Kit [Applied Biosystems], ID Gene African Swine Fever Duplex [ID-Vet] and Virotype African Swine Fever PCR Kit [Qiagen/Indical]). The limit of detection (LOD) was assessed for each assay. The comparative study panel comprised 83 archived DNA samples from African Swine Fever virus (African Swine FeverV) clinical samples, belonging to five different genotypes from outbreaks in 16 countries in Asia and Africa. The analytical specificity was assessed against a panel of swine pathogens. The LOD ranged from 13 to 41 gene copies per reaction; VetMax ™ African Swine Fever Detection Kit from Applied Biosystems exhibited the lowest detection limit (13 gene copies per reaction) and iQ Supermix from Bio-Rad the highest detection limit (41 gene copies per reaction).</t>
  </si>
  <si>
    <t>In detail, we evaluated the performance of the commercially available INGEZIM African Swine FeverV CROM Ag lateral flow assay (Eurofins Technologies Ingenasa) with selected high-quality reference blood samples, and with blood samples from wild boar carcasses collected under field conditions in Germany.</t>
  </si>
  <si>
    <t>We evaluated a commercial serological test kit (Pen-side [PS]) for use in the field. We sampled 113 hunter-harvested WB during the 2014–15 season, collecting blood and lung samples to conduct serological analyses and to screen for the African Swine Fever virus.</t>
  </si>
  <si>
    <t>This study represents a complete comparative analysis of the most widely used African swine fever (African Swine Fever) diagnostic techniques in the European Union (EU) using field and experimental samples from animals infected with genotype II African Swine Fever virus (African Swine FeverV) isolates circulating in Europe. To detect African Swine FeverV, three different PCRs were evaluated in parallel using 785 field and experimental samples. The results showed almost perfect agreement between the Universal ProbeLibrary (UPL-PCR) and the real-time (κ = 0.94 [95% confidence interval {CI}, 0.91 to 0.97]) and conventional (κ = 0.88 [95% CI, 0.83 to 0.92]) World Organisation for Animal Health (OIE)-prescribed PCRs. The UPL-PCR had greater diagnostic sensitivity for detecting survivors and allows earlier detection of the disease. Compared to the commercial antigen enzyme-linked immunosorbent assay (ELISA), good-to-moderate agreement (κ = 0.67 [95% CI, 0.58 to 0.76]) was obtained, with a sensitivity of 77.2% in the commercial test. For African Swine Fever antibody detection, five serological methods were tested, including three commercial ELISAs, the OIE-ELISA, and the confirmatory immunoperoxidase test (IPT).</t>
  </si>
  <si>
    <t>Here, we estimated and compared the diagnostic sensitivity and specificity of a novel indirect ELISA (iELISA) for African Swine Fever virus p30 antibody (Innoceleris LLC.) and the VetAlert™ African Swine Fever virus DNA Test Kit (qPCR, Tetracore Inc.) in field samples from Vietnam by assuming that disease status 1) is known and 2) is unknown using a BLCA model. In this cross-sectional study, 398 paired, individual swine serum/oral fluid (OF) samples were collected from 30 acutely African Swine Fever-affected farms, 37 chronically African Swine Fever-affected farms, and 20 African Swine Fever-unaffected farms in Vietnam. Samples were tested using both diagnostic assays. Diagnostic sensitivity was calculated assuming samples from African Swine Fever-affected farms were true positives and diagnostic sensitivity by assuming samples from unaffected farms were true negatives. ROC curves were plotted and AUC calculated for each test/sample combination. For comparison, a conditionally dependent, four test/sample combination, three population BLCA model was fit.</t>
  </si>
  <si>
    <t>In this study, we further evaluated the use of dry blood swabs for the detection of African Swine FeverV antibody and genome with samples from animal trials and diagnostic submissions (blood, bone and organs) from Estonia. Compared to serum samples, dried blood swabs yielded 93.1% (95% confidence interval: [83.3, 98.1]) sensitivity and 100% [95.9, 100.0] specificity in a commercial African Swine FeverV antibody ELISA. Similarly, the swabs gave a sensitivity of 98.9% [93.4, 100.0] and a specificity of 98.1% [90.1, 100.0] for genome detection by a standard African Swine FeverV p72 qPCR when compared to EDTA blood. The same swabs were tested in a VP72-antibody lateral flow device, with a sensitivity of 94.7% [85.4, 98.9] and specificity of 96.1% [89.0, 99.2] compared to the serum ELISA. When GenoTube samples tested in ELISA and LFD were compared, the sensitivity was 96.3% [87.3, 99.5] and the specificity was 93.8% [86.0, 97.9].</t>
  </si>
  <si>
    <t>The objective of this study was to estimate the diagnostic sensitivity (Se) and specificity (Sp) of the HI test and six other diagnostic assays for the detection of AI antibodies without assuming a gold standard.</t>
  </si>
  <si>
    <t>a specific workflow was developed to evaluate in silico the complementarity of primers and probes of four published RT-qPCR protocols to their target regions. The four assays and one commercially available kit for AIV detection were evaluated both for their analytical sensitivity using eight different viral dilution panels and for their diagnostic performances against clinical specimens of known infectious status. Differences were observed among the tests under evaluation, both in terms of analytical sensitivity and of diagnostic performances. This finding confirms the importance of continuously monitoring the primers and probes complementarity to their binding regions.</t>
  </si>
  <si>
    <t>Sera (n = 1055) from 74 commercial chicken flocks were tested by both methods. A Bayesian approach served to estimate diagnostic test sensitivities and specificities, without assuming any ‘gold standard’. Sensitivity and specificity of the ELISA was 97% and 99.8%, and for H5/H7 HI 43% and 99.8%, respectively, although H5/H7 HI sensitivity varied considerably between infected flocks. ELISA therefore provides superior sensitivity for the screening of chicken flocks as part of an algorithm, which subsequently utilises H5/H7 HI to identify infection by these two subtypes. With the calculated sensitivity and specificity, testing nine sera per flock is sufficient to detect a flock seroprevalence of 30% with 95% probability.</t>
  </si>
  <si>
    <t>This paper aims to describe and analyse the results obtained with the diagnostics used in Belgium during the 2006 BT crisis. The diagnosis was based on a combination of antibody detection (competitive ELISA, cELISA) and viral RNA detection by real-time RT-PCR (RT-qPCR).</t>
  </si>
  <si>
    <t>During the bluetongue outbreak in the Netherlands in 2006, caused by BTV serotype 8, coupled serum and milk samples were obtained from 470 individual cows from 10 BTV-infected farms with an average seroprevalence of 57%. In addition, bulk milk samples of the same farms, and historically BT-negative samples were tested.</t>
  </si>
  <si>
    <t>The sensitivity of the SICCT test reported in the literature shows a lot of variation and was reported in previous research based on summary values of field trials [1] to be between 52.0% and 100% with median values of 80.0% and 93.5% for standard and severe interpretations, respectively. Research based on meta-analyses in a systematic review of the scientific literature using Bayesian logistic regression models concluded the median sensitivity for the SICCT test (standard interpretation) to be 50% with wide Bayesian credible intervals (CrI) (95% CrI 26–78% (median sensitivity of 63% (95% CrI 40–84%) at severe interpretation) [7]. The same study stated the median sensitivity of routine post-mortem examination at meat inspection to be 71% (95% CrI 37–92%).</t>
  </si>
  <si>
    <t>The specificity of the SICCT test has previously been estimated at over 99.9% [1]. Similar figures were quoted (specificity of 99.98% (95% confidence interval (CI) ±0.004%)) for standard interpretation and for severe interpretation (99.91% (95% CI ±0.013%)) [3]. The previously mentioned study using meta-analyses [7] found a median specificity for the SICCT test of 100% (95% CrI 99–100%) and a similar figure for the median specificity of routine post-mortem examination (100%; 95% CrI 99–100%).</t>
  </si>
  <si>
    <t>The aim of this study was to estimate and compare sensitivities and specificities of bacteriology, histopathology and PCR under French field conditions, in the absence of a gold standard using latent class analysis. The studied population consisted of 5,211 animals from which samples were subjected to bacteriology and PCR (LSI VetMAX™ Mycobacterium tuberculosis Complex PCR Kit, Life Technologies) as their herd of origin was either suspected or confirmed infected with bTB or because bTB-like lesions were detected during slaughterhouse inspection. Samples from 697 of these animals (all with bTB-like lesions) were subjected to histopathology. Bayesian models were developed, allowing for dependence between bacteriology and PCR, while assuming independence from histopathology.</t>
  </si>
  <si>
    <t>This study aims to compare and validate two DNA isolation protocols and three different specific DNA targets, IS6110, IS4, and mpb70, to confirm Mycobacterium tuberculosis complex (MTC) infection by real-time PCR directly from fresh tissue samples. Fresh lymph node samples were collected from 81 cattle carcasses at the slaughterhouse. A comparison of both extraction protocols was performed with IS6110-real-time PCR, showing an adjusted sensitivity (SE) of 78.34% and 95.9% for protocols 1 and 2, respectively, while the specificity (SP) was 100% in both cases. Afterward, the comparison between IS4 and mpb70 targets was performed from the samples extracted with protocol 2, obtaining an adjusted SE of 90.87% and 83.3%, respectively, and an SP of 100% in both cases. The positive likelihood ratio was ∞ for the three targets, and the negative likelihood ratio was 0.04, 0.091, and 0.16 for IS6110, IS4, and mpb70, respectively.</t>
  </si>
  <si>
    <t>In this study, performance of two commercial serological assays developed to detect bovine tuberculosis were evaluated: Enferplex Bovine TB antibody kit including 11 antigens (EnferGroup, Ireland) and IDEXX M. bovis Ab kit (IDEXX, USA). The specificity value obtained with the ELISA IDEXX M. bovis Ab test was 97.1%, whereas it was 97.1% and 95.1% for the high specificity and sensitivity settings, respectively, with the Enferplex Bovine TB antibody kit. The sensitivity of the multiplexed Enferplex Bovine TB antibody test for SICCT-positive animals was higher (N = 172; 51.7% and 58.7% with high specificity and sensitivity settings, respectively) compared to the ELISA IDEXX M. bovis Ab test (sensitivity of 36.6%)</t>
  </si>
  <si>
    <t>Although various factors can reduce the sensitivity and specificity of the skin tests, these remain the primary ante mortem diagnostic tools for TB in cattle, providing a cost-effective and reliable means of screening entire cattle populations.</t>
  </si>
  <si>
    <t>he objective of this study was to estimate sensitivity and specificity across different cut-off values for the MVD-Enferplex BCV/Bovine Respiratory Syncytial Virus multiplex, by comparing them to a commercially available ELISA, the SVANOVIR® BCV-Ab and SVANOVIR® Bovine Respiratory Syncytial Virus-Ab, respectively. We analyzed bulk tank milk samples from 360 herds in a low- and 360 herds in a high-prevalence area. As none of the tests were considered perfect, estimation of test characteristics was performed using Bayesian latent class models. At the manufacturers’ recommended cut-off values, the median sensitivity for the Bovine Respiratory Syncytial Virus multiplex and the Bovine Respiratory Syncytial Virus ELISA was 94.4 [89.8–98.7 95% Posterior Credibility Interval (PCI)] and 99.8 [98.7–100 95% PCI], respectively. The median specificity for the Bovine Respiratory Syncytial Virus multiplex was 90.6 [85.5–94.4 95% PCI], but only 57.4 [50.5–64.4 95% PCI] for the Bovine Respiratory Syncytial Virus ELISA.</t>
  </si>
  <si>
    <t>twenty Bovine Respiratory Syncytial Virus strains and 14 heterologous bovine viruses were used to check the kit's sensitivity and specificity. The efficiency and detection limit of the kit were determined by testing dilution series of a Bovine Respiratory Syncytial Virus strain. The comparison between real-time RT-PCR kit and FAT was performed with 94 clinical samples from calves with clinical signs of respiratory disease including lung tissues (n = 55), transtracheal aspiration samples (n = 20), and nasal swab samples (n = 19). All of the Bovine Respiratory Syncytial Virus strains tested were detected by real-time RT-PCR. No cross-reaction was shown with the 14 heterologous bovine viruses.</t>
  </si>
  <si>
    <t>Four ear notch samples and four sera were provided to the participating veterinary diagnostic laboratories (n = 40). Two of the ear notches and two sera contained Bovine Viral Diarrhoea VirusV and two ear notches and one serum were negative for pestiviruses. The remaining serum was positive for the ovine border disease virus (BDV). The sample panel was analyzed by an ERNS-based ELISA for antigen detection, diverse real-time RT-PCR (RT-qPCR) assays and/or virus isolation.</t>
  </si>
  <si>
    <t>Derived from https://ca.idexx.com/pdf/en_ca/livestock-poultry/bvdv-p80-ab-insert.pdf listed in larger study examining herd level prevalence of vet pathogens in UK dairy herds</t>
  </si>
  <si>
    <t>Detection of Campylobacter spp. and Enterobacter Sakazakii in Food with a New Test Kit System</t>
  </si>
  <si>
    <t>Comparison of various culture methods with or without enrichment/resucitation and RT-PCR assay for detecting Campylobacter in UK broilers</t>
  </si>
  <si>
    <t>This study examined the sensitivity and specificity of 12 PCR assays targeting 23S rRNA, ceuE, lpxA, hipO, mapA, ask, and cdt genes of C. jejuni and C. coli. The sensitivities of PCR assays were 85.2–100%, and 97–100%, and the specificities were 90.5–100%, and 94.3–100% for the tested C. jejuni (n = 61) and C. coli (n = 33) strains, respectively. Two PCR assays, targeting cdtC and hipO genes, were found to be 100% sensitive and/or specific for all C. jejuni strains, while 3 assays, targeting cdtB, cdtA, and ask genes, were 100% sensitive and/or specific for C. coli strains. However, PCR assays for hipO and ask genes are problematic to conduct simultaneously due to the differences in PCR conditions. Overall, multiplex PCR assays targeting cdtC and cdtB genes, encoding 2 subunits of the same toxin, were concluded to be the most reliable.</t>
  </si>
  <si>
    <t>This review thus presents recent advances in the diagnosis of CSF and future perspectives.</t>
  </si>
  <si>
    <t>The CHEKIT Q Fever Antibody ELISA, (IDEXX Laboratories, Inc) is based on C. burnetii purified antigens of the 9‐Mile tick‐sourced strain.32 It can be used on serum, plasma and milk of ruminants. The manufacturer claims 100% sensitivity and 100% specificity based on tests performed on 81 samples of animals with known infection status.</t>
  </si>
  <si>
    <t>Less sensitive than most ELISA (as low as 10% in aborting animals); good specificity (&gt;98%)</t>
  </si>
  <si>
    <t>In Europe, the LSIVET Ruminant Milk/Serum Q fever (Laboratoire Service International, Lissieu, France) is an ELISA test using an ovine‐derived antigen.33 Sensitivity is estimated to be 85% and specificity at 95%.</t>
  </si>
  <si>
    <t>Derived from https://thermofisher.com/order/catalog/product/ELISACOXLS2 listed in larger study on herd level prevalence UK dairy cattle</t>
  </si>
  <si>
    <t>PCR assays were developed and compared to AST and sequencing. Sensitivity and specificity is reported for a wide range of antibiotics.</t>
  </si>
  <si>
    <t>[category agreement between the two methods] EFSA report, reports a range of AST agreement percentages between the two most commonly used (EUCAST/CLSI) methodologies. However, this is not standardised in vet medicine laboratories.</t>
  </si>
  <si>
    <t>EFSA report, reports a range of AST agreement percentages between the two most commonly used (EUCAST/CLSI) methodologies. However, this is not standardised in vet medicine laboratories.</t>
  </si>
  <si>
    <t>Here, nanopore sequencing was used on 94 field isolates to assess the predictive power, using the meta R package to determine sensitivity and specificity and associated credibility intervals of genotypes associated with virulence and AMR.</t>
  </si>
  <si>
    <t>Manufacturer factsheet for the PrioCHECK Foot and Mouth Disease ELISA - Evaluated by FMD laboratory Pirbright Institute, UK</t>
  </si>
  <si>
    <t>[concordance] Inter laboratory comparison of 2 commercially available ELISAs: ProCHECK and NSP</t>
  </si>
  <si>
    <t>Three commercially available ELISAs for the detection of antibodies to the non-structural proteins of foot-and-mouth disease virus (FMDV) were evaluated, using sera from uninfected, vaccinated, infected, inoculated, first vaccinated and subsequently infected, and first vaccinated and subsequently inoculated cattle.</t>
  </si>
  <si>
    <t>Extensive review coverting a wide range of diagnostic tests including RT-PCR, LFD, and novel isothermal technologies</t>
  </si>
  <si>
    <t>Manufacturer factsheet for the PrioCHECK Porcine HEV ELISA Ab strip kit</t>
  </si>
  <si>
    <t>An international collaborative study on method reproducibility involving 11 laboratories was performed for an HEV-RNA detection method, which consists of steps of sample homogenization, RNA extraction and real-time RT-PCR detection, including a process control. Naturally contaminated pork liver samples containing two different amounts of HEV and a HEV-negative pork liver sample were tested by all laboratories using the method.</t>
  </si>
  <si>
    <t>7 pg - A multiplex polymerase chain reaction (M-PCR) was developed to detect and differentiate between BHV-1 and BHV-5. In this M-PCR two pairs of primers (TK1, TK2 and GD1, GD2) were used in the same reaction mix to amplify a thymidine kinase genomic region (183 bp) of BHV-1 and one genomic region of the glycoprotein D (564 bp) of BHV-5. The specificity of the M-PCR was demonstrated when using both primers pairs simultaneously with BHV-1 and BHV-5 templates.</t>
  </si>
  <si>
    <t>Derived from http://search.cosmobio.co.jp/cosmo_search_p/search_gate2/docs/GDH_/VFP03140960.2006823.pdf listed in larger study examining herd level prevalence of vet pathogens in UK dairy herds</t>
  </si>
  <si>
    <t>Extensive review covering a wide range of Peste des Petits Ruminants diagnostics including those listed, and others such as LAMP</t>
  </si>
  <si>
    <t>The sensitivity and specificity of HPeste des Petits Ruminants- b-ELISA® were 79.55 and 99.74%, respectively, compared to c-ELISA. The HPeste des Petits Ruminants- b-ELISA® was in perfect agreement (κ = 0.86) with the c-ELISA in all sera collected from goats, sheep and cattle.</t>
  </si>
  <si>
    <t>Here, two newly emerged Peste des Petits Ruminants virus (Peste des Petits Ruminants) isolates from India and from the Middle East were tested in an animal trial to analyse their pathogenesis, and to evaluate serological and molecular detection methods. Animals infected with the two different Peste des Petits Ruminants isolates showed marked differences in clinical manifestation and scoring. The Peste des Petits Ruminants isolate from India was less virulent than the virus from the Middle East. Commercially available rapid detection methods for Peste des Petits Ruminants antigen (two Lateral Flow Devices (LFDs) and one antigen ELISA) were evaluated in comparison with a nucleic acid detection method.</t>
  </si>
  <si>
    <t>Here, we evaluate the practicability of the method by applying it to the results of six ELISA tests for antibodies against the porcine reproductive and respiratory syndrome (PRRS) virus in pigs that generally follow the same biological principle. First, we present different methods of identifying suitable starting values for the algorithm and apply these to the dataset and a vaccinated subgroup. We present the calculated values of the test accuracies, the estimated proportion of antibody-positive animals and the dependency structure for both datasets. Different starting values led to matching results for the entire dataset. For the vaccinated subgroup, the results were more dependent on the selected starting values. All six ELISA tests are well suited to detect antibodies against PRRS virus, whereas none of the tests had the best values for sensitivity and specificity simultaneously.</t>
  </si>
  <si>
    <t>Comparison of Commercial Real-Time Reverse Transcription-PCR Assays for Reliable, Early, and Rapid Detection of Heterologous Strains of Porcine Reproductive and Respiratory Syndrome Virus in Experimentally Infected or Noninfected Boars by Use of Different Sample Types</t>
  </si>
  <si>
    <t>This study compares a new non invsasive method for collection rather of the samples for RT-qPCR diagnosis</t>
  </si>
  <si>
    <t>In the present study, we examined the suitability of different cell lines as a possible replacement of primary pulmonary alveolar macrophages (PAM) cells for isolation and growth of PRBovine Respiratory Syncytial Virus.</t>
  </si>
  <si>
    <t>HEYM medium</t>
  </si>
  <si>
    <t>TREK medium</t>
  </si>
  <si>
    <t>ATCC 19698</t>
  </si>
  <si>
    <t>IDEXX</t>
  </si>
  <si>
    <t>VRI316</t>
  </si>
  <si>
    <t>LAM</t>
  </si>
  <si>
    <t>PPA3</t>
  </si>
  <si>
    <t>Various</t>
  </si>
  <si>
    <t>Allied</t>
  </si>
  <si>
    <t>PPDa</t>
  </si>
  <si>
    <t>PPDj</t>
  </si>
  <si>
    <t>sELISA (HerdChek, IDEXX)</t>
  </si>
  <si>
    <t>mELISA (Antel Biosystems)</t>
  </si>
  <si>
    <t>sELISA</t>
  </si>
  <si>
    <t>sELISA (Paracheck, CSL)</t>
  </si>
  <si>
    <t>mELISA (Parachek2, Prionics)</t>
  </si>
  <si>
    <t>mELISA (IDEXX)</t>
  </si>
  <si>
    <t>mELISA (IDVet)</t>
  </si>
  <si>
    <t>sELISA (Not specified)</t>
  </si>
  <si>
    <t>BMT ELISA (non-commercial adapted ELISA)</t>
  </si>
  <si>
    <t>BMT ELISA (Pourquier)</t>
  </si>
  <si>
    <t>Empty Cell</t>
  </si>
  <si>
    <t>BMT ELISA (Prionics)</t>
  </si>
  <si>
    <t>BMT ELISA (IDEXX/Pourquier)</t>
  </si>
  <si>
    <t>BMT ELISA (Parachek 2, Prionics)</t>
  </si>
  <si>
    <t>Test evaluated</t>
  </si>
  <si>
    <t>The objective of this study was to determine the diagnostic value of maternal serology for the diagnosis of Salmonellabovine abortion and stillbirth. A retrospective, unmatched, case-control study was carried out using twenty year's data (1989-2009) from bovine foetal submissions to an Irish government veterinary laboratory. Cases (n = 214) were defined as submissions with a S. Dublin culture-positive foetus from a S. Dublin unvaccinated dam where results of maternal S. Dublin serology were available.</t>
  </si>
  <si>
    <t>Diagnostic test efficacy used in model parameterisation</t>
  </si>
  <si>
    <t>We developed and evaluated a quantitative PCR (qPCR) method on spiked sheep tissue and fecal samples for the detection and quantification of Salmonellaspp.</t>
  </si>
  <si>
    <t>The method was directed towards a Salm. Dublin-specific sequence of the vagC gene on the Salmonellavirulence plasmid (pSDV) and towards Salmonellagenus-specific sequence of the invA gene, serving as an internal amplification control. The method showed 100% inclusivity and exclusivity when tested on a strain collection containing 50 serotyped S . Dublin strains, 20 strains of other Salmonellaserotypes and 10 non- Salmonellastrains. The method also showed 100% inclusivity and 99% exclusivity in a collaborative study comprising eight laboratories, where each laboratory received ten different S . Dublin strains and 10 other Salmonellaserotypes.</t>
  </si>
  <si>
    <t>Derived from https://tools.thermofisher.com/content/sfs/manuals/MAN0013897_7610620_UG_en.pdf listed in larger study examining herd level prevalence of vet pathogens in UK dairy herds</t>
  </si>
  <si>
    <t>Recently a commercial enzyme-linked immunosorbent assay (ELISA) kit for detecting antibody against H1N1 swine influenza virus (SIV) has been made available to diagnosticians and veterinary practitioners. Because the hemagglutination inhibition (HI) test has been considered the standard test for SIV serology, diagnostic performance of the new ELISA was evaluated using positive (n = 60) and negative (n = 188) serum samples from young pigs with known status of SIV infection and compared with that of the HI test. Both ELISA and HI test identified all negative animals correctly.</t>
  </si>
  <si>
    <t>[Trial on humans H1N1 detection]</t>
  </si>
  <si>
    <t>a commercial blocking enzyme-linked immunosorbent assay (ELISA) developed for the detection of Influenza A virus nucleoprotein antibodies in avian species was evaluated for the detection of anti-influenza serum antibodies in swine. Serum samples used to evaluate the test were archived samples from influenza research conducted at the U.S. Department of Agriculture–Agricultural Research Service–National Animal Disease Center and included samples from influenza-inoculated pigs (H1N1, H1N2, H2N3, and H3N2), contact-infected pigs, vaccinated pigs, and negative controls.</t>
  </si>
  <si>
    <t>The IDEXX Swine influenza virus H1N1 and H3N2 enzyme-linked immunosorbent assays (ELISAs) are used worldwide, but their capacity to detect antibodies to European Swine influenza viruses (SIVs) has not been documented. A total of 313 well-defined sera from SIV seronegative pigs and pigs experimentally infected with European SIVs were used to compare the performance of both ELISAs and the hemagglutination inhibition (HI) test. The ELISAs largely failed to detect pigs that had been infected with H1N1 (0/42 positive in H1N1 ELISA) or H3N2 only (9/18 positive in H3N2 ELISA; group 1). Higher ELISA detection rates were found after consecutive infection of pigs with either H1N1 or H3N2 and 1 other subtype (7/40 and 11/22 positive in H1N1 and H3N2 ELISA, respectively; group 2). Of 39 pigs that had been vaccinated twice with 1 of 4 commercial SIV vaccines (group 3), 25 tested positive in the H1N1 and 4 in the H3N2 ELISA. Pigs that had received a single vaccination after a prior infection with H1N1 and/or H3N2 (group 4) were more frequently positive than group 1 or 3 pigs (23/24 and 15/24 positive in H1N1 and H3N2 ELISA, respectively). Both the H1N1 and H3N2 ELISA showed a low sensitivity (39% and 35%, respectively) relative to the HI test.</t>
  </si>
  <si>
    <t>Pikalo et al., 2022</t>
  </si>
  <si>
    <t>Tignon et al., 2011</t>
  </si>
  <si>
    <t>Auer et al., 2022</t>
  </si>
  <si>
    <t>Cappai et al., 2017</t>
  </si>
  <si>
    <t>Gallardo et al., 2015</t>
  </si>
  <si>
    <t>Schambow et al., 2023</t>
  </si>
  <si>
    <t>Carlson et al., 2017</t>
  </si>
  <si>
    <t>Comin et al., 2012</t>
  </si>
  <si>
    <t>Laconi et al., 2020</t>
  </si>
  <si>
    <t>Arnold et al., 2018</t>
  </si>
  <si>
    <t>Vandenbussche et al., 2008</t>
  </si>
  <si>
    <t>Kramps et al., 2008</t>
  </si>
  <si>
    <t>O'Hagen et al., 2019</t>
  </si>
  <si>
    <t>Courcoul et al., 2014</t>
  </si>
  <si>
    <t>Vera-Salmoral et al., 2023</t>
  </si>
  <si>
    <t>Moens et al., 2023</t>
  </si>
  <si>
    <t>de la Rua-Domenech et al., 2006</t>
  </si>
  <si>
    <t>Toftaker et al., 2018</t>
  </si>
  <si>
    <t>Timsit et al., 2010</t>
  </si>
  <si>
    <t>Hanon et al. 2018</t>
  </si>
  <si>
    <t>Hanon et al. 2019</t>
  </si>
  <si>
    <t>Hanon et al. 2020</t>
  </si>
  <si>
    <t>Hanon et al. 2021</t>
  </si>
  <si>
    <t>Mars and Van Maanen 2005</t>
  </si>
  <si>
    <t>Mars and Van Maanen 2006</t>
  </si>
  <si>
    <t>Wernicke and Beer, 2024</t>
  </si>
  <si>
    <t>Velasova et al., 2017</t>
  </si>
  <si>
    <t>Fabienke and Siegrist</t>
  </si>
  <si>
    <t>Rodgers et al., 2017</t>
  </si>
  <si>
    <t>Lutful Kabir et al., 2019</t>
  </si>
  <si>
    <t>Wang et al., 2020</t>
  </si>
  <si>
    <t>Plummer et al., 2018</t>
  </si>
  <si>
    <t>Pholwat et al., 2019</t>
  </si>
  <si>
    <t>Vereecke et al., 2023</t>
  </si>
  <si>
    <t>Applied Biosystems</t>
  </si>
  <si>
    <t>Browning et al., 2020</t>
  </si>
  <si>
    <t>Moonen et al., 2004</t>
  </si>
  <si>
    <t>Wong et al., 2020</t>
  </si>
  <si>
    <t>Trojnar et al., 2020</t>
  </si>
  <si>
    <t>Raaperi et al. 2014</t>
  </si>
  <si>
    <t>Raaperi et al. 2015</t>
  </si>
  <si>
    <t>Alegre et al., 2008</t>
  </si>
  <si>
    <t>Santhamani et al., 2016</t>
  </si>
  <si>
    <t>Lelisa et al., 2022</t>
  </si>
  <si>
    <t>Halecker et al., 2020</t>
  </si>
  <si>
    <t>Schonenberg et al., 2022</t>
  </si>
  <si>
    <t>Gerber et al., 2013</t>
  </si>
  <si>
    <t>Li et al., 2024</t>
  </si>
  <si>
    <t>Xie et al., 2021</t>
  </si>
  <si>
    <t>Nielsen and Toft, 2008</t>
  </si>
  <si>
    <t>Field et al., 2022</t>
  </si>
  <si>
    <t>Sanchez-Miguel et al., 2018</t>
  </si>
  <si>
    <t>Parker et al., 2020</t>
  </si>
  <si>
    <t>Persson et al., 2012</t>
  </si>
  <si>
    <t>Yoon et al., 2004</t>
  </si>
  <si>
    <t>Akhtar et al., 2020</t>
  </si>
  <si>
    <t>Ciacci-Zanella et al., 2010</t>
  </si>
  <si>
    <t>Barbe et al., 2009</t>
  </si>
  <si>
    <t>https://doi.org/10.3390%2Fv14020220</t>
  </si>
  <si>
    <t>https://doi.org/10.1016/j.jviromet.2011.09.007</t>
  </si>
  <si>
    <t>https://doi.org/10.1111/tbed.14491</t>
  </si>
  <si>
    <t>https://doi.org/10.1111/tbed.14248</t>
  </si>
  <si>
    <t>https://doi.org/10.7589/2016-05-112</t>
  </si>
  <si>
    <t>https://doi.org/10.1128%2FJCM.00857-15</t>
  </si>
  <si>
    <t>https://doi.org/10.3389%2Ffvets.2023.1079918</t>
  </si>
  <si>
    <t>https://doi.org/10.1111/tbed.12706</t>
  </si>
  <si>
    <t>https://doi.org/10.1111%2Fj.1750-2659.2012.00391.x</t>
  </si>
  <si>
    <t>https://doi.org/10.1038%2Fs41598-020-64003-6</t>
  </si>
  <si>
    <t>https://doi.org/10.1017%2FS0950268817002898</t>
  </si>
  <si>
    <t>https://doi.org/10.1016/j.vetmic.2007.10.029</t>
  </si>
  <si>
    <t>https://doi.org/10.1016/j.vetmic.2008.01.004</t>
  </si>
  <si>
    <t>https://doi.org/10.1017%2FS0950268819000888</t>
  </si>
  <si>
    <t>https://doi.org/10.1371%2Fjournal.pone.0090334</t>
  </si>
  <si>
    <t>https://doi.org/10.1128/spectrum.00348-23</t>
  </si>
  <si>
    <t>https://doi.org/10.1016/j.rvsc.2023.04.004</t>
  </si>
  <si>
    <t>https://doi.org/10.1016/j.rvsc.2005.11.005</t>
  </si>
  <si>
    <t>https://doi.org/10.1016/j.prevetmed.2018.03.008</t>
  </si>
  <si>
    <t>https://doi.org/10.1177/104063871002200211</t>
  </si>
  <si>
    <t>https://doi.org/10.1016/j.prevetmed.2018.07.008</t>
  </si>
  <si>
    <t>https://doi.org/10.1016/j.prevetmed.2018.07.009</t>
  </si>
  <si>
    <t>https://doi.org/10.1016/j.prevetmed.2018.07.010</t>
  </si>
  <si>
    <t>https://doi.org/10.1016/j.prevetmed.2018.07.011</t>
  </si>
  <si>
    <t>https://doi.org/10.1016/j.prevetmed.2005.08.005</t>
  </si>
  <si>
    <t>https://doi.org/10.1016/j.prevetmed.2005.08.006</t>
  </si>
  <si>
    <t>https://doi.org/10.1016/j.vetmic.2024.109985</t>
  </si>
  <si>
    <t>https://doi.org/10.3168/jds.2016-11863</t>
  </si>
  <si>
    <t>https://www.sigmaaldrich.com/BE/en/technical-documents/technical-article/microbiological-testing/pathogen-and-spoilage-testing/detection-of-campylobacter</t>
  </si>
  <si>
    <t>10.1111/zph.12306</t>
  </si>
  <si>
    <t>https://doi.org/10.7883/yoken.JJID.2018.340</t>
  </si>
  <si>
    <t>https://doi.org/10.3390/pathogens9080658</t>
  </si>
  <si>
    <t>https://doi.org/10.1111%2Fjvim.15229</t>
  </si>
  <si>
    <t>https://doi.org/10.1371%2Fjournal.pone.0216747</t>
  </si>
  <si>
    <t>https://doi.org/10.3389/fmicb.2023.1139312</t>
  </si>
  <si>
    <t>https://assets.thermofisher.com/TFS-Assets/GSD/Flyers/priocheck-fmdv-type-specific-a-asia1-o-flyer.pdf</t>
  </si>
  <si>
    <t>https://doi.org/10.1177%2F1040638720962070</t>
  </si>
  <si>
    <t>https://doi.org/10.1016/j.vetmic.2003.12.003</t>
  </si>
  <si>
    <t>https://doi.org/10.3389/fvets.2020.00477</t>
  </si>
  <si>
    <t>https://assets.thermofisher.com/TFS-Assets/GSD/Flyers/priocheck-porcine-hev-ab-strip-kit-flyer.pdf</t>
  </si>
  <si>
    <t>https://doi.org/10.3390%2Fmicroorganisms8101460</t>
  </si>
  <si>
    <t>https://doi.org/10.1016/j.tvjl.2014.05.040</t>
  </si>
  <si>
    <t>https://doi.org/10.1111/j.1439-0450.2001.00489.x</t>
  </si>
  <si>
    <t>10.1007/s00705-016-3009-2</t>
  </si>
  <si>
    <t>https://doi.org/10.1186%2Fs12866-022-02669-w</t>
  </si>
  <si>
    <t>https://doi.org/10.1111/tbed.13660</t>
  </si>
  <si>
    <t>https://doi.org/10.1371/journal.pone.0262944</t>
  </si>
  <si>
    <t>https://doi.org/10.1128/jcm.02685-12</t>
  </si>
  <si>
    <t>https://doi.org/10.1016/j.prevetmed.2023.106082</t>
  </si>
  <si>
    <t>https://doi.org/10.3390%2Fvaccines9060594</t>
  </si>
  <si>
    <t>https://doi.org/10.1016/j.vetmic.2007.12.011</t>
  </si>
  <si>
    <t>https://doi.org/10.1016/j.tvjl.2022.105786</t>
  </si>
  <si>
    <t>https://doi.org/10.1111/tbed.12784</t>
  </si>
  <si>
    <t>https://doi.org/10.1177%2F1040638720952359</t>
  </si>
  <si>
    <t>https://doi.org/10.1111/j.1365-2672.2012.05378.x</t>
  </si>
  <si>
    <t>https://doi.org/10.1177/104063870401600304</t>
  </si>
  <si>
    <t>https://core.ac.uk/download/pdf/327152388.pdf</t>
  </si>
  <si>
    <t>https://doi.org/10.1177/104063871002200102</t>
  </si>
  <si>
    <t>https://doi.org/10.1177/104063870902100113</t>
  </si>
  <si>
    <t>Within herd prevalence</t>
  </si>
  <si>
    <t>Cattle; small ruminants</t>
  </si>
  <si>
    <t>&lt;24 m</t>
  </si>
  <si>
    <t>&gt;24m</t>
  </si>
  <si>
    <t>&lt;12m</t>
  </si>
  <si>
    <t>12-24 m</t>
  </si>
  <si>
    <t>3-6 weeks</t>
  </si>
  <si>
    <t>7-8 weeks</t>
  </si>
  <si>
    <t>9-11 weeks</t>
  </si>
  <si>
    <t>&gt;=12 weeks</t>
  </si>
  <si>
    <t>Gilts and Sows</t>
  </si>
  <si>
    <t>All ages</t>
  </si>
  <si>
    <t>8-10 weeks</t>
  </si>
  <si>
    <t>12-13 weeks</t>
  </si>
  <si>
    <t>22 weeks</t>
  </si>
  <si>
    <t>sows</t>
  </si>
  <si>
    <t>weaned/growing</t>
  </si>
  <si>
    <t>4 weeks</t>
  </si>
  <si>
    <t>10 weeks</t>
  </si>
  <si>
    <t>16 weeks</t>
  </si>
  <si>
    <t>&gt;22 weeks</t>
  </si>
  <si>
    <t>Young stock</t>
  </si>
  <si>
    <t>Cows</t>
  </si>
  <si>
    <t>2 weeks - 22 weeks (slaughter)</t>
  </si>
  <si>
    <t>antibodies</t>
  </si>
  <si>
    <t>antigen</t>
  </si>
  <si>
    <t>IgG</t>
  </si>
  <si>
    <t>IgM</t>
  </si>
  <si>
    <t>conventional farm</t>
  </si>
  <si>
    <t>organic farm</t>
  </si>
  <si>
    <t>Spain</t>
  </si>
  <si>
    <t>Denmark</t>
  </si>
  <si>
    <t>France</t>
  </si>
  <si>
    <t>Italy</t>
  </si>
  <si>
    <t>Germany</t>
  </si>
  <si>
    <t>Croatia</t>
  </si>
  <si>
    <t>Belgium</t>
  </si>
  <si>
    <t>Switzerland</t>
  </si>
  <si>
    <t>Estonia</t>
  </si>
  <si>
    <t>Scotland</t>
  </si>
  <si>
    <t>U.K.</t>
  </si>
  <si>
    <t>Ireland</t>
  </si>
  <si>
    <t>Norway</t>
  </si>
  <si>
    <t>Spring</t>
  </si>
  <si>
    <t>Summer</t>
  </si>
  <si>
    <t>Autumn</t>
  </si>
  <si>
    <t>Winter</t>
  </si>
  <si>
    <t>England</t>
  </si>
  <si>
    <t>Belgium; Italy; France</t>
  </si>
  <si>
    <t>Survey</t>
  </si>
  <si>
    <t>Government Report (Wales)</t>
  </si>
  <si>
    <t>Seroprevalence</t>
  </si>
  <si>
    <t>Cross-sectional</t>
  </si>
  <si>
    <t>meat juice</t>
  </si>
  <si>
    <t>IgA</t>
  </si>
  <si>
    <t>Survey of veterinarians - estimate from 515 veterinarians across 11 European countries</t>
  </si>
  <si>
    <t>Faecal Culture</t>
  </si>
  <si>
    <t>Prevalence (PCR)</t>
  </si>
  <si>
    <t>2006</t>
  </si>
  <si>
    <t>2016-2017</t>
  </si>
  <si>
    <t>2013</t>
  </si>
  <si>
    <t>2019</t>
  </si>
  <si>
    <t>2009-2010</t>
  </si>
  <si>
    <t>2019-2020</t>
  </si>
  <si>
    <t>2011-2012</t>
  </si>
  <si>
    <t>&lt;2020</t>
  </si>
  <si>
    <t>1999-2000</t>
  </si>
  <si>
    <t>1995 (Czechia)</t>
  </si>
  <si>
    <t>2006 (France)</t>
  </si>
  <si>
    <t>2007 (France)</t>
  </si>
  <si>
    <t>2005</t>
  </si>
  <si>
    <t>2005-2006</t>
  </si>
  <si>
    <t>&lt;2009</t>
  </si>
  <si>
    <t>2011</t>
  </si>
  <si>
    <t>2012-2015</t>
  </si>
  <si>
    <t>2013-2014</t>
  </si>
  <si>
    <t>&lt;2011</t>
  </si>
  <si>
    <t>1998</t>
  </si>
  <si>
    <t>1999</t>
  </si>
  <si>
    <t>2000</t>
  </si>
  <si>
    <t>1998-2000</t>
  </si>
  <si>
    <t>2004</t>
  </si>
  <si>
    <t>1985-1997</t>
  </si>
  <si>
    <t>2007-2008</t>
  </si>
  <si>
    <t>2008-2009</t>
  </si>
  <si>
    <t>2008</t>
  </si>
  <si>
    <t>2010-2011</t>
  </si>
  <si>
    <t>2006 and 2011</t>
  </si>
  <si>
    <t>2014</t>
  </si>
  <si>
    <t>1994, 2009, 2010, 2013</t>
  </si>
  <si>
    <t>Jan-Mar 2014</t>
  </si>
  <si>
    <t>2016</t>
  </si>
  <si>
    <t>2000-2002</t>
  </si>
  <si>
    <t>1995-1997</t>
  </si>
  <si>
    <t>1996-2016</t>
  </si>
  <si>
    <t>2006-2008</t>
  </si>
  <si>
    <t>&lt;2017</t>
  </si>
  <si>
    <t>During the bluetongue outbreak in the Netherlands in 2006, caused by BTV serotype 8, coupled serum and milk samples were obtained from 470 individual cows from 10 BTV-infected farms with an average seroprevalence of 57%.</t>
  </si>
  <si>
    <t>A cross-sectional study to estimate the prevalence of BTB and identify associated risk factors was conducted between February 2016 and March 2017. A total of 174 herds comprising of 2,754 dairy cattle in the cities of Gondar, Hawassa and Mekelle were tested using the Single Intradermal Comparative Cervical Tuberculin (SICCT) test.</t>
  </si>
  <si>
    <t>A cross-sectional study was conducted in February 2013 by using Comparative Intra-dermal Tuberculin Test (CIDT) in order to determine the prevalence Bovine Tb and the associated risk factors in Tiyo, Agarfa districts and in Shashemene town of Oromia National Regional State.</t>
  </si>
  <si>
    <t>Welsh government report</t>
  </si>
  <si>
    <t>A cross-sectional survey was conducted in selected districts of Bangladesh to estimate the prevalence of bovine tuberculosis (bTB), and to identify the risk factors for bTB. We included 1865 farmed cattle from 79 herds randomly selected from five districts. Herd and animal level data were collected using semi-structured interviews with cattle herd owners. The single intradermal comparative tuberculin test (SICTT) was used to estimate the prevalence of bTB. The risk factors were identified using mixed-effect multiple logistic regression analyses.</t>
  </si>
  <si>
    <t>The herd seroprevalence of bovine respiratory syncytial virus (Bovine Respiratory Syncytial Virus) was studied in 59 dairy cattle herds using serology on random selected animals stratified by two age classes (heifers, cows).</t>
  </si>
  <si>
    <t>Min, median and maximum calculated from endemic and free countries within-herd prevalence reported.</t>
  </si>
  <si>
    <t>On average, the annual mortality rate of PI animals is 0.5, ranging from 0.26 to 0.74 (Houe, 1993).</t>
  </si>
  <si>
    <t>To determine the prevalence of Bovine Viral Diarrhoea VirusV in Belgium, a cross-sectional study was performed between November 2009 and March 2010. Young stock aged between 6 and 12 months from 773 randomly selected Belgian cattle herds were tested for Bovine Viral Diarrhoea VirusV-specific antibodies and antigen. With a target and maximum of 10 animals per sampled herd, a total of 5246 animals were selected.</t>
  </si>
  <si>
    <t>Bulk tank milk (BTM) samples and 10 heifer serum samples were collected from 120 Estonian dairy herds with at least 100 cows, between August 2019 and July 2020. All samples were tested for antibodies against bovine herpesvirus 1 (BHV-1), bovine viral diarrhoea virus (Bovine Viral Diarrhoea VirusV), bovine respiratory syncytial virus (Bovine Respiratory Syncytial Virus), Mycoplasma bovis, Mycobacterium avium spp. paratuberculosis (MAP) and Salmonellausing commercial ELISA.</t>
  </si>
  <si>
    <t>By the end of the sampling period, Campylobacter spp. were detected on all poultry farms included in the study. Campylobacter was most frequently isolated from faecal samples, with 82·2% (37/45) of samples testing positive for the presence of the pathogen.</t>
  </si>
  <si>
    <t>in the Netherlands Campylobacter prevalence in caecal samples was 97% at layer farms (n = 5), and 93% at broiler farms with Campylobacter-positive flocks (n = 2/3). Campylobacter prevalence in environmental samples was 24% at layer farms, and 29% at broiler farms with Campylobacter-positive flocks.</t>
  </si>
  <si>
    <t>research was carried out in Italy with the aim of assessing Campylobacter contamination in broilers from breeding to slaughter, of defining the genetic diversity of isolates and their antibiotic resistance. Sampling was carried out in a slaughterhouse, and in farms representative of the most common broiler production in Italy. At farm, the 78.8% (95% C.I.: 74.5%‑82.5%) of cloacal samples tested positive for Campylobacter spp. C. jejuni showed higher prevalence in winter than in spring and summer (p &lt; 0.00001, χ2 = 32.9), while C. colishowed an opposite trend (p &lt; 0.00001, χ2= 41.1). At slaughterhouse, the 32.3% (95% C.I.: 30.2%‑35.2%) and the 23.9% (95% C.I.: 21.7%‑26.3%) of skin samples tested positive for C. jejuni for C. coli, respectively. C. coli showed higher prevalence than C. jejuni at washing (p &lt; 0.05, χ2 = 11.11) and at chilling (p &lt; 0.05, χ2 = 9.26).</t>
  </si>
  <si>
    <t>From February 1999 to February 2000, 1250 individual broiler chickens representing 125 broiler flocks originating from 62 broiler farms in Denmark were screened for campylobacter carriage.Campylobacter spp. carriage was detected from 512 (40·9%) broiler chickens originating from 63 (50·4%) positive flocks.</t>
  </si>
  <si>
    <t>The objective of this study was to conduct a critical review of the literature focused on the prevalence of C. burnetii infection at animal, herd and within-herd levels in cattle, goat and sheep. A qualitative assessment of the 69 selected publications, based on the analysis of the sampling frame and testing procedures, was also performed.</t>
  </si>
  <si>
    <t>To estimate the prevalence of Coxiella burnetii in the dairy sheep population from the Basque Country (northern Spain), a study was carried out combining molecular and serological techniques. First, bulk-tank milk samples from 154 flocks belonging to the Latxa Breed Farmers Association were analyzed by PCR, with 22% of flocks testing positive for C. burnetii. Then, a selection of 34 flocks (7 PCR positive and 17 negative) was investigated for the presence of serum antibodies by ELISA test on 1,011 ewes (approximately 30 ewes per flock). A total of 8.9% of the animals were seropositive, 67.6% of the flocks had at least one seropositive animal, but only in 14.7% of them was seroprevalence greater than 25%.</t>
  </si>
  <si>
    <t>sero-prevalence in Bavarian cattle (1) and sero-prevalences for age-groups (2) were determined by ELISA (CHEKIT Q-Fever; mix of PhI/PhII-antigen). Subsequently, phase-specific antigens were coated onto ELISA plates individually and tests were simultaneously applied in an endemically infected herd with about 90 dairy cows and 250 calves/heifers in April 2005, March 2006 and retrospectively in May and October 2004. From April 2005 onward, placentas were analysed for C. burnetii by PCR (3).</t>
  </si>
  <si>
    <t>A total of 5182 animals (from a stratified systematic random sample of 273 herds) were tested with a commercial C. burnetii phase 2 IgG ELISA. A total of 6·2% of animals and 48·4% of herds tested positively.</t>
  </si>
  <si>
    <t>A cross-sectional study was designed to investigate the exposure to C. burnetii in sheep and goats in the Central region of Portugal, estimating the herd and individual prevalence. A serosurvey was conducted in a two levels random sampling of 89 herds and 460 animals.Results showed a global herd prevalence of 32.6% (95% CI: 23.1–42.1%). Herd prevalence was higher in mixed herds (38.5%; 95% CI: 12–65%) and in sheep herds (37.5%; 95% CI: 21–54%) than in goat herds (28.8%; 95% CI: 17–41%). Global individual prevalence was estimated at 9.6% (95% CI: 6.9–12.2%), and it was higher in goats (10.4%; 95% CI: 7.8–13%) than in sheep (8.6%; 95% CI: 5.8–11.4%).</t>
  </si>
  <si>
    <t>A study was carried out, from 2012 to 2015, in 10 French départements to estimate the serological prevalence of Q fever and the frequency of abortive episodes potentially related to Coxiella burnetii in a large sample of cattle, sheep and goat herds. The serological survey covered 731 cattle, 522 sheep and 349 goat herds, randomly sampled. The frequency of abortive episodes potentially related to C. burnetii was estimated by investigating series of abortions in 2695 cattle, 658 sheep and 105 goat herds using quantitative polymerase chain reaction analyses and complementary serological results when needed.</t>
  </si>
  <si>
    <t>A total of 5083 animals (2210 cattle; 2873 sheep) belonging to 186 farms (92 herds; 94 flocks) were tested for the presence of antibodies against C. burnetii using a commercial enzyme-linked immunosorbent assay kit. The prevalence at the animal-level resulted three times higher in sheep compared to cattle (37.8% vs. 12.0%; χ2 = 270.10, P &lt; 0.001). The prevalence at the herd-level was also higher in sheep than in cattle (87.2% vs. 68.5%; χ2 = 9.52, P &lt; 0.01).</t>
  </si>
  <si>
    <t>The importance of the domestic pig reservoir for Hepatitis E virus (HEV) was assessed by estimating the seroprevalence and prevalence of HEV contaminated livers in French slaughter-aged pigs. 6565 sera and 3715 livers were randomly sampled from 186 pig farms throughout the country. The individual prevalence of HEV RNA positive livers was 4% (95% CI 2–6).</t>
  </si>
  <si>
    <t>A survey to detect antibodies against hepatitis E virus (HEV) was undertaken on 41 Spanish pig farms using an indirect enzyme-linked immunosorbent assay (ELISA). Forty of the farms (97.6%) were positive for anti-HEV IgG antibodies, while 34/41 (82.9%) had IgM positive animals. The highest proportion of IgG positive pigs comprised the adult sows (45/74, 60.8%; P = 0.01), followed by young piglets aged 3–6 weeks (79/218, 36.2%). IgM positive pigs were more frequently found to be those animals ⩾12 weeks of age (P &lt; 0.001).</t>
  </si>
  <si>
    <t>The estimated average within-herd seroprevalence was significantly higher for pigs raised on organic farms (89%) than for pigs raised on conventional farms (72%, P = 0.04) and nearly significant for pigs raised on free-range farms (76%, P = 0.06). Six of ten organic farms were estimated to have a within-herd seroprevalence of &gt;95%, compared with 1 of 10 and 4 of 10 of the free-range and conventional pig farms, respectively.</t>
  </si>
  <si>
    <t>The objective of this study was to examine the prevalence of Hepatitis E virus (HEV) in the Danish pig population. Faecal samples from 97 pigs, 1–5 months of age were analysed for HEV RNA by a new PriProET real time RT-PCR assay. In addition, serum samples from 71 sow herds were screened for the presence of anti-HEV IgG antibodies by ELISA.</t>
  </si>
  <si>
    <t>From the epidemiology of hepatitis E virus (HEV) within the swine reservoir to public health risk mitigation strategies: a comprehensive review</t>
  </si>
  <si>
    <t>According to the interviewed practitioners, on average PRRS is present in 71 % of sows and in 68 % of weaned or growing pigs. While on average, clinical cases of the disease were estimated to occur in 17 % of sows and in 23 % of weaned or growing pigs. However, the incidence in sows in particular varied widely by country, from a high of 47 % reported from Italy to just 4 % for Russia</t>
  </si>
  <si>
    <t>n this study within-herd prevalence of Salmonellawas investigated in three age groups (calves, young stock, adult cows) during five herd visits at 3-month intervals of 14 endemically infected dairy herds. A total of 10162 paired faecal cultures and antibody measurements were used to calculate the age and temporal dynamics of seroprevalence and prevalence of positive faecal cultures. Faecal culture-positive prevalence was generally low. It was highest (5·4%) in calves during December to February. Seroprevalence varied from 0% to 70% between herds, but was generally more stable in young stock and adult cows than in calves.</t>
  </si>
  <si>
    <t>Herd-level sensitivities of bacteriological and serological methods were compared in 79 bovine dairy herds, recently infected with Salmonellaenterica subsp. enterica serovar Dublin. All farms experienced clinical signs of salmonellosis for the first time and had no history of vaccination against salmonellosis. At the start of the study, infection with serovar Dublin was confirmed with at least one positive bacteriologic culture for serovar Dublin from a clinical case (gold standard for herd infection).</t>
  </si>
  <si>
    <t>within-herd prevalence of infectious animals of 3.8%</t>
  </si>
  <si>
    <t>Danish pig herd by sampling and PCR testing of pigs from two weeks of age until slaughter at 22 weeks of age.Overall, 76.6% of the pigs became PCR positive for swIAV during the study, with the highest prevalence at four weeks of age.</t>
  </si>
  <si>
    <t>Herd-level factors associated with European H1N1 or H1N2 swine influenza virus (SIV) infections were assessed by mean of a cross-sectional study carried out in 125 herds in France. Serum samples from 15 fattening pigs in each herd were tested by haemagglutination inhibition.</t>
  </si>
  <si>
    <t>Articles published after 1990 containing data on SI on pig and herd-level seroprevalence, isolation and detection rates, and risk factors were included. Meta-regression analyses using seroprevalence and virological rates were performed.</t>
  </si>
  <si>
    <t>Rewview on epidemiology of Swine Influenza</t>
  </si>
  <si>
    <t>Mekonnen et al., 2019</t>
  </si>
  <si>
    <t>Lemu et al., 2020</t>
  </si>
  <si>
    <t>Anonymous, 2019</t>
  </si>
  <si>
    <t>Islam et al., 2020</t>
  </si>
  <si>
    <t>Luzzago et al., 2009</t>
  </si>
  <si>
    <t>Santman-Berends et al. 2018</t>
  </si>
  <si>
    <t>Santman-Berends et al. 2019</t>
  </si>
  <si>
    <t>Foddai et al. 2014</t>
  </si>
  <si>
    <t>Bachofen et al. 2013</t>
  </si>
  <si>
    <t>Joly et al. 2005</t>
  </si>
  <si>
    <t>Ezanno et al. 2007</t>
  </si>
  <si>
    <t>Sarrazin et al., 2013</t>
  </si>
  <si>
    <t>Motus et al., 2021</t>
  </si>
  <si>
    <t>Patriarchi et al., 2009</t>
  </si>
  <si>
    <t>Schets et al., 2017</t>
  </si>
  <si>
    <t>Iannetti et al., 2020</t>
  </si>
  <si>
    <t>Bang et al., 2003</t>
  </si>
  <si>
    <t>Guatteo et al., 2011</t>
  </si>
  <si>
    <t>Garcia-Perez et al., 2009</t>
  </si>
  <si>
    <t>Bottcher et al., 2011</t>
  </si>
  <si>
    <t>McCaughey et al., 2009</t>
  </si>
  <si>
    <t>Anastacio et al., 2013</t>
  </si>
  <si>
    <t>Gache et al., 2017</t>
  </si>
  <si>
    <t>Barlozzari et al., 2020</t>
  </si>
  <si>
    <t>Rose et al., 2011</t>
  </si>
  <si>
    <t>Seminati et al., 2008</t>
  </si>
  <si>
    <t>Rutjes et al., 2014</t>
  </si>
  <si>
    <t>Breum et al., 2010</t>
  </si>
  <si>
    <t>de Paz et al., 2014</t>
  </si>
  <si>
    <t>Fablet et al., 2016</t>
  </si>
  <si>
    <t>Fiers et al., 2022</t>
  </si>
  <si>
    <t>Nielsen et al., 2013</t>
  </si>
  <si>
    <t>Veling et al., 2002</t>
  </si>
  <si>
    <t>de Knegt et al., 2020</t>
  </si>
  <si>
    <t>Bhatta et al., 2020</t>
  </si>
  <si>
    <t>Fablet et al., 2013</t>
  </si>
  <si>
    <t>Baudon et al., 2017</t>
  </si>
  <si>
    <t>Li and Roberston, 2021</t>
  </si>
  <si>
    <t>https://doi.org/10.1016/j.prevetmed.2019.04.010</t>
  </si>
  <si>
    <t>https://doi.org/10.17352/ijvsr.000046</t>
  </si>
  <si>
    <t>https://www.gov.wales/sites/default/files/publications/2021-03/bovine-tb-annual-surveillance-report-2019_2.pdf</t>
  </si>
  <si>
    <t>https://doi.org/10.1371%2Fjournal.pone.0241717</t>
  </si>
  <si>
    <t>https://doi.org/10.1007/s11259-009-9327-z</t>
  </si>
  <si>
    <t>https://doi.org/10.1016/j.prevetmed.2017.08.024</t>
  </si>
  <si>
    <t>https://doi.org/10.1016/j.prevetmed.2014.05.005</t>
  </si>
  <si>
    <t>https://pubmed.ncbi.nlm.nih.gov/24511819/</t>
  </si>
  <si>
    <t>https://doi.org/10.1016/j.prevetmed.2005.07.016</t>
  </si>
  <si>
    <t>https://doi.org/10.1016/j.prevetmed.2012.07.005</t>
  </si>
  <si>
    <t>https://doi.org/10.1016/j.prevetmed.2021.105389</t>
  </si>
  <si>
    <t>https://doi.org/10.1111/j.1472-765X.2009.02658.x</t>
  </si>
  <si>
    <t>https://doi.org/10.2166/wh.2017.119</t>
  </si>
  <si>
    <t>https://doi.org/10.12834/VetIt.1819.9596</t>
  </si>
  <si>
    <t>doi:10.1017/S095026880200821X</t>
  </si>
  <si>
    <t>https://doi.org/10.1016/j.vetmic.2010.10.007</t>
  </si>
  <si>
    <t>https://doi.org/10.3168/jds.2008-1672</t>
  </si>
  <si>
    <t>https://doi.org/10.1016/j.vetmic.2011.03.007</t>
  </si>
  <si>
    <t>https://doi.org/10.1017/S0950268809002854</t>
  </si>
  <si>
    <t>https://doi.org/10.1016/j.vetmic.2013.08.004</t>
  </si>
  <si>
    <t>doi:10.1017/S0950268817002308</t>
  </si>
  <si>
    <t>doi:10.1017/S0950268819002115</t>
  </si>
  <si>
    <t>https://doi.org/10.1016/j.cimid.2011.07.003</t>
  </si>
  <si>
    <t>https://doi.org/10.1016/j.tvjl.2006.11.018</t>
  </si>
  <si>
    <t>https://doi.org/10.4315/0362-028X.JFP-13-302</t>
  </si>
  <si>
    <t>https://doi.org/10.1016/j.vetmic.2010.05.002</t>
  </si>
  <si>
    <t>https://www.prrs.com/expertise/publications/esphm-2015/prrs-prevalence-europe-perception-pig-veterinary-practitioners</t>
  </si>
  <si>
    <t>https://doi.org/10.1016/j.vetmic.2016.06.006</t>
  </si>
  <si>
    <t>https://doi.org/10.3390/v14091944</t>
  </si>
  <si>
    <t>https://doi.org/10.1017%2FS0950268812003007</t>
  </si>
  <si>
    <t>https://doi.org/10.1016/S0167-5877(01)00276-8</t>
  </si>
  <si>
    <t>https://doi.org/10.1016/j.prevetmed.2018.09.005</t>
  </si>
  <si>
    <t>https://doi.org/10.3390%2Fv12091013</t>
  </si>
  <si>
    <t>https://doi.org/10.1016/j.prevetmed.2013.07.006</t>
  </si>
  <si>
    <t>https://doi.org/10.1371/journal.pone.0179044</t>
  </si>
  <si>
    <t>https://doi.org/10.1186/s44149-021-00024-6</t>
  </si>
  <si>
    <t>Country</t>
  </si>
  <si>
    <t>Sampling purpose</t>
  </si>
  <si>
    <t>UK</t>
  </si>
  <si>
    <t>Greece</t>
  </si>
  <si>
    <t>Global Meta-Analysis</t>
  </si>
  <si>
    <t>Sweden</t>
  </si>
  <si>
    <t>Review of 48 countries</t>
  </si>
  <si>
    <t>Review of 43 countries</t>
  </si>
  <si>
    <t>Bulgaria</t>
  </si>
  <si>
    <t>Netherlands</t>
  </si>
  <si>
    <t>Global</t>
  </si>
  <si>
    <t>UK (NI)</t>
  </si>
  <si>
    <t>Portugal</t>
  </si>
  <si>
    <t>Hungary</t>
  </si>
  <si>
    <t>Europe</t>
  </si>
  <si>
    <t>EU; Ireland; Spain; Greece; Portugal; Italy</t>
  </si>
  <si>
    <t>Bosnia and Herzegovina; Croatia; Czechia; Slovakia; Hungary; Poland; Slovenia</t>
  </si>
  <si>
    <t>UK (Scotland)</t>
  </si>
  <si>
    <t>Czechia</t>
  </si>
  <si>
    <t>Europe (14 countries)</t>
  </si>
  <si>
    <t>Norway; Spain; England; Belgium; Italy; France</t>
  </si>
  <si>
    <t>UK; Portugal; Spain; Netherlands; Italy; Czechia</t>
  </si>
  <si>
    <t>Estonia; Latvia; Lithuania</t>
  </si>
  <si>
    <t>Herd prevalence</t>
  </si>
  <si>
    <t>Global Prevalence</t>
  </si>
  <si>
    <t>Eradication</t>
  </si>
  <si>
    <t>First-Level</t>
  </si>
  <si>
    <t>Only Country level</t>
  </si>
  <si>
    <t>First-level</t>
  </si>
  <si>
    <t>Second-Level</t>
  </si>
  <si>
    <t>Second-level</t>
  </si>
  <si>
    <t>First-level (some countries)</t>
  </si>
  <si>
    <t>; sheep</t>
  </si>
  <si>
    <t>Sheep; goats</t>
  </si>
  <si>
    <t>Goat</t>
  </si>
  <si>
    <t>Wild boar</t>
  </si>
  <si>
    <t>Dairy/Beef</t>
  </si>
  <si>
    <t>Dairy/beef/bullfighting</t>
  </si>
  <si>
    <t>2014-2015</t>
  </si>
  <si>
    <t>&lt;2005</t>
  </si>
  <si>
    <t>1961-2016</t>
  </si>
  <si>
    <t>2009</t>
  </si>
  <si>
    <t>2018-2020</t>
  </si>
  <si>
    <t>&lt;2021</t>
  </si>
  <si>
    <t>2011-2013</t>
  </si>
  <si>
    <t>2001-2004</t>
  </si>
  <si>
    <t>2012-2018</t>
  </si>
  <si>
    <t>1997-1998</t>
  </si>
  <si>
    <t>2022</t>
  </si>
  <si>
    <t>2021</t>
  </si>
  <si>
    <t>2014-2019</t>
  </si>
  <si>
    <t>2009-2011</t>
  </si>
  <si>
    <t>1964-2010</t>
  </si>
  <si>
    <t>&lt;2012</t>
  </si>
  <si>
    <t>2014-2014</t>
  </si>
  <si>
    <t>2002-2020</t>
  </si>
  <si>
    <t>1997-2009</t>
  </si>
  <si>
    <t>1996-2021</t>
  </si>
  <si>
    <t>2008-2017</t>
  </si>
  <si>
    <t>2010-2020</t>
  </si>
  <si>
    <t>2005-2021</t>
  </si>
  <si>
    <t>1990-1999</t>
  </si>
  <si>
    <t>1990-2021</t>
  </si>
  <si>
    <t>2006-2018</t>
  </si>
  <si>
    <t>2008-2010</t>
  </si>
  <si>
    <t>2001-2002</t>
  </si>
  <si>
    <t>&lt;2002</t>
  </si>
  <si>
    <t>2002-2008</t>
  </si>
  <si>
    <t>2010-2013</t>
  </si>
  <si>
    <t>&lt;2023</t>
  </si>
  <si>
    <t>&lt;2014</t>
  </si>
  <si>
    <t>2008-2011</t>
  </si>
  <si>
    <t>&lt;2008</t>
  </si>
  <si>
    <t>2011-2014</t>
  </si>
  <si>
    <t>2017-2019</t>
  </si>
  <si>
    <t>&lt;2007</t>
  </si>
  <si>
    <t>2012</t>
  </si>
  <si>
    <t>2003-2004</t>
  </si>
  <si>
    <t>2015-2016</t>
  </si>
  <si>
    <t>2017-2018</t>
  </si>
  <si>
    <t>Questionairre</t>
  </si>
  <si>
    <t>Prevalence</t>
  </si>
  <si>
    <t>Retrospective cohort</t>
  </si>
  <si>
    <t>Retrospective</t>
  </si>
  <si>
    <t>EU Report</t>
  </si>
  <si>
    <t>North-west and north-east Spain</t>
  </si>
  <si>
    <t>The aim of this study was to estimate the prevalence of selected endemic infectious diseases in the population of dairy herds in Great Britain. Bulk milk tank (BMT) samples from 225 randomly selected dairy farms, stratified by region and herd size, were tested for antibodies against bovine viral diarrhea virus (Bovine Viral Diarrhoea VirusV), bovine herpesvirus type 1, Mycobacterium avium ssp. paratuberculosis, Leptospira Hardjo, Salmonellaspp., Coxiella burnetii, Fasciola hepatica, Neospora caninum, and Ostertagia ostertagi. Furthermore, the presence of Bovine Viral Diarrhoea VirusV, C. burnetii, and Chlamydia-like organisms was determined by PCR.</t>
  </si>
  <si>
    <t>Thirty-nine Greek dairy herds, totalling 6333 cattle, enrolled in a voluntary bovine viral diarrhoea virus (Bovine Viral Diarrhoea VirusV) eradication programme based on the identification and removal of persistently infected (PI) animals.</t>
  </si>
  <si>
    <t>A random effect meta-analysis was performed to estimate the worldwide pooled bovine viral diarrhoea virus (Bovine Viral Diarrhoea VirusV) prevalences of persistently infected (PI), viraemic (VI) and antibody-positive (AB) animals and herds. The meta-analysis covered 325 studies in 73 countries that determined the presence or absence of Bovine Viral Diarrhoea VirusV infections in cattle from 1961 to 2016. In total, 6.5 million animals and 310,548 herds were tested for Bovine Viral Diarrhoea VirusV infections in the global cattle population. The worldwide pooled PI prevalences at animal level ranged from low (≤0.8% Europe, North America, Australia), medium (&gt;0.8% to 1.6% East Asia) to high (&gt;1.6% West Asia).</t>
  </si>
  <si>
    <t>To determine the prevalence of Bovine Viral Diarrhoea VirusV in Belgium, a cross-sectional study was performed between November 2009 and March 2010. Young stock aged between 6 and 12 months from 773 randomly selected Belgian cattle herds were tested for Bovine Viral Diarrhoea VirusV-specific antibodies and antigen.</t>
  </si>
  <si>
    <t>The objectives of this study were to use quarterly bulk milk and ‘spot’ testing of unvaccinated youngstock to establish the national prevalence of exposure to Bovine Viral Diarrhoea VirusV and/or BoHV-1 in Irish dairy herds.</t>
  </si>
  <si>
    <t>Milk samples were tested using commercially available ELISAs for eight pathogens: bovine viral diarrhea virus (Bovine Viral Diarrhoea VirusV), bovine herpesvirus 1 (BoHv-1), bovine respiratory syncytial virus (Bovine Respiratory Syncytial Virus), Mycoplasma bovis, Mycobacterium avium subspecies paratuberculosis (MAP), Salmonella(S. Dublin), Leptospira Hardjo (L. Hardjo), and Neospora caninum (N. caninum). The true prevalence of each pathogen was calculated using a Rogan-Gladen estimator.</t>
  </si>
  <si>
    <t>The aim of this study was to describe the prevalence of respiratory viruses in Swiss veal calves and to identify risk factors for infection. In a convenience sample of 764 swabs, prevalence rates were determined for bovine respiratory syncytial virus (Bovine Respiratory Syncytial Virus, 2.1%), bovine parainfluenza-3 virus (BPI3V, 3.3%), bovine coronavirus (BCoV, 53.5%), influenza D virus (IDV, 4.1%), and influenza C virus (ICV, 0%).</t>
  </si>
  <si>
    <t>Selected herds had more than 40 cows, were enrolled in the Swedish Official Milk Recording Scheme (SOMRS) and were located in the Uppland, Södermanland, Östergötland, and Småland regions of South-East Sweden. Selected organically managed herds had produced milk in accordance with organic standards for at least 2 years previous to the study. Of the 52 eligible organic farms, 24 were willing to participate and, of these, 20 were randomly selected. Of the 156 eligible conventionally-managed farms, 32 agreed to participate and 20 were randomly selected. All 40 study herds were free of bovine viral diarrhoea virus (Bovine Viral Diarrhoea VirusV) as defined by The National Control Program</t>
  </si>
  <si>
    <t>In November 2011, May 2012 and May 2013 milk samples from four homebred primiparous cows were collected in 75 to 65 OM and 69 to 62 CM herds. The antibody status regarding Bovine Respiratory Syncytial Virus and BoCV was analysed with commercial indirect ELISAs. Herds were classified as positive if at least one individual sample was positive.The prevalence of positive herds ranged from 73.4% to 82.3% for Bovine Respiratory Syncytial Virus</t>
  </si>
  <si>
    <t>The aim of this study was to detect the associations between bovine herpesvirus 1 (BHV-1) status of a herd and respiratory disease (BRD) occurrence and reproductive performance in pregnant heifers and cows. The association between management-related factors and higher BRD occurrence was also estimated.</t>
  </si>
  <si>
    <t>Norwegian dairy herds. A total of 134 herds were tested twice, six months apart. The herds were classified as positive for Bovine Respiratory Syncytial Virus if at least one animal between 150 and 365 days old tested positive for antibodies against Bovine Respiratory Syncytial Virus, thereby representing herds that had most likely had the virus present during the previous year. The prevalence of positive herds at the first and second sampling was 34 per cent and at 41 per cent, respectively, but varied greatly between regions.</t>
  </si>
  <si>
    <t>Based on objective laboratory test data, within-herd prevalence in infected herds of &lt; 1% was a feature in very few countries, for example 1 of 32 countries with dairy cattle and 3 of 21 countries with beef cattle (Table 5). But within-herd prevalence &gt; 10% for most species was common and &gt; 15% was observed in at least 10% of countries. Similar proportions were observed where prevalence had been estimated from non-laboratory data (Table 5). Within-herd prevalence was often unknown (in 12 countries with dairy cattle, 18 with beef cattle, 26 with sheep and 27 with goats). Within-herd prevalence by country for each type of ruminant is presented in Additional file 2: Table S4.</t>
  </si>
  <si>
    <t>A simple random survey was conducted in Ireland during 2005 to estimate the ELISA-prevalence of paratuberculosis, commonly called Johne's disease (JD), in the cattle population. Serum samples were collected from all 20,322 females/breeding bulls over 12 months-of-age in 639 herds. All samples were tested using a commercially available absorbed ELISA.</t>
  </si>
  <si>
    <t>The prevalence of MAP in the Swiss cattle population is hard to estimate, since only a few cases of clinical paratuberculosis are reported to the Swiss Federal Food Safety and Veterinary Office each year.Fecal samples from 1,339 cattle (855 animals from 12 dairy herds, 484 animals from 11 suckling cow herds, all herds with a history of sporadic paratuberculosis) were investigated by culture and real-time polymerase chain reaction (PCR) for shedding of MAP.</t>
  </si>
  <si>
    <t>The national bovine paratuberculosis (Paratuberculosis) seroprevalence (apparent prevalence) in the Belgian cattle population was determined by a serological survey that was conducted from December 1997 to March 1998. In a random sample of herds (N=556, 9.5%), all adult cattle of 24 months of age or older (N=13,317, 0.4%) were tested for the presence of antibodies using a commercially available absorbed ELISA test kit. The Paratuberculosis median within-herd seroprevalence (proportion of detected animals within the seropositive herds) and the Paratuberculosis individual-animal seroprevalence (proportion of detected animals) were, respectively, 2.9% (quartiles=1.6-5.6) and 0.87% (95% confidence interval (CI)=0.71-1.03). The Paratuberculosis herd seroprevalence (proportion of detected herds) was 18% (95% CI=14-21). Assuming a test sensitivity and specificity of 45 and 99% [Sweeney et al., 1995. J. Vet. Diagn. Invest. 7 (4), 488; Sockett et al., 1992. J. Clin. Microbiol. 30 (5), 1134], respectively, the median true within-herd prevalence and the true individual-animal were estimated to be 7 and 2%, respectively. The true herd prevalence of Mycobacterium paratuberculosis infection was first estimated according to currently accepted methodology.</t>
  </si>
  <si>
    <t>Evaluation of several herd-level monitoring approaches including the testing of environmental fecal samples to detect the infectious agent have been evaluated, proving environmental sampling to be a useful monitoring tool on herd level. This study comprises the application of environmental sampling within a herd prevalence estimation study in German dairy herds. Based on regional differences in the structure of livestock farming, Germany was divided into three regions where a representative number of farms were visited for sample collection. The results clearly indicate a different regional MAP herd level prevalence. The highest percentage of affected herds is found in the eastern part with large dairy herds, and the lowest in the south with the smallest average herd size. We conclude that the regional differences in MAP prevalence imply different approaches to control the disease.</t>
  </si>
  <si>
    <t>Pigs at slaughter in Piedmont, Italy</t>
  </si>
  <si>
    <t>The average HEV seroprevalence of domestic pigs from Germany and the federal state Baden–Wuerttemberg determined by the in-house test was 42.7% and 50.3%, respectively. The seroprevalence in different districts of Baden–Wuerttemberg ranged from 34.9% to 60%, but from 0% to 100% between different herds.</t>
  </si>
  <si>
    <t>A total of 138 pig farms were tested, with a focus on fattening pigs. Overall, 81 farms (58.8%) were HEV positive. Most sequences belonged to subtype 3h, in which they formed a specific cluster (Swiss cluster). In addition, subtype 3l and two unassigned sequences were detected.</t>
  </si>
  <si>
    <t>An ELISA screening prevalence of 73% (95% CI 68.8-77.5) was determined in Belgian pigs and a part of the results were re-evaluated by Western blot (WB). A receiver operating characteristic curve analysis was performed and scenarios varying the ELISA specificity relative to WB were analysed. The seroprevalences estimated by the different scenarios ranged between 69 and 81% and are in agreement with the high exposure of the European pig population to HEV.</t>
  </si>
  <si>
    <t>The samples were collected from four industrial farms from three districts of Southern Bulgaria. HEV-specific antibodies in porcine serum were detected by enzyme-linked immunosorbent assay (PrioCHECK HEV Ab porcine). The overall HEV seroprevalence was 60.3%. The seropositivity varied widely depending on age groups and investigated farms. The overall prevalence in weaners was 25%, in fattening pigs 75.8%, and in group of sows was found the highest HEV positivity of 80%.</t>
  </si>
  <si>
    <t>This study aimed to investigate the intestinal carriage of Salmonellaspp. within French cattle production. A total of 959 cattle intestinal samples, from one of the largest French slaughterhouses, were analyzed. Isolated strains were genotyped by pulsed field gel electrophoresis (PFGE), and a sub-selection was taken by whole genome sequencing (WGS). Twenty-nine samples were positive for Salmonellaspp., yielding an estimated prevalence of 3% in cattle production.</t>
  </si>
  <si>
    <t>In this study, we analyzed 421 S. Dublin genomes from cattle and food in order to determine the trend of S. Dublin's population size over time in Denmark and the impact of intervention in the cattle industry on the bacterial population size.</t>
  </si>
  <si>
    <t>In this cross-sectional study, a questionnaire was filled out by the farmer and BTM from 301 farms was tested by ELISA for presence of C. burnetii antibodies and PCR for presence of C. burnetii DNA. Risk factors were identified by univariable and multivariable logistic regression analyses. Antibodies to C. burnetii were detected in 81.6% (CI: 77.2–85.9) and C. burnetii DNA in 18.8% (CI: 14.4–23.1) of the BTM samples.</t>
  </si>
  <si>
    <t>A study based on bulk tank milk samples from 100 randomly selected dairy herds was performed to estimate the prevalence and geographical distribution of antibody positive dairy herds. Using the CHEKIT Q-Fever Antibody ELISA Test Kit (IDEXX), the study demonstrated a prevalence of 59% antibody positive herds, 11% antibody intermediate herds and 30% antibody negative herds based on the instructions provided by the manufacturer.</t>
  </si>
  <si>
    <t>The aim of this study was to assess the importance and potential infectious sources of Q fever in Hungary. A total of 215 milk samples (10 individual samples from each herd and 1 bulk tank milk sample from each cattle herd), and 400 serum samples (20 from each herd) were tested from 15 dairy cattle herds and 5 sheep flocks located in different parts of Hungary. The study found 19.3% (58/300) and 38.0% (57/150) seropositivity in cattle, and 0% (0/100) and 6.0% (3/50) seropositivity in sheep</t>
  </si>
  <si>
    <t>Overview of prevalence in all districts of Spain for the eradication programme for bTB</t>
  </si>
  <si>
    <t>Here, longitudinal data from more than 1,700 cattle herds tested during a 12 year-period in the eradication program in the region of Madrid, Spain, were analyzed to quantify the within-herd transmission coefficient (β) depending on the herd-type (beef/dairy/bullfighting).</t>
  </si>
  <si>
    <t>Review of bTB control in Europe, lists herd prevalences for a number of countries</t>
  </si>
  <si>
    <t>Several MSs did not report cases of bTB (Austria, Belgium, Czechia, Denmark, Estonia, Finland, France, Germany, Hungary Latvia, Lithuania, Luxembourg, the Netherlands, Poland, Slovakia, Slovenia and Sweden). Bulgaria, Croatia, Cyprus, Greece, Ireland, Italy, Malta, Portugal, Romania, Spain and the United Kingdom-Northern Ireland) reported the presence of bTB in their territory. The overall bTB herd prevalence was 1.3%. his manuscript highlights the relevance of this disease in the context of the European Union (EU) and summarizes the epidemiological situation and the main tools (e.g. antemortem diagnostic tests, slaughterhouse surveillance, laboratories, comprehensive databases, etc.) used to control and eradicate bTB in the various EU countries with a focus on the situation in Spain.</t>
  </si>
  <si>
    <t>UK bTB statistics from UK government</t>
  </si>
  <si>
    <t>ICs to the Comparative Intradermal Tuberculin Test (CITT) at a BCT, in which no reactors were found, were matched with CITT negative animals, based on age, sex, test ID and follow up period, in Northern Ireland between 1st January 2008 and 31st December 2017 (inclusive). A retrospective matched cohort study design was used with the outcome of interest being the bTB status of each animal and subsequent bTB herd breakdowns. After adjusting for herd size, IC animals at a BCT had 16 times the odds (95% confidence interval: 7.75 to 38.28, p &lt; 0.001) of becoming bTB positive compared to CITT negative animals. The percentage population attributable risk was 0.0001%.</t>
  </si>
  <si>
    <t>From a total of 3,279,548 slaughtered animals, meat inspection detected 808 suspected cases. Of these, 381 cases were laboratory confirmed. The estimated global prevalence was 11.6 cases/100,000, increasing with age: 3.5, 5.9 and 27.3 cases/100,000 in, respectively, the groups &lt;8 months, 8 to 19 months, and ≥ 20 months. The prevalence was higher in females (16.3 vs 7.3 cases/100,000 in males) and in beef cattle (16.3 vs 1.4 cases/100,000 in dairy cattle).</t>
  </si>
  <si>
    <t>EU report on bTB eradication with herd prevalence data listed in text</t>
  </si>
  <si>
    <t>The post-eradication incidence of bovine tuberculosis in seven Central European Countries (Bosnia andHerzegovina, Croatia, Czech Republic, Hungary, Poland, Slovakia and Slovenia) was studied between 1990 and 1999. Themajority of cattle to the age of 24 months were screened by tuberculin skin test on annual basis. Tuberculous lesionsobserved during meat inspection at abattoirs were further laboratory examined by direct microscopy, cultivation and histol-ogy for the presence of mycobacteria. Data describing the incidence of the disease in animals for the whole period wereobtained from all countries except Bosnia and Herzegovina, where data were obtained after the year 1995. Between theyears 1990 and 1999, bovine tuberculosis was diagnosed in a total of 1 084 cattle herds.</t>
  </si>
  <si>
    <t>For IM, the overall prevalence was summarised at 5% (95%CI: 3%–7%). In TST positive cows, prevalence was summarised at 8% (95%CI: 4%–13%). For BTM, the overall prevalence independent of individual herd TST infection status was summarised at 5% (95%CI: 0%–21%).</t>
  </si>
  <si>
    <t>In Scotland, three abattoir surveys were conducted in 2006 (158 farms), 2012‒2013 (94 farms) and 2017‒2018 (97 farms) to estimate seroprevalence to PRRS virus (PRBovine Respiratory Syncytial Virus) in commercial finishing pigs. These surveys covered around 79%, 59% and 66% of the Quality Meat Scotland assured farms slaughtering pigs in Scotland in 2006, 2012–13 and, 2017–18 respectively.</t>
  </si>
  <si>
    <t>n this study, the prevalence of ELISA non-responders was assessed by_x000D_
measuring PRRS-specific antibodies in 1400 sows, originating from 70 PRRS-vaccinating sow_x000D_
herds, using IDEXX ELISA (ELISA 1) and CIVTEST E/S ELISA (ELISA 2). Neutralizing antibodies_x000D_
(NAbs) were quantified in a virus neutralization assay.</t>
  </si>
  <si>
    <t>Three hundred thirty nine out of 922 sheep flocks were positive for M. agalactiae by real time PCR (36.8%) and 85 by microbiological identification (9.2%). Interestingly, all 597 milk samples assessed for the presence of M. mycoides subsp. capri, M. capricolum subsp. capricolum and M. putrefaciens tested negative.</t>
  </si>
  <si>
    <t>In this work, we report a microbiological survey for Mycoplasma spp. undertaken between 2001 and 2002 in 28 goat herds in Gran Canaria, Spain, an area where contagious agalactia is endemic. All herds were randomly selected and represented approximately 15.5% of the total goat population of the island.</t>
  </si>
  <si>
    <t>Surveillance of Mycoplasma agalactiae and Mycoplasma mycoides subsp. capri in dairy goat herds</t>
  </si>
  <si>
    <t>We investigated the presence of antibodies against Mycoplasma agalactiae, a causal agent of_x000D_
contagious agalactia, in herds of small ruminants. Eighty serum samples collected from 60 sheep_x000D_
and 20 goats in the Czech Republic and 137 samples collected from 78 sheep and 59 goats in Jordan_x000D_
were examined in our laboratory.</t>
  </si>
  <si>
    <t>In France the distribution of mycoplasmal species isolated from clinical samples collected from diseased animals upon veterinary request, is monitored by a network known as VIGIMYC (for VIGIlance to MYCoplasmoses of ruminants). The veterinary diagnostic laboratories collaborating with VIGIMYC are responsible for isolating the mycoplasmas while identification of the isolates is centralized by the French Food Safety Agency (AFSSA) in Lyon.</t>
  </si>
  <si>
    <t>an extensive virological monitoring, mainly conducted through passive surveillance programs, resulted in the examination of more than 9 000 herds in 17 countries. Influenza A viruses were detected in 31% of herds examined from which 1887 viruses were preliminary characterized.</t>
  </si>
  <si>
    <t>In the present study, we performed a survey over 51 pig herds belonging to three main types of farms: breeding, fattening and farrow-to-finish. HEV-RNA was analyzed by broad range Real-time RT-PCR on 20 samples for each farm, obtained by pooling together feces from 10 individuals. Overall, HEV RNA was confirmed on 150 fecal pooled samples out of 1,032 (14.5%). At least one positive pooled sample was detected from 18 farms out of 51 tested (35.3%).</t>
  </si>
  <si>
    <t>Sample collection was undertaken during January–May 2013 as part of the 2013 Zoonoses in UK Pigs Abattoir Study, a cross-sectional study of pigs being slaughtered at 14 high-throughput abattoirs (12 in England and 2 in Northern Ireland) that together process 80% of all slaughtered pigs in the United Kingdom.</t>
  </si>
  <si>
    <t>The prevalence of anti-HEV isotype-specific antibodies and viraemia were investigated in serum samples collected from slaughter-age pigs (aged 22–24 weeks) from 23 farms in Scotland. Of 176 serum samples tested, 29·0% (n = 51) were anti-HEV IgG positive, 36·9% (n = 65) anti-HEV IgA positive and 29·0% (n = 51) anti-HEV IgM positive. Overall seroprevalence (anti-HEV IgG+ and/or IgA+ and/or IgM+) was 61·4% (n = 108).</t>
  </si>
  <si>
    <t>The recently reported high prevalence of HEV in liver- and meat products on the Dutch market warranted a cross-sectional prevalence study on HEV infection among 5–6 months old pigs slaughtered in the Netherlands (n = 250). For this, liver, caecum content and blood samples were analyzed for the presence of genomic HEV RNA by RT-PCR. In addition, a serological test was performed to detect HEV IgG. Background information was retrieved on the corresponding farms to evaluate potential risk factors for HEV at pig slaughter age.</t>
  </si>
  <si>
    <t>The HEV transmission dynamics in commercial pig farms in six different European countries was studied. The data collected show prevalence in weaners ranging from 8% to 30%. The average HEV prevalence in growers was between 20% and 44%. The fatteners prevalence ranged between 8% and 73%. Sows prevalence was similar in all countries. Boar faeces were tested for HEV only in Spain and Czech Republic, and the prevalence was 4.3% and 3.5% respectively.</t>
  </si>
  <si>
    <t>In this study, we investigated the presence of HEV in a demographic managed wild boar population in Italy. Detection of HEV RNA was accomplished using a nested reverse-transcription polymerase chain reaction on bile samples from 88 shot animals. HEV RNA was detected in 22 out of 88 animals tested (25%).</t>
  </si>
  <si>
    <t>We determined the hepatitis E virus (HEV) seroprevalence and detection rate in commercial swine herds in Italy's utmost pig-rich areaDuring 2011–2014, 2700 sera from 300 swine herds were tested for anti-HEV IgG. HEV RNA was searched in 959 faecal pools from HEV-seropositive herds and in liver/bile/muscle samples from 179 pigs from HEV-positive herds. A cohort study of HEV seropositivity in swine workers (n = 149) was also performed using two comparison groups of people unexposed to swine: omnivores (n = 121) and vegetarians/vegans (n = 115). Herd-level seroprevalence was 75·6% and was highest in farrow-to-feeder herds (81·6%). Twenty-six out of 105 (24·8%) herds had HEV-positive faecal samples (25 HEV-3, one HEV-4).</t>
  </si>
  <si>
    <t>2273 domestic pig sera were collected in 2011 mainly from Bavaria, North Rhine-Westphalia and Lower Saxony from areas having a high pig density. Initially, 420 randomly selected pig sera were tested in three commercially available and in two in-house HEV-antibody ELISAs. 43.6% (183/420) to 65.5% (275/420) of the sera were demonstrated to be reactive against human pathogenic HEV genotypes 1 and/or 3.</t>
  </si>
  <si>
    <t>In this study, during the period of three years between 2017 and 2019, 433 serum samples from 19 different pig farms and 1 slaughterhouse were collected and analyzed. In addition, 32 samples from wild boar were also collected and analyzed during the 2018–2019 hunting season. All samples were analyzed by commercial indirect ELISA</t>
  </si>
  <si>
    <t>The aim of this study was to investigate the presence of Campylobacter spp. in poultry and poultry products available for the consumers at retail markets in Bulgaria. Samples (n = 210) of poultry carcasses and poultry products for sale at the retail market in Bulgaria were analysed for the presence of Campylobacter spp.</t>
  </si>
  <si>
    <t>Campylobacter contamination of poultry meat at retail level was studied in two surveys during the twelve-month period of 2012 in Estonia. The data from these surveys were combined and analyzed, partially together, in order to comprehensively estimate the prevalence and possible seasonality of Campylobacter in poultry and in poultry meat products in Estonia. Mostly Estonian, Lithuanian and Latvian products, representing the most typical origins of poultry products on the Estonian retail market, were sampled and analyzed in these surveys.</t>
  </si>
  <si>
    <t>The present study was conducted to investigate the prevalence of Campylobacter spp. in a selection of poultry flocks and the corresponding broiler carcasses as well as the possible impact of contamination during slaughter and processing. Samples of the same flock at different ages in three farms (A, B and C) were taken for the determination of Campylobacter spp. The same broiler flocks were examined at different stages of one slaughterhouse and at a further processing plant.</t>
  </si>
  <si>
    <t>A year-long survey of fresh, retail poultry products on sale in Northern Ireland was undertaken to define the prevalence of Campylobacter spp.Prevalences of Campylobacter found were chicken, 91% (n = 336); turkey, 56% (n = 77); and duck, 100% (n = 17). Prevalence rates for chicken produced in Northern Ireland, Scotland, England, and Wales were similar, with a mean value of 91%. The prevalences in product from the latter two countries were much higher than were found in two United Kingdom–wide surveys of chicken.</t>
  </si>
  <si>
    <t>A study was conducted to estimate the prevalence and quantification by species of Campylobacter infection in broiler flocks at the end of the rearing period and to identify associated risk factors.</t>
  </si>
  <si>
    <t>Our objectives were to identify risk factors for contamination of French broiler flocks by Campylobacter. We used 75 broiler farms in western France. A questionnaire was administered to the farmers and samples of fresh droppings were taken to assess the Campylobacter status of the broiler flocks. 42.7% of the flocks were positive for Campylobacter spp.</t>
  </si>
  <si>
    <t>The aim of this cross-sectional survey was to identify risk factors for Campylobacter spp. colonization in French free-range broiler flocks at the end of the indoor rearing period (between 35 and 42 days old). Seventy-three broiler farms were studied from March 2003 to March 2004 in France.</t>
  </si>
  <si>
    <t>A total of 1243 poultry meat samples were sampled for Campylobacter (665 chicken breasts and 578 chicken thighs) and 1203 bovine meat samples (689 hamburgers and 514 knife-cut meat preparations) were collected at retail outlets, in randomly selected supermarket shops located in different Italian regions during the period from June 2015 to June 2016.</t>
  </si>
  <si>
    <t>One hundred and sixty broiler flocks from 39 farms were sampled in 1998–2000. Seventy‐nine conventional broiler flocks originating from 18 houses at 18 farms, 59 extensive indoor broiler flocks originating from 16 broiler houses at nine farms and 22 organic broiler flocks originating from 12 free‐range farms were sampled for the investigation. Campylobacter spp. were isolated from 100% of organic broiler flocks, from 36·7% of conventional broiler flocks and from 49·2% of extensive indoor broiler flocks.</t>
  </si>
  <si>
    <t>Monthly samples were collected from the three largest broiler processing plants in Ireland over a twelve-month period. Samples were taken from both first and final thin birds (partial and full depopulation) from 358 batches of broilers. From each batch, a composite sample of 10 caecal contents (n = 358) and 5 neck skins (n = 1790) were collected and numbers of Campylobacter in each sample were determined. Of the 1790 neck skin samples tested, 53% were Campylobacter positive. Campylobacter was detected in the caecal contents of 66% of all batches tested. Depopulation and/or age had a significant effect on Campylobacter prevalence with 67% of final thin broilers yielding Campylobacter-positive neck skin samples in contrast to 38% of first thin broilers that yielded positive neck skin samples (P ≤ 0.002).</t>
  </si>
  <si>
    <t>Villaamil et al. 2020</t>
  </si>
  <si>
    <t>Billinis et al., 2005</t>
  </si>
  <si>
    <t>Scharnbock et al., 2018</t>
  </si>
  <si>
    <t>Sayers et al., 2015</t>
  </si>
  <si>
    <t>McCarthy et al., 2021</t>
  </si>
  <si>
    <t>Studer et al., 2021</t>
  </si>
  <si>
    <t>Bidokhti et al., 2009</t>
  </si>
  <si>
    <t>Wolff et al., 2015</t>
  </si>
  <si>
    <t>Raaperi et al., 2012</t>
  </si>
  <si>
    <t>Klem et al., 2013</t>
  </si>
  <si>
    <t>Whittington et al., 2019</t>
  </si>
  <si>
    <t>Good et al., 2009</t>
  </si>
  <si>
    <t>Keller et al., 2014</t>
  </si>
  <si>
    <t>Boelaert et al., 2000</t>
  </si>
  <si>
    <t>Esienberg et al., 2022</t>
  </si>
  <si>
    <t>Carella et al., 2023</t>
  </si>
  <si>
    <t>Dremsek et al., 2013</t>
  </si>
  <si>
    <t>Lienhard et al., 2021</t>
  </si>
  <si>
    <t>Tsachev et al., 2019</t>
  </si>
  <si>
    <t>Grillo et al., 2021</t>
  </si>
  <si>
    <t>Leekitcharoenphon et al., 2023</t>
  </si>
  <si>
    <t>Engelen et al., 2014</t>
  </si>
  <si>
    <t>Agger et al., 2010</t>
  </si>
  <si>
    <t>Gyuranecz et al., 2012</t>
  </si>
  <si>
    <t>Anonymous, 2022</t>
  </si>
  <si>
    <t>Alvarez et al., 2012</t>
  </si>
  <si>
    <t>Schiller et al., 2011</t>
  </si>
  <si>
    <t>Bezos et al., 2023</t>
  </si>
  <si>
    <t>UK Government, 2021</t>
  </si>
  <si>
    <t>Georgaki et al., 2022</t>
  </si>
  <si>
    <t>Goncalves et al., 2022</t>
  </si>
  <si>
    <t>Anonymous, 2023</t>
  </si>
  <si>
    <t>Pavlik et al., 2002</t>
  </si>
  <si>
    <t>Collins et al., 2022</t>
  </si>
  <si>
    <t>Gomes et al., 2021</t>
  </si>
  <si>
    <t>Ariza-Miguel et al., 2012</t>
  </si>
  <si>
    <t>De la Fe et al., 2005</t>
  </si>
  <si>
    <t>Amores et al., 2012</t>
  </si>
  <si>
    <t>Madanat et al., 2002</t>
  </si>
  <si>
    <t>Chazel et al., 2010</t>
  </si>
  <si>
    <t>Simon et al., 2014</t>
  </si>
  <si>
    <t>Ianiro et al., 2023</t>
  </si>
  <si>
    <t>Grierson et al., 2015</t>
  </si>
  <si>
    <t>Crossan et al., 2014</t>
  </si>
  <si>
    <t>Boxman et al., 2022</t>
  </si>
  <si>
    <t>Martelli et al., 2008</t>
  </si>
  <si>
    <t>Mughini-Gras et al., 2017</t>
  </si>
  <si>
    <t>Krumbholz et al., 2013</t>
  </si>
  <si>
    <t>Takova et al., 2020</t>
  </si>
  <si>
    <t>Stoyanchev et al., 2007</t>
  </si>
  <si>
    <t>Maesaar et al., 2014</t>
  </si>
  <si>
    <t>Perez-Arnedo et al., 2019</t>
  </si>
  <si>
    <t>Moran et al., 2009</t>
  </si>
  <si>
    <t>Allain et al., 2014</t>
  </si>
  <si>
    <t>Refregier-Petton et al., 2001</t>
  </si>
  <si>
    <t>Huneau-Salaun et al., 2007</t>
  </si>
  <si>
    <t>Di Giannatale et al., 2019</t>
  </si>
  <si>
    <t>Heuer et al., 2001</t>
  </si>
  <si>
    <t>Lynch et al., 2022</t>
  </si>
  <si>
    <t>https://doi.org/10.1136%2Fvetreco-2020-000399</t>
  </si>
  <si>
    <t>10.1016/j.prevetmed.2005.05.011</t>
  </si>
  <si>
    <t>https://doi.org/10.1038/s41598-018-32831-2</t>
  </si>
  <si>
    <t>https://doi.org/10.1016/j.rvsc.2015.02.011</t>
  </si>
  <si>
    <t>https://doi.org/10.3389/fvets.2021.785128</t>
  </si>
  <si>
    <t>https://doi.org/10.3390/ani11071940</t>
  </si>
  <si>
    <t>https://doi.org/10.1016/j.tvjl.2008.08.010</t>
  </si>
  <si>
    <t>https://doi.org/10.1186/s13028-014-0091-x</t>
  </si>
  <si>
    <t>https://doi.org/10.1186/1751-0147-54-4</t>
  </si>
  <si>
    <t>https://doi.org/10.1136%2Fvr.101936</t>
  </si>
  <si>
    <t>https://doi.org/10.1186/s12917-019-1943-4</t>
  </si>
  <si>
    <t>https://doi.org/10.1186/2046-0481-62-9-597</t>
  </si>
  <si>
    <t>https://doi.org/10.1186/s13028-014-0068-9</t>
  </si>
  <si>
    <t>https://doi.org/10.1016/s0378-1135(00)00312-6</t>
  </si>
  <si>
    <t>https://doi.org/10.3390%2Fani12040447</t>
  </si>
  <si>
    <t>https://doi.org/10.1186/s12917-023-03578-4</t>
  </si>
  <si>
    <t>https://doi.org/10.1016/j.jviromet.2013.03.010</t>
  </si>
  <si>
    <t>https://doi.org/10.3390%2Fani11113050</t>
  </si>
  <si>
    <t>https://www.sciensano.be/fr/biblio/estimation-hepatitis-e-virus-hev-pig-seroprevalence-using-elisa-and-western-blot-and-comparison</t>
  </si>
  <si>
    <t>https://doi.org/10.1089/vbz.2018.2430</t>
  </si>
  <si>
    <t>https://doi.org/10.3390%2Fmicroorganisms9040872</t>
  </si>
  <si>
    <t>https://doi.org/10.1016/j.meegid.2023.105475</t>
  </si>
  <si>
    <t>https://doi.org/10.1016/j.prevetmed.2014.08.016</t>
  </si>
  <si>
    <t>https://doi.org/10.1186/1751-0147-52-5</t>
  </si>
  <si>
    <t>https://doi.org/10.1089/vbz.2011.0953</t>
  </si>
  <si>
    <t>https://www.mapa.gob.es/es/ganaderia/temas/sanidad-animal-higiene-ganadera/spainmtceradicationprogramme2022-2030final_tcm30-619674.pdf</t>
  </si>
  <si>
    <t>https://doi.org/10.1186/1746-6148-8-100</t>
  </si>
  <si>
    <t>https://doi.org/10.1016/j.vetmic.2011.02.039</t>
  </si>
  <si>
    <t>https://doi.org/10.1186/s13620-023-00241-0</t>
  </si>
  <si>
    <t>https://www.gov.uk/government/statistics/historical-statistics-notices-on-the-incidence-of-tuberculosis-tb-in-cattle-in-great-britain-2021-quarterly/figures-to-december-2021-published-9-march-2022</t>
  </si>
  <si>
    <t>https://doi.org/10.1016/j.rvsc.2022.01.019</t>
  </si>
  <si>
    <t>https://doi.org/10.1016%2Fj.onehlt.2022.100451</t>
  </si>
  <si>
    <t>https://www.visavet.es/bovinetuberculosis/animal-tb/eradication.php</t>
  </si>
  <si>
    <t>https://vetmed.agriculturejournals.cz/pdfs/vet/2002/02/03.pdf</t>
  </si>
  <si>
    <t>https://doi.org/10.1016/j.tube.2022.102166</t>
  </si>
  <si>
    <t>https://doi.org/10.1002/vetr.349</t>
  </si>
  <si>
    <t>https://doi.org/10.1186/1746-6148-8-171</t>
  </si>
  <si>
    <t>https://doi.org/10.1016/j.tvjl.2004.05.002</t>
  </si>
  <si>
    <t>https://doi.org/10.1016/j.smallrumres.2011.09.008</t>
  </si>
  <si>
    <t>https://actavet.vfu.cz/media/pdf/avb_2002071010037.pdf</t>
  </si>
  <si>
    <t>https://doi.org/10.1186/1746-6148-6-32</t>
  </si>
  <si>
    <t>https://doi.org/10.1371%2Fjournal.pone.0115815</t>
  </si>
  <si>
    <t>https://doi.org/10.3389%2Ffvets.2023.1136225</t>
  </si>
  <si>
    <t>https://doi.org/10.3201%2Feid2108.141995</t>
  </si>
  <si>
    <t>https://doi.org/10.1017/S0950268814003100</t>
  </si>
  <si>
    <t>https://doi.org/10.1016/j.ijfoodmicro.2022.109830</t>
  </si>
  <si>
    <t>https://doi.org/10.1016/j.vetmic.2007.07.004</t>
  </si>
  <si>
    <t>doi:10.1017/S0950268817002485</t>
  </si>
  <si>
    <t>https://doi.org/10.1016/j.vetmic.2013.10.001</t>
  </si>
  <si>
    <t>https://doi.org/10.3390/ani10091521</t>
  </si>
  <si>
    <t>https://doi.org/10.1007/s10482-007-9154-6</t>
  </si>
  <si>
    <t>https://doi.org/10.1016/j.foodcont.2014.03.044</t>
  </si>
  <si>
    <t>https://doi.org/10.3390/foods8030111</t>
  </si>
  <si>
    <t>https://doi.org/10.4315/0362-028X-72.9.1830</t>
  </si>
  <si>
    <t>https://doi.org/10.1080/00071668.2014.941788</t>
  </si>
  <si>
    <t>https://doi.org/10.1016/S0167-5877(01)00220-3</t>
  </si>
  <si>
    <t>https://doi.org/10.1016/j.prevetmed.2007.02.001</t>
  </si>
  <si>
    <t>https://doi.org/10.1371/journal.pone.0225957</t>
  </si>
  <si>
    <t>https://doi.org/10.1046/j.1472-765X.2001.00994.x</t>
  </si>
  <si>
    <t>https://doi.org/10.1016/j.ijfoodmicro.2022.109693</t>
  </si>
  <si>
    <t>Type of programme</t>
  </si>
  <si>
    <t>Country status for the disease</t>
  </si>
  <si>
    <t>Control plan type</t>
  </si>
  <si>
    <t>Global (48 countries total)</t>
  </si>
  <si>
    <t>Italy; Spain; Greece; UK; France</t>
  </si>
  <si>
    <t>Spain; France</t>
  </si>
  <si>
    <t>Yes in some countries</t>
  </si>
  <si>
    <t>Yes in the countries listed</t>
  </si>
  <si>
    <t>Voluntary</t>
  </si>
  <si>
    <t>Voluntary/Compulsary</t>
  </si>
  <si>
    <t>Voluntary/Compulsary (depending on country and context)</t>
  </si>
  <si>
    <t>Compulsary</t>
  </si>
  <si>
    <t>National</t>
  </si>
  <si>
    <t>Endemic</t>
  </si>
  <si>
    <t>Control</t>
  </si>
  <si>
    <t>Erradication</t>
  </si>
  <si>
    <t>Argentina, Australia, Austria, Bangladesh, Belgium, Bhutan, Brazil, Canada, Chile, Colombia, Costa Rica, Czech Republic, Denmark, Ecuador, Finland, France, Germany, Greece, Iceland, India, Iran, Israel, Italy, Japan, South Korea, Lesotho, Mexico, Nepal, the Netherlands, New Zealand, Nigeria, Norway, Panama, Poland, Ireland, Slovenia, South Africa, Spain, Swaziland, Sweden, Switzerland, Thailand, United Kingdom, United States of America, Uruguay, Venezuela, Zambia, and Zimbabwe</t>
  </si>
  <si>
    <t>WOAH document: Furthermore,_x000D_
the current control strategies, including chemotherapy and vaccination, in_x000D_
selected countries in Europe are described. In some countries, disease control_x000D_
is hampered by excessively strict veterinary legislation which discourages_x000D_
farmers and private veterinarians from notifying outbreaks because it leads_x000D_
to the prohibition of milk sales and can result in delays in lifting restrictions. In_x000D_
addition, new European Union legislation may downgrade the importance of CA,_x000D_
which will have implications for international research efforts. Finally, a series of_x000D_
recommendations are provided that cover the proper notification and handling_x000D_
of CA outbreaks, including movement control, current diagnostics, treatment,_x000D_
vaccination and disinfection</t>
  </si>
  <si>
    <t>An example of a control programme based heavily on restriction of movements is the Danish Salmonellaprogramme, which aims to eradicate S. Dublin from the Danish cattle population. The prevalence of test-positive dairy cattle properties has been reduced from 25% in 2002 to 7% in 2015. However, it has proven difficult to reduce the apparent prevalence further, and new introductions of S. Dublin to cattle herds still occur despite strict regulation of cattle contacts and trade.</t>
  </si>
  <si>
    <t>Eradication of bovine tuberculosis (bTB) through the application of test-and-cull programs is a declared goal of developed countries in which the disease is still endemic. Here, longitudinal data from more than 1,700 cattle herds tested during a 12 year-period in the eradication program in the region of Madrid, Spain, were analyzed to quantify the within-herd transmission coefficient (β) depending on the herd-type (beef/dairy/bullfighting).</t>
  </si>
  <si>
    <t>Review of control programmes across Europe</t>
  </si>
  <si>
    <t>Overview of eradication in Spain and France</t>
  </si>
  <si>
    <t>Bovine Tuberculosis is a notifiable disease in Northern Ireland with the national eradication programme of compulsory testing and slaughter of reactor animals costing approximately £40 million per year.</t>
  </si>
  <si>
    <t>Real Decreto 554/2019</t>
  </si>
  <si>
    <t>Loria et al., 2019</t>
  </si>
  <si>
    <t>Knegt et al., 2020</t>
  </si>
  <si>
    <t>Ciaravino et al., 2023</t>
  </si>
  <si>
    <t>https://www.boe.es/eli/es/rd/2019/09/27/554</t>
  </si>
  <si>
    <t>https://doc.woah.org/dyn/portal/digidoc.xhtml?statelessToken=8v61Z-kpQjDKruXYnML8727NLCLHP_vdUyw37edKDFA=&amp;actionMethod=dyn%2Fportal%2Fdigidoc.xhtml%3AdownloadAttachment.openStateless</t>
  </si>
  <si>
    <t>https://doi.org/10.1016/j.prevetmed.2023.106046</t>
  </si>
  <si>
    <t>post-vaccination PIR</t>
  </si>
  <si>
    <t>effectiveness of interventions</t>
  </si>
  <si>
    <t>Local force of infection (λ) Between farm transmission vehicle movement and feed ingredients transmission</t>
  </si>
  <si>
    <t>Total force of infection (λ)</t>
  </si>
  <si>
    <t>Paratuberculosis direct and indirect shedding in milk/colostrum and faeces</t>
  </si>
  <si>
    <t>economic analysis of ELISA based control</t>
  </si>
  <si>
    <t>age dependent susceptibility to inoculation with Paratuberculosis MAP</t>
  </si>
  <si>
    <t>risk based movement of animals</t>
  </si>
  <si>
    <t>Impact of imperfect Mycobacterium avium subsp. paratuberculosis vaccines in dairy herds</t>
  </si>
  <si>
    <t>EFSA AHAW African Swine Fever epidemiology report</t>
  </si>
  <si>
    <t>Risk of introduction and economic consequences of African Swine Fever, FMD, CSF</t>
  </si>
  <si>
    <t>Network analysis and contact patterns of pig shipments in US</t>
  </si>
  <si>
    <t>Potential for spread of infectious disease by animal movements Germany</t>
  </si>
  <si>
    <t>Structural vulnerability of the French swine industry trade network to the spread of infectious diseases</t>
  </si>
  <si>
    <t>Network analysis of cattle trade data from Italy</t>
  </si>
  <si>
    <t>Livestock movements and pathogen dyanmics in UK</t>
  </si>
  <si>
    <t>Spread of diseases based on dataset of cattle displacements in Italy</t>
  </si>
  <si>
    <t>field-based approach to validate the use of network models for disease spread between dairy herds</t>
  </si>
  <si>
    <t>Network analysis of Swedish cattle trade movements</t>
  </si>
  <si>
    <t>Modelling Salmonellanational control programme DK</t>
  </si>
  <si>
    <t>Systematic review of biosecurity interventions on poultry farms</t>
  </si>
  <si>
    <t>reduction of herd level prevalence</t>
  </si>
  <si>
    <t>African Swine Fever; FMD; CSF</t>
  </si>
  <si>
    <t>S. aureus</t>
  </si>
  <si>
    <t>spp.</t>
  </si>
  <si>
    <t>Pigs; Wild Boars</t>
  </si>
  <si>
    <t>17 weeks</t>
  </si>
  <si>
    <t>The persistence of PIR was not influenced by the Tabaski date. Decreasing the vaccination coverage from 100 to 80% had limited effects on PIR. However, lower vaccination coverage did not provide sufficient immunity rates (PIR &lt; 70%). As a trade-off between model predictions and other considerations like animal physiological status, and suitability for livestock farmers, we would suggest to implement vaccination campaigns in September-October. This model is a first step towards better decision support for animal health authorities. It might be adapted to other species, livestock farming systems or diseases.</t>
  </si>
  <si>
    <t>A transmission model developed to investigate the dynamics of Escherichia coli O157:H7 bacteria in a typical Dutch dairy herd was used to assess the effectiveness of vaccination, diet modification, probiotics (colicin) and hygienic measures as to water troughs and bedding, when they are applied single or in combination, in reducing the prevalence of infected animals.</t>
  </si>
  <si>
    <t>measures include restricting the size of herds, niche engineering, improving housing hygiene and vaccination</t>
  </si>
  <si>
    <t>We developed and calibrated a mathematical model for transmission of porcine reproductive and respiratory syndrome virus (PRBovine Respiratory Syncytial Virus), tailored to fit nine modes of between-farm transmission pathways including: farm-to-farm proximity (local transmission), contact network of batches of pigs transferred between farms (pig movements), re-break probabilities for farms with previous PRBovine Respiratory Syncytial Virus outbreaks, with the addition of four different contact networks of transportation vehicles (vehicles to transport pigs to farms, pigs to markets, feed and crew) and the amount of animal by-products within feed ingredients (e.g., animal fat or meat and bone meal). The model was calibrated on weekly PRBovine Respiratory Syncytial Virus outbreaks data.</t>
  </si>
  <si>
    <t>We developed a stochastic epidemiological model calibrated on weekly PRBovine Respiratory Syncytial Virus outbreaks accounting for the population dynamics in different pig production phases, breeding herds, gilt development units, nurseries and finisher farms, of three hog producer companies. Our model accounted for indirect contacts by the close distance between farms (local transmission), between-farm animal movements (pig flow) and reinfection of sow farms (re-break). The fitted model was used to examine the effectiveness of vaccination strategies and complementary interventions such as enhanced PRBovine Respiratory Syncytial Virus detection and vaccination delays and forecast the spatial distribution of PRBovine Respiratory Syncytial Virus outbreak.</t>
  </si>
  <si>
    <t>[multiple references listed in table 3]</t>
  </si>
  <si>
    <t>The goal of this study was to evaluate the cost effectiveness of control measures based on diagnosis with a sensitive ELISA, EVELISA. An agent-based, discrete time model was developed to simulate Johne’s disease dynamics in a US dairy herd. Spatial aspects of disease transmission were taken into account by using six spatial compartments. The effects on disease prevalence were studied with and without transmission routes included in the model. Further, using the model, cost effectiveness of ELISA-based Johne’s disease control was evaluated. Using the parameters we collected and assumed, our model showed the initial prevalence of Johne’s disease (33.1 ± 0.2%) in the farm increased to 87.7 ± 1.7% in a 10 year-simulation. When ELISA-based control measures were included in the simulation, the increase in prevalence was significantly slowed down, especially when EVELISA was used. However, the level of the prevalence was still higher than the initial level after 10 year simulation even with the ELISA-based diagnostic intervention. The prevalence was further reduced when quarterly ELISA testing was included. The cost analysis showed that the quarterly ELISA and EVELISA testing could bring $44.8 and $51.5/animal/year more revenues, respectively, to a dairy farm.</t>
  </si>
  <si>
    <t>In order to elucidate this, a challenge experiment was performed to evaluate age- and dose-dependent susceptibility to MAP infection in dairy calves. Fifty-six calves from MAP-negative dams were randomly allocated to 10 MAP challenge groups (5 animals per group) and a negative control group (6 calves). Calves were inoculated orally on 2 consecutive days at 5 ages: 2 weeks and 3, 6, 9 or 12 months. Within each age group 5 calves received either a high – or low – dose of 5 × 109 CFU or 5 × 107 CFU, respectively. All calves were euthanized at 17 months of age.</t>
  </si>
  <si>
    <t>At the between-herd scale, trade rewiring aimed to prevent animals from high-risk herds moving into low-risk herds. At the within-herd scale, complementary additional measures were considered based on the herd infection status, aiming to limit the within-herd spread by reducing calf exposure to adult faeces and culling more rapidly after positive test results. We used a stochastic individual-based and between-herd mechanistic epidemiological model adapted to the 12,857 dairy cattle herds located in Brittany, western France. We compared the regional spread of MAP using observed trade movements against a rewiring algorithm rendering trade movements risk-based. All females over two years old were tested. Based on the results, and taking into account the low test sensitivity, herds were annually assigned one of three statuses: A if the estimated true prevalence was below 7%, B if it ranged from 7 to 21 %, C otherwise. We also identified herds with a high probability of being MAP-free (AAA herds that had obtained an A status over three consecutive years) to assess the effect of decreasing their risk of purchasing infected animals on MAP regional spread. We showed that movement rewiring to prevent the sale of animals from high to low-prevalence herds reduces MAP regional spread. Targeting AAA herds made it possible to minimize the control effort to decrease MAP regional spread.</t>
  </si>
  <si>
    <t>The objective of this study was to investigate the potential impacts of imperfect Mycobacterium avium subsp. paratuberculosis (MAP) vaccines on the dynamics of MAP infection in US dairy herds using a mathematical modeling approach. Vaccine-based control programs have been implemented to reduce the prevalence of MAP infection in some dairy herds; however, MAP vaccines are imperfect. Vaccines can provide partial protection for susceptible calves, reduce the infectiousness of animals shedding MAP, lengthen the latent period of infected animals, slow the progression from low shedding to high shedding in infectious animals, and reduce clinical disease. To quantitatively study the impacts of imperfect MAP vaccines, we developed a deterministic multi-group vaccination model and performed global sensitivity analyses. Our results explain why MAP vaccination might have a beneficial, negligible, or detrimental effect in the reduction of prevalence and show that vaccines that are beneficial to individual animals may not be useful for a herd-level control plan</t>
  </si>
  <si>
    <t>This report provides a descriptive analysis of the African swine fever (African Swine Fever) Genotype II epidemic in the affected Member States in the EU and two neighbouring countries for the period from 1 September 2020 to 31 August 2021. African Swine Fever continued to spread in wild boar in the EU, it entered Germany in September 2020, while Belgium became free from African Swine Fever in October 2020. No African Swine Fever outbreaks in domestic pigs nor cases in wild boar have been reported in Greece since February 2020. In the Baltic States, overall, there has been a declining trend in proportions of polymerase chain reaction (PCR)-positive samples from wild boar carcasses in the last few years. In the other countries, the proportions of PCR-positive wild boar carcasses remained high, indicating continuing spread of the disease. A systematic literature review revealed that the risk factors most frequently significantly associated with African Swine Fever in domestic pigs were pig density, low levels of biosecurity and socio-economic factors. For wild boar, most significant risk factors were related to habitat, socio-economic factors and wild boar management.</t>
  </si>
  <si>
    <t>Unraveling the contact patterns and network structure of pig shipments in the United States and its association with porcine reproductive and respiratory syndrome virus (PRBovine Respiratory Syncytial Virus) outbreaks</t>
  </si>
  <si>
    <t>The present study analysed the pork supply chain of a producer community in Northern Germany. The structure of trade networks can be characterised by carrying out a network analysis. To identify holdings with a central position in this directed network of pig production, several parameters describing these properties were measured (in-degree, out-degree, ingoing and outgoing infection chain, betweenness centrality and ingoing and outgoing closeness centrality). To obtain the importance of the different holding types (multiplier, farrowing farms, finishing farms and farrow-to-finishing farms) within the pyramidal structure of the pork supply chain, centrality parameters were calculated for the entire network as well as for the individual holding types. Using these centrality parameters, two types of holdings could be identified.</t>
  </si>
  <si>
    <t>The networks generated by live animal movements are the principal vector for the propagation of infectious agents between farms, and their topology strongly affects how fast a disease may spread. The structural characteristics of networks may thus provide indicators of network vulnerability to the spread of infectious disease. This study applied social network analysis methods to describe the French swine trade network. Initial analysis involved calculating several parameters to characterize networks and then identifying high-risk subgroups of holdings for different time scales. Holding-specific centrality measurements (‘degree’, ‘betweenness’ and ‘ingoing infection chain’), which summarize the place and the role of holdings in the network, were compared according to the production type. In addition, network components and communities, areas where connectedness is particularly high and could influence the speed and the extent of a disease, were identified and analysed. Dealer holdings stood out because of their high centrality values suggesting that these holdings may control the flow of animals in part of the network. Herds with growing units had higher values for degree and betweenness centrality, representing central positions for both spreading and receiving disease, whereas herds with finishing units had higher values for in-degree and ingoing infection chain centrality values and appeared more vulnerable with many contacts through live animal movements and thus at potentially higher risk for introduction of contagious diseases. This reflects the dynamics of the swine trade with downward movements along the production chain. But, the significant heterogeneity of farms with several production units did not reveal any particular type of production for targeting disease surveillance or control</t>
  </si>
  <si>
    <t>By leveraging on the network science approach, here we are able for the first time to fully analyze the longitudinal dataset of Italian cattle movements that reports the mobility of individual animals among farms on a daily basis.</t>
  </si>
  <si>
    <t>Using a novel interpretation of dynamic networks, we analyse the network of livestock movements in Great Britain in order to determine the risk of a large epidemic of foot-and-mouth disease (FMD). This network is exceptionally well characterized, as there are legal requirements that the date, source, destination and number of animals be recorded and held on central databases. We identify a percolation threshold in the structure of the livestock network, indicating that, while there is little possibility of a national epidemic of FMD in winter when the catastrophic 2001 epidemic began, there remains a risk in late summer or early autumn.</t>
  </si>
  <si>
    <t>By focusing on the case study of cattle displacements in Italy, we aim at characterizing livestock epidemics in terms of robust features useful for planning and control, to deal with temporal fluctuations, sensitivity to initial conditions and missing information during an outbreak. Through spatial disease simulations, we detect spreading paths that are stable across different initial conditions, allowing the clustering of the seeds and reducing the epidemic variability. Paths also allow us to identify premises, called sentinels, having a large probability of being infected and providing critical information on the outbreak origin, as encoded in the clusters.</t>
  </si>
  <si>
    <t>The introduction of a centralized system for recording cattle movements in the UK has provided a framework for network-based models for disease spread. However, there are many types of non-reportable contacts between farms which may play a role in disease spread. The lack of real pathogen data with which to test network models makes it difficult to assess whether reported data adequately captures the risk-potential network between farms and improves the accuracy of disease forecasts. A novel multi-disciplinary approach is described whereby network-based models, built upon reported cattle movements and non-reportable local contacts between study farms, are parameterized using field data on bovine Staphylococcus aureus strains. Reported cattle movements were found to play a role in strain spread between farms, but other contacts via farm visitors were also correlated with strain distribution, suggesting that parameterizing contact networks using cattle-tracing data alone may not adequately capture the disease dynamics.</t>
  </si>
  <si>
    <t>Application of network analysis parameters in risk-based surveillance – Examples based on cattle trade data and bovine infections in Sweden</t>
  </si>
  <si>
    <t>‘virtual hierarchy’ model is described for studying the spread of pathogens between herds of livestock. This novel approach to simulating disease has animals, herds, and geographic regions in a national livestock industry arranged as a hierarchy of objects in computer memory. Superimposed on all objects is an infection–recovery cycle, a control programme, and surveillance based on test results and animal movement. The model was applied to predicting progress in the control of Salmonellain the Danish dairy cattle industry over a 10-year period. More frequent testing of bulk tank milk for antibodies to S. Dublin was less effective than improved herd biosecurity. Restricting cattle movement between regions provided a strong benefit to those regions initially with a low prevalence of infection. Enhanced control within infected herds was of intermediate benefit. A combination of strategies was highly effective although cost and feasibility of this option needs further exploration.</t>
  </si>
  <si>
    <t>Biosecurity-Based Interventions and Strategies To Reduce Campylobacter spp. on Poultry Farms</t>
  </si>
  <si>
    <t>Hammami et al., 2016</t>
  </si>
  <si>
    <t>Ahmadi et al., 2007</t>
  </si>
  <si>
    <t>Wood et al., 2006</t>
  </si>
  <si>
    <t>Galvis et al., 2022a</t>
  </si>
  <si>
    <t>Marce et al., 2011</t>
  </si>
  <si>
    <t>Robins et al., 2015</t>
  </si>
  <si>
    <t>Mortier et al., 2013</t>
  </si>
  <si>
    <t>Ezanno et al., 2022</t>
  </si>
  <si>
    <t>Brown et al., 2021</t>
  </si>
  <si>
    <t>Lee et al., 2017</t>
  </si>
  <si>
    <t>Buttner et al., 2013</t>
  </si>
  <si>
    <t>Rautureau et al., 2012</t>
  </si>
  <si>
    <t>Bajardi et al., 2011</t>
  </si>
  <si>
    <t>Kao et al., 2006</t>
  </si>
  <si>
    <t>Bajardi et al., 2012</t>
  </si>
  <si>
    <t>Alvarez et al., 2011</t>
  </si>
  <si>
    <t>Frossling et al., 2012</t>
  </si>
  <si>
    <t>Jordan et al., 2008</t>
  </si>
  <si>
    <t>Newell et al., 2011</t>
  </si>
  <si>
    <t>10.1051/vetres:2007029</t>
  </si>
  <si>
    <t>doi:10.1017/S0950268806007436</t>
  </si>
  <si>
    <t>https://doi.org/10.1111/tbed.14488</t>
  </si>
  <si>
    <t>https://doi.org/10.1016/j.prevetmed.2021.105529</t>
  </si>
  <si>
    <t>https://doi.org/10.1016/j.prevetmed.2012.08.001</t>
  </si>
  <si>
    <t>https://doi.org/10.2903/j.efsa.2022.7290</t>
  </si>
  <si>
    <t>https://doi.org/10.1111/tbed.13919</t>
  </si>
  <si>
    <t>https://doi.org/10.1016/j.prevetmed.2017.02.001</t>
  </si>
  <si>
    <t>https://doi.org/10.1016/j.prevetmed.2013.01.008</t>
  </si>
  <si>
    <t>https://doi.org/10.1017/S1751731111002631</t>
  </si>
  <si>
    <t>https://doi.org/10.1371%2Fjournal.pone.0019869</t>
  </si>
  <si>
    <t>https://doi.org/10.1098/rspb.2006.3505</t>
  </si>
  <si>
    <t>https://doi.org/10.1098%2Frsif.2012.0289</t>
  </si>
  <si>
    <t>doi:10.1017/S0950268811000070</t>
  </si>
  <si>
    <t>https://doi.org/10.1016/j.prevetmed.2011.12.011</t>
  </si>
  <si>
    <t>https://doi.org/10.1017/S0950268807000179</t>
  </si>
  <si>
    <t>https://doi.org/10.1128/AEM.01090-10</t>
  </si>
  <si>
    <t>Type of model</t>
  </si>
  <si>
    <t>Regional Information level</t>
  </si>
  <si>
    <t>Control pogrammen in place</t>
  </si>
  <si>
    <t>Transmission</t>
  </si>
  <si>
    <t>InfectiousLatentIncubatperiod</t>
  </si>
  <si>
    <t>PathogenSurvival</t>
  </si>
  <si>
    <t>DiagnosticTest</t>
  </si>
  <si>
    <t>RegionalPrevalence</t>
  </si>
  <si>
    <t>ControlPlan</t>
  </si>
  <si>
    <t>Recovery rate</t>
  </si>
  <si>
    <t>Scale</t>
  </si>
  <si>
    <t>Decay rate</t>
  </si>
  <si>
    <t>Probability of survival</t>
  </si>
  <si>
    <t>Milk (tank)</t>
  </si>
  <si>
    <t>SLIS</t>
  </si>
  <si>
    <t>Other compartmetal model</t>
  </si>
  <si>
    <t>Density</t>
  </si>
  <si>
    <t>Control plan</t>
  </si>
  <si>
    <t>Third-Level</t>
  </si>
  <si>
    <t>Compulsory</t>
  </si>
  <si>
    <t>Sporadic</t>
  </si>
  <si>
    <t>Officially free</t>
  </si>
  <si>
    <t>Perceived free</t>
  </si>
  <si>
    <t>Enterococci</t>
  </si>
  <si>
    <t>Austria</t>
  </si>
  <si>
    <t>Cyprus</t>
  </si>
  <si>
    <t>Czech Republic</t>
  </si>
  <si>
    <t>Finland</t>
  </si>
  <si>
    <t>Latvia</t>
  </si>
  <si>
    <t>Lithuania</t>
  </si>
  <si>
    <t>Luxembourg</t>
  </si>
  <si>
    <t>Malta</t>
  </si>
  <si>
    <t>Poland</t>
  </si>
  <si>
    <t>Romania</t>
  </si>
  <si>
    <t>Slovakia</t>
  </si>
  <si>
    <t>Slovenia</t>
  </si>
  <si>
    <t>Number of new cases per infectious individual per unit of time (synonyms transmission coefficient, transmission rate)</t>
  </si>
  <si>
    <t>Total number of new infectious individuals per infectious individual during its entire infectious period (also called effective reproduction number also include things stated as Rc, Rv, Rt)</t>
  </si>
  <si>
    <t>Total number of new infectious individuals per infectious individual during its entire infectious period in a totally susceptible population</t>
  </si>
  <si>
    <t>Probability of susceptible animal becoming infected after direct contact with an infected animal</t>
  </si>
  <si>
    <t>Probability of susceptible animal becoming infected after contact with a contaminated surface</t>
  </si>
  <si>
    <t>…</t>
  </si>
  <si>
    <t>Duration of infectious period</t>
  </si>
  <si>
    <t>Rate of recovery (exponentially distributed infectious period)</t>
  </si>
  <si>
    <t>Scale parameter of gamma distributed infectious period</t>
  </si>
  <si>
    <t>Shape parameter of gamma distributed infectious period</t>
  </si>
  <si>
    <t>Duration of latent (infected but not infectious period)</t>
  </si>
  <si>
    <t>Duration of period between infection and first clinical signs</t>
  </si>
  <si>
    <t>Rate at which pathogen is cleared from environmetn</t>
  </si>
  <si>
    <t>Probability pathogen survives a certain time</t>
  </si>
  <si>
    <t>Probability of a positive test result, conditioned on the condition truly being positive</t>
  </si>
  <si>
    <t>Probability of a negative test result, conditioned on the condition truly being negative</t>
  </si>
  <si>
    <t>Antibody detection ELISA</t>
  </si>
  <si>
    <t>Antigen detection ELISA</t>
  </si>
  <si>
    <t>Polymerase chain reaction</t>
  </si>
  <si>
    <t>Susceptible-Infectious-Susceptible compartmental model</t>
  </si>
  <si>
    <t>Susceptible-Latent-Infectious-Susceptible compartmental model (also often denoted as SEIS)</t>
  </si>
  <si>
    <t>The parameter was not estimated using a model, only descriptive results were reported in the study.</t>
  </si>
  <si>
    <t>Density dependent mixing or mass action (equation often: beta * S * I)</t>
  </si>
  <si>
    <t>Frequency dependent mixing or pseudomass action (beta *S*I/N)</t>
  </si>
  <si>
    <t>Field observations used to estimate parameters</t>
  </si>
  <si>
    <t>Experiment is isolators</t>
  </si>
  <si>
    <t>Experiment in stable</t>
  </si>
  <si>
    <t>Experiment in field situation</t>
  </si>
  <si>
    <t>Experiment in laboratory</t>
  </si>
  <si>
    <t>Review without meta analysis</t>
  </si>
  <si>
    <t>Review with meta analysis</t>
  </si>
  <si>
    <t>Alistair Antonopoulos &lt;alistair@kreavet.com&gt;</t>
  </si>
  <si>
    <t>Egil Fischer &lt;e.a.j.fischer@uu.nl&gt;</t>
  </si>
  <si>
    <t>Arvo Viltrop &lt;arvo.viltrop@emu.ee&gt;</t>
  </si>
  <si>
    <t>Natalia Ciria &lt;natalia.ciria@uab.cat&gt;</t>
  </si>
  <si>
    <t>GADM GID_0</t>
  </si>
  <si>
    <t>GADM GID_1 see https://en.wikipedia.org/wiki/List_of_administrative_divisions_by_country</t>
  </si>
  <si>
    <t>GADM GID_2 see https://en.wikipedia.org/wiki/List_of_administrative_divisions_by_country</t>
  </si>
  <si>
    <t>Added ChangesLog</t>
  </si>
  <si>
    <t>Renamed infectious period to infectious latent period</t>
  </si>
  <si>
    <t>Added Latent period and incubation period to LOT</t>
  </si>
  <si>
    <t>Added worksheet OtherRelevantStudies</t>
  </si>
  <si>
    <t>Added review and metaanalysis as studies</t>
  </si>
  <si>
    <t>Added parameters columns to the pathogens sheet to track which parameters have been added for which diseases</t>
  </si>
  <si>
    <t>Added large quantity of data from an offline version of the sheet that had been accidentally working on, and reorganised the diseases to give space between of one or two lines and reduced line size to improve readability</t>
  </si>
  <si>
    <t>Added contact details for Arvo Viltrop to the LOT as Arvo had added study to sheet</t>
  </si>
  <si>
    <t>Added within herd and regional prevalence columns to endemic pathogens</t>
  </si>
  <si>
    <t>New version of the database created with every numeric value now assigned an individual row</t>
  </si>
  <si>
    <t>Bluetongue; Classical Swine Fever parameters added following EU stakeholder prioritation exercise</t>
  </si>
  <si>
    <t>Transmission Parameters</t>
  </si>
  <si>
    <t>Latent/incubation</t>
  </si>
  <si>
    <t>Pathogen Survival</t>
  </si>
  <si>
    <t>Diagnostic</t>
  </si>
  <si>
    <t>Within Herd prevalence</t>
  </si>
  <si>
    <t>Regional Prevalence</t>
  </si>
  <si>
    <t>Control Programme</t>
  </si>
  <si>
    <t>Cattle; Small ruminants</t>
  </si>
  <si>
    <t>R0; Beta</t>
  </si>
  <si>
    <t>R0; Beta; direct/indirect contact</t>
  </si>
  <si>
    <t>R0; Beta (indoor/outdoor)</t>
  </si>
  <si>
    <t>R0; R; Beta (direct/airborne)</t>
  </si>
  <si>
    <t>R0; beta (direct/indirect/environmental); oral infectious dose</t>
  </si>
  <si>
    <t>Beta</t>
  </si>
  <si>
    <t>unable to locate any papers describing R0; Beta; direct/indirect contact</t>
  </si>
  <si>
    <t>Beta; infection probability</t>
  </si>
  <si>
    <t>Latent; infectious</t>
  </si>
  <si>
    <t>latent</t>
  </si>
  <si>
    <t>Incubation</t>
  </si>
  <si>
    <t>Infectious</t>
  </si>
  <si>
    <t>Pathogen survival/Disinfection; disinfection</t>
  </si>
  <si>
    <t>Pathogens survival; disinfection</t>
  </si>
  <si>
    <t>Pathogen survivial; disinfection</t>
  </si>
  <si>
    <t>Pathogen survival/Disinfection (Bovine Respiratory Syncytial Virus); disinfection (Bovine Respiratory Syncytial Virus)</t>
  </si>
  <si>
    <t>Pathogen survivial</t>
  </si>
  <si>
    <t>ELISA; PCR; Virus Isolation in Cell Culture</t>
  </si>
  <si>
    <t>ELISA; PCR</t>
  </si>
  <si>
    <t>ELISA; Faecal culture; PCR</t>
  </si>
  <si>
    <t>ELISA; PCR; Faecal culture; Environmental testing</t>
  </si>
  <si>
    <t>ELISA; RT-PCR</t>
  </si>
  <si>
    <t>SICCT; PCR; Culture</t>
  </si>
  <si>
    <t>Culture; RT-PCR; PCR; Sandwich Hybridisation</t>
  </si>
  <si>
    <t>ELISA; CFT</t>
  </si>
  <si>
    <t>Yes (but not in Europe)</t>
  </si>
  <si>
    <t>Spain; UK; Greece; Belgium; Ireland; Estonia; Large scale review of 73 countries</t>
  </si>
  <si>
    <t>Spain; Estonia</t>
  </si>
  <si>
    <t>UK; France; Denmark; Ireland; Estonia</t>
  </si>
  <si>
    <t>UK; Ireland; Switzerland; Belgium; Germany; Ireland; Estonia; Large scale review of multiple countries</t>
  </si>
  <si>
    <t>Sweden; Ireland; Estonia; Switzerland; Italy; Norway</t>
  </si>
  <si>
    <t>Spain; UK (NI); Greece; Italy; Portugal; Bosnia, Hungary, Poland, Slovakia, Czechia, Slovenia Europe wide reviews</t>
  </si>
  <si>
    <t>UK; Belgium</t>
  </si>
  <si>
    <t>Europe (14 countries); Global; Norway, Spain, England; Belgium; Italy; France</t>
  </si>
  <si>
    <t>UK; Portugal; Spain; Netherlands; Italy; Czechia; Italy; Germany; Denmark; Bulgaria</t>
  </si>
  <si>
    <t>Bulgaria; Estonia; Latvia; Lithuania; Spain; UK; France; Italy; Denmark; Ireland</t>
  </si>
  <si>
    <t>Spain; France; Czechia</t>
  </si>
  <si>
    <t>UK, Netherlands, Denmark, Spain, Portugal, Hungary, Spain, Germany; France; Italy; Global</t>
  </si>
  <si>
    <t>Pigs/cattle/SR</t>
  </si>
  <si>
    <t>R0; Beta; direct/indirect contact; pathogen survival</t>
  </si>
  <si>
    <t>Infectious; latent; incubation</t>
  </si>
  <si>
    <t>Infectious; Latent; incubation</t>
  </si>
  <si>
    <t>Infectious; incubation</t>
  </si>
  <si>
    <t>Pathogen survival/Disinfection; human skin; water; temperature</t>
  </si>
  <si>
    <t>Wood, brick, soil, Faeces, urine, oral fluid, Stainless steel (non-porous surface), Glass, metal, rubber, cellulose paper, feed dust</t>
  </si>
  <si>
    <t>Temperature; pH; disinfectants; survival in chilled/frozen tissue [WOAH techical disease card - limited experimental information covering this topic]</t>
  </si>
  <si>
    <t>PCR; HI; iIFA; bELISA; cELISA; NP-ELISA; AGP</t>
  </si>
  <si>
    <t>ELISA; PCR; LFD</t>
  </si>
  <si>
    <t>ELISA; PCR; LFD; Pen Side ELISA</t>
  </si>
  <si>
    <t>ELISA (multiple); PCR (multiple); LFD</t>
  </si>
  <si>
    <t>Pigs, cattle, poultry, small ruminants</t>
  </si>
  <si>
    <t>R0; Beta (cattle; pigs; chickens)</t>
  </si>
  <si>
    <t>Infectious (cattle); latent/incubatio (cattle, sheep)</t>
  </si>
  <si>
    <t>Faeces; poultry litter; pasture</t>
  </si>
  <si>
    <t>EUCAST/CLSI Disk Diffusion; RT-PCR; Nanopore Sequencing; MALDI-TOF</t>
  </si>
  <si>
    <t>https://doi.org/10.1016/s0378-1135(96)01245-x</t>
  </si>
  <si>
    <t>Hage et al., 1996</t>
  </si>
  <si>
    <t>https://doi.org/10.1016/S0378-1135(00)00218-2</t>
  </si>
  <si>
    <t>https://doi.org/10.1017/s0950268801006707</t>
  </si>
  <si>
    <t>between herd</t>
  </si>
  <si>
    <t>Clean database (double white spaces, consistent capitalization, typos…), remove empty rows and duplicates</t>
  </si>
  <si>
    <t>Per day</t>
  </si>
  <si>
    <t>AA/SL</t>
  </si>
  <si>
    <t>Within-farm</t>
  </si>
  <si>
    <t>SL</t>
  </si>
  <si>
    <t>Sebastien Lambert &lt;sebastien.lambert@envt.fr&gt;</t>
  </si>
  <si>
    <t>TV</t>
  </si>
  <si>
    <t>Timothee Vergne &lt;timothee.vergne@envt.fr&gt;</t>
  </si>
  <si>
    <t>Parameters were estimated at the animal level (e.g. transmission rate between animals, infectious period at the individual level)</t>
  </si>
  <si>
    <t>Between-farm</t>
  </si>
  <si>
    <t>Parameters were estimated at the farm level (e.g. transmission rate between farms, infectious periiod at the farm level)</t>
  </si>
  <si>
    <t>Added contact details for Timothee Vergne and Sebastien Lambert to the LOT</t>
  </si>
  <si>
    <t>Susceptible-Infectious-Removed compartmental model</t>
  </si>
  <si>
    <t>Susceptible-Latent-Infectious-Removed compartmental model (also often denoted as SEIR)</t>
  </si>
  <si>
    <t>Changed the definition of SIR and SLIR in the LOT by replacing "recovered" by "removed", the latter including both recovery and death</t>
  </si>
  <si>
    <t>HPAI H5N2</t>
  </si>
  <si>
    <t>HPAI H5N1</t>
  </si>
  <si>
    <t>TV/AA/SL</t>
  </si>
  <si>
    <t>MCMC</t>
  </si>
  <si>
    <t>LPAI H5N1 (A/duck/France/05066b/2005)</t>
  </si>
  <si>
    <t>LPAI H5N2 (A/chicken/France/03426/2003)</t>
  </si>
  <si>
    <t>LPAI H5N3 (A/mallard/France/061054/2006)</t>
  </si>
  <si>
    <t>MLE</t>
  </si>
  <si>
    <t>HPAI H7N1 (A/ostrich/Italy/984/00)</t>
  </si>
  <si>
    <t>LPAI H7N1 (A/chicken/Italy/1279/99)</t>
  </si>
  <si>
    <t>Assumed</t>
  </si>
  <si>
    <t>Inferred</t>
  </si>
  <si>
    <t>LPAI H5N2 (A/TK/IT/80), H7N3 (A/TK/IT/8000/02)</t>
  </si>
  <si>
    <t>Parameters extracted from supplementary materials Kirkeby and Ward, 2022 Systematic Review https://doi.org/10.1111/tbed.14675</t>
  </si>
  <si>
    <t>https://doi.org/10.1017/S0950268819000633</t>
  </si>
  <si>
    <t>https://doi.org/10.1111/tbed.12692</t>
  </si>
  <si>
    <t>Parameters extracted from supplementary materials Lambert et al., 2023 Systematic Review https://doi.org/10.1186/s13567-023-01219-0</t>
  </si>
  <si>
    <t>https://doi.org/10.1016/j.vetmic.2013.10.020</t>
  </si>
  <si>
    <t>https://doi.org/10.1371/journal.pone.0045059</t>
  </si>
  <si>
    <t>https://doi.org/10.1111/eva.12576</t>
  </si>
  <si>
    <t>https://doi.org/10.1371/journal.pone.0026935</t>
  </si>
  <si>
    <t>Comin et al., 2010</t>
  </si>
  <si>
    <t>Between-village</t>
  </si>
  <si>
    <t>https://doi.org/10.1017/S0950268808000885</t>
  </si>
  <si>
    <t>Added column "Estimation method" to worksheet InfectiousLatentIncubatperiod</t>
  </si>
  <si>
    <t>Calculated</t>
  </si>
  <si>
    <t>Survival model</t>
  </si>
  <si>
    <t>HPAI H7N1</t>
  </si>
  <si>
    <t>https://doi.org/10.1371/journal.pone.0000349</t>
  </si>
  <si>
    <t>HPAI H7N7</t>
  </si>
  <si>
    <t>HPAI H7N3</t>
  </si>
  <si>
    <t>Bos et al., 2009</t>
  </si>
  <si>
    <t>https://doi.org/10.1016/j.prevetmed.2008.12.003</t>
  </si>
  <si>
    <t>HPAI H7N7 (A/Chicken/Netherlands/621557/03)</t>
  </si>
  <si>
    <t>Bos et al., 2008</t>
  </si>
  <si>
    <t>https://doi.org/10.1016/j.vaccine.2008.09.022</t>
  </si>
  <si>
    <t>Broilers</t>
  </si>
  <si>
    <t>Bos et al., 2010</t>
  </si>
  <si>
    <t>https://doi.org/10.1016/j.prevetmed.2010.04.006</t>
  </si>
  <si>
    <t>Parameters extracted from supplementary materials Kirkeby and Ward, 2022 Systematic Review https://doi.org/10.1111/tbed.14675 and Lambert et al., 2023 Systematic Review https://doi.org/10.1186/s13567-023-01219-0</t>
  </si>
  <si>
    <t>https://doi.org/10.1016/j.prevetmed.2012.01.021</t>
  </si>
  <si>
    <t>https://doi.org/10.1038/srep02175</t>
  </si>
  <si>
    <t>Final Size of the stochastic model</t>
  </si>
  <si>
    <t>Bootstrap</t>
  </si>
  <si>
    <t>https://doi.org/10.1111/tbed.12003</t>
  </si>
  <si>
    <t>https://doi.org/10.1086/425583</t>
  </si>
  <si>
    <t>https://doi.org/10.1016/j.vetmic.2011.04.022</t>
  </si>
  <si>
    <t>LPAI H7N1 (A/turkey/Italy/1067/99)</t>
  </si>
  <si>
    <t>LPAI H7N3</t>
  </si>
  <si>
    <t>https://doi.org/10.1016/j.prevetmed.2012.06.010</t>
  </si>
  <si>
    <t>Contact</t>
  </si>
  <si>
    <t>Inoculated</t>
  </si>
  <si>
    <t>Layers</t>
  </si>
  <si>
    <t>Least squares</t>
  </si>
  <si>
    <t>Monte Carlo simulations</t>
  </si>
  <si>
    <t>LPAI H7N7 (A/Chicken/Netherlands/2006)</t>
  </si>
  <si>
    <t>https://doi.org/10.1016/j.vetmic.2011.09.016</t>
  </si>
  <si>
    <t>LPAI H5N2 (A/Ch/Belgium/150VB/99)</t>
  </si>
  <si>
    <t>Grid floor</t>
  </si>
  <si>
    <t>https://doi.org/10.1017/s0950268813000125</t>
  </si>
  <si>
    <t>Litter floor</t>
  </si>
  <si>
    <t>LPAI H7N1 (A/Ch/Italy/1067/v99)</t>
  </si>
  <si>
    <t>LPAI H5N3 (A/Anas platyrhynchos/Belgium/09-884/2008)</t>
  </si>
  <si>
    <t>https://doi.org/10.1017/S0950268803001067</t>
  </si>
  <si>
    <t>Titres against LPAI H5N2</t>
  </si>
  <si>
    <t>AA/EF/SL</t>
  </si>
  <si>
    <t>EF/SL</t>
  </si>
  <si>
    <t>HPAI H5N1 (A/turkey/Turkey/1/2005)</t>
  </si>
  <si>
    <t>https://doi.org/10.1016/j.vetmic.2010.06.012</t>
  </si>
  <si>
    <t>Five weeks</t>
  </si>
  <si>
    <t>https://doi.org/10.1086/522007</t>
  </si>
  <si>
    <t>SPF Muscovy ducks</t>
  </si>
  <si>
    <t>Three weeks</t>
  </si>
  <si>
    <t>Four weeks</t>
  </si>
  <si>
    <t>Twelve weeks</t>
  </si>
  <si>
    <t>32-35 weeks</t>
  </si>
  <si>
    <t>Lohmann Brown, Lohmann White</t>
  </si>
  <si>
    <t>4-6 weeks</t>
  </si>
  <si>
    <t>https://doi.org/10.1073/pnas.0505098102</t>
  </si>
  <si>
    <t>HPAI H5N1 (A/Chicken/Legok/2003)</t>
  </si>
  <si>
    <t>Low infection dose</t>
  </si>
  <si>
    <t>High infection dose</t>
  </si>
  <si>
    <t>https://doi.org/10.1371/journal.ppat.1000281</t>
  </si>
  <si>
    <t>https://doi.org/10.1016/j.prevetmed.2007.04.017</t>
  </si>
  <si>
    <t>Per farm per day</t>
  </si>
  <si>
    <t>Retkute et al., 2018</t>
  </si>
  <si>
    <t>https://doi.org/10.1016/j.prevetmed.2018.09.014</t>
  </si>
  <si>
    <t>Same subdistricts</t>
  </si>
  <si>
    <t>Neighbouring subdistricts</t>
  </si>
  <si>
    <t>Between-commune</t>
  </si>
  <si>
    <t>Between-subdistrict</t>
  </si>
  <si>
    <t>Per commune per day</t>
  </si>
  <si>
    <t>https://doi.org/10.1371/journal.pcbi.1000683</t>
  </si>
  <si>
    <t>Walker et al., 2010</t>
  </si>
  <si>
    <t>Between-tambon</t>
  </si>
  <si>
    <t>Walker et al., 2012</t>
  </si>
  <si>
    <t>Reconstruction of the epidemic tree</t>
  </si>
  <si>
    <t>https://doi.org/10.1098/rsif.2012.0022</t>
  </si>
  <si>
    <t>ABC</t>
  </si>
  <si>
    <t>Delabouglise et al., 2017</t>
  </si>
  <si>
    <t>https://doi.org/10.1038/s41598-017-06244-6</t>
  </si>
  <si>
    <t>Probability of transmission between farms</t>
  </si>
  <si>
    <t>Kim et al., 2010</t>
  </si>
  <si>
    <t>https://doi.org/10.1186/1471-2334-10-236</t>
  </si>
  <si>
    <t>HPAI H5N1/H5N8/H5N6</t>
  </si>
  <si>
    <t>Kim &amp; Cho, 2021</t>
  </si>
  <si>
    <t>https://doi.org/10.3389/fvets.2021.597630</t>
  </si>
  <si>
    <t>White &amp; Pagano</t>
  </si>
  <si>
    <t>Other poultry species (not chickens, not ducks)</t>
  </si>
  <si>
    <t>HPAI H5N8</t>
  </si>
  <si>
    <t>HPAI H5N6</t>
  </si>
  <si>
    <t>Smirnova &amp; Tuncer, 2014</t>
  </si>
  <si>
    <t>https://doi.org/10.1515/jip-2012-0097</t>
  </si>
  <si>
    <t>Individual bird</t>
  </si>
  <si>
    <t>Subdistrict</t>
  </si>
  <si>
    <t>Farm</t>
  </si>
  <si>
    <t>Tambon</t>
  </si>
  <si>
    <t>Commune</t>
  </si>
  <si>
    <t>Village</t>
  </si>
  <si>
    <t>Tuncer &amp; Martcheva, 2013</t>
  </si>
  <si>
    <t>https://doi.org/10.1142/S0218339013400044</t>
  </si>
  <si>
    <t>https://doi.org/10.1016/j.epidem.2017.02.007</t>
  </si>
  <si>
    <t>Hill et al., 2017</t>
  </si>
  <si>
    <t>DIC</t>
  </si>
  <si>
    <t>Pelletier et al., 2012</t>
  </si>
  <si>
    <t>https://doi.org/10.1007/s11250-012-0124-2</t>
  </si>
  <si>
    <t>Visual fit</t>
  </si>
  <si>
    <t>https://www.ncbi.nlm.nih.gov/pmc/articles/PMC5977687/</t>
  </si>
  <si>
    <t>NGM</t>
  </si>
  <si>
    <t>Least absolute deviations</t>
  </si>
  <si>
    <t>Rorres et al., 2011a</t>
  </si>
  <si>
    <t>https://doi.org/10.1637/9429-061710-Reg.1</t>
  </si>
  <si>
    <t>Rorres et al., 2011b</t>
  </si>
  <si>
    <t>https://doi.org/10.1016/j.epidem.2011.02.003</t>
  </si>
  <si>
    <t>Bonney et al., 2018</t>
  </si>
  <si>
    <t>https://doi.org/10.1371/journal.pone.0204262</t>
  </si>
  <si>
    <t>Between-bird</t>
  </si>
  <si>
    <t>Lee &amp; Lao, 2018</t>
  </si>
  <si>
    <t>https://doi.org/10.1016/j.idm.2018.03.004</t>
  </si>
  <si>
    <t>Salvador et al., 2020</t>
  </si>
  <si>
    <t>https://doi.org/10.1371/journal.pone.0238815</t>
  </si>
  <si>
    <t>HPAI H5N6/H5N8</t>
  </si>
  <si>
    <t>Lee et al., 2019</t>
  </si>
  <si>
    <t>https://doi.org/10.1371/journal.pone.0218202</t>
  </si>
  <si>
    <t>Yoo et al., 2021</t>
  </si>
  <si>
    <t>https://doi.org/10.1038/s41598-021-03284-x</t>
  </si>
  <si>
    <t>Hobbelen et al., 2020</t>
  </si>
  <si>
    <t>https://doi.org/10.1038/s41598-020-68623-w</t>
  </si>
  <si>
    <t>Survivors</t>
  </si>
  <si>
    <t>Non-survivors</t>
  </si>
  <si>
    <t>Andronico et al., 2019</t>
  </si>
  <si>
    <t>https://doi.org/10.1016/j.epidem.2019.03.006</t>
  </si>
  <si>
    <t>Mule ducks</t>
  </si>
  <si>
    <t>Vergne et al., 2021</t>
  </si>
  <si>
    <t>https://doi.org/10.1111/tbed.14202</t>
  </si>
  <si>
    <t>Hayama et al., 2022</t>
  </si>
  <si>
    <t>https://doi.org/10.1016/j.prevetmed.2022.105768</t>
  </si>
  <si>
    <t>HPAI H5Nx</t>
  </si>
  <si>
    <t>Chen et al., 2022</t>
  </si>
  <si>
    <t>https://doi.org/10.1142/S1793524522500589</t>
  </si>
  <si>
    <t>Per individual per year</t>
  </si>
  <si>
    <t>10.1080/17513758.2015.1111449</t>
  </si>
  <si>
    <t>Dorigatti et al., 2010</t>
  </si>
  <si>
    <t>https://doi.org/10.1016/j.epidem.2010.01.002</t>
  </si>
  <si>
    <t>Phase 1</t>
  </si>
  <si>
    <t>Chickens, Turkeys</t>
  </si>
  <si>
    <t>Breeders</t>
  </si>
  <si>
    <t>Others</t>
  </si>
  <si>
    <t>Phase 2</t>
  </si>
  <si>
    <t>Backyard</t>
  </si>
  <si>
    <t>Smith &amp; Dunipace 2011</t>
  </si>
  <si>
    <t>https://doi.org/10.1016/j.epidem.2011.01.003</t>
  </si>
  <si>
    <t>From backyard</t>
  </si>
  <si>
    <t>From commercial</t>
  </si>
  <si>
    <t>Commercial</t>
  </si>
  <si>
    <t>Le Menach et al., 2006</t>
  </si>
  <si>
    <t>https://doi.org/10.1098/rspb.2006.3609</t>
  </si>
  <si>
    <t>Short-range, pre-control period</t>
  </si>
  <si>
    <t>Medium-range, pre-control period</t>
  </si>
  <si>
    <t>Long-range, pre-control period</t>
  </si>
  <si>
    <t>Short-range, control period</t>
  </si>
  <si>
    <t>Medium-range, control period</t>
  </si>
  <si>
    <t>Long-range, control period</t>
  </si>
  <si>
    <t>Control period</t>
  </si>
  <si>
    <t>Simulations</t>
  </si>
  <si>
    <t>Pre-control period</t>
  </si>
  <si>
    <t>Boender et al., 2007</t>
  </si>
  <si>
    <t>https://doi.org/10.1371/journal.pcbi.0030071</t>
  </si>
  <si>
    <t>Bavinck et al., 2009</t>
  </si>
  <si>
    <t>https://doi.org/10.1016/j.prevetmed.2008.10.007</t>
  </si>
  <si>
    <t>Chickens, Ducks, Turkeys</t>
  </si>
  <si>
    <t>Backer et al., 2015</t>
  </si>
  <si>
    <t>https://doi.org/10.1016/j.prevetmed.2015.06.006</t>
  </si>
  <si>
    <t>Seymour et al., 2021</t>
  </si>
  <si>
    <t>https://doi.org/10.1111/rssc.12515</t>
  </si>
  <si>
    <t>LPAI H5N2</t>
  </si>
  <si>
    <t>Grid-based method</t>
  </si>
  <si>
    <t>Bonney et al., 2021</t>
  </si>
  <si>
    <t>https://doi.org/10.1038/s41598-021-81254-z</t>
  </si>
  <si>
    <t>LPAI H7N9</t>
  </si>
  <si>
    <t>SMC</t>
  </si>
  <si>
    <t>Li et al., 2017</t>
  </si>
  <si>
    <t>https://doi.org/10.2807/1560-7917.es.2017.22.7.30462</t>
  </si>
  <si>
    <t>Per month</t>
  </si>
  <si>
    <t>Other (environment)</t>
  </si>
  <si>
    <t>Environment-to-bird</t>
  </si>
  <si>
    <t>LPAI/HPAI H7N9</t>
  </si>
  <si>
    <t>NA</t>
  </si>
  <si>
    <t>Bai et al., 2019</t>
  </si>
  <si>
    <t>https://doi.org/10.3934/mbe.2019170</t>
  </si>
  <si>
    <t>Per week</t>
  </si>
  <si>
    <t>Zhu et al., 2021</t>
  </si>
  <si>
    <t>https://doi.org/10.1016/j.envres.2020.110465</t>
  </si>
  <si>
    <t>HPAI H5N2/H5N8</t>
  </si>
  <si>
    <t>LPAI H7N1/H7N3</t>
  </si>
  <si>
    <t>Chickens, Ducks</t>
  </si>
  <si>
    <t>Chickens, Ducks, Geese</t>
  </si>
  <si>
    <t>Chickens, Ducks, Quails</t>
  </si>
  <si>
    <t>Galliformes, Palmipeds</t>
  </si>
  <si>
    <t>Chicken layers, Chicken breeders, Turkeys</t>
  </si>
  <si>
    <t>SPF Chicken layers</t>
  </si>
  <si>
    <t>Layers, Broilers</t>
  </si>
  <si>
    <t>Gonzales et al., 2012a</t>
  </si>
  <si>
    <t>Gonzales et al., 2012b</t>
  </si>
  <si>
    <t>Chickens, Turkeys, Others</t>
  </si>
  <si>
    <t>Layers, Broilers, Backyard chickens, fighting cocks</t>
  </si>
  <si>
    <t>Added column "Scale" to worksheet Transmission to describe within-farm or between-farm parameters, and added definitions to LOT</t>
  </si>
  <si>
    <t>WOAH Technical Disease Card., 2020</t>
  </si>
  <si>
    <t>Deutschmann et al., 2022</t>
  </si>
  <si>
    <t/>
  </si>
  <si>
    <t>Thiry et al., 2014</t>
  </si>
  <si>
    <t>Applied Biosystems, 2010</t>
  </si>
  <si>
    <t>https://doi.org/10.1016/S0166-0934(02)00196-9</t>
  </si>
  <si>
    <t>Chenard et al., 2003</t>
  </si>
  <si>
    <t>Time Series</t>
  </si>
  <si>
    <t>Stochastic</t>
  </si>
  <si>
    <t>Exponential Growth</t>
  </si>
  <si>
    <t>Doubling Time</t>
  </si>
  <si>
    <t>Network Analysis</t>
  </si>
  <si>
    <t>Nearest Neighbor</t>
  </si>
  <si>
    <t>Phylodynamic</t>
  </si>
  <si>
    <t>Markov Chain</t>
  </si>
  <si>
    <t>Multiscale</t>
  </si>
  <si>
    <t>Final Size</t>
  </si>
  <si>
    <t>Seasonal Matrix</t>
  </si>
  <si>
    <t>Added "Year" column, standarize model types</t>
  </si>
  <si>
    <t>Filled in by</t>
  </si>
  <si>
    <t>container.title</t>
  </si>
  <si>
    <t>created</t>
  </si>
  <si>
    <t>deposited</t>
  </si>
  <si>
    <t>published.print</t>
  </si>
  <si>
    <t>indexed</t>
  </si>
  <si>
    <t>issn</t>
  </si>
  <si>
    <t>issue</t>
  </si>
  <si>
    <t>issued</t>
  </si>
  <si>
    <t>member</t>
  </si>
  <si>
    <t>page</t>
  </si>
  <si>
    <t>prefix</t>
  </si>
  <si>
    <t>publisher</t>
  </si>
  <si>
    <t>score</t>
  </si>
  <si>
    <t>source</t>
  </si>
  <si>
    <t>reference.count</t>
  </si>
  <si>
    <t>references.count</t>
  </si>
  <si>
    <t>is.referenced.by.count</t>
  </si>
  <si>
    <t>type</t>
  </si>
  <si>
    <t>url</t>
  </si>
  <si>
    <t>volume</t>
  </si>
  <si>
    <t>abstract</t>
  </si>
  <si>
    <t>short.container.title</t>
  </si>
  <si>
    <t>author</t>
  </si>
  <si>
    <t>link</t>
  </si>
  <si>
    <t>reference</t>
  </si>
  <si>
    <t>alternative.id</t>
  </si>
  <si>
    <t>published.online</t>
  </si>
  <si>
    <t>language</t>
  </si>
  <si>
    <t>funder</t>
  </si>
  <si>
    <t>license</t>
  </si>
  <si>
    <t>update.policy</t>
  </si>
  <si>
    <t>assertion</t>
  </si>
  <si>
    <t>archive</t>
  </si>
  <si>
    <t>subtitle</t>
  </si>
  <si>
    <t>update_to</t>
  </si>
  <si>
    <t>isbn</t>
  </si>
  <si>
    <t>Mathematical Biosciences and Engineering</t>
  </si>
  <si>
    <t>10.3934/mbe.2022608</t>
  </si>
  <si>
    <t>1551-0018</t>
  </si>
  <si>
    <t>13028-13049</t>
  </si>
  <si>
    <t>American Institute of Mathematical Sciences (AIMS)</t>
  </si>
  <si>
    <t>Crossref</t>
  </si>
  <si>
    <t>Modelling and stability analysis of ASFV with swill and the virus in the environment</t>
  </si>
  <si>
    <t>journal-article</t>
  </si>
  <si>
    <t>&lt;jats:p xml:lang="fr"&gt;&amp;lt;abstract&amp;gt;&amp;lt;p&amp;gt;African swine fever (ASF) is an acute, hemorrhagic and severe infectious disease caused by the African swine fever virus (ASFV), and leads to a serious threat to the pig industry in China. Yet the impact of the virus in the environment and contaminated swill on the ASFV transmission is unclear in China. Then we build the ASFV transmission model with the virus in the environment and swill. We compute the basic reproduction number, and prove that the disease-free equilibrium is globally asymptotically stable when $ R_0 &amp;amp;lt; 1 $ and the unique endemic equilibrium is globally asymptotically stable when $ R_0 &amp;amp;gt; 1 $. Using the public information, parameter values are evaluated. PRCCs and eFAST sensitivity analysis reveal that the release rate of ASFV from asymptomatic and symptomatic infectious pigs and the proportion of pig products from infectious pigs to swill have a significant impact on the ASFV transmission. Our findings suggest that the virus in the environment and contaminated swill contribute to the ASFV transmission. Our results may help animal health to prevent and control the ASFV transmission.&amp;lt;/p&amp;gt;&amp;lt;/abstract&amp;gt;&lt;/jats:p&gt;</t>
  </si>
  <si>
    <t>MBE</t>
  </si>
  <si>
    <t>list(given = c("Haitao", "Lirong", "Zhen", "Shengqiang"), family = c("Song", "Guo", "Jin", "Liu"), sequence = c("first", "additional", "additional", "additional"), affiliation1.name = c("Complex Systems Research Center, Shanxi University, Taiyuan 030006, China", "Complex Systems Research Center, Shanxi University, Taiyuan 030006, China", "Complex Systems Research Center, Shanxi University, Taiyuan 030006, China", NA), affiliation2.name = c("Shanxi Key Laboratory of Mathematical Techniques and Big Data Analysis, on disease Control and Prevention, Shanxi University, Taiyuan 030006, China", _x000D_
"Shanxi Key Laboratory of Mathematical Techniques and Big Data Analysis, on disease Control and Prevention, Shanxi University, Taiyuan 030006, China", "Shanxi Key Laboratory of Mathematical Techniques and Big Data Analysis, on disease Control and Prevention, Shanxi University, Taiyuan 030006, China", NA), affiliation3.name = c(NA, "School of Mathematical Sciences, Shanxi University, Taiyuan 030006, China", NA, NA), affiliation.name = c(NA, NA, NA, "School of Mathematical Sciences, Tiangong University, Tianjin 300387, China"_x000D_
))</t>
  </si>
  <si>
    <t>list(URL = "http://www.aimspress.com/article/doi/10.3934/mbe.2022608?viewType=html", content.type = "unspecified", content.version = "vor", intended.application = "similarity-checking")</t>
  </si>
  <si>
    <t>list(key = c("key-10.3934/mbe.2022608-1", "key-10.3934/mbe.2022608-2", "key-10.3934/mbe.2022608-3", "key-10.3934/mbe.2022608-4", "key-10.3934/mbe.2022608-5", "key-10.3934/mbe.2022608-6", "key-10.3934/mbe.2022608-7", "key-10.3934/mbe.2022608-8", "key-10.3934/mbe.2022608-9", "key-10.3934/mbe.2022608-10", "key-10.3934/mbe.2022608-11", "key-10.3934/mbe.2022608-12", "key-10.3934/mbe.2022608-13", "key-10.3934/mbe.2022608-14", "key-10.3934/mbe.2022608-15", "key-10.3934/mbe.2022608-16", "key-10.3934/mbe.2022608-17", _x000D_
"key-10.3934/mbe.2022608-18", "key-10.3934/mbe.2022608-19", "key-10.3934/mbe.2022608-20", "key-10.3934/mbe.2022608-21", "key-10.3934/mbe.2022608-22", "key-10.3934/mbe.2022608-23", "key-10.3934/mbe.2022608-24", "key-10.3934/mbe.2022608-25", "key-10.3934/mbe.2022608-26", "key-10.3934/mbe.2022608-27", "key-10.3934/mbe.2022608-28", "key-10.3934/mbe.2022608-29", "key-10.3934/mbe.2022608-30", "key-10.3934/mbe.2022608-31", "key-10.3934/mbe.2022608-32", "key-10.3934/mbe.2022608-33", "key-10.3934/mbe.2022608-34", _x000D_
"key-10.3934/mbe.2022608-35", "key-10.3934/mbe.2022608-36", "key-10.3934/mbe.2022608-37", "key-10.3934/mbe.2022608-38"), doi.asserted.by = c("publisher", "crossref", "publisher", "publisher", "publisher", "publisher", "publisher", NA, "publisher", "publisher", "publisher", "publisher", "publisher", "publisher", "publisher", "publisher", "publisher", "publisher", "publisher", "publisher", "publisher", "publisher", "crossref", "publisher", "publisher", "publisher", "publisher", "publisher", "publisher", _x000D_
"crossref", NA, "publisher", "crossref", NA, "publisher", "publisher", NA, "publisher"), unstructured = c("C. Alonso, M. Borca, L. Dixon, Y Revilla, F. ROdriguez, J. M. Escribano, ICTV virus taxonomy profile: Asfarviridae, &lt;i&gt;J. Gen. Virol.&lt;/i&gt;, &lt;b&gt;99&lt;/b&gt; (2018), 613–614. https://doi.org/10.1099/jgv.0.001049", "C. M. Fauquet, M. A. Mayo, J. Maniloff, U. Desselberger, L. A. Ball, &lt;i&gt;Virus taxonomy: VIIIth report of the International Committee on Taxonomy of Viruses&lt;/i&gt;, Academic Press, 2005.", "S. Costard, B. Wieland, W. De Glanville, F. Jori, R. Rowlands, W. Vosloo, et al., African swine fever: how can global spread be prevented?, &lt;i&gt;Phil. Trans. R. Soc. B&lt;/i&gt;, &lt;b&gt;364&lt;/b&gt; (2009), 2683–2696. https://doi.org/10.1098/rstb.2009.0098", _x000D_
"C. Guinat, A. Gogin, S. Blome, G. Keil, R. Pollin, D. U. Pfeiffer, et al., Transmission routes of African swine fever virus to domestic pigs: current knowledge and future research directions, &lt;i&gt;Vet. Rec.&lt;/i&gt;, &lt;b&gt;178&lt;/b&gt; (2016), 262–267. https://doi.org/10.1136/vr.103593", "H. Nishiura, Early efforts in modeling the incubation period of infectious diseases with an acute course of illness, &lt;i&gt;Emerg. Themes Epidemiology&lt;/i&gt;, &lt;b&gt;4&lt;/b&gt; (2007), 1–12. https://doi.org/10.1186/1742-7622-4-2", "I. Galindo, C. Alonso, African swine fever virus: a review, &lt;i&gt;Viruses&lt;/i&gt;, &lt;b&gt;9&lt;/b&gt; (2017), 103. https://doi.org/10.3390/v9050103", _x000D_
"C. J. Quembo, F. Jori, W. Vosloo, L. Health, Genetic characterization of African swine fever virus isolates from soft ticks at the wildlife/domestic interface in Mozambique and identification of a novel genotype, &lt;i&gt;Transbound. Emerg. Dis.&lt;/i&gt;, &lt;b&gt;65&lt;/b&gt; (2018), 420–431. https://doi.org/10.1111/tbed.12700", "E. R. Tulman, G. A. Delhon, B. K. Ku, D. L. Rock, &lt;i&gt;African Swine Fever Virus. In: Van Etten, J.L. (eds) Lesser Known Large dsDNA Viruses. Current Topics in Microbiology and Immunology&lt;/i&gt;, &lt;i&gt;Springer&lt;/i&gt;, Berlin, Heidelberg, 2009. &lt;a href=\"https://doi.org/10.1007/978-3-540-68618-7_2\" target=\"_blank\"&gt;https://doi.org/10.1007/978-3-540-68618-7_2&lt;/a&gt;", _x000D_
"X. Shen, Z. Pu, Y. Li, S. Yu, F. Guo, T. Luo, et al., Phylogeographic patterns of the African swine fever virus, &lt;i&gt;J. Infect.&lt;/i&gt;, &lt;b&gt;79&lt;/b&gt; (2019), 174–187. https://doi.org/10.1016/j.jinf.2019.05.004", "T. Wang, Y. Sun, H. J. Qiu, African swine fever: an unprecedented disaster and challenge to China, &lt;i&gt;Infec. Dis. Poverty&lt;/i&gt;, &lt;b&gt;7&lt;/b&gt; (2018), 66–70. https://doi.org/10.1186/s40249-018-0495-3", "J. Bao, Q. Wang, P. Lin, C. Liu, L. Li, X. Wu, et al., Genome comparison of African swine fever virus China/2018/AnhuiXCGQ strain and related European p72 Genotype II strains, &lt;i&gt;Transbound. Emerg. Dis.&lt;/i&gt;, &lt;b&gt;66&lt;/b&gt; (2019), 1167–1176. https://doi.org/10.1111/tbed.13124", _x000D_
"X. Zhou, N. Li, Y. Luo, Y. E. Liu, F. Miao, T. Chen, et al., Emergence of African swine fever in China, 2018, &lt;i&gt;Transbound. Emerg. Dis.&lt;/i&gt;, &lt;b&gt;65&lt;/b&gt; (2018), 1482–1484. https://doi.org/10.1111/tbed.12989", "S. Ge, J. Li, X. Fan, F. Liu, L. Li, Q. Wang, et al., Molecular characterization of African swine fever virus, China, 2018, &lt;i&gt;Emerg. Infect. Dis.&lt;/i&gt;, &lt;b&gt;24&lt;/b&gt; (2018), 2131–2133. https://doi.org/10.3201/eid2411.181274", "Q. Wang, W. Ren, J. Bao, S. Ge, J. Li, L. Li, et al., The first outbreak of African swine fever was confirmed in China, &lt;i&gt;China Animal Health Inspection&lt;/i&gt;, &lt;b&gt;35&lt;/b&gt; (2018), 1–4. https://doi.org/10.3969/j.issn.1005-944X.2018.09.001", _x000D_
"Y. Wang, L. Gao, Y. Li, Q. Xu, H. Yang, C. Shen, et al., African swine fever in China: Emergence and control, &lt;i&gt;J. Biosaf. Biosecur.&lt;/i&gt;, &lt;b&gt;1&lt;/b&gt; (2019), 7–8. https://doi.org/10.1016/j.jobb.2019.01.006", "H. Song, W. Jiang, S. Liu, Global dynamics of two heterogeneous SIR models with nonlinear incidence and delays, &lt;i&gt;Int. J. Biomath.&lt;/i&gt;, &lt;b&gt;9&lt;/b&gt; (2016), 1650046. https://doi.org/10.1142/S1793524516500467", "H. Song, S. Liu, W. Jiang, Global dynamics of a multistage SIR model with distributed delays and nonlinear incidence rate, &lt;i&gt;Math. Methods Appl. Sci.&lt;/i&gt;, &lt;b&gt;40&lt;/b&gt; (2017), 2153–2164. https://doi.org/10.1002/mma.4130", _x000D_
"H. Song, F. Li, Z. Jia, Z. Jin, S. Liu, Using traveller-derived cases in Henan Province to quantify the spread of COVID-19 in Wuhan, China, &lt;i&gt;Nonlinear Dyn.&lt;/i&gt;, &lt;b&gt;101&lt;/b&gt; (2020), 1821–1831. https://doi.org/10.1007/s11071-020-05859-1", "H. Song, Z. Jia, Z. Jin, S. Liu, Estimation of COVID-19 outbreak size in Harbin, China, &lt;i&gt;Nonlinear Dyn.&lt;/i&gt;, &lt;b&gt;106&lt;/b&gt; (2021), 1229–1237. https://doi.org/10.1007/s11071-021-06406-2", "H. Song, G. Fan, S. Zhao, H. Li, Q. Huang, D. He, Forecast of the COVID-19 trend in India: a simple modelling approach, &lt;i&gt;Math. Biosci. Eng.&lt;/i&gt;, &lt;b&gt;18&lt;/b&gt; (2021), 9775–9786. https://doi.org/10.3934/mbe.2021479", _x000D_
"H. Song, G. Fan, Y. Liu, X. Wang, D. He, The Second Wave of COVID-19 in South and Southeast Asia and the Effects of Vaccination, &lt;i&gt;Front. Med.&lt;/i&gt;, &lt;b&gt;8&lt;/b&gt; (2021), 773110. https://doi.org/10.3389/fmed.2021.773110", "H. Song, F. Liu, F. Li, C. Cao, H. Wang, Z. Jia, et al., Modeling the second outbreak of COVID-19 with isolation and contact tracing, &lt;i&gt;Discrete Cont. Dyn.-B&lt;/i&gt;, &lt;b&gt;27&lt;/b&gt; (2022), 5757–5777. https://doi.org/10.3934/dcdsb.2021294", "H. Song, Z. Jin, C. Shan, L. Chang, The spatial and temporal effects of Fog-Haze pollution on the influenza transmission, &lt;i&gt;Int. J. Biomath.&lt;/i&gt;, (2022), 2250096. &lt;a href=\"https://doi.org/10.1142/S1793524522500966\" target=\"_blank\"&gt;https://doi.org/10.1142/S1793524522500966&lt;/a&gt;", _x000D_
"F. I. Korennoy, V. M. Gulenkin, A. E. Gogin, T. Vergne, A. K. Karaulov, Estimating the basic reproductive number for African swine fever using the Ukrainian historical epidemic of 1977, &lt;i&gt;Transbound. Emerg. Dis.&lt;/i&gt;, &lt;b&gt;64&lt;/b&gt; (2017), 1858–1866. https://doi.org/10.1111/tbed.12583", "C. Guinat, A. L. Reis, C. L. Netherton, L. Goatley, D. U. Pfeiffer, L.Dixon, Dynamics of African swine fever virus shedding and excretion in domestic pigs infected by intramuscular inoculation and contact transmission, &lt;i&gt;Vet. Res.&lt;/i&gt;, &lt;b&gt;45&lt;/b&gt; (2014), 1–9. https://doi.org/10.1186/s13567-014-0093-8", _x000D_
"M. B. Barongo, R. P. Bishop, E. M. Fevre, D. L. Knobel, A. Ssematimba, A mathematical model that simulates control options for African swine fever virus (ASFV), &lt;i&gt;PLoS One&lt;/i&gt;, &lt;b&gt;11&lt;/b&gt; (2016), e0158658. https://doi.org/10.1371/journal.pone.0158658", "X. O'Neill, A. White, F. Ruiz-Fons, C. Gortazar, Modelling the transmission and persistence of African swine fever in wild boar in contrasting European scenarios, &lt;i&gt;Sci. Rep.&lt;/i&gt;, &lt;b&gt;10&lt;/b&gt; (2020), 1–10. https://doi.org/10.1038/s41598-020-62736-y", _x000D_
"J. Li, Z. Jin, Y. Wang, X. Sun, Q. Xu, J. Kang, et al., Data-driven dynamical modelling of the transmission of African swine fever in a few places in China, &lt;i&gt;Transbound. Emerg. Dis.&lt;/i&gt;, &lt;b&gt;69&lt;/b&gt; (2021), e646–e658. https://doi.org/10.1111/tbed.14345.", "J. M. Sanchez-Vizcaino, L. Mur, J. C. Gomez-Villamandos, L. Carrasco, An update on the epidemiology and pathology of African swine fever, &lt;i&gt;J. Comp. Pathol.&lt;/i&gt;, &lt;b&gt;152&lt;/b&gt; (2015), 9–21. https://doi.org/10.1016/j.jcpa.2014.09.003", "M. Arias, J. M. Sanchez-Vizcaino, A. Morilla, K. J. Yoon, J. J. Zimmerman, African swine fever, &lt;i&gt;Trends in emerging viral infections of swine&lt;/i&gt;, (2002), 119–124.", _x000D_
"H. K. Khalil, &lt;i&gt;Nonlinear Systems&lt;/i&gt;, New York: &lt;i&gt;Macmillan Co.&lt;/i&gt;, 1992.", "P. van den Driessche, J. Watmough, Reproduction numbers and sub-threshold endemic equilibria for compartmental models of disease transmission, &lt;i&gt;Math. Biosci.&lt;/i&gt;, &lt;b&gt;180&lt;/b&gt; (2002), 29–48. https://doi.org/10.1016/S0025-5564(02)00108-6", "Lasalle J. &lt;i&gt;The Stability of Dynamical Systems&lt;/i&gt;, SIAM, Philadelphia, 1976.", "The China Animal Health Endemic Center, &lt;a href=\"https://www.cahec.cn/\" target=\"_blank\"&gt;https://www.cahec.cn/&lt;/a&gt;.", _x000D_
"X. Zhang, X. Rong, J. Li, M. Fan, Y. Wang, X. Sun, et al., Modeling the outbreak and control of African swine fever virus in large-scale pig farms, &lt;i&gt;J. Theor. Biol.&lt;/i&gt;, &lt;b&gt;526&lt;/b&gt; (2021), 110798. https://doi.org/10.1016/j.jtbi.2021.110798", "M. B. Barongo, K. Stahl, B. Bett, R. P. Bishop. E. M. Fevre, T. Aliro, et al., Estimating the basic reproductive number ($R_0$) for African swine fever virus (ASFV) transmission between pig herds in Uganda, &lt;i&gt;PloS One&lt;/i&gt;, &lt;b&gt;10&lt;/b&gt; (2015), e0125842. https://doi.org/10.1371/journal.pone.0125842", _x000D_
"M. B. Bitamale, &lt;i&gt;Modelling the transmission dynamics and the effect of different control strategies for African swine fever virus in East Africa&lt;/i&gt;, Ph.D thesis, University of Pretoria, 2018. &lt;a href=\"http://hdl.handle.net/2263/67858\" target=\"_blank\"&gt;http://hdl.handle.net/2263/67858&lt;/a&gt;", "S. Marino, I. B. Hogue, C. J. Ray, D. E. Kirschner, A methodology for performing global uncertainty and sensitivity analysis in systems biology, &lt;i&gt;J. Theor. Biol.&lt;/i&gt;, &lt;b&gt;254&lt;/b&gt; (2008), 178–196. https://doi.org/10.1016/j.jtbi.2008.04.011"_x000D_
), DOI = c("10.1099/jgv.0.001049", "10.1016/B978-0-12-249951-7.50004-3", "10.1098/rstb.2009.0098", "10.1136/vr.103593", "10.1186/1742-7622-4-2", "10.3390/v9050103", "10.1111/tbed.12700", NA, "10.1016/j.jinf.2019.05.004", "10.1186/s40249-018-0495-3", "10.1111/tbed.13124", "10.1111/tbed.12989", "10.3201/eid2411.181274", "10.3969/j.issn.1005-944X.2018.09.001", "10.1016/j.jobb.2019.01.006", "10.1142/S1793524516500467", "10.1002/mma.4130", "10.1007/s11071-020-05859-1", "10.1007/s11071-021-06406-2", "10.3934/mbe.2021479", _x000D_
"10.3389/fmed.2021.773110", "10.3934/dcdsb.2021294", "10.1142/S1793524522500966", "10.1111/tbed.12583", "10.1186/s13567-014-0093-8", "10.1371/journal.pone.0158658", "10.1038/s41598-020-62736-y", "10.1111/tbed.14345", "10.1016/j.jcpa.2014.09.003", "10.1002/9780470376812.ch4a", NA, "10.1016/S0025-5564(02)00108-6", "10.21236/ADA031020", NA, "10.1016/j.jtbi.2021.110798", "10.1371/journal.pone.0125842", NA, "10.1016/j.jtbi.2008.04.011"))</t>
  </si>
  <si>
    <t>NULL</t>
  </si>
  <si>
    <t>Axioms</t>
  </si>
  <si>
    <t>10.3390/axioms11070329</t>
  </si>
  <si>
    <t>2075-1680</t>
  </si>
  <si>
    <t>2022-07-06</t>
  </si>
  <si>
    <t>329</t>
  </si>
  <si>
    <t>MDPI AG</t>
  </si>
  <si>
    <t>The SLI-SC Mathematical Model of African Swine Fever Transmission among Swine Farms: The Effect of Contaminated Human Vector</t>
  </si>
  <si>
    <t>&lt;jats:p&gt;In this paper, a mathematical model for African swine fever is modified by considering the swine farm with the contaminated human vector that is able to infect and spread the disease among swine farms. In the developed model, we have divided the swine farm density into three related groups, namely the susceptible swine farm compartment, latent swine farm compartment, and infectious swine farm compartment. On the other hand, the human vector population density has been separated into two classes, namely the susceptible human vector compartment and the infectious human vector compartment. After that, we use this model and a quarantine strategy to analyze the spread of the infection. In addition, the basic reproduction number R0 is determined by using the next-generation matrix, which can analyze the stability of the model. Finally, the numerical simulations of the proposed model are illustrated to confirm the results from theorems. The results showed that the transmission coefficient values per unit of time per individual between the human vector and the swine farm resulted in the spread of African swine fever.&lt;/jats:p&gt;</t>
  </si>
  <si>
    <t>list(ORCID = c("https://orcid.org/0000-0003-4720-6439", "https://orcid.org/0000-0002-5485-8956", "https://orcid.org/0000-0003-4655-3789", "https://orcid.org/0000-0001-8651-136X", "https://orcid.org/0000-0002-1506-4395"), authenticated.orcid = c(FALSE, FALSE, FALSE, FALSE, FALSE), given = c("Pearanat", "Din", "Kamonchat", "Wasan", "Inthira"), family = c("Chuchard", "Prathumwan", "Trachoo", "Maiaugree", "Chaiya"), sequence = c("first", "additional", "additional", "additional", "additional"), affiliation.name = c("Department of Mathematics, Faculty of Science, Ramkhamhaeng University, Bangkok 10240, Thailand", _x000D_
"Department of Mathematics, Faculty of Science, Khon Kaen University, Khon Kaen 40002, Thailand", "Department of Mathematics, Faculty of Science, Mahasarakham University, Mahasarakham 44150, Thailand", "Division of Physics, Faculty of Science and Technology, Thammasat University, Bangkok 12120, Thailand", "Department of Mathematics, Faculty of Science, Mahasarakham University, Mahasarakham 44150, Thailand"))</t>
  </si>
  <si>
    <t>list(URL = "https://www.mdpi.com/2075-1680/11/7/329/pdf", content.type = "unspecified", content.version = "vor", intended.application = "similarity-checking")</t>
  </si>
  <si>
    <t>list(key = c("ref_1", "ref_2", "ref_3", "ref_4", "ref_5", "ref_6", "ref_7", "ref_8", "ref_9", "ref_10", "ref_11", "ref_12", "ref_13", "ref_14", "ref_15", "ref_16", "ref_17", "ref_18", "ref_19", "ref_20", "ref_21", "ref_22", "ref_23", "ref_24", "ref_25", "ref_26", "ref_27", "ref_28"), doi.asserted.by = c("crossref", "crossref", NA, "crossref", "crossref", NA, "crossref", "crossref", "crossref", NA, "crossref", "crossref", "crossref", "crossref", "crossref", "crossref", "crossref", "crossref", "crossref", _x000D_
"crossref", NA, NA, "crossref", "crossref", "crossref", NA, "crossref", "crossref"), first.page = c("221", "198099", NA, NA, NA, NA, "6", NA, NA, NA, NA, NA, "262", NA, "104096", NA, "2787", "110867", "6", NA, "1", "2981", "487", NA, "5067", NA, "29", "873"), DOI = c("10.1146/annurev-animal-021419-083741", "10.1016/j.virusres.2020.198099", NA, "10.3390/v12070778", "10.3390/ani11030792", NA, "10.1186/s40813-018-0109-2", "10.3390/vaccines8030531", "10.3390/v9050103", NA, "10.3390/v13071212", "10.3390/vaccines10050707", _x000D_
"10.1016/j.prevetmed.2012.11.003", "10.1371/journal.pone.0247770", "10.1016/j.rinp.2021.104096", "10.1371/journal.pone.0158658", "10.1017/S0950268817001613", "10.1016/j.chaos.2021.110867", "10.3389/fvets.2016.00006", "10.3390/vetsci9060292", NA, NA, "10.1257/aeri.20200590", "10.3390/sym12091404", "10.1016/j.apm.2014.03.037", NA, "10.1016/S0025-5564(02)00108-6", "10.1098/rsif.2009.0386"), article.title = c("African Swine Fever Epidemiology and Control", "African swine fever—A review of current knowledge", _x000D_
NA, NA, NA, NA, "Epidemiological considerations on African swine fever in Europe 2014–2018", NA, NA, NA, NA, NA, "Stochastic spatio-temporal modelling of African swine fever spread in the European Union during the high risk period", NA, "Analysis, modeling and optimal control of COVID-19 outbreak with three forms of infection in Democratic Republic of the Congo", NA, "Estimation of the transmission dynamics of African swine fever virus within a swine house", "Analysis and optimal control of a mathematical modeling of the spread of African swine fever virus with a case study of South Korea and cost-effectiveness", _x000D_
"Simulation of Spread of African Swine Fever, Including the Effects of Residues from Dead Animals", NA, "The SIR model and the foundations of public health", "The Mathematical Model for Streptococcus suis Infection in Pig-Human Population with Humidity Effect", "Optimal targeted lockdowns in a multigroup SIR model", NA, "Threshold behaviour of a stochastic SIR model", NA, "Reproduction numbers and sub-threshold endemic equilibria for compartmental models of disease transmission", "The construction of next-generation matrices for compartmental epidemic models"_x000D_
), volume = c("8", "287", NA, NA, NA, NA, "5", NA, NA, NA, NA, NA, "108", NA, "24", NA, "145", "146", "3", NA, "2013", "71", "3", NA, "38", NA, "180", "7"), author = c("Dixon", "Blome", NA, NA, NA, NA, "Chenais", NA, NA, NA, NA, NA, "Nigsch", NA, "Ndondo", NA, "Nielsen", "Kouidere", "Halasa", NA, "Weiss", "Chaiya", "Acemoglu", NA, "Ji", NA, "Watmough", "Diekmann"), year = c("2020", "2020", NA, NA, NA, NA, "2019", NA, NA, NA, NA, NA, "2013", NA, "2021", NA, "2017", "2021", "2016", NA, "2013", "2022", _x000D_
"2021", NA, "2014", NA, "2002", "2010"), journal.title = c("Annu. Rev. Anim. Biosci.", "Virus Res.", NA, NA, NA, NA, "Porc. Health Manag.", NA, NA, NA, NA, NA, "Prev. Vet. Med.", NA, "Results Phys.", NA, "Epidemiol. Infect.", "Chaos Solitons Fractals", "Front. Vet. Sci.", NA, "Mater. Mat.", "Comput. Mater. Contin.", "Am. Econ. Rev. Insights", NA, "Appl. Math. Model.", NA, "Math. Biosci.", "J. R. Soc. Interface"), unstructured = c(NA, NA, "United States Department of Agriculture (2022, April 30). Factsheet—African Swine Fever, Available online: https://www.aphis.usda.gov/publications/animal_health/asf.pdf.", _x000D_
"Bonnet, S.I., Bouhsira, E., De Regge, N., Fite, J., Etoré, F., Garigliany, M.M., Jori, F., Lempereur, L., Le Potier, M.F., and Quillery, E. (2020). Putative Role of Arthropod Vectors in African Swine Fever Virus Transmission in Relation to Their Bio-Ecological Properties. Viruses, 12.", "Niederwerder, M.C. (2021). Risk and Mitigation of African Swine Fever Virus in Feed. Animals, 11.", "World Organisation for Animal Health (2022, April 30). What Is African Swine Fever?. Available online: https://www.oie.int/en/disease/african-swine-fever/.", _x000D_
NA, "Wu, K., Liu, J., Wang, L., Fan, S., Li, Z., Li, Y., Yi, L., Ding, H., Zhao, M., and Chen, J. (2020). Current State of Global African Swine Fever Vaccine Development under the Prevalence and Transmission of ASF in China. Vaccines, 8.", "Galindo, I., and Alonso, C. (2017). African Swine Fever Virus: A Review. Viruses, 9.", "Agriculture and Consumer Protection Department, Food and Agriculture Organization of the United Nations (2022, May 16). ASF Situation in Asia &amp; Pacific Update. Available online: https://www.swineweb.com/asf-situation-in-asia-pacific-update.", _x000D_
"Turlewicz-Podbielska, H., Kuriga, A., Niemyjski, R., Tarasiuk, G., and Pomorska-Mól, M. (2021). African Swine Fever Virus as a Difficult Opponent in the Fight for a Vaccine—Current Data. Viruses, 13.", "Meloni, D., Franzoni, G., and Oggiano, A. (2022). Cell Lines for the Development of African Swine Fever Virus Vaccine Candidates: An Update. Vaccines, 10.", NA, "Lee, H.S., Thakur, K.K., Pham-Thanh, L., Dao, T.D., Bui, A.N., Bui, V.N., and Quang, H.N. (2021). A stochastic network-based model to simulate farm-level transmission of African swine fever virus in Vietnam. PLoS ONE, 16.", _x000D_
NA, "Barongo, M.B., Bishop, R.P., Fèvre, E.M., Knobel, D.L., and Ssematimba, A. (2016). A Mathematical Model that Simulates Control Options for African Swine Fever Virus (ASFV). PLoS ONE, 11.", NA, NA, NA, "Mai, T.N., Sekiguchi, S., Huynh, T.M.L., Cao, T.B.P., Le, V.P., Dong, V.H., Vu, V.A., and Wiratsudakul, A. (2022). Dynamic Models of Within-Herd Transmission and Recommendation for Vaccination Coverage Requirement in the Case of African Swine Fever in Vietnam. Vet. Sci., 9.", NA, NA, NA, "Prathumwan, D., Trachoo, K., and Chaiya, I. (2020). Mathematical Modeling for Prediction Dynamics of the Coronavirus Disease 2019 (COVID-19) Pandemic, Quarantine Control Measures. Symmetry, 12.", _x000D_
NA, "Derrick, N., and Grossman, S. (1976). Differential Equation with Application, Addision Wesley Publishing Company, Inc.", NA, NA))</t>
  </si>
  <si>
    <t>axioms11070329</t>
  </si>
  <si>
    <t>en</t>
  </si>
  <si>
    <t>list(name = "Mahasarakham University")</t>
  </si>
  <si>
    <t>list(date = "2022-07-06", content.version = "vor", delay.in.days = 0, URL = "https://creativecommons.org/licenses/by/4.0/")</t>
  </si>
  <si>
    <t>Communications in Nonlinear Science and Numerical Simulation</t>
  </si>
  <si>
    <t>2023-02</t>
  </si>
  <si>
    <t>10.1016/j.cnsns.2022.106915</t>
  </si>
  <si>
    <t>1007-5704</t>
  </si>
  <si>
    <t>106915</t>
  </si>
  <si>
    <t>Elsevier BV</t>
  </si>
  <si>
    <t>Nonlinear dynamic modeling and analysis of African swine fever with culling in China</t>
  </si>
  <si>
    <t>list(given = c("Haitao", "Jian", "Zhen"), family = c("Song", "Li", "Jin"), sequence = c("first", "additional", "additional"))</t>
  </si>
  <si>
    <t>list(URL = c("https://api.elsevier.com/content/article/PII:S1007570422004026?httpAccept=text/xml", "https://api.elsevier.com/content/article/PII:S1007570422004026?httpAccept=text/plain"), content.type = c("text/xml", "text/plain"), content.version = c("vor", "vor"), intended.application = c("text-mining", "text-mining"))</t>
  </si>
  <si>
    <t>list(issue = c("1", NA, NA, NA, NA, "4", NA, "1", "1", "4", NA, NA, NA, "23", NA, "4", "3", "2", "4", "10", "6", "2", "7", "5", NA, "4", "4", "1–2", NA, NA, "2", "1", "9", NA, NA, "4", "2"), key = c("10.1016/j.cnsns.2022.106915_b1", "10.1016/j.cnsns.2022.106915_b2", "10.1016/j.cnsns.2022.106915_b3", "10.1016/j.cnsns.2022.106915_b4", "10.1016/j.cnsns.2022.106915_b5", "10.1016/j.cnsns.2022.106915_b6", "10.1016/j.cnsns.2022.106915_b7", "10.1016/j.cnsns.2022.106915_b8", "10.1016/j.cnsns.2022.106915_b9", _x000D_
"10.1016/j.cnsns.2022.106915_b10", "10.1016/j.cnsns.2022.106915_b11", "10.1016/j.cnsns.2022.106915_b12", "10.1016/j.cnsns.2022.106915_b13", "10.1016/j.cnsns.2022.106915_b14", "10.1016/j.cnsns.2022.106915_b15", "10.1016/j.cnsns.2022.106915_b16", "10.1016/j.cnsns.2022.106915_b17", "10.1016/j.cnsns.2022.106915_b18", "10.1016/j.cnsns.2022.106915_b19", "10.1016/j.cnsns.2022.106915_b20", "10.1016/j.cnsns.2022.106915_b21", "10.1016/j.cnsns.2022.106915_b22", "10.1016/j.cnsns.2022.106915_b23", "10.1016/j.cnsns.2022.106915_b24", _x000D_
"10.1016/j.cnsns.2022.106915_b25", "10.1016/j.cnsns.2022.106915_b26", "10.1016/j.cnsns.2022.106915_b27", "10.1016/j.cnsns.2022.106915_b28", "10.1016/j.cnsns.2022.106915_b29", "10.1016/j.cnsns.2022.106915_b30", "10.1016/j.cnsns.2022.106915_b31", "10.1016/j.cnsns.2022.106915_b32", "10.1016/j.cnsns.2022.106915_b33", "10.1016/j.cnsns.2022.106915_b34", "10.1016/j.cnsns.2022.106915_b35", "10.1016/j.cnsns.2022.106915_b36", "10.1016/j.cnsns.2022.106915_b37"), doi.asserted.by = c("crossref", NA, NA, NA, "crossref", _x000D_
NA, NA, "crossref", "crossref", "crossref", NA, NA, NA, "crossref", "crossref", "crossref", "crossref", "crossref", "crossref", "crossref", "crossref", "crossref", "crossref", "crossref", "crossref", "crossref", "crossref", "crossref", NA, NA, "crossref", "crossref", "crossref", NA, NA, "crossref", "crossref"), first.page = c("3", NA, NA, NA, "159", "1462", NA, NA, "198", "796", NA, "2019", NA, "713", "41", "1283", "1821", "1229", "4147", "5757", "9775", "1", NA, "2750", NA, "e646", "365", "29", _x000D_
NA, NA, "273", "251", "6169", NA, NA, "339", "229"), DOI = c("10.1016/j.virusres.2012.10.020", NA, NA, NA, "10.1016/S0368-1742(21)80031-4", NA, NA, "10.2903/j.efsa.2020.5996", "10.1016/j.virusres.2012.12.007", "10.3201/eid2404.171238", NA, NA, NA, "10.1136/vr.l4026", "10.1016/j.tvjl.2017.12.025", "10.1002/mma.5439", "10.1007/s11071-020-05859-1", "10.1007/s11071-021-06406-2", "10.3934/mbe.2020230", "10.3934/dcdsb.2021294", "10.3934/mbe.2021479", "10.1007/s11538-021-00963-8", "10.1371/journal.pone.0158658", _x000D_
"10.1111/tbed.14052", "10.1016/j.jtbi.2021.110798", "10.1111/tbed.14345", "10.1007/BF00178324", "10.1016/S0025-5564(02)00108-6", NA, NA, "10.1007/BF01446812", "10.1137/S0036141003439173", "10.1016/S0362-546X(01)00678-2", NA, NA, "10.1007/s11222-006-9438-0", "10.2307/1403510"), article.title = c("African swine fever virus replication and genomics", NA, NA, NA, "On a form of swine fever occurring in British East Africa (Kenya Colony)", "African swine fever: update on Eastern, Central and Southern Africa", _x000D_
"African swine fever virus", "Epidemiological analyses of African swine fever in the European Union (2018 to 2019)", "African swine fever in the North Caucasus region and the Russian Federation in years 2007–2012", "African swine fever virus, Siberia, Russia, 2017", NA, "Rising african swine fever losses to lift all protein boats", NA, "African swine fever epidemic in China", "African swine fever: A re-emerging viral disease threatening the global pig industry", "Global dynamics of an epidemic model with relapse and nonlinear incidence", _x000D_
"Using traveller-derived cases in henan province to quantify the spread of COVID-19 in Wuhan, China", "Estimation of COVID-19 outbreak size in Harbin, China", "Modeling the effect of temperature on dengue virus transmission with periodic delay differential equations", "Modeling the second outbreak of COVID-19 with isolation and contact tracing", "Forecast of the COVID-19 trend in India: A simple modelling approach", "Modeling and evaluation of the joint prevention and control mechanism for curbing COVID-19 in Wuhan", _x000D_
"A mathematical model that simulates control options for African swine fever virus (ASFV)", "The impact of an African swine fever outbreak on endemic tuberculosis in wild boar populations: A model analysis", "Modeling the outbreak and control of African swine fever virus in large-scale pig farms", "Data-driven dynamical modelling of the transmission of African swine fever in a few places in China", "On the definition and the computation of the basic reproduction ratio R 0 in models for infectious diseases in heterogeneous populations", _x000D_
"Reproduction numbers and sub-threshold endemic equilibria for compartmental models of disease transmission", NA, NA, "Ueber die bedingungen, unter welchen eine gleichung nur Wurzeln mit negativen reellen Theilen besitzt", "Global attractors and steady states for uniformly persistent dynamical systems", "Robust persistence for semidynamical systems", NA, NA, "DRAM: efficient adaptive MCMC", "Sensitivity and uncertainty analysis of complex models of disease transmission: an HIV model, as an example"_x000D_
), volume = c("173", NA, NA, NA, "34", "66", NA, "18", "173", "24", NA, NA, NA, "184", "233", "42", "101", "106", "17", "27", "18", "84", "11", "68", "526", "69", "28", "180", NA, NA, "46", "37", "47", NA, NA, "16", "62"), author = c("Dixon", NA, NA, NA, "Montgomery", "Mulumba-Mfumu", "Tulman", "European Food Safety Authority (EFSA)", "Gogin", "Kolbasov", NA, "McCracken", NA, "Zhou", "Sánchez-Cordón", "Chen", "Song", "Song", "Song", "Song", "Song", "Zhou", "Barongo", "O’Neill", "Zhang", "Li", _x000D_
"Diekmann", "Driessche", "Smith", "Lasalle", "Hurwitz", "Magal", "Smith", NA, "Yu", "Haario", "Blower"), year = c("2013", NA, NA, NA, "1921", "2019", "2009", "2020", "2013", "2018", NA, "2019", NA, "2019", "2018", "2019", "2020", "2021", "2020", "2022", "2021", "2022", "2016", "2021", "2021", "2022", "1990", "2002", "2008", "1976", "1895", "2005", "2001", "2022", "2018", "2006", "1994"), journal.title = c("Virus Res", NA, NA, NA, "J Comp Pathol Ther", "Transbound Emerg Dis", NA, "EFSA J", "Virus Res", _x000D_
"Emerg Infect Diseases", NA, "Rabo Res Food Agribus", NA, "Vet Rec", "Vet J", "Math Methods Appl Sci", "Nonlinear Dynam", "Nonlinear Dynam", "Math Biosci Eng", "Discrete Contin Dyn Syst B", "Math Biosci Eng", "Bull Math Biol", "PLoS One", "Transbound Emerg Dis", "J Theoret Biol", "Transbound Emerg Dis", "J Math Biol", "Math Biosci", NA, NA, "Math Ann", "SIAM J Math Anal", "Nonlinear Anal TMA", NA, NA, "Stat Comput", "Int Statist Rev/Rev Int Statist"), unstructured = c(NA, "Animal and Plant Health Inspection Service, African swine fever. https://www.aphis.usda.gov/aphis/ourfocus/animalhealth/animal-disease-information/swine-disease-information/african-swine-fever.", _x000D_
"World Organization for Animal Health, African swine fever. https://www.oie.int/en/disease/african-swine-fever/#ui-id-5.", "European Food Safety Authority, African swine fever. https://www.efsa.europa.eu/en/topics/topic/african-swine-fever.", NA, NA, NA, NA, NA, NA, "Food and Agriculture Organization of the United Nations, African Swine Fever Situation in Asia Update. https://www.fao.org/ag/againfo/programmes/en/empres/ASF/situation_update.html.", NA, "Agriculture Victoria, African swine fever. https://agriculture.vic.gov.au/biosecurity/animal-diseases/pig-diseases/african-swine-fever.", _x000D_
NA, NA, NA, NA, NA, NA, NA, NA, NA, NA, NA, NA, NA, NA, NA, NA, NA, NA, NA, NA, NA, NA, NA, NA), series.title = c(NA, NA, NA, NA, NA, NA, "Lesser known large DsDNA viruses", NA, NA, NA, NA, NA, NA, NA, NA, NA, NA, NA, NA, NA, NA, NA, NA, NA, NA, NA, NA, NA, "Monotone dynamical systems: an introduction to the theory of competitive and cooperative systems: an introduction to the theory of competitive and cooperative systems", "The stability of dynamical systems", NA, NA, NA, "Ministry of agriculture and rural affairs of the People’s Republic of China", _x000D_
"China animal industry yearbook 2018", NA, NA))</t>
  </si>
  <si>
    <t>S1007570422004026</t>
  </si>
  <si>
    <t>list(date = c("2023-02-01", "2023-02-01", "2023-02-01", "2023-02-01", "2023-02-01", "2023-02-01"), content.version = c("tdm", "stm-asf", "stm-asf", "stm-asf", "stm-asf", "stm-asf"), delay.in.days = c(0, 0, 0, 0, 0, 0), URL = c("https://www.elsevier.com/tdm/userlicense/1.0/", "https://doi.org/10.15223/policy-017", "https://doi.org/10.15223/policy-037", "https://doi.org/10.15223/policy-012", "https://doi.org/10.15223/policy-029", "https://doi.org/10.15223/policy-004"))</t>
  </si>
  <si>
    <t>http://dx.doi.org/10.1016/elsevier_cm_policy</t>
  </si>
  <si>
    <t>list(value = c("Elsevier", "Nonlinear dynamic modeling and analysis of African swine fever with culling in China", "Communications in Nonlinear Science and Numerical Simulation", "https://doi.org/10.1016/j.cnsns.2022.106915", "article", "© 2022 Elsevier B.V. All rights reserved."), name = c("publisher", "articletitle", "journaltitle", "articlelink", "content_type", "copyright"), label = c("This article is maintained by", "Article Title", "Journal Title", "CrossRef DOI link to publisher maintained version", _x000D_
"Content Type", "Copyright"))</t>
  </si>
  <si>
    <t>Transboundary and Emerging Diseases</t>
  </si>
  <si>
    <t>2018-04</t>
  </si>
  <si>
    <t>10.1111/tbed.12748</t>
  </si>
  <si>
    <t>1865-1674</t>
  </si>
  <si>
    <t>2017-11-09</t>
  </si>
  <si>
    <t>e264-e271</t>
  </si>
  <si>
    <t>Wiley</t>
  </si>
  <si>
    <t>Inferring within-herd transmission parameters for African swine fever virus using mortality data from outbreaks in the Russian Federation</t>
  </si>
  <si>
    <t>Transbound Emerg Dis</t>
  </si>
  <si>
    <t>list(given = c("C.", "T.", "A.", "L.", "D. U.", "S."), family = c("Guinat", "Porphyre", "Gogin", "Dixon", "Pfeiffer", "Gubbins"), sequence = c("first", "additional", "additional", "additional", "additional", "additional"), affiliation1.name = c("Veterinary Epidemiology, Economics and Public Health Group; Royal Veterinary College; Hatfield Hertfordshire UK", NA, "European Food Safety Authority; Parma Italy", NA, "Veterinary Epidemiology, Economics and Public Health Group; Royal Veterinary College; Hatfield Hertfordshire UK", _x000D_
NA), affiliation2.name = c("The Pirbright Institute; Pirbright Surrey UK", NA, "Federal Research Center for Virology and Microbiology; Pokrov Russia", NA, "College of Veterinary Medicine &amp; Life Sciences; City University of Hong Kong; Kowloon Hong Kong", NA), affiliation.name = c(NA, "The Roslin Institute; University of Edinburgh; Roslin Midlothian UK", NA, "The Pirbright Institute; Pirbright Surrey UK", NA, "The Pirbright Institute; Pirbright Surrey UK"), ORCID = c(NA, NA, NA, NA, NA, "https://orcid.org/0000-0003-0538-4173"_x000D_
), authenticated.orcid = c(NA, NA, NA, NA, NA, FALSE))</t>
  </si>
  <si>
    <t>list(URL = c("https://api.wiley.com/onlinelibrary/tdm/v1/articles/10.1111%2Ftbed.12748", "http://onlinelibrary.wiley.com/wol1/doi/10.1111/tbed.12748/fullpdf"), content.type = c("application/pdf", "unspecified"), content.version = c("vor", "vor"), intended.application = c("text-mining", "similarity-checking"))</t>
  </si>
  <si>
    <t>list(key = c("10.1111/tbed.12748-BIB0001|tbed12748-cit-0001", "10.1111/tbed.12748-BIB0002|tbed12748-cit-0002", "10.1111/tbed.12748-BIB0003|tbed12748-cit-0003", "10.1111/tbed.12748-BIB0004|tbed12748-cit-0004", "10.1111/tbed.12748-BIB0005|tbed12748-cit-0005", "10.1111/tbed.12748-BIB0006|tbed12748-cit-0006", "10.1111/tbed.12748-BIB0007|tbed12748-cit-0007", "10.1111/tbed.12748-BIB0008|tbed12748-cit-0008", "10.1111/tbed.12748-BIB0009|tbed12748-cit-0009", "10.1111/tbed.12748-BIB0010|tbed12748-cit-0010", _x000D_
"10.1111/tbed.12748-BIB0011|tbed12748-cit-0011", "10.1111/tbed.12748-BIB0012|tbed12748-cit-0012", "10.1111/tbed.12748-BIB0013|tbed12748-cit-0013", "10.1111/tbed.12748-BIB0014|tbed12748-cit-0014", "10.1111/tbed.12748-BIB0015|tbed12748-cit-0015", "10.1111/tbed.12748-BIB0016|tbed12748-cit-0016", "10.1111/tbed.12748-BIB0017|tbed12748-cit-0017", "10.1111/tbed.12748-BIB0018|tbed12748-cit-0018", "10.1111/tbed.12748-BIB0019|tbed12748-cit-0019", "10.1111/tbed.12748-BIB0020|tbed12748-cit-0020", "10.1111/tbed.12748-BIB0021|tbed12748-cit-0021", _x000D_
"10.1111/tbed.12748-BIB0022|tbed12748-cit-0022", "10.1111/tbed.12748-BIB0023|tbed12748-cit-0023", "10.1111/tbed.12748-BIB0024|tbed12748-cit-0024", "10.1111/tbed.12748-BIB0025|tbed12748-cit-0025", "10.1111/tbed.12748-BIB0026|tbed12748-cit-0026", "10.1111/tbed.12748-BIB0027|tbed12748-cit-0027", "10.1111/tbed.12748-BIB0028|tbed12748-cit-0028", "10.1111/tbed.12748-BIB0029|tbed12748-cit-0029", "10.1111/tbed.12748-BIB0030|tbed12748-cit-0030", "10.1111/tbed.12748-BIB0031|tbed12748-cit-0031", "10.1111/tbed.12748-BIB0032|tbed12748-cit-0032", _x000D_
"10.1111/tbed.12748-BIB0033|tbed12748-cit-0033", "10.1111/tbed.12748-BIB0034|tbed12748-cit-0034", "10.1111/tbed.12748-BIB0035|tbed12748-cit-0035", "10.1111/tbed.12748-BIB0036|tbed12748-cit-0036", "10.1111/tbed.12748-BIB0037|tbed12748-cit-0037", "10.1111/tbed.12748-BIB0038|tbed12748-cit-0038"), doi.asserted.by = c("crossref", "crossref", "crossref", "crossref", "crossref", "crossref", "crossref", "crossref", "crossref", "crossref", "crossref", "crossref", NA, "crossref", NA, "crossref", "crossref", _x000D_
"crossref", "crossref", "crossref", "crossref", "crossref", "crossref", "crossref", "crossref", "crossref", NA, "crossref", "crossref", "crossref", "crossref", "crossref", "crossref", "crossref", "crossref", "crossref", "crossref", "crossref"), first.page = c("e0122547", "191", "38", "e0158658", "122", "278", "496", "296", "243", "191", "2683", "3628", "614", "248", NA, "262", "25", "97", "167", "6", "328", NA, NA, "1858", "105", "24", NA, "2787-2796", "207", "1657", "20258", "42992", "1870", "9", _x000D_
"96", "1679", "187", "216"), DOI = c("10.1371/journal.pone.0122547", "10.1093/biomet/67.1.191", "10.1016/j.prevetmed.2010.10.008", "10.1371/journal.pone.0158658", "10.1016/j.virusres.2012.10.026", "10.1016/j.prevetmed.2008.12.003", "10.1051/vetres:2007008", "10.1016/j.vetmic.2013.03.026", "10.1016/j.vetmic.2013.03.007", "10.1016/j.virusres.2012.10.030", "10.1098/rstb.2009.0098", "10.2903/j.efsa.2014.3628", NA, "10.1016/j.prevetmed.2009.11.001", NA, "10.1136/vr.103593", "10.1017/S0950268815000862", _x000D_
"10.1136/vr.103992", "10.1016/j.prevetmed.2011.07.004", "10.3389/fvets.2016.00006", "10.1016/j.virusres.2013.09.024", "10.1038/s41598-017-17174-8", "10.1515/9781400841035", "10.1111/tbed.12583", "10.1017/S1751731107000997", "10.2202/1557-4679.1171", NA, "10.1017/S0950268817001613", "10.1016/j.epidem.2010.10.002", "10.1007/s00705-015-2430-2", "10.1038/srep20258", "10.1038/srep42992", "10.3201/eid1412.080591", "10.1016/j.jcpa.2014.09.003", "10.1016/j.rvsc.2015.12.005", "10.1086/522007", "10.1098/rsif.2008.0172", _x000D_
"10.1016/j.prevetmed.2015.03.003"), article.title = c("Exploring the surveillance potential of mortality data: Nine years of bovine fallen stock data collected in Catalonia (Spain)", "On the spread of a disease with gamma distributed latent and infectious periods", "Using mortality data for early detection of classical swine fever in The Netherlands", "A mathematical model that simulates control options for African swine fever virus (ASFV)", "Pathogenesis of African swine fever in domestic pigs and European wild boar", _x000D_
"Back-calculation method shows that within-flock transmission of highly pathogenic avian influenza (H7N7) in the Netherlands is not influenced by housing risk factors", "Estimating the day of highly pathogenic avian influenza (H7N7) virus introduction into a poultry flock based on mortality data", "Transmission rate of African swine fever virus under experimental conditions", "Quantification of airborne African swine fever virus after experimental infection", "Epidemiology of African swine fever virus", _x000D_
"African swine fever: How can global spread be prevented?", "Scientific opinion on African swine fever", "Tracing systems used during the epidemic of classical swine fever in the Netherlands, 1997-1998", "A stochastic mathematical model of the within-herd dynamics of porcine reproductive and respiratory virus (PRRSV): Fade-out and persistence", NA, "Transmission routes of African swine fever virus to domestic pigs: Current knowledge and future research directions", "Experimental pig-to-pig transmission dynamics for African swine fever virus, Georgia 2007/1 strain", _x000D_
"Effectiveness and practicality of control strategies for African swine fever: What do we really know?", "Cartographical analysis of African swine fever outbreaks in the territory of the Russian Federation and computer modelling of the basic reproduction ratio", "Simulation of spread of African swine fever, including effects of residues from dead animals", "Pathogenesis of highly virulent African swine fever virus in domestic pigs exposed via intraoropharyngeal, intranasopharyngeal and intramuscular inoculation and by direct contact with infected pigs", _x000D_
"Bayesian inference of epidemiological parameters from transmission experiments", NA, "Estimating the basic reproductive number of African swine fever using Ukrainian historical epidemics of 1977", "Modelling batch farrowing management within a farrow-to-finish pig herd: Influence of management on contact structure and pig delivery to the slaughterhouse", "Inference in epidemic models without likelihoods", "Understanding African swine fever infection dynamics in Sardinia using a spatially explicit transmission model in domestic pig farms", _x000D_
"Estimation of the transmission dynamics of African swine fever within a swine house", "Using the National Cattle Register to estimate excess mortality during an epidemic: Application to an outbreak of bluetongue serotype 8", "Course and transmission characteristics of oral low-dose infection of domestic pigs and European wild boar with a Caucasian African swine fever virus isolate", "Using national movement databases to help inform responses to swine disease outbreaks in Scotland: The impact of uncertainty around incursion time", _x000D_
"Vulnerability of the British swine industry to classical swine fever", "African swine fever virus isolate, Georgia, 2007", "An update on the epidemiology and pathogenesis of African swine fever", "Assessment of fallen equine data in France and their usefulness for epidemiological investigations", "Transmission of the highly pathogenic avian influenza virus H5N1 within flocks during the 2004 epidemic in Thailand", "Approximate Bayesian computation scheme for parameter inference and model selection in dynamical systems", _x000D_
"Syndromic surveillance system based on near real-time cattle mortality monitoring"), volume = c("10", "67", "99", "11", "173", "88", "38", "165", "165", "173", "364", "12", "20", "93", NA, "178", "144", "180", "102", "3", "178", NA, NA, "64", "2", "5", NA, "145", "2", "160", "6", "7", "14", "152", "104", "196", "6", "119"), author = c("Alba", "Anderson", "Backer", "Barongo", "Blome", "Bos", "Bos", "Carvalho Ferreira", "Carvalho Ferreira", "Costard", "Costard", "EFSA Panel on Animal Health and Welfare", _x000D_
"Elbers", "Evans", "Forbes", "Guinat", "Guinat", "Guinat", "Gulenkin", "Halasa", "Howey", "Hu", "Keeling", "Korennoy", "Lurette", "McKinley", "Mur", "Nielsen", "Perrin", "Pietschamnn", "Porphyre", "Porphyre", "Rowlands", "Sánchez-Vizcaíno", "Tapprest", "Tiensin", "Toni", "Torres"), year = c("2015", "1980", "2011", "2016", "2013", "2009", "2007", "2013", "2013", "2013", "2009", "2014", "2001", "2010", "2011", "2016", "2016", "2016", "2011", "2016", "2013", "2017", "2008", "2017", "2008", "2009", _x000D_
"2017", "2017", "2010", "2015", "2016", "2017", "2008", "2015", "2016", "2007", "2009", "2015"), journal.title = c("PLoS One", "Biometrika", "Preventive Veterinary Medicine", "PLoS One", "Virus Research", "Preventive Veterinary Medicine", "Veterinary Research", "Veterinary Microbiology", "Veterinary Microbiology", "Virus Research", "Philosophical Transactions of the Royal Society of London B: Biological Sciences", "The EFSA Journal", "Revue Scientifique et Technique (International Office of Epizootics)", _x000D_
"Preventive Veterinary Medicine", NA, "The Veterinary Record", "Epidemiology and Infection", "The Veterinary Record", "Preventive Veterinary Medicine", "Frontiers in Veterinary Science", "Virus Research", "Scientific Reports", NA, "Transboundary and Emerging Diseases", "Animal", "The International Journal of Biostatistics", "Transboundary and Emerging Diseases", "Epidemiology and Infection", "Epidemics", "Archives of Virology", "Scientific Reports", "Scientific Reports", "Emerging Infectious Diseases", _x000D_
"Journal of Comparative Pathology", "Research in Veterinary Science", "The Journal of Infectious Diseases", "Journal of the Royal Society Interface", "Preventive Veterinary Medicine"), volume.title = c(NA, NA, NA, NA, NA, NA, NA, NA, NA, NA, NA, NA, NA, NA, "Statistical distributions", NA, NA, NA, NA, NA, NA, NA, "Modeling infectious diseases in humans and animals", NA, NA, NA, NA, NA, NA, NA, NA, NA, NA, NA, NA, NA, NA, NA), edition = c(NA, NA, NA, NA, NA, NA, NA, NA, NA, NA, NA, NA, NA, NA, "4", _x000D_
NA, NA, NA, NA, NA, NA, NA, NA, NA, NA, NA, NA, NA, NA, NA, NA, NA, NA, NA, NA, NA, NA, NA), issue = c(NA, NA, NA, NA, NA, NA, NA, NA, NA, NA, NA, NA, NA, NA, NA, NA, NA, NA, NA, NA, NA, NA, NA, "6", NA, NA, NA, NA, NA, NA, NA, NA, NA, NA, NA, NA, NA, NA))</t>
  </si>
  <si>
    <t>list(DOI = c("10.13039/100011310", "10.13039/100002829", "10.13039/501100000268"), name = c("Rural and Environment Science and Analytical Services Division", "Ecumenical Project for International Cooperation", "Biotechnology and Biological Sciences Research Council"), doi.asserted.by = c("publisher", "publisher", "publisher"), id.id = c("10.13039/100011310", "10.13039/100002829", "10.13039/501100000268"), id.id.type = c("DOI", "DOI", "DOI"), id.asserted.by = c("publisher", "publisher", "publisher"_x000D_
), award = c(NA, NA, "BBS/E/I/00001717"))</t>
  </si>
  <si>
    <t>list(date = c("2017-11-09", "2017-11-09"), content.version = c("tdm", "vor"), delay.in.days = c(0, 0), URL = c("http://doi.wiley.com/10.1002/tdm_license_1.1", "http://creativecommons.org/licenses/by/4.0/"))</t>
  </si>
  <si>
    <t>Portico</t>
  </si>
  <si>
    <t>10.1111/tbed.12740</t>
  </si>
  <si>
    <t>2017-10-12</t>
  </si>
  <si>
    <t>557-566</t>
  </si>
  <si>
    <t>Why is African swine fever still present in Sardinia?</t>
  </si>
  <si>
    <t>list(ORCID = c("https://orcid.org/0000-0002-1745-0409", NA, "https://orcid.org/0000-0002-4072-2409", NA, NA, NA), authenticated.orcid = c(FALSE, NA, FALSE, NA, NA, NA), given = c("C.", "E.", "L.", "S.", "A.", "J. M."), family = c("Jurado", "Fernández-Carrión", "Mur", "Rolesu", "Laddomada", "Sánchez-Vizcaíno"), sequence = c("first", "additional", "additional", "additional", "additional", "additional"), affiliation.name = c("VISAVET Health Surveillance Centre and Animal Health Department; Veterinary School; Complutense University of Madrid; Madrid Spain", _x000D_
"VISAVET Health Surveillance Centre and Animal Health Department; Veterinary School; Complutense University of Madrid; Madrid Spain", "Department of Diagnosis Medicine/Pathobiology; College of Veterinary Medicine; Kansas State University; Manhattan KS USA", "EOVR -IZS della Sardegna; Centro di Sorveglianza Epidemiologica; Cagliari Italy", "EOVR -IZS della Sardegna; Centro di Sorveglianza Epidemiologica; Cagliari Italy", "VISAVET Health Surveillance Centre and Animal Health Department; Veterinary School; Complutense University of Madrid; Madrid Spain"_x000D_
))</t>
  </si>
  <si>
    <t>list(URL = c("https://api.wiley.com/onlinelibrary/tdm/v1/articles/10.1111%2Ftbed.12740", "http://onlinelibrary.wiley.com/wol1/doi/10.1111/tbed.12740/fullpdf"), content.type = c("application/pdf", "unspecified"), content.version = c("vor", "vor"), intended.application = c("text-mining", "similarity-checking"))</t>
  </si>
  <si>
    <t>list(key = c("10.1111/tbed.12740-BIB0001|tbed12740-cit-0001", "10.1111/tbed.12740-BIB0002|tbed12740-cit-0002", "10.1111/tbed.12740-BIB0003|tbed12740-cit-0003", "10.1111/tbed.12740-BIB0004|tbed12740-cit-0004", "10.1111/tbed.12740-BIB0005|tbed12740-cit-0005", "10.1111/tbed.12740-BIB0006|tbed12740-cit-0006", "10.1111/tbed.12740-BIB0007|tbed12740-cit-0007", "10.1111/tbed.12740-BIB0008|tbed12740-cit-0008", "10.1111/tbed.12740-BIB0009|tbed12740-cit-0009", "10.1111/tbed.12740-BIB0010|tbed12740-cit-0010", _x000D_
"10.1111/tbed.12740-BIB0011|tbed12740-cit-0011", "10.1111/tbed.12740-BIB0012|tbed12740-cit-0012", "10.1111/tbed.12740-BIB0013|tbed12740-cit-0013", "10.1111/tbed.12740-BIB0014|tbed12740-cit-0014", "10.1111/tbed.12740-BIB0015|tbed12740-cit-0015", "10.1111/tbed.12740-BIB0016|tbed12740-cit-0016", "10.1111/tbed.12740-BIB0017|tbed12740-cit-0017", "10.1111/tbed.12740-BIB0018|tbed12740-cit-0018", "10.1111/tbed.12740-BIB0019|tbed12740-cit-0019", "10.1111/tbed.12740-BIB0020|tbed12740-cit-0020", "10.1111/tbed.12740-BIB0021|tbed12740-cit-0021", _x000D_
"10.1111/tbed.12740-BIB0022|tbed12740-cit-0022", "10.1111/tbed.12740-BIB0023|tbed12740-cit-0023", "10.1111/tbed.12740-BIB0024|tbed12740-cit-0024", "10.1111/tbed.12740-BIB0025|tbed12740-cit-0025", "10.1111/tbed.12740-BIB0026|tbed12740-cit-0026", "10.1111/tbed.12740-BIB0027|tbed12740-cit-0027", "10.1111/tbed.12740-BIB0028|tbed12740-cit-0028", "10.1111/tbed.12740-BIB0029|tbed12740-cit-0029", "10.1111/tbed.12740-BIB0030|tbed12740-cit-0030", "10.1111/tbed.12740-BIB0031|tbed12740-cit-0031", "10.1111/tbed.12740-BIB0032|tbed12740-cit-0032", _x000D_
"10.1111/tbed.12740-BIB0033|tbed12740-cit-0033", "10.1111/tbed.12740-BIB0034|tbed12740-cit-0034", "10.1111/tbed.12740-BIB0035|tbed12740-cit-0035", "10.1111/tbed.12740-BIB0036|tbed12740-cit-0036", "10.1111/tbed.12740-BIB0037|tbed12740-cit-0037", "10.1111/tbed.12740-BIB0038|tbed12740-cit-0038", "10.1111/tbed.12740-BIB0039|tbed12740-cit-0039", "10.1111/tbed.12740-BIB0040|tbed12740-cit-0040", "10.1111/tbed.12740-BIB0041|tbed12740-cit-0041", "10.1111/tbed.12740-BIB0042|tbed12740-cit-0042", "10.1111/tbed.12740-BIB0043|tbed12740-cit-0043"_x000D_
), doi.asserted.by = c("crossref", NA, "crossref", "crossref", "crossref", NA, NA, NA, NA, "crossref", "crossref", "crossref", NA, NA, "crossref", NA, NA, "crossref", "crossref", "crossref", "crossref", "crossref", "crossref", "crossref", NA, "crossref", "crossref", NA, NA, NA, NA, NA, NA, NA, NA, NA, NA, "crossref", "crossref", "crossref", NA, "crossref", NA), first.page = c("133", "30", "26", "122", "e20383", NA, NA, NA, NA, "300", "556", "656", NA, "186", "183", NA, "93", "297", "235", "314", _x000D_
"109", "e165", "526", "1322", NA, NA, "207", NA, NA, NA, NA, NA, NA, NA, NA, "463", "396", "159", "503", "9", NA, NA, NA), DOI = c("10.1002/9780470376812.ch4c", NA, "10.1051/parasite/2013026", "10.1186/s13567-014-0122-7", "10.1371/journal.pone.0020383", NA, NA, NA, NA, "10.1111/tbed.12346", "10.1016/j.theriogenology.2004.09.030", "10.1111/tbed.12408", NA, NA, "10.1136/vr.134.8.183", NA, NA, "10.1016/S0167-5877(98)00063-4", "10.1016/S0167-5877(97)00026-3", "10.3389/fmicb.2015.00314", "10.1016/S0034-5288(18)30753-7", _x000D_
"10.1111/tbed.12264", "10.1111/j.1865-1682.2012.01308.x", "10.1111/tbed.12485", NA, "10.1002/9780470317013", "10.1136/vr.135.9.207", NA, NA, NA, NA, NA, NA, NA, NA, NA, NA, "10.1159/000189240", "10.20506/rst.34.2.2375", "10.1016/j.jcpa.2014.09.003", NA, "10.1007/978-0-387-21706-2", NA), volume.title = c("Trends in emerging viral infections of swine", "Spatial epidemiology: Methods and applications", NA, NA, NA, "Model selection and multimodel inference: A practical information-theoretic approach", _x000D_
NA, "An introduction to survival analysis using stata", NA, NA, NA, NA, NA, NA, NA, NA, NA, NA, NA, NA, NA, NA, NA, NA, NA, "Spatial tessellations: Concepts and applications of Voronoi diagrams", NA, NA, NA, NA, NA, NA, NA, NA, NA, NA, "Diseases of swine", "Vaccines and diagnostics for transboundary animal diseases", NA, NA, NA, "Modern applied statistics with S", NA), author = c("Arias", "Arnold", "Baldacchino", "Barasona", "Boinas", "Burnham", "Cappai", "Cleves", NA, "Gallardo", "Guérin", "Iglesias", _x000D_
NA, "Jenks", "Laddomada", NA, "Lyra", "Mannelli", "Mannelli", "Martínez-López", "Mellor", "Mur", "Mur", "Mur", "Mur", "Okabe", "Pérez-Sánchez", NA, NA, NA, NA, NA, NA, NA, NA, "Rolesu", "Sánchez-Vizcaíno", "Sánchez-Vizcaíno", "Sánchez-Vizcaíno", "Sánchez-Vizcaíno", NA, "Venables", NA), year = c("2002", "2000", "2013", "2014", "2011", "2002", "2017", "2008", NA, "2017", "2005", "2017", NA, "1967", "1994", NA, "2006", "1998", "1997", "2015", "1987", "2016", "2012", "2016", "2017", "2000", _x000D_
"1994", NA, NA, NA, NA, NA, NA, NA, NA, "2007", "2012", "2013", "2015", "2015", NA, "2002", NA), edition = c("1", "1", NA, NA, NA, "2", NA, "2", NA, NA, NA, NA, NA, NA, NA, NA, NA, NA, NA, NA, NA, NA, NA, NA, NA, "2", NA, NA, NA, NA, NA, NA, NA, NA, NA, NA, "10", "1", NA, NA, NA, "4", NA), article.title = c(NA, NA, "Transmission of pathogens by Stomoxys flies (Diptera, Muscidae): A review", "Spatiotemporal interactions between wild boar and cattle: Implications for cross-species disease transmission", _x000D_
"The persistence of African swine fever virus in field-infected Ornithodoros erraticus during the ASF endemic period in Portugal", NA, "Overview of socio economic factor role in African swine fever endemic persistence in Sardinia, Italy", NA, NA, "Experimental infection of domestic pigs with African swine fever virus Lithuania 2014 genotype II field isolate", "Viruses in boar semen: Detection and clinical as well as epidemiological consequences regarding disease transmission by artificial insemination", _x000D_
"Spatio-temporal analysis of African swine fever in Sardinia (2012-2014): Trends in domestic pigs and wild boar", NA, "The data model concept in statistical mapping", "Epidemiology of classical swine fever in Sardinia: A serological survey of wild boar and comparison with African swine fever", NA, "The eradication of African swine fever in Brazil, 1978-1984", "Temporal and spatial patterns of African swine fever in Sardinia", "Effect of husbandry methods on seropositivity to African swine fever virus in Sardinian swine herds", _x000D_
"Evaluation of the risk factors contributing to the African swine fever occurrence in Sardinia, Italy", "Mechanical transmission of capripox virus and African swine fever virus by Stomoxys calcitrans", "Thirty-five-year presence of African swine fever in Sardinia: History, evolution and risk factors for disease maintenance", "Monitoring of African swine fever in the wild boar population of the most recent endemic area of Spain", "Serological surveillance and direct field searching reaffirm the absence of Ornithodoros erraticus ticks role in African swine fever cycle in Sardinia", _x000D_
"Understanding African Swine Fever infection dynamics in Sardinia using a spatially explicit transmission model in domestic pig farms", NA, "Relationship between the persistence of African swine fever and the distribution of Ornithodoros erraticus in the province of Salamanca, Spain", NA, NA, NA, NA, NA, NA, NA, NA, "Geographic information systems: A useful tool to approach African swine fever surveillance management of wild pig populations", NA, NA, "New insights into the role of ticks in African swine fever epidemiology", _x000D_
"An update on the epidemiology and pathology of African swine fever", NA, NA, NA), volume = c(NA, NA, "20", "45", "6", NA, NA, NA, NA, "64", "63", "64", NA, "7", "134", NA, "25", "35", "32", "6", "43", "63", "59", "64", NA, NA, "135", NA, NA, NA, NA, NA, NA, NA, NA, "43", NA, NA, "34", "152", NA, NA, NA), journal.title = c(NA, NA, "Parasite", "Veterinary Research", "PLoS One", NA, "Preventive Veterinary Medicine", NA, NA, "Transboundary and Emerging Diseases", "Theriogenology", "Transboundary and Emerging Diseases", _x000D_
NA, "International Yearbook of Cartography", "The Veterinary Record", NA, "Revue Scientifique et Technique", "Preventive Veterinary Medicine", "Preventive Veterinary Medicine", "Frontiers in Microbiology", "Research in Veterinary Science", "Transboundary and Emerging Diseases", "Transboundary and Emerging Diseases", "Transboundary and Emerging Diseases", "Transboundary and Emerging Diseases", NA, "The Veterinary Record", NA, NA, NA, NA, NA, NA, NA, NA, "Veterinaria Italiana", NA, NA, "Revue Scientifique et Technique", _x000D_
"Journal of Comparative Pathology", NA, NA, NA), issue = c(NA, NA, NA, NA, "5", NA, NA, NA, NA, "1", "2", "2", NA, NA, "8", NA, "1", "4", "3-4", NA, "1", "2", "6", NA, NA, NA, "9", NA, NA, NA, NA, NA, NA, NA, NA, "3", NA, NA, "2", "1", NA, NA, NA), unstructured = c(NA, NA, NA, NA, NA, NA, NA, NA, "Commission , E. 2005 Commission Decision of 2nd May 2005 concerning animal health protection measures against African swine fever in Sardinia, Italy", NA, NA, NA, "INFOaut 2016 Peste, porci e carabinieri. Cosa succede a Desulo e dintorni http://www.infoaut.org/index.php/blog/approfondimenti/item/16522-peste-porci-e-carabinieri-cosa-succede-a-desulo-e-dintorni", _x000D_
NA, NA, "L'Unione Sarda 2016 Desulo, no all'abbattimento dei maiali: la popolazione impedisce alle forze dell'ordine l'ingresso nei terreni Desulo, no all'abbattimento dei maiali: la popolazione impedisce alle forze dell'ordine l'ingresso nei terreni http://www.unionesarda.it/articolo/cronaca/2016/02/11/desulo_no_all_abbattimento_dei_maiali_la_popolazione_impedisce_al-68-467546.html", NA, NA, NA, NA, NA, NA, NA, NA, NA, NA, NA, "R Development Core Team 2015 Vienna, Austria: R Foundation for Statistical Computing http://www.R-project.org/", _x000D_
"Regione Autonoma della Sardegna 2009 Decreto attuativo del piano di eradicazione della peste suina africana, peste suina classica e del piano di sorveglianza della malattia vescicolare del suino", "Regione Autonoma della Sardegna 2010 Decreto attuativo del piano di eradicazione della peste suina africana", "Regione Autonoma della Sardegna 2011 Decreto attuativo del piano di eradicazione della peste suina africana", "Regione Autonoma della Sardegna 2012a Decreto attuativo del piano di eradicazione della peste suina africana", _x000D_
"Regione Autonoma della Sardegna 2012b Decreto attuativo del piano straordinario di eradicazione della peste suina africana", "Regione Autonoma della Sardegna 2014 Programme straordinario 2015-2017 per l'eradicazione della peste suina africana della Sardegna", "Regione Autonoma della Sardegna 2017 Eradicazione peste suina africana http://www.regione.sardegna.it/j/v/2425?s=292687&amp;v=2&amp;c=13689&amp;tb=13682", NA, NA, NA, NA, NA, "Servizio Informativo e Cartografico Regionale 2011 Sardegna territorio http://www.sardegnaterritorio.it/", _x000D_
NA, "Vigário , F. Castro-Portugal , L. Festas , M. B. Vasco , S. G. 1983 CEC/FAO Expert consultation on African swine fever research"))</t>
  </si>
  <si>
    <t>list(name = c("Collaboration Agreement “Ricerca, formazione e consulenza sulla Peste Suina Africana” between the UCM and Regione Autonoma della Sardegna", "Ministerio de Educación, Cultura y Deporte"), DOI = c(NA, "10.13039/501100003176"), doi.asserted.by = c(NA, "publisher"), id.id = c(NA, "10.13039/501100003176"), id.id.type = c(NA, "DOI"), id.asserted.by = c(NA, "publisher"))</t>
  </si>
  <si>
    <t>list(date = c("2017-10-12", "2017-10-12"), content.version = c("tdm", "vor"), delay.in.days = c(0, 0), URL = c("http://doi.wiley.com/10.1002/tdm_license_1.1", "http://onlinelibrary.wiley.com/termsAndConditions#vor"))</t>
  </si>
  <si>
    <t>2018-02</t>
  </si>
  <si>
    <t>10.1111/tbed.12741</t>
  </si>
  <si>
    <t>2017-10-27</t>
  </si>
  <si>
    <t>10-15</t>
  </si>
  <si>
    <t>Molecular epidemiology of duck hepatitis a virus types 1 and 3 in China, 2010-2015</t>
  </si>
  <si>
    <t>list(ORCID = c("https://orcid.org/0000-0002-1389-6446", "https://orcid.org/0000-0002-7314-1088", NA, NA, NA, NA, NA, NA, NA, NA, NA, NA), authenticated.orcid = c(FALSE, FALSE, NA, NA, NA, NA, NA, NA, NA, NA, NA, NA), given = c("X.", "D.", "A.", "M.", "S.", "R.", "M.", "K.", "X.", "Q.", "Y.", "X."), family = c("Wen", "Zhu", "Cheng", "Wang", "Chen", "Jia", "Liu", "Sun", "Zhao", "Yang", "Wu", "Chen"), sequence = c("first", "additional", "additional", "additional", "additional", "additional", "additional", _x000D_
"additional", "additional", "additional", "additional", "additional"), affiliation1.name = c("Institute of Preventive Veterinary Medicine; Sichuan Agricultural University; Chengdu city Sichuan China", "Institute of Preventive Veterinary Medicine; Sichuan Agricultural University; Chengdu city Sichuan China", "Institute of Preventive Veterinary Medicine; Sichuan Agricultural University; Chengdu city Sichuan China", "Institute of Preventive Veterinary Medicine; Sichuan Agricultural University; Chengdu city Sichuan China", _x000D_
"Institute of Preventive Veterinary Medicine; Sichuan Agricultural University; Chengdu city Sichuan China", "Institute of Preventive Veterinary Medicine; Sichuan Agricultural University; Chengdu city Sichuan China", "Institute of Preventive Veterinary Medicine; Sichuan Agricultural University; Chengdu city Sichuan China", "Institute of Preventive Veterinary Medicine; Sichuan Agricultural University; Chengdu city Sichuan China", "Institute of Preventive Veterinary Medicine; Sichuan Agricultural University; Chengdu city Sichuan China", _x000D_
"Institute of Preventive Veterinary Medicine; Sichuan Agricultural University; Chengdu city Sichuan China", "Institute of Preventive Veterinary Medicine; Sichuan Agricultural University; Chengdu city Sichuan China", "Avian Disease Research Center; College of Veterinary Medicine; Sichuan Agricultural University; Ya'an Sichuan China"), affiliation2.name = c("Avian Disease Research Center; College of Veterinary Medicine; Sichuan Agricultural University; Ya'an Sichuan China", "Avian Disease Research Center; College of Veterinary Medicine; Sichuan Agricultural University; Ya'an Sichuan China", _x000D_
"Avian Disease Research Center; College of Veterinary Medicine; Sichuan Agricultural University; Ya'an Sichuan China", "Avian Disease Research Center; College of Veterinary Medicine; Sichuan Agricultural University; Ya'an Sichuan China", "Avian Disease Research Center; College of Veterinary Medicine; Sichuan Agricultural University; Ya'an Sichuan China", "Avian Disease Research Center; College of Veterinary Medicine; Sichuan Agricultural University; Ya'an Sichuan China", "Avian Disease Research Center; College of Veterinary Medicine; Sichuan Agricultural University; Ya'an Sichuan China", _x000D_
"Avian Disease Research Center; College of Veterinary Medicine; Sichuan Agricultural University; Ya'an Sichuan China", "Avian Disease Research Center; College of Veterinary Medicine; Sichuan Agricultural University; Ya'an Sichuan China", "Avian Disease Research Center; College of Veterinary Medicine; Sichuan Agricultural University; Ya'an Sichuan China", "Avian Disease Research Center; College of Veterinary Medicine; Sichuan Agricultural University; Ya'an Sichuan China", "Key Laboratory of Animal Disease and Human Health of Sichuan Province; Sichuan Agricultural University; Chengdu city Sichuan China"_x000D_
), affiliation3.name = c("Key Laboratory of Animal Disease and Human Health of Sichuan Province; Sichuan Agricultural University; Chengdu city Sichuan China", "Key Laboratory of Animal Disease and Human Health of Sichuan Province; Sichuan Agricultural University; Chengdu city Sichuan China", "Key Laboratory of Animal Disease and Human Health of Sichuan Province; Sichuan Agricultural University; Chengdu city Sichuan China", "Key Laboratory of Animal Disease and Human Health of Sichuan Province; Sichuan Agricultural University; Chengdu city Sichuan China", _x000D_
"Key Laboratory of Animal Disease and Human Health of Sichuan Province; Sichuan Agricultural University; Chengdu city Sichuan China", "Key Laboratory of Animal Disease and Human Health of Sichuan Province; Sichuan Agricultural University; Chengdu city Sichuan China", "Key Laboratory of Animal Disease and Human Health of Sichuan Province; Sichuan Agricultural University; Chengdu city Sichuan China", "Key Laboratory of Animal Disease and Human Health of Sichuan Province; Sichuan Agricultural University; Chengdu city Sichuan China", _x000D_
"Key Laboratory of Animal Disease and Human Health of Sichuan Province; Sichuan Agricultural University; Chengdu city Sichuan China", "Key Laboratory of Animal Disease and Human Health of Sichuan Province; Sichuan Agricultural University; Chengdu city Sichuan China", "Key Laboratory of Animal Disease and Human Health of Sichuan Province; Sichuan Agricultural University; Chengdu city Sichuan China", NA))</t>
  </si>
  <si>
    <t>list(URL = c("https://api.wiley.com/onlinelibrary/tdm/v1/articles/10.1111%2Ftbed.12741", "http://onlinelibrary.wiley.com/wol1/doi/10.1111/tbed.12741/fullpdf"), content.type = c("application/pdf", "unspecified"), content.version = c("vor", "vor"), intended.application = c("text-mining", "similarity-checking"))</t>
  </si>
  <si>
    <t>list(key = c("10.1111/tbed.12741-BIB0001|tbed12741-cit-0001", "10.1111/tbed.12741-BIB0002|tbed12741-cit-0002", "10.1111/tbed.12741-BIB0003|tbed12741-cit-0003", "10.1111/tbed.12741-BIB0004|tbed12741-cit-0004", "10.1111/tbed.12741-BIB0005|tbed12741-cit-0005", "10.1111/tbed.12741-BIB0006|tbed12741-cit-0006", "10.1111/tbed.12741-BIB0007|tbed12741-cit-0007", "10.1111/tbed.12741-BIB0008|tbed12741-cit-0008", "10.1111/tbed.12741-BIB0009|tbed12741-cit-0009", "10.1111/tbed.12741-BIB0010|tbed12741-cit-0010", _x000D_
"10.1111/tbed.12741-BIB0011|tbed12741-cit-0011", "10.1111/tbed.12741-BIB0012|tbed12741-cit-0012", "10.1111/tbed.12741-BIB0013|tbed12741-cit-0013", "10.1111/tbed.12741-BIB0014|tbed12741-cit-0014", "10.1111/tbed.12741-BIB0015|tbed12741-cit-0015", "10.1111/tbed.12741-BIB0016|tbed12741-cit-0016", "10.1111/tbed.12741-BIB0017|tbed12741-cit-0017", "10.1111/tbed.12741-BIB0018|tbed12741-cit-0018", "10.1111/tbed.12741-BIB0019|tbed12741-cit-0019", "10.1111/tbed.12741-BIB0020|tbed12741-cit-0020", "10.1111/tbed.12741-BIB0021|tbed12741-cit-0021", _x000D_
"10.1111/tbed.12741-BIB0022|tbed12741-cit-0022", "10.1111/tbed.12741-BIB0023|tbed12741-cit-0023", "10.1111/tbed.12741-BIB0024|tbed12741-cit-0024", "10.1111/tbed.12741-BIB0025|tbed12741-cit-0025", "10.1111/tbed.12741-BIB0026|tbed12741-cit-0026", "10.1111/tbed.12741-BIB0027|tbed12741-cit-0027", "10.1111/tbed.12741-BIB0028|tbed12741-cit-0028", "10.1111/tbed.12741-BIB0029|tbed12741-cit-0029"), doi.asserted.by = c("crossref", NA, NA, NA, "crossref", NA, NA, "crossref", "crossref", "crossref", "crossref", _x000D_
"crossref", "crossref", "crossref", "crossref", NA, "crossref", NA, "crossref", "crossref", "crossref", "crossref", "crossref", "crossref", "crossref", "crossref", NA, "crossref", "crossref"), first.page = c("254", "939", "1082", "356", "248", "945", "7", "2059", "3307", "1870", "211", "405", "280", "137", "e0132982", NA, "274", "141", "493", NA, "19", "398", "52", "2184", "1529", "e0118041", "240", "576", "196"), DOI = c("10.1016/j.vetmic.2012.11.023", NA, NA, NA, "10.1007/s12250-012-3255-8", NA, _x000D_
NA, "10.1007/s00705-007-1023-0", "10.1099/vir.0.81804-0", "10.1093/molbev/msw054", "10.1016/j.virusres.2013.10.007", "10.1007/s00705-015-2648-z", "10.1016/j.vetmic.2011.05.015", "10.1016/j.virusres.2008.04.030", "10.1371/journal.pone.0132982", NA, "10.15625/0866-7160/v37n1se.6122", NA, "10.1007/s00705-014-2264-3", "10.1002/9781119421481", "10.1016/j.virusres.2007.01.012", "10.1007/s11262-012-0767-0", "10.1007/s11262-008-0233-1", "10.3382/ps.2014-04024", "10.2217/fmb.15.62", "10.1371/journal.pone.0118041", _x000D_
NA, "10.1637/11229-070515-Review.1", "10.1016/j.vetmic.2015.09.008"), article.title = c("Isolation and characterization of a low pathogenic duck hepatitis A virus 3 from South Korea", "Different pathogenicity of duck hepatitis a virus 1 between pancreatitis-type and classical duckling", "Molecular characteristic of duck hepatitis A virus type 1 causing pancreatitis", "Epidemiological investigation of duck hepatitis a virus (DHAV) isolated from sichuan basin by RT-PCR disclose the existence of mixed infection and the feasibility of DHAV-A evolved from C80 Strain", _x000D_
"Genetic variation of the VP1 gene of the virulent duck hepatitis A virus type 1 (DHAV-1) isolates in Shandong province of China", "Identification and sequence analysis of duck hepatitis a virus type 1 isolated from muscovy duckling with pancreatitis", "Epidemiological investigation and genetic variation in VP1 gene of duck hepatitis virus isolates from in southwestern China in 2007-2009", "Recent Korean isolates of duck hepatitis virus reveal the presence of a new geno-and serotype when compared to duck hepatitis virus type 1 type strains", _x000D_
"Molecular analysis of duck hepatitis virus type 1 reveals a novel lineage close to the genus Parechovirus in the family Picornaviridae", "MEGA7: Molecular evolutionary genetics analysis version 7.0 for bigger datasets", "Genetic characterization of duck hepatitis A viruses isolated in China", "Circulation and in vivo distribution of duck hepatitis A virus types 1 and 3 in infected ducklings", "Goose haemorrhagic hepatitis caused by a new subtype duck hepatitis type 1 virus", "Genetic diversity of the VP1 gene of duck hepatitis virus type I (DHV-I) isolates from southeast China is related to isolate attenuation", _x000D_
"Molecular evolution and genetic analysis of the major capsid protein VP1 of duck hepatitis A viruses: Implications for antigenic stability", NA, "Genotyping of duck hepatitis virus type 3 isolated in Vietnam during 2009-2013", "Neutralizing activity analysis of VP3 antiserums and B-cell epitopes identification of VP3 protein form duck hepatitis A virus type 1", "The prevalence of duck hepatitis A virus types 1 and 3 on Korean duck farms", NA, "Molecular characterization of a new serotype of duck hepatitis virus", _x000D_
"Complete genome comparison of duck hepatitis virus type 1 parental and attenuated strains", "Classification of duck hepatitis virus into three genotypes based on molecular evolutionary analysis", "Detection, differentiation, and VP1 sequencing of duck hepatitis A virus type 1 and type 3 by a 1-step duplex reverse-transcription PCR assay", "Recent advances from studies on the role of structural proteins in enterovirus infection", "Identification of a conserved B-cell epitope on duck hepatitis A type 1 virus VP1 protein", _x000D_
"Evidence of VP1 of duck hepatitis A type 1 virus as a target of neutralizing antibodies and involving receptor-binding activity", "Hepatitis virus infections in poultry", "Identification of a conserved neutralizing linear B-cell epitope in the VP1 proteins of duck hepatitis A virus type 1 and 3"), volume = c("162", "28", "54", "34", "27", "27", "18", "152", "87", "33", "178", "161", "152", "137", "14", NA, "37", "47", "160", NA, "126", "45", "37", "93", "10", "10", "227", "60", "180"), author = c("Cha", _x000D_
"Chen", "Fu", "Gan", "Gao", "Guang-Hua", "He", "Kim", "Kim", "Kumar", "Li", "Lin", "Liu", "Liu", "Ma", "Pattison", "Roan", "Shen", "Soliman", "Swayne", "Tseng", "Wang", "Wang", "Wen", "Wen", "Wu", "Xiaojun", "Yugo", "Zhang"), year = c("2013", "2013", "2014", "2014", "2012", "2012", "2010", "2007", "2006", "2016", "2013", "2016", "2011", "2008", "2015", "2008", "2015", "2016", "2015", "2013", "2007", "2012", "2008", "2014", "2015", "2015", "2016", "2016", "2015"), journal.title = c("Veterinary Microbiology", _x000D_
"Fujian Journal of Agricultural Sciences", "Wei Sheng Wu Xue Bao", "Pakistan Veterinary Journal", "Virologica Sinica", "Fujian Journal of Agricultural Sciences", "Chinese Journal of Animal Infectious Diseases", "Archives of Virology", "Journal of General Virology", "Molecular Biology and Evolution", "Virus Research", "Archives of Virology", "Veterinary Microbiology", "Virus Research", "PLoS ONE", NA, "Tap Chi Sinh Hoc", "Acta Veterinaria Et Zootechnica Sinica", "Archives of Virology", NA, "Virus Research", _x000D_
"Virus Genes", "Virus Genes", "Poultry Science", "Future Microbiology", "PLoS ONE", "Virus Research", "Avian Diseases", "Veterinary Microbiology"), volume.title = c(NA, NA, NA, NA, NA, NA, NA, NA, NA, NA, NA, NA, NA, NA, NA, "Poultry diseases", NA, NA, NA, "Diseases of poultry", NA, NA, NA, NA, NA, NA, NA, NA, NA))</t>
  </si>
  <si>
    <t>list(DOI = c("10.13039/501100012453", NA, "10.13039/501100012166"), name = c("China Agricultural Research System", "Special Fund for Key Laboratory of Animal Diseases and Human Health of Sichuan Province", "National Key Research and Development Program of China"), doi.asserted.by = c("crossref", NA, "crossref"), award = c("CARS-42-17", "2016JPT0004", "2017YFD0500800"), id.id = c("10.13039/501100012453", NA, "10.13039/501100012166"), id.id.type = c("DOI", NA, "DOI"), id.asserted.by = c("crossref", _x000D_
NA, "crossref"))</t>
  </si>
  <si>
    <t>list(date = c("2017-10-27", "2017-10-27"), content.version = c("tdm", "vor"), delay.in.days = c(0, 0), URL = c("http://doi.wiley.com/10.1002/tdm_license_1.1", "http://onlinelibrary.wiley.com/termsAndConditions#vor"))</t>
  </si>
  <si>
    <t>10.1111/tbed.12742</t>
  </si>
  <si>
    <t>2017-10-16</t>
  </si>
  <si>
    <t>567-577</t>
  </si>
  <si>
    <t>Epidemiology and spatio-temporal analysis of West Nile virus in horses in Spain between 2010 and 2016</t>
  </si>
  <si>
    <t>list(ORCID = c("https://orcid.org/0000-0003-3388-2604", NA, NA, NA, NA, NA), authenticated.orcid = c(FALSE, NA, NA, NA, NA, NA), given = c("I.", "J.", "S.", "D.", "S.", "B."), family = c("García-Bocanegra", "Belkhiria", "Napp", "Cano-Terriza", "Jiménez-Ruiz", "Martínez-López"), sequence = c("first", "additional", "additional", "additional", "additional", "additional"), affiliation.name = c("Departamento de Sanidad Animal; Facultad de Veterinaria; Universidad de Córdoba; Córdoba Spain", "Center for Animal Disease Modeling and Surveillance (CADMS); Department of Medicine &amp; Epidemiology, School of Veterinary Medicine; University of California; Davis CA USA", _x000D_
"Centre de Recerca en Sanitat Animal (CReSA) - Institut de Recerca i Tecnologia Agroalimentàries (IRTA); Barcelona Spain", "Departamento de Sanidad Animal; Facultad de Veterinaria; Universidad de Córdoba; Córdoba Spain", "Departamento de Sanidad Animal; Facultad de Veterinaria; Universidad de Córdoba; Córdoba Spain", "Center for Animal Disease Modeling and Surveillance (CADMS); Department of Medicine &amp; Epidemiology, School of Veterinary Medicine; University of California; Davis CA USA"))</t>
  </si>
  <si>
    <t>list(URL = c("https://api.wiley.com/onlinelibrary/tdm/v1/articles/10.1111%2Ftbed.12742", "http://onlinelibrary.wiley.com/wol1/doi/10.1111/tbed.12742/fullpdf"), content.type = c("application/pdf", "unspecified"), content.version = c("vor", "vor"), intended.application = c("text-mining", "similarity-checking"))</t>
  </si>
  <si>
    <t>list(key = c("10.1111/tbed.12742-BIB0001|tbed12742-cit-0001", "10.1111/tbed.12742-BIB0002|tbed12742-cit-0002", "10.1111/tbed.12742-BIB0003|tbed12742-cit-0003", "10.1111/tbed.12742-BIB0004|tbed12742-cit-0004", "10.1111/tbed.12742-BIB0005|tbed12742-cit-0005", "10.1111/tbed.12742-BIB0006|tbed12742-cit-0006", "10.1111/tbed.12742-BIB0007|tbed12742-cit-0007", "10.1111/tbed.12742-BIB0008|tbed12742-cit-0008", "10.1111/tbed.12742-BIB0009|tbed12742-cit-0009", "10.1111/tbed.12742-BIB0010|tbed12742-cit-0010", _x000D_
"10.1111/tbed.12742-BIB0011|tbed12742-cit-0011", "10.1111/tbed.12742-BIB0012|tbed12742-cit-0012", "10.1111/tbed.12742-BIB0013|tbed12742-cit-0013", "10.1111/tbed.12742-BIB0014|tbed12742-cit-0014", "10.1111/tbed.12742-BIB0015|tbed12742-cit-0015", "10.1111/tbed.12742-BIB0016|tbed12742-cit-0016", "10.1111/tbed.12742-BIB0017|tbed12742-cit-0017", "10.1111/tbed.12742-BIB0018|tbed12742-cit-0018", "10.1111/tbed.12742-BIB0019|tbed12742-cit-0019", "10.1111/tbed.12742-BIB0020|tbed12742-cit-0020", "10.1111/tbed.12742-BIB0022|tbed12742-cit-0022", _x000D_
"10.1111/tbed.12742-BIB0023|tbed12742-cit-0023", "10.1111/tbed.12742-BIB0021|tbed12742-cit-0021", "10.1111/tbed.12742-BIB0024|tbed12742-cit-0024", "10.1111/tbed.12742-BIB0025|tbed12742-cit-0025", "10.1111/tbed.12742-BIB0026|tbed12742-cit-0026", "10.1111/tbed.12742-BIB0027|tbed12742-cit-0027", "10.1111/tbed.12742-BIB0028|tbed12742-cit-0028", "10.1111/tbed.12742-BIB0029|tbed12742-cit-0029", "10.1111/tbed.12742-BIB0030|tbed12742-cit-0030", "10.1111/tbed.12742-BIB0031|tbed12742-cit-0031", "10.1111/tbed.12742-BIB0032|tbed12742-cit-0032", _x000D_
"10.1111/tbed.12742-BIB0033|tbed12742-cit-0033", "10.1111/tbed.12742-BIB0034|tbed12742-cit-0034", "10.1111/tbed.12742-BIB0035|tbed12742-cit-0035", "10.1111/tbed.12742-BIB0036|tbed12742-cit-0036", "10.1111/tbed.12742-BIB0037|tbed12742-cit-0037", "10.1111/tbed.12742-BIB0038|tbed12742-cit-0038", "10.1111/tbed.12742-BIB0039|tbed12742-cit-0039", "10.1111/tbed.12742-BIB0040|tbed12742-cit-0040", "10.1111/tbed.12742-BIB0041|tbed12742-cit-0041", "10.1111/tbed.12742-BIB0042|tbed12742-cit-0042", "10.1111/tbed.12742-BIB0043|tbed12742-cit-0043", _x000D_
"10.1111/tbed.12742-BIB0044|tbed12742-cit-0044", "10.1111/tbed.12742-BIB0045|tbed12742-cit-0045", "10.1111/tbed.12742-BIB0046|tbed12742-cit-0046", "10.1111/tbed.12742-BIB0047|tbed12742-cit-0047", "10.1111/tbed.12742-BIB0048|tbed12742-cit-0048", "10.1111/tbed.12742-BIB0049|tbed12742-cit-0049", "10.1111/tbed.12742-BIB0050|tbed12742-cit-0050", "10.1111/tbed.12742-BIB0051|tbed12742-cit-0051", "10.1111/tbed.12742-BIB0052|tbed12742-cit-0052", "10.1111/tbed.12742-BIB0053|tbed12742-cit-0053", "10.1111/tbed.12742-BIB0054|tbed12742-cit-0054", _x000D_
"10.1111/tbed.12742-BIB0055|tbed12742-cit-0055", "10.1111/tbed.12742-BIB0056|tbed12742-cit-0056", "10.1111/tbed.12742-BIB0057|tbed12742-cit-0057", "10.1111/tbed.12742-BIB0058|tbed12742-cit-0058", "10.1111/tbed.12742-BIB0059|tbed12742-cit-0059", "10.1111/tbed.12742-BIB0060|tbed12742-cit-0060", "10.1111/tbed.12742-BIB0061|tbed12742-cit-0061", "10.1111/tbed.12742-BIB0062|tbed12742-cit-0062"), doi.asserted.by = c("crossref", "crossref", "crossref", "crossref", "crossref", "crossref", "crossref", "crossref", _x000D_
"crossref", NA, "crossref", "crossref", NA, "crossref", NA, "crossref", "crossref", "crossref", NA, "crossref", "crossref", "crossref", "crossref", "crossref", "crossref", "crossref", "crossref", "crossref", "crossref", NA, "crossref", NA, "crossref", "crossref", "crossref", "crossref", "crossref", "crossref", "crossref", "crossref", NA, "crossref", "crossref", "crossref", "crossref", "crossref", NA, "crossref", "crossref", "crossref", "crossref", NA, "crossref", "crossref", "crossref", "crossref", _x000D_
"crossref", "crossref", "crossref", "crossref", "crossref", "crossref"), first.page = c("171", "1372", "55", "385", "e153", "128", "230", "e219", "380", "29", "31", "467", NA, "67", NA, "e0146024", "321", "777", NA, "e0003956", "1107", "2397", "341", "448", "249", "884", "1167", "271", "679", NA, "643", NA, "1489", "167", "58", "70", "2", "28", "e59", "586", NA, "120", "692", "665", "5399", "920", "19644", "20130561", "231", "195", "e10537", NA, "151", "1617", "184", "163", "306", "245", "14", "e96935", _x000D_
"101", "178"), DOI = c("10.1089/vbz.2008.0073", "10.3201/eid0812.020234", "10.1111/tbed.12077", "10.1111/tbed.12259", "10.1111/tbed.12341", "10.2747/1548-1603.43.2.128", "10.1186/1756-3305-4-230", "10.1111/tbed.12334", "10.3201/eid0804.010239", NA, "10.2746/042516400777612080", "10.1051/vetres:2004022", NA, "10.3390/ijerph110100067", NA, "10.1371/journal.pone.0146024", "10.1016/j.jviromet.2013.02.019", "10.3201/eid0808.010486", NA, "10.1371/journal.pntd.0003956", "10.1089/vbz.2009.0237", "10.3201/eid1712.110651", _x000D_
"10.1016/j.vetmic.2012.06.027", "10.1111/j.1865-1682.2011.01298.x", "10.1186/s12917-016-0876-4", "10.4269/ajtmh.2012.11-0342", "10.3201/eid1108.050289a", "10.3389/fpubh.2014.00271", "10.1890/11-0826.1", NA, "10.3201/eid0505.990506", NA, "10.3201/eid1409.080190", "10.1080/10485252.2015.1010532", "10.1016/j.cimid.2016.10.001", "10.1080/00365540600740553", "10.1177/104063870401600102", "10.1093/jmedent/45.1.28", "10.1371/journal.pmed.0020059", "10.1111/j.1939-1676.2011.0715.x", NA, "10.1007/s10393-013-0878-7", _x000D_
"10.3201/eid0704.017417", "10.3201/eid0704.017412", "10.3390/ijerph10115399", "10.3201/eid1705.101759", NA, "10.1098/rstb.2013.0561", "10.1016/j.ecolmodel.2005.03.026", "10.1111/j.1865-1682.2010.01196.x", "10.1371/journal.pone.0010537", NA, "10.1089/vbz.2008.0203", "10.1017/S0950268811002366", "10.1111/tbed.12243", "10.1016/j.actatropica.2017.02.022", "10.3201/eid1102.040817", "10.3201/eid0803.010238", "10.1111/tbed.12156", "10.1371/journal.pone.0096935", "10.1136/vr.101267", "10.4269/ajtmh.2011.11-0042"_x000D_
), article.title = c("Detection and monitoring of mosquito flaviviruses in Spain between 2001 and 2005", "West Nile virus epidemic in horses, Tuscany region, Italy", "Mapping the serological prevalence rate of West Nile fever in Equids, Tunisia", "First detection of co-circulation of West Nile and Usutu viruses in equids in the south-west of Tunisia", "West Nile disease epidemiology in north-west Africa: Bibliographical review", "Combining global and local estimates for spatial distribution of mosquito larval habitats", _x000D_
"Spatio-temporal patterns of distribution of West Nile virus vectors in eastern Piedmont Region, Italy", "Emergence of Equine West Nile Encephalitis in Central Macedonia, Greece, 2010", "Experimental infection of horses with West Nile virus", "Epidemiology of West Nile in Europe and in the Mediterranean Basin", "Clinical and neuropathological features of West Nile virus equine encephalomyelitis in Italy", "West Nile virus infection of horses", NA, "Predictive modeling of West Nile virus transmission risk in the Mediterranean Basin: How far from landing?", _x000D_
NA, "Spatio-temporal identification of areas suitable for West Nile disease in the Mediterranean Basin and Central Europe", "A novel quantitative multiplex real-time RT-PCR for the simultaneous detection and differentiation of West Nile virus lineages 1 and 2, and of Usutu virus", "West Nile virus outbreak in horses, southern France, 2000: Results of a serosurvey", NA, "West Nile Virus: High transmission rate in north-western European mosquitoes indicates its epidemic potential and warrants increased surveillance", _x000D_
"Serosurvey of West Nile virus and other flaviviruses of the Japanese encephalitis antigenic complex in birds from Andalusia, southern Spain", "West Nile fever outbreak in horses and humans, Spain, 2010", "Seroprevalence and risk factors associated to West Nile virus in horses from Andalusia, Southern Spain", "Monitoring of the West Nile virus epidemic in Spain between 2010 and 2011", "Spatio-temporal trends and risk factors affecting West Nile virus and related flavivirus exposure in Spanish wild ruminants", _x000D_
"Effects of temperature on emergence and seasonality of West Nile virus in California", "Epidemiology and transmission dynamics of West Nile Virus disease", "Emergence of West Nile virus lineage 2 in Europe: A review on the introduction and spread of a mosquito-borne disease", "Cross-validation of species distribution models: Removing spatial sorting bias and calibration with a null model", NA, "West Nile fever-a reemerging mosquito-borne viral disease in Europe", NA, "West Nile virus in golden eagles, Spain, 2007", _x000D_
"A K-fold averaging cross-validation procedure", "Monitoring of West Nile virus, Usutu virus and Meaban virus in waterfowl used as decoys and wild raptors in southern Spain", "West Nile virus in Spain: Report of the first diagnosed case (in Spain) in a human with aseptic meningitis", "Diagnosis of West Nile virus infection in horses", "Flushing effect of rain on container-inhabiting mosquitoes Aedes aegypti and Culex pipiens (Diptera: Culicidae)", "A space-time permutation scan statistic for disease outbreak detection", _x000D_
"Equine encephalomyelitis outbreak caused by a genetic lineage 2 West Nile virus in Hungary", NA, "Ecological niche modelling of potential West Nile virus vector mosquito species and their geographical association with equine epizootics in Italy", "West Nile outbreak in horses in southern France, 2000: The return after 35 years", "Equine West Nile encephalitis, United States", "Exploring the spatio-temporal dynamics of reservoir hosts, vectors, and human hosts of West Nile virus: A review of the recent literature", _x000D_
"Genetic characterization of West Nile virus lineage 2, Greece, 2010", "Ongoing outbreak of West Nile virus infections in humans in Greece, July-August 2010", "Climate change impacts on West Nile virus transmission in a global context", "Maximum entropy modeling of species geographic distributions", "Clinical diagnosis of West Nile fever in equids by classification and regression tree (CART) analysis and comparative study of clinical appearance in three European countries", "OAS1 polymorphisms are associated with susceptibility to West Nile encephalitis in horses", _x000D_
"The challenge of West Nile virus in Europe: Knowledge gaps and research priorities", "Serologic surveillance for West Nile virus and other flaviviruses in febrile patients, encephalitic patients, and asymptomatic blood donors in northern Mexico", "Identification of suitable areas for West Nile virus outbreaks in equid populations for application in surveillance plans: The example of the Castile and Leon region of Spain", "Clinical sentinel surveillance of equine West Nile fever, Spain", "Risk mapping of West Nile virus circulation in Spain, 2015", _x000D_
"West Nile virus in Morocco, 2003", "Immunization with heterologous flaviviruses protective against fatal West Nile encephalitis", "A geographical information system-based multicriteria evaluation to map areas at risk for Rift Valley fever vector-borne transmission in Italy", "Use of wild bird surveillance, human case data and GIS spatial analysis for predicting spatial distributions of West Nile virus in Greece", "Can horses be clinically screened for West Nile fever?", "West Nile and Usutu viruses in mosquitoes in Spain, 2008-2009"_x000D_
), volume = c("9", "8", "62", "61", "63", "43", "4", "63", "8", "4", "32", "35", NA, "11", NA, "10", "189", "8", NA, "9", "8", "17", "160", "59", "12", "86", "11", "2", "93", NA, "5", NA, "14", "27", "49", "39", "16", "45", "2", "25", NA, "11", "7", "7", "10", "17", "15", "370", "190", "58", "5", "20", "10", "140", "63", "169", "11", "8", "2", "9", "172", "85"), author = c("Aranda", "Autorino", "Bargaoui", "Ben Hassine", "Benjelloun", "Bian", "Bisanzio", "Bouzalas", "Bunning", "Calistri", "Cantile", _x000D_
"Castillo-Olivares", NA, "Chevalier", NA, "Conte", "Amo", "Durand", NA, "Fros", "García-Bocanegra", "García-Bocanegra", "García-Bocanegra", "García-Bocanegra", "García-Bocanegra", "Hartley", "Hayes", "Hernández-Triana", "Hijmans", NA, "Hubálek", NA, "Jiménez-Clavero", "Jung", "Jurado-Tarifa", "Kaptoul", "Kleiboeker", "Koenraadt", "Kulldorff", "Kutasi", NA, "Mughini-Gras", "Murgue", "Ostlund", "Ozdenerol", "Papa", "Papa", "Paz", "Phillips", "Porter", "Rios", "Rizzoli", "Rodríguez", "Rodríguez-Prieto", _x000D_
"Saegerman", "Sánchez-Gómez", "Schuffenecker", "Tesh", "Tran", "Valiakos", "Galen", "Vázquez"), year = c("2009", "2002", "2015", "2014", "2016", "2006", "2011", "2016", "2002", "2010", "2000", "2004", NA, "2014", NA, "2015", "2013", "2002", NA, "2015", "2011", "2011", "2012", "2012", "2016", "2012", "2005", "2014", "2012", NA, "1999", NA, "2008", "2015", "2016", "2007", "2004", "2008", "2005", "2011", NA, "2014", "2001", "2001", "2013", "2011", "2010", "2015", "2006", "2011", "2010", "2015", "2010", _x000D_
"2012", "2016", "2017", "2005", "2002", "2013", "2014", "2013", "2011"), journal.title = c("Vector Borne and Zoonotic Diseases (Larchmont, N.Y.)", "Emerging Infectious Diseases", "Transboundary and Emerging Diseases", "Transboundary and Emerging Diseases", "Transboundary and Emerging Diseases", "GIScience &amp; Remote Sensing", "Parasites &amp; Vectors", "Transboundary and Emerging Diseases", "Emerging Infectious Diseases", "The Open Virology Journal", "Equine Veterinary Journal", "Veterinary Research", _x000D_
NA, "International Journal of Environmental Research and Public Health", NA, "PLoS ONE", "Journal of Virological Methods", "Emerging Infectious Diseases", NA, "PLoS Neglected Tropical Diseases", "Vector Borne and Zoonotic Diseases (Larchmont, N.Y.)", "Emerging Infectious Diseases", "Veterinary Microbiology", "Transboundary and Emerging Diseases", "BMC Veterinary Research", "American Journal of Tropical Medicine and Hygiene", "Emerging Infectious Diseases", "Frontiers in Public Health", "Ecology", _x000D_
NA, "Emerging Infectious Diseases", NA, "Emerging Infectious Diseases", "Journal of Nonparametric Statistics", "Comparative Immunology, Microbiology and Infectious Diseases", "Scandinavian Journal of Infectious Diseases", "Journal of Veterinary Diagnostic Investigation", "Journal of Medical Entomology", "PLoS Medicine", "Journal of Veterinary Internal Medicine", NA, "EcoHealth", "Emerging Infectious Diseases", "Emerging Infectious Diseases", "International Journal of Environmental Research and Public Health", _x000D_
"Emerging Infectious Diseases", "Eurosurveillance Weekly", "Philosophical Transactions of the Royal Society of London. Series B, Biological Sciences", "Ecological Modelling", "Transboundary and Emerging Diseases", "PLoS ONE", "Euro Surveillance", "Vector Borne and Zoonotic Diseases", "Epidemiology and Infection", "Transboundary and Emerging Diseases", "Acta Tropica", "Emerging Infectious Diseases", "Emerging Infectious Diseases", "Transboundary and Emerging Diseases", "PLoS ONE", "The Veterinary Record", _x000D_
"American Journal of Tropical Medicine and Hygiene"), unstructured = c(NA, NA, NA, NA, NA, NA, NA, NA, NA, NA, NA, NA, "CDC, Centers for Disease Control and Prevention 2017 Transmission. Statistics &amp; Maps https://www.cdc.gov/westnile/transmission/index.html", NA, "CMAOT, Consejería de Medio Ambiente y Ordenación del Territorio 2016 Catálogo estructurado http://www.juntadeandalucia.es/medioambiente/site/rediam/informacionambiental", NA, NA, NA, "ECDC, European Centers for Disease Control and Prevention 2016 Historical data by year http://ecdc.europa.eu/en/press/news/_layouts/forms/News_DispForm.aspx?ID=1524&amp;List=8db7286cfe2d-476c-9133-18ff4cb1b568&amp;Source=http%3A%2F%2Fecdc%2Eeuropa%2Eeu%2Fen%2Fpress%2Fepidemiological_updates%2FPages%2Fepidemiological_updates%2Easpx", _x000D_
NA, NA, NA, NA, NA, NA, NA, NA, NA, NA, "Hijmans , R. J. Phillips , S. Leathwick , J. Elith , J. 2016 Dismo: Species Distribution Modeling https://cran.r-project.org/web/packages/dismo/vignettes/sdm.pdf", NA, "ICWII, International Convention on Wetlands of International Importance 2017 Ramsar sites information service http://ramsar.wetlands.org", NA, NA, NA, NA, NA, NA, NA, NA, "MAPAMA, Ministerio de Agricultura y Pesca, Alimentación y Medio Ambiente 2016 El sector equino en cifras http://www.mapama.gob.es/es/ganaderia/temas/produccion-y-mercados-ganaderos/indicadoreseconomicossectorequino2016_tcm7-463759.pdf", _x000D_
NA, NA, NA, NA, NA, NA, NA, NA, NA, NA, NA, NA, NA, NA, NA, NA, NA, NA, NA, NA, NA))</t>
  </si>
  <si>
    <t>list(date = c("2017-10-16", "2017-10-16"), content.version = c("tdm", "vor"), delay.in.days = c(0, 0), URL = c("http://doi.wiley.com/10.1002/tdm_license_1.1", "http://onlinelibrary.wiley.com/termsAndConditions#vor"))</t>
  </si>
  <si>
    <t>10.1111/tbed.12743</t>
  </si>
  <si>
    <t>2017-11-08</t>
  </si>
  <si>
    <t>e224-e230</t>
  </si>
  <si>
    <t>&lt;i&gt;Rickettsia parkeri&lt;/i&gt;_x000D_
 in free-ranging wild canids from Brazilian Pampa</t>
  </si>
  <si>
    <t>list(given = c("B.", "U. A.", "B.", "T. C.", "M. M. A.", "F. B.", "M. B.", "F. B.", "M. O.", "F. D.", "C. A. S.", "J."), family = c("Dall'Agnol", "Souza", "Weck", "Trigo", "Jardim", "Costa", "Labruna", "Peters", "Favarini", "Mazim", "Ferreira", "Reck"), sequence = c("first", "additional", "additional", "additional", "additional", "additional", "additional", "additional", "additional", "additional", "additional", "additional"), affiliation1.name = c("Instituto de Pesquisas Veterinárias Desidério Finamor (IPVDF); Eldorado do Sul RS Brazil", _x000D_
NA, NA, NA, NA, NA, NA, NA, NA, NA, NA, NA), affiliation2.name = c("Pontifícia Universidade Católica do Rio Grande do Sul (PUCRS); Porto Alegre RS Brazil", NA, NA, NA, NA, NA, NA, NA, NA, NA, NA, NA), affiliation.name = c(NA, "Instituto de Pesquisas Veterinárias Desidério Finamor (IPVDF); Eldorado do Sul RS Brazil", "Instituto de Pesquisas Veterinárias Desidério Finamor (IPVDF); Eldorado do Sul RS Brazil", "Fundação Zoobotânica do Rio Grande do Sul (FZB-RS); Porto Alegre RS Brazil", "Fundação Zoobotânica do Rio Grande do Sul (FZB-RS); Porto Alegre RS Brazil", _x000D_
"Universidade de São Paulo (USP); São Paulo SP Brazil", "Universidade de São Paulo (USP); São Paulo SP Brazil", "Área de Vida Assessoria e Consultoria em Biologia e Meio Ambiente; Canoas RS Brazil", "Área de Vida Assessoria e Consultoria em Biologia e Meio Ambiente; Canoas RS Brazil", "Ka'aguy Consultoria Ambiental; Pelotas RS Brazil", "Pontifícia Universidade Católica do Rio Grande do Sul (PUCRS); Porto Alegre RS Brazil", "Instituto de Pesquisas Veterinárias Desidério Finamor (IPVDF); Eldorado do Sul RS Brazil"_x000D_
), ORCID = c(NA, NA, NA, NA, NA, NA, NA, NA, NA, NA, NA, "https://orcid.org/0000-0002-0969-792X"), authenticated.orcid = c(NA, NA, NA, NA, NA, NA, NA, NA, NA, NA, NA, FALSE))</t>
  </si>
  <si>
    <t>list(URL = c("https://api.wiley.com/onlinelibrary/tdm/v1/articles/10.1111%2Ftbed.12743", "http://onlinelibrary.wiley.com/wol1/doi/10.1111/tbed.12743/fullpdf"), content.type = c("application/pdf", "unspecified"), content.version = c("vor", "vor"), intended.application = c("text-mining", "similarity-checking"))</t>
  </si>
  <si>
    <t>list(volume.title = c("Carrapatos de importância médico-veterinária da região neotropical: Um guia ilustrado para identificação de espécies", NA, NA, NA, NA, "Mamíferos do Rio Grande do Sul", NA, NA, NA, NA, NA, NA, NA, NA, NA, NA, NA, NA, NA, NA, NA, NA, NA, NA, NA, NA, NA, NA, NA, NA, NA), year = c("2006", "2013", "2013", "2016", "2000", "2014", "2016", "2007", "2004", "2014", "2015", "2010", "2012", "2011", "2008", "2014", "2007", "2004", "2008", "2013", "1991", "2009", "2011", "2014", _x000D_
"2010", "2013", "2007", "2013", "2004", "2016", "2017"), author = c("Barros-Battesti", "Bayles", "Beisiegel", "Bermúdez", "Evans", "Gonçalves", "Herrick", "Labruna", "Labruna", "Lado", "Lado", "Martins", "Mattoso", "Medeiros", "Nava", "Oura", "Overbeck", "Paddock", "Piranda", "Queirolo", "Regnery", "Roesch", "Romer", "Sepúlveda", "Spolidorio", "Starkey", "Sumner", "Szabó", "Venzal", "Weck", "Weck"), key = c("10.1111/tbed.12743-BIB0001|tbed12743-cit-0001", "10.1111/tbed.12743-BIB0002|tbed12743-cit-0002", _x000D_
"10.1111/tbed.12743-BIB0003|tbed12743-cit-0003", "10.1111/tbed.12743-BIB0004|tbed12743-cit-0004", "10.1111/tbed.12743-BIB0005|tbed12743-cit-0005", "10.1111/tbed.12743-BIB0006|tbed12743-cit-0006", "10.1111/tbed.12743-BIB0007|tbed12743-cit-0007", "10.1111/tbed.12743-BIB0008|tbed12743-cit-0008", "10.1111/tbed.12743-BIB0009|tbed12743-cit-0009", "10.1111/tbed.12743-BIB0010|tbed12743-cit-0010", "10.1111/tbed.12743-BIB0011|tbed12743-cit-0011", "10.1111/tbed.12743-BIB0012|tbed12743-cit-0012", "10.1111/tbed.12743-BIB0013|tbed12743-cit-0013", _x000D_
"10.1111/tbed.12743-BIB0014|tbed12743-cit-0014", "10.1111/tbed.12743-BIB0015|tbed12743-cit-0015", "10.1111/tbed.12743-BIB0016|tbed12743-cit-0016", "10.1111/tbed.12743-BIB0017|tbed12743-cit-0017", "10.1111/tbed.12743-BIB0018|tbed12743-cit-0018", "10.1111/tbed.12743-BIB0019|tbed12743-cit-0019", "10.1111/tbed.12743-BIB0020|tbed12743-cit-0020", "10.1111/tbed.12743-BIB0021|tbed12743-cit-0021", "10.1111/tbed.12743-BIB0022|tbed12743-cit-0022", "10.1111/tbed.12743-BIB0023|tbed12743-cit-0023", "10.1111/tbed.12743-BIB0024|tbed12743-cit-0024", _x000D_
"10.1111/tbed.12743-BIB0025|tbed12743-cit-0025", "10.1111/tbed.12743-BIB0026|tbed12743-cit-0026", "10.1111/tbed.12743-BIB0027|tbed12743-cit-0027", "10.1111/tbed.12743-BIB0028|tbed12743-cit-0028", "10.1111/tbed.12743-BIB0029|tbed12743-cit-0029", "10.1111/tbed.12743-BIB0030|tbed12743-cit-0030", "10.1111/tbed.12743-BIB0031|tbed12743-cit-0031"), doi.asserted.by = c(NA, "crossref", NA, "crossref", "crossref", NA, "crossref", "crossref", "crossref", "crossref", "crossref", "crossref", "crossref", "crossref", _x000D_
"crossref", "crossref", "crossref", "crossref", "crossref", NA, "crossref", "crossref", "crossref", "crossref", "crossref", "crossref", "crossref", "crossref", "crossref", "crossref", "crossref"), first.page = c(NA, "352", "138", "274", "453", NA, "780", "249", "90", "660", "7", "75", "559", "926", "1894", "398", "101", "805", "696", "172", "1576", "182", "1169", "409", "521", "670", "751", "27", "1493", "2014", "182"), DOI = c(NA, "10.1016/j.ttbdis.2013.01.001", NA, "10.1007/s10393-016-1118-8", _x000D_
"10.1590/S0074-02762000000400003", NA, "10.3201/eid2205.151824", "10.1089/vbz.2006.0621", "10.1128/JCM.42.1.90-98.2004", "10.1016/j.ttbdis.2014.04.021", "10.1016/j.actatropica.2015.02.014", "10.1016/j.ttbdis.2010.03.002", "10.1590/S0100-736X2012000600015", "10.1590/S0074-02762011000800005", "10.3201/eid1412.080860", "10.1136/vr.g2539", "10.1016/j.ppees.2007.07.005", "10.1086/381894", "10.1590/S0074-02762008000700012", NA, "10.1128/jb.173.5.1576-1589.1991", "10.3390/d1020182", "10.3201/eid1707.101857", _x000D_
"10.1007/s10393-014-0917-z", "10.3201/eid1603.091338", "10.7589/2012-08-215", "10.3201/eid1305.061468", "10.3389/fcimb.2013.00027", "10.3201/eid1008.030999", "10.3201/eid2211.160859", "10.1016/j.actatropica.2017.03.028"), article.title = c(NA, "Knowledge and prevention of tick-borne diseases vary across an urban-to-rural human land-use gradient", "Avaliação do risco de extinção do Cachorro-do-mato Cerdocyon thous (Linnaeus, 1766) no Brasil", "Distribution of spotted fever group rickettsiae in hard ticks (Ixodida: Ixodidae) from Panamanian Urban and Rural Environments (2007-2013)", _x000D_
"A review of the ticks (Acari, ixodida) of Brazil, their hosts and geographic distribution - 1. The state of Rio Grande do Sul, southern Brazil", NA, "Rickettsia parkeri Rickettsiosis, Arizona, USA", "Prevalence of Rickettsia infection in dogs from the urban and rural areas of Monte Negro municipality, western Amazon, Brazil", "Rickettsia species infecting Amblyomma cooperi ticks from an area in the state of São Paulo, Brazil, where Brazilian spotted fever is endemic", "First molecular detection of Rickettsia parkeri in Amblyomma tigrinum and Amblyomma dubitatum ticks from Uruguay", _x000D_
"Seroepidemiological survey of Rickettsia spp. in dogs from the endemic area of Rickettsia parkeri rickettsiosis in Uruguay", "Nymphs of the genus Amblyomma (Acari: Ixodidae) of Brazil: Descriptions, redescriptions, and identification key", "Hematologic, serum biochemistry and urinary values for captive Crab-eating Fox (Cerdocyon thous) in São Paulo state, Brazil", "Spotted fever group Rickettsia infecting ticks (Acari: Ixodidae) in the state of Santa Catarina, Brazil", "Rickettsia parkeri in Argentina", _x000D_
"A One Health approach to the control of zoonotic vector-borne pathogens", "Brazil's neglected biome: The South Brazilian Campos", "Rickettsia parkeri: A newly recognized cause of spotted fever rickettsiosis in the United States", "Experimental infection of dogs with a Brazilian strain of Rickettsia rickettsii: Clinical and laboratory findings", "Avaliação de risco de extinção do Graxaim-do-campo Lycalopex gymnocercus (G. Fischer, 1814) no Brasil", "Genotypic identification of rickettsiae and estimation of intraspecies sequence divergence for portions of two rickettsial genes", _x000D_
"The Brazilian Pampa: A fragile biome", "Rickettsia parkeri rickettsiosis, Argentina", "Invasive American mink: Linking pathogen risk between domestic and endangered carnivores", "Novel spotted fever group rickettsiosis, Brazil", "Prevalence of antibodies to spotted fever group Rickettsia spp. and Ehrlichia spp. in coyotes (Canis latrans) in Oklahoma and Texas, USA", "Gulf Coast ticks (Amblyomma maculatum) and Rickettsia parkeri, United States", "Ecology, biology and distribution of spotted-fever tick vectors in Brazil", _x000D_
"Rickettsia parkeri in Amblyomma triste from Uruguay", "Spotted fever group Rickettsia in the Pampa Biome, Brazil, 2015-2016", "Rickettsia parkeri in Amblyomma dubitatum ticks in a spotted fever focus from the Brazilian Pampa"), volume = c(NA, "4", "3", "13", "95", NA, "22", "7", "42", "5", "146", "1", "32", "106", "14", "174", "9", "38", "103", "3", "173", "1", "17", "11", "16", "49", "13", "3", "10", "22", "171"), journal.title = c(NA, "Ticks and Tick-Borne Diseases", "Biodiversidade Brasileira", _x000D_
"EcoHealth", "Memorias do Instituto Oswaldo Cruz", NA, "Emerging Infectious Diseases", "Vector-Borne and Zoonotic Diseases", "Journal of Clinical Microbiology", "Ticks and Tick-Borne Diseases", "Acta Tropica", "Ticks and Tick-Borne Diseases", "Pesquisa Veterinária Brasileira", "Memórias do Instituto Oswaldo Cruz", "Emerging Infectious Diseases", "Veterinary Record", "Perspectives in Plant Ecology, Evolution and Systematics", "Clinical Infectious Diseases", "Memorias do Instituto Oswaldo Cruz", _x000D_
"Biodiversidade Brasileira", "Journal of Bacteriology", "Diversity", "Emerging Infectious Diseases", "EcoHealth", "Emerging Infectious Diseases", "Journal of Wildlife Diseases", "Emerging Infectious Diseases", "Frontiers in Cellular and Infection Microbiology", "Emerging Infectious Diseases", "Emerging Infectious Diseases", "Acta Tropica"))</t>
  </si>
  <si>
    <t>list(DOI = c("10.13039/501100003593", "10.13039/501100004263", "10.13039/501100002322", NA), name = c("Conselho Nacional de Desenvolvimento Científico e Tecnológico", "Fundação de Amparo à Pesquisa do Estado do Rio Grande do Sul", "Coordenação de Aperfeiçoamento de Pessoal de Nível Superior", "INCT Entomologia Molecular"), doi.asserted.by = c("publisher", "publisher", "publisher", NA), id.id = c("10.13039/501100003593", "10.13039/501100004263", "10.13039/501100002322", NA), id.id.type = c("DOI", _x000D_
"DOI", "DOI", NA), id.asserted.by = c("publisher", "publisher", "publisher", NA))</t>
  </si>
  <si>
    <t>list(date = c("2017-11-08", "2017-11-08"), content.version = c("tdm", "vor"), delay.in.days = c(0, 0), URL = c("http://doi.wiley.com/10.1002/tdm_license_1.1", "http://onlinelibrary.wiley.com/termsAndConditions#vor"))</t>
  </si>
  <si>
    <t>10.1111/tbed.12744</t>
  </si>
  <si>
    <t>578-584</t>
  </si>
  <si>
    <t>Rapid and simple detection of foot-and-mouth disease virus: Evaluation of a cartridge-based molecular detection system for use in basic laboratories</t>
  </si>
  <si>
    <t>list(given = c("K. V.", "V.", "M.", "P.", "Y.", "V.", "B.", "S.", "F.", "C. J.", "N.", "M.", "L.", "V.", "B.", "D. P.", "V. L."), family = c("Goller", "Dill", "Madi", "Martin", "Van der Stede", "Vandenberge", "Haas", "Van Borm", "Koenen", "Kasanga", "Ndusilo", "Beer", "Liu", "Mioulet", "Armson", "King", "Fowler"), sequence = c("first", "additional", "additional", "additional", "additional", "additional", "additional", "additional", "additional", "additional", "additional", "additional", "additional", _x000D_
"additional", "additional", "additional", "additional"), affiliation.name = c("Institute of Diagnostic Virology; Friedrich-Loeffler-Institut; Greifswald - Insel Riems Germany", "Institute of Diagnostic Virology; Friedrich-Loeffler-Institut; Greifswald - Insel Riems Germany", "Vesicular Disease Reference Laboratory; The Pirbright Institute; Pirbright Surrey UK", "Enigma Diagnostics Limited; Porton Down; Salisbury UK", "Unit of Coordination of Veterinary Diagnosis, Epidemiology and Risk Analysis; Operational Directorate of Interactions and Surveillance; Veterinary and Agrochemical Research Centre; Brussels Belgium", _x000D_
"Unit of Coordination of Veterinary Diagnosis, Epidemiology and Risk Analysis; Operational Directorate of Interactions and Surveillance; Veterinary and Agrochemical Research Centre; Brussels Belgium", "Institute of Diagnostic Virology; Friedrich-Loeffler-Institut; Greifswald - Insel Riems Germany", "Unit of Coordination of Veterinary Diagnosis, Epidemiology and Risk Analysis; Operational Directorate of Interactions and Surveillance; Veterinary and Agrochemical Research Centre; Brussels Belgium", _x000D_
"Unit of Coordination of Veterinary Diagnosis, Epidemiology and Risk Analysis; Operational Directorate of Interactions and Surveillance; Veterinary and Agrochemical Research Centre; Brussels Belgium", "Sokoine University of Agriculture; Morogoro Tanzania", "Sokoine University of Agriculture; Morogoro Tanzania", "Institute of Diagnostic Virology; Friedrich-Loeffler-Institut; Greifswald - Insel Riems Germany", "National Veterinary Institute; Uppsala Sweden", "Vesicular Disease Reference Laboratory; The Pirbright Institute; Pirbright Surrey UK", _x000D_
"Vesicular Disease Reference Laboratory; The Pirbright Institute; Pirbright Surrey UK", "Vesicular Disease Reference Laboratory; The Pirbright Institute; Pirbright Surrey UK", "Vesicular Disease Reference Laboratory; The Pirbright Institute; Pirbright Surrey UK"), ORCID = c(NA, NA, NA, NA, NA, NA, NA, NA, NA, NA, NA, "https://orcid.org/0000-0002-0598-5254", NA, NA, NA, NA, "https://orcid.org/0000-0002-1085-1816"), authenticated.orcid = c(NA, NA, NA, NA, NA, NA, NA, NA, NA, NA, NA, FALSE, NA, NA, _x000D_
NA, NA, FALSE))</t>
  </si>
  <si>
    <t>list(URL = c("https://api.wiley.com/onlinelibrary/tdm/v1/articles/10.1111%2Ftbed.12744", "http://onlinelibrary.wiley.com/wol1/doi/10.1111/tbed.12744/fullpdf"), content.type = c("application/pdf", "unspecified"), content.version = c("vor", "vor"), intended.application = c("text-mining", "similarity-checking"))</t>
  </si>
  <si>
    <t>list(key = c("10.1111/tbed.12744-BIB0001|tbed12744-cit-0001", "10.1111/tbed.12744-BIB0002|tbed12744-cit-0002", "10.1111/tbed.12744-BIB0003|tbed12744-cit-0003", "10.1111/tbed.12744-BIB0004|tbed12744-cit-0004", "10.1111/tbed.12744-BIB0005|tbed12744-cit-0005", "10.1111/tbed.12744-BIB0006|tbed12744-cit-0006", "10.1111/tbed.12744-BIB0007|tbed12744-cit-0007", "10.1111/tbed.12744-BIB0008|tbed12744-cit-0008", "10.1111/tbed.12744-BIB0009|tbed12744-cit-0009", "10.1111/tbed.12744-BIB0010|tbed12744-cit-0010", _x000D_
"10.1111/tbed.12744-BIB0011|tbed12744-cit-0011", "10.1111/tbed.12744-BIB0012|tbed12744-cit-0012", "10.1111/tbed.12744-BIB0013|tbed12744-cit-0013", "10.1111/tbed.12744-BIB0014|tbed12744-cit-0014"), doi.asserted.by = c("crossref", "crossref", "crossref", "crossref", "crossref", "crossref", "crossref", "crossref", "crossref", "crossref", "crossref", "crossref", "crossref", "crossref"), first.page = c("1636", "10", "465", "861", "116", "315", "42", "161", "67", "10", "314", "377", "318", "81"), DOI = c("10.2460/javma.2002.220.1636", _x000D_
"10.1016/j.jviromet.2008.09.009", "10.1128/CMR.17.2.465-493.2004", "10.1111/tbed.12451", "10.1186/1297-9716-44-116", "10.1136/vr.162.10.315", "10.1111/tbed.12523", "10.1016/j.prevetmed.2013.07.013", "10.1016/j.tvjl.2011.10.017", "10.1136/vr.b5583", "10.1016/j.jcpa.2016.08.005", "10.1586/erv.11.4", "10.1016/j.jcv.2007.05.005", "10.1016/j.jviromet.2007.02.009"), article.title = c("Use of a portable real-time reverse transcriptase-polymerase chain reaction assay for rapid detection of foot-and-mouth disease virus", _x000D_
"Development and laboratory validation of a lateral flow device for the detection of foot-and-mouth disease virus in clinical samples", "Foot-and-mouth disease", "Evaluation of two lyophilized molecular assays to rapidly detect foot-and-mouth disease virus directly from clinical samples in field settings", "Foot-and-mouth disease: Past, present and future", "Prospects for rapid diagnosis of foot-and-mouth disease in the field using reverse transcriptase-PCR", "Global foot-and-mouth disease research update and gap analysis: 4 - diagnostics", _x000D_
"The economic impacts of foot and mouth disease - what are they, how big are they and where do they occur?", "Rapid detection of foot-and-mouth disease virus using a field-portable nucleic acid extraction and real-time PCR amplification platform", "Foot-and-mouth disease viral loads in pigs in the early, acute stage of disease", "Infection dynamics of foot-and-mouth disease virus in cattle following intranasopharyngeal inoculation or contact exposure", "Development of vaccines toward the global control and eradication of foot-and-mouth disease", _x000D_
"An internally controlled, one-step, real-time RT-PCR assay for norovirus detection and genogrouping", "Implementation of a one-step real-time RT-PCR protocol for diagnosis of foot-and-mouth disease"), volume = c("220", "155", "17", "64", "44", "162", "63", "112", "193", "166", "155", "10", "39", "143"), author = c("Callahan", "Ferris", "Grubman", "Howson", "Jamal", "King", "Knight-Jones", "Knight-Jones", "Madi", "Murphy", "Pacheco", "Rodriguez", "Rolfe", "Shaw"), year = c("2002", "2009", "2004", _x000D_
"2015", "2013", "2008", "2016", "2013", "2012", "2010", "2016", "2011", "2007", "2007"), journal.title = c("Journal of the American Veterinary Medical Association", "Journal of Virological Methods", "Clinical Microbiology Reviews", "Transboundary and Emerging Diseases", "Veterinary Research", "The Veterinary Record", "Transboundary and Emerging Diseases", "Preventive Veterinary Medicine", "The Veterinary Journal", "The Veterinary Record", "Journal of Comparative Pathology", "Expert Review of Vaccines", _x000D_
"Journal of Clinical Virology", "Journal of Virological Methods"), issue = c(NA, NA, NA, "3", NA, NA, "Suppl 1", NA, NA, NA, NA, NA, NA, NA))</t>
  </si>
  <si>
    <t>list(DOI = c("10.13039/100011262", "10.13039/100004440"), name = c("FP7 Food, Agriculture and Fisheries, Biotechnology", "Wellcome Trust"), doi.asserted.by = c("publisher", "publisher"), award = c("289364", NA), id.id = c("10.13039/100011262", "10.13039/100004440"), id.id.type = c("DOI", "DOI"), id.asserted.by = c("publisher", "publisher"), award1 = c(NA, "WT087546MA"), award2 = c(NA, "WT104017MA"))</t>
  </si>
  <si>
    <t>10.1111/tbed.12745</t>
  </si>
  <si>
    <t>e231-e242</t>
  </si>
  <si>
    <t>Molecular identification of tick-borne pathogens infecting cattle in Mymensingh district of Bangladesh reveals emerging species of&lt;i&gt;Anaplasma&lt;/i&gt;and&lt;i&gt;Babesia&lt;/i&gt;</t>
  </si>
  <si>
    <t>list(given = c("B. C.", "J.", "J. S.", "S.", "M. P.", "P.-H.", "A. M."), family = c("Roy", "Krücken", "Ahmed", "Majumder", "Baumann", "Clausen", "Nijhof"), sequence = c("first", "additional", "additional", "additional", "additional", "additional", "additional"), affiliation1.name = c("Institute for Parasitology and Tropical Veterinary Medicine; Freie Universitaet Berlin; Berlin Germany", NA, NA, NA, NA, NA, NA), affiliation2.name = c("Department of Parasitology; Bangladesh Agricultural University; Mymensingh Bangladesh", _x000D_
NA, NA, NA, NA, NA, NA), affiliation.name = c(NA, "Institute for Parasitology and Tropical Veterinary Medicine; Freie Universitaet Berlin; Berlin Germany", "Institute for Parasitology and Tropical Veterinary Medicine; Freie Universitaet Berlin; Berlin Germany", "Department of Agricultural Statistics; Bangladesh Agricultural University; Mymensingh Bangladesh", "FAO Reference Centre for Veterinary Public Health; Freie Universitaet Berlin; Berlin Germany", "Institute for Parasitology and Tropical Veterinary Medicine; Freie Universitaet Berlin; Berlin Germany", _x000D_
"Institute for Parasitology and Tropical Veterinary Medicine; Freie Universitaet Berlin; Berlin Germany"), ORCID = c(NA, NA, NA, NA, NA, NA, "https://orcid.org/0000-0001-7373-2243"), authenticated.orcid = c(NA, NA, NA, NA, NA, NA, FALSE))</t>
  </si>
  <si>
    <t>list(URL = c("https://api.wiley.com/onlinelibrary/tdm/v1/articles/10.1111%2Ftbed.12745", "http://onlinelibrary.wiley.com/wol1/doi/10.1111/tbed.12745/fullpdf"), content.type = c("application/pdf", "unspecified"), content.version = c("vor", "vor"), intended.application = c("text-mining", "similarity-checking"))</t>
  </si>
  <si>
    <t>list(issue = c("Suppl 2", NA, NA, NA, NA, NA, NA, NA, NA, NA, NA, NA, NA, NA, NA, NA, NA, NA, NA, NA, NA, NA, NA, NA, NA, NA, NA, NA, NA, "Suppl", NA, NA, NA, NA, NA, NA, NA, NA, NA, NA, NA, NA, NA, NA, NA, NA, NA, NA, NA, NA, NA, NA, NA, NA, NA, NA, NA, NA, NA), key = c("10.1111/tbed.12745-BIB0001|tbed12745-cit-0001", "10.1111/tbed.12745-BIB0002|tbed12745-cit-0002", "10.1111/tbed.12745-BIB0003|tbed12745-cit-0003", "10.1111/tbed.12745-BIB0004|tbed12745-cit-0004", "10.1111/tbed.12745-BIB0005|tbed12745-cit-0005", _x000D_
"10.1111/tbed.12745-BIB0006|tbed12745-cit-0006", "10.1111/tbed.12745-BIB0007|tbed12745-cit-0007", "10.1111/tbed.12745-BIB0008|tbed12745-cit-0008", "10.1111/tbed.12745-BIB0009|tbed12745-cit-0009", "10.1111/tbed.12745-BIB0010|tbed12745-cit-0010", "10.1111/tbed.12745-BIB0011|tbed12745-cit-0011", "10.1111/tbed.12745-BIB0012|tbed12745-cit-0012", "10.1111/tbed.12745-BIB0013|tbed12745-cit-0013", "10.1111/tbed.12745-BIB0014|tbed12745-cit-0014", "10.1111/tbed.12745-BIB0015|tbed12745-cit-0015", "10.1111/tbed.12745-BIB0016|tbed12745-cit-0016", _x000D_
"10.1111/tbed.12745-BIB0017|tbed12745-cit-0017", "10.1111/tbed.12745-BIB0018|tbed12745-cit-0018", "10.1111/tbed.12745-BIB0019|tbed12745-cit-0019", "10.1111/tbed.12745-BIB0020|tbed12745-cit-0020", "10.1111/tbed.12745-BIB0021|tbed12745-cit-0021", "10.1111/tbed.12745-BIB0022|tbed12745-cit-0022", "10.1111/tbed.12745-BIB0023|tbed12745-cit-0023", "10.1111/tbed.12745-BIB0024|tbed12745-cit-0024", "10.1111/tbed.12745-BIB0025|tbed12745-cit-0025", "10.1111/tbed.12745-BIB0026|tbed12745-cit-0026", "10.1111/tbed.12745-BIB0027|tbed12745-cit-0027", _x000D_
"10.1111/tbed.12745-BIB0028|tbed12745-cit-0028", "10.1111/tbed.12745-BIB0029|tbed12745-cit-0029", "10.1111/tbed.12745-BIB0030|tbed12745-cit-0030", "10.1111/tbed.12745-BIB0031|tbed12745-cit-0031", "10.1111/tbed.12745-BIB0032|tbed12745-cit-0032", "10.1111/tbed.12745-BIB0033|tbed12745-cit-0033", "10.1111/tbed.12745-BIB0034|tbed12745-cit-0034", "10.1111/tbed.12745-BIB0035|tbed12745-cit-0035", "10.1111/tbed.12745-BIB0036|tbed12745-cit-0036", "10.1111/tbed.12745-BIB0037|tbed12745-cit-0037", "10.1111/tbed.12745-BIB0038|tbed12745-cit-0038", _x000D_
"10.1111/tbed.12745-BIB0039|tbed12745-cit-0039", "10.1111/tbed.12745-BIB0040|tbed12745-cit-0040", "10.1111/tbed.12745-BIB0041|tbed12745-cit-0041", "10.1111/tbed.12745-BIB0042|tbed12745-cit-0042", "10.1111/tbed.12745-BIB0043|tbed12745-cit-0043", "10.1111/tbed.12745-BIB0044|tbed12745-cit-0044", "10.1111/tbed.12745-BIB0045|tbed12745-cit-0045", "10.1111/tbed.12745-BIB0046|tbed12745-cit-0046", "10.1111/tbed.12745-BIB0047|tbed12745-cit-0047", "10.1111/tbed.12745-BIB0048|tbed12745-cit-0048", "10.1111/tbed.12745-BIB0049|tbed12745-cit-0049", _x000D_
"10.1111/tbed.12745-BIB0050|tbed12745-cit-0050", "10.1111/tbed.12745-BIB0051|tbed12745-cit-0051", "10.1111/tbed.12745-BIB0052|tbed12745-cit-0052", "10.1111/tbed.12745-BIB0053|tbed12745-cit-0053", "10.1111/tbed.12745-BIB0054|tbed12745-cit-0054", "10.1111/tbed.12745-BIB0055|tbed12745-cit-0055", "10.1111/tbed.12745-BIB0056|tbed12745-cit-0056", "10.1111/tbed.12745-BIB0057|tbed12745-cit-0057", "10.1111/tbed.12745-BIB0058|tbed12745-cit-0058", "10.1111/tbed.12745-BIB0059|tbed12745-cit-0059"), doi.asserted.by = c("crossref", _x000D_
"crossref", NA, "crossref", NA, "crossref", "crossref", "crossref", "crossref", "crossref", "crossref", "crossref", "crossref", "crossref", "crossref", "crossref", NA, "crossref", "crossref", NA, "crossref", "crossref", "crossref", "crossref", "crossref", "crossref", "crossref", "crossref", "crossref", "crossref", "crossref", NA, "crossref", "crossref", "crossref", "crossref", NA, "crossref", "crossref", NA, NA, "crossref", NA, "crossref", "crossref", "crossref", "crossref", "crossref", "crossref", _x000D_
"crossref", "crossref", "crossref", "crossref", "crossref", NA, "crossref", "crossref", "crossref", "crossref"), first.page = c("S159", "79", "221", "249", NA, "524", "1161", "1", "640", "97", "287", "298", "143", "437", "1792", "1867", "87", "3829", "738", NA, "273", "207", "1782", "11", "185", "1188", "485", "2095", "45", "S3", "1", "346", "1099", "772", "95", "81", NA, "103", "79", "1", NA, "533", "43", "585", "2249", "360", "603", "73", "949", "51", "27", "1035", "1312", "2725", NA, "19", "1720", _x000D_
"615", "1"), DOI = c("10.1007/s00436-007-0696-3", "10.3329/ralf.v2i1.23032", NA, "10.1016/S0304-4017(01)00464-2", NA, "10.1016/j.parint.2011.08.002", "10.4269/ajtmh.14-0372", "10.1111/j.1865-1682.2010.01173.x", "10.1016/j.parint.2014.04.009", "10.3329/ralf.v1i1.22370", "10.1007/s11250-007-9017-1", "10.1186/1756-3305-7-298", "10.3329/bjvm.v4i2.1300", "10.1016/j.pt.2012.07.003", "10.1093/nar/gkh340", "10.1007/s00436-012-2940-8", NA, "10.1128/JCM.41.8.3829-3834.2003", "10.1017/S0031182016002328", NA, _x000D_
"10.1016/S0304-4017(01)00488-5", "10.1007/s00436-007-0684-7", "10.1128/JCM.37.6.1782-1789.1999", "10.1016/j.jim.2006.07.027", "10.1016/j.ttbdis.2016.10.016", "10.2307/3276366", "10.1007/s11250-006-4381-9", "10.1016/j.meegid.2011.08.012", "10.1111/j.1751-0813.2009.00540.x", "10.1017/S0031182004005967", "10.1016/j.vetpar.2008.03.022", NA, "10.14202/vetworld.2015.1099-1104", "10.1093/molbev/mst010", "10.1016/j.vetpar.2009.09.012", "10.1186/s12983-014-0081-x", NA, "10.1186/1756-3305-6-103", "10.1080/00480169.2011.552857", _x000D_
NA, NA, "10.1007/BF00052923", NA, "10.1089/vbz.2007.0130", "10.1128/JCM.41.5.2249-2254.2003", "10.1016/j.vetpar.2008.03.028", "10.1016/j.ijpara.2003.12.012", "10.1186/1756-3305-7-73", "10.1007/s00436-015-4819-y", "10.3329/pa.v26i1.24516", "10.3329/bjvm.v8i1.7399", "10.1007/s00436-007-0583-y", "10.1093/bioinformatics/btu033", "10.1093/molbev/mst197", NA, "10.1186/1748-7188-1-19", "10.1093/molbev/mst064", "10.1017/CBO9780511819049.022", "10.1016/S1055-7903(02)00326-3"), article.title = c("Current status of ticks in Asia", _x000D_
"Prevalence of theileriosis and babesiosis in cattle in Sirajganj district of Bangladesh", "Prevalence of hemoprotozoan diseases in cattle population of Chittagong division, Bangladesh", "Bovine piroplasms in Minorca (Balearic Islands, Spain): A comparison of PCR-based and light microscopy detection", NA, "Molecular characterization of Theileria orientalis causing fatal infection in crossbred adult bovines of South India", "Molecular evidence of Anaplasma platys infection in two women from Venezuela", _x000D_
"A review of bovine anaplasmosis", "Molecular prevalence and genetic diversity of bovine Theileria orientalis in Myanmar", "Prevalence of anaplasmosis in cattle in Sirajganj district of Bangladesh", "The effect of the control of endo- and ectoparasites on weight gains in crossbred cattle (Bos taurus taurus × Bos taurus indicus) in the central region of Brazil", "Intravascular persistence of Anaplasma platys, Ehrlichia chaffeensis, and Ehrlichia ewingii DNA in the blood of a dog and two family members", _x000D_
"Occurrence of common blood parasites of cattle in Sirajgonj sadar area of Bangladesh", "Ticks and tick-borne diseases: A one health perspective", "MUSCLE: Multiple sequence alignment with high accuracy and high throughput", "Ectoparasites of livestock, dogs, and wild rodents in the Chittagong hill tracts in southeastern Bangladesh", "A review of the taxonomy of Theileria sergenti/buffeli/orientalis group parasites in cattle", "Transmission of Anaplasma marginale by Boophilus microplus: Retention of vector competence in the absence of vector-pathogen interaction", _x000D_
"An outbreak of oriental theileriosis in dairy cattle imported to Vietnam from Australia", NA, "Detection of haemoparasites in cattle by reverse line blot hybridisation with a note on the distribution of ticks in Sicily", "Status of tick distribution in Bangladesh, India and Pakistan", "Simultaneous detection of bovine Theileria and Babesia species by reverse line blot hybridization", "A cost effective non-commercial ECL-solution for Western blot detections yielding strong signals and low background", _x000D_
"A comparison of DNA extraction protocols from blood spotted on FTA cards for the detection of tick-borne pathogens by Reverse Line Blot hybridization", "Redescription of the type materials of Haemaphysalis (Kaiseriana) bispinosa Neumann (India), H. (K.) neumanni Donitz (Japan), H. (K.) lagrangei Larrousse (Vietnam), and H. (K.) yeni Toumanoff (Vietnam) (Ixodoidea, Ixodidae)", "An investigation into the distribution, host-preference and population density of ixodid ticks affecting domestic animals in Bangladesh", _x000D_
"Bovine theileriosis-an emerging problem in south-eastern Australia?", "Haemolytic anaemia in cattle in NSW associated with Theileria infections", "The global importance of ticks", "Productivity and health effects of anaplasmosis and babesiosis on Bos indicus cattle and their crosses, and the effects of differing intensity of tick control in Australia", "An epidemiological survey on investigation of tick infestation in cattle at Chittagong District, Bangladesh", "Emergence of oriental theileriosis in cattle and its transmission through Rhipicephalus (Boophilus) microplus in Assam, India", _x000D_
"MAFFT multiple sequence alignment software version 7: Improvements in performance and usability", "The natural history of Anaplasma marginale", "FASconCAT-G: Extensive functions for multiple sequence alignment preparations concerning phylogenetic studies", NA, "Co-infection with Anaplasma platys, Bartonella henselae and Candidatus Mycoplasma haematoparvum in a veterinarian", "An outbreak of haemolytic anaemia associated with infection of Theileria orientalis in naive cattle", NA, NA, "The efficiency of patch sampling for determination of relative tick burdens in comparison with total tick counts", _x000D_
"Tick control strategies in dairy production medicine", "Ticks and associated pathogens collected from domestic animals in the Netherlands", "Babesia bicornis sp. nov. and Theileria bicornis sp. nov.: Tick-borne parasites associated with mortality in the black rhinoceros (Diceros bicornis)", "Detection of Anaplasma bovis and Anaplasma phagocytophilum from cattle on Yonaguni Island, Okinawa, Japan", "Application of a reverse line blot assay to the study of haemoparasites in cattle in Uganda", "Oriental theileriosis in dairy cows causes a significant milk production loss", _x000D_
"Molecular evidence of spotted fever group rickettsiae and Anaplasmataceae from ticks and stray dogs in Bangladesh", "Current status of subclinical form of babesiosis and anaplasmosis in cattle at Rangpur district in Bangladesh", "Epidemiology of ectoparasitic infestations in cattle at Bhawal Forest Area, Gazipur", "Epidemiological studies on tick-borne diseases of cattle in Central Equatoria State, Southern Sudan", "RAxML version 8: A tool for phylogenetic analysis and post-analysis of large phylogenies", _x000D_
"MEGA6: Molecular evolutionary genetics analysis version 6.0", NA, "An enhanced RNA alignment benchmark for sequence alignment programs", "DAMBE5: A comprehensive software package for data analysis in molecular biology and evolution", "Assessing substitution saturation with DAMBE", "An index of substitution saturation and its application"), volume = c("101", "2", "32", "99", NA, "60", "91", "58", "63", "1", "39", "7", "4", "28", "32", "111", "2", "41", "144", NA, "99", "101", "37", "318", "8", "52", _x000D_
"38", "11", "88", "129", "155", "5", "8", "30", "167", "11", NA, "6", "59", NA, NA, "19", "28", "7", "41", "154", "34", "7", "115", "26", "8", "101", "30", "30", NA, "1", "30", "2", "26"), author = c("Ahmed", "Al Mahmud", "Alim", "Almería", NA, "Aparna", "Arraga-Alvarado", "Aubry", "Bawm", "Belal", "Bianchin", "Breitschwerdt", "Chowdhury", "Dantas-Torres", "Edgar", "Fuehrer", "Fujisaki", "Futse", "Gebrekidan", "Geevarghese", "Georges", "Ghosh", "Gubbels", "Haan", "Hailemariam", "Hoogstraal", "Islam", _x000D_
"Islam", "Izzo", "Jongejan", "Jonsson", "Kabir", "Kakati", "Katoh", "Kocan", "Kück", "Lwanga", "Maggi", "McFadden", "Miller", NA, "Mooring", "Muhammad", "Nijhof", "Nijhof", "Ooshiro", "Oura", "Perera", "Qiu", "Rahman", "Rony", "Salih", "Stamatakis", "Tamura", "Walker", "Wilm", "Xia", "Xia", "Xia"), year = c("2007", "2015", "2012", "2001", NA, "2011", "2014", "2011", "2014", "2015", "2007", "2014", "2006", "2012", "2004", "2012", "1992", "2003", "2016", "2011", "2001", "2007", "1999", "2007", "2017", _x000D_
"1966", "2006", "2011", "2010", "2004", "2008", "2011", "2015", "2013", "2010", "2014", "1991", "2013", "2011", "2010", NA, "1995", "2008", "2007", "2003", "2008", "2004", "2014", "2016", "2015", "2010", "2007", "2014", "2013", "2003", "2006", "2013", "2009", "2003"), journal.title = c("Parasitology Research", "Research in Agriculture Livestock and Fisheries", "Pakistan Veterinary Journal", "Veterinary Parasitology", NA, "Parasitology International", "The American Journal of Tropical Medicine and Hygiene", _x000D_
"Transboundary and Emerging Diseases", "Parasitology International", "Research in Agriculture Livestock and Fisheries", "Tropical Animal Health and Production", "Parasites and Vectors", "Bangladesh Journal of Veterinary Medicine", "Trends in Parasitology", "Nucleic acids research", "Parasitology Research", "The Journal of Protozoology Research", "Journal of Clinical Microbiology", "Parasitology", NA, "Veterinary Parasitology", "Parasitology Research", "Journal of Clinical Microbiology", "Journal of Immunological Methods", _x000D_
"Ticks and Tick Borne Diseases", "The Journal of Parasitology", "Tropical Animal Health and Production", "Infection, Genetics and Evolution", "Australian veterinary journal", "Parasitology", "Veterinary Parasitology", "African Journal of Microbiology Research", "Veterinary World", "Molecular Biology and Evolution", "Veterinary Parasitology", "Frontiers in zoology", NA, "Parasites and Vectors", "New Zealand Veterinary Journal", NA, NA, "Experimental and Applied Acarology", "Pakistan Veterinary Journal", _x000D_
"Vector Borne and Zoonotic Diseases", "Journal of Clinical Microbiology", "Veterinary Parasitology", "International Journal for Parasitology", "Parasites and Vectors", "Parasitology research", "Progressive Agriculture", "Bangladesh Journal of Veterinary Medicine", "Parasitology Research", "Bioinformatics", "Molecular biology and evolution", NA, "Algorithms for Molecular Biology", "Molecular Biology and Evolution", "The phylogenetic handbook: a practical approach to DNA and protein phylogeny", "Molecular Phylogenetics and Evolution"_x000D_
), unstructured = c(NA, NA, NA, NA, "Anonymous , 2014 Statistical Year Book of Bangladesh. Bangladesh Bureau of Statistics (BBS), Ministry of Planning, Government of the People's Republic of Bangladesh Dhaka", NA, NA, NA, NA, NA, NA, NA, NA, NA, NA, NA, NA, NA, NA, NA, NA, NA, NA, NA, NA, NA, NA, NA, NA, NA, NA, NA, NA, NA, NA, NA, NA, NA, NA, NA, "Minjauw , B. McLeod , A 2003 Tick-borne diseases and poverty: the impact of ticks and tick-borne diseases on the livelihoods of small-scale and marginal livestock owners in India and eastern and southern Africa", _x000D_
NA, NA, NA, NA, NA, NA, NA, NA, NA, NA, NA, NA, NA, NA, NA, NA, NA, NA), volume.title = c(NA, NA, NA, NA, NA, NA, NA, NA, NA, NA, NA, NA, NA, NA, NA, NA, NA, NA, NA, "Haemaphysalis ticks of India", NA, NA, NA, NA, NA, NA, NA, NA, NA, NA, NA, NA, NA, NA, NA, NA, "Sample size determination in health studies, a practical manual", NA, NA, "Creating the CIPRES Science Gateway for inference of large phylogenetic trees. Proceedings of the Gateway Computing Environments Workshop (GCE)", NA, NA, NA, NA, NA, _x000D_
NA, NA, NA, NA, NA, NA, NA, NA, NA, "Ticks of domestic animals in Africa - a guide to identification of species", NA, NA, NA, NA))</t>
  </si>
  <si>
    <t>list(DOI = "10.13039/501100001655", name = "Deutscher Akademischer Austauschdienst", doi.asserted.by = "publisher", id.id = "10.13039/501100001655", id.id.type = "DOI", id.asserted.by = "publisher")</t>
  </si>
  <si>
    <t>10.1111/tbed.12746</t>
  </si>
  <si>
    <t>e243-e250</t>
  </si>
  <si>
    <t>Experimental infection of sheep, goats and cattle with a bluetongue virus serotype 4 field strain from Bulgaria, 2014</t>
  </si>
  <si>
    <t>list(ORCID = c("https://orcid.org/0000-0003-4614-618X", "https://orcid.org/0000-0001-9077-6934", "https://orcid.org/0000-0002-0512-0779", NA, NA, NA, "https://orcid.org/0000-0002-0598-5254", NA, "https://orcid.org/0000-0001-5358-6445"), authenticated.orcid = c(FALSE, FALSE, FALSE, NA, NA, NA, FALSE, NA, FALSE), given = c("C.", "C.", "E.", "J.", "C.", "S.", "M.", "C.", "B."), family = c("Schulz", "Sailleau", "Bréard", "Flannery", "Viarouge", "Zientara", "Beer", "Batten", "Hoffmann"), sequence = c("first", _x000D_
"additional", "additional", "additional", "additional", "additional", "additional", "additional", "additional"), affiliation.name = c("Friedrich-Loeffler-Institut; Institute of Diagnostic Virology; Greifswald-Insel Riems Germany", "Université Paris Est; ANSES, ENVA, INRA; UMR 1161 VIROLOGIE; Laboratoire de Santé Animale d'Alfort; Maisons-Alfort France", "Université Paris Est; ANSES, ENVA, INRA; UMR 1161 VIROLOGIE; Laboratoire de Santé Animale d'Alfort; Maisons-Alfort France", "The Pirbright Institute; Non Vesicular Reference Laboratory; Woking UK", _x000D_
"Université Paris Est; ANSES, ENVA, INRA; UMR 1161 VIROLOGIE; Laboratoire de Santé Animale d'Alfort; Maisons-Alfort France", "Université Paris Est; ANSES, ENVA, INRA; UMR 1161 VIROLOGIE; Laboratoire de Santé Animale d'Alfort; Maisons-Alfort France", "Friedrich-Loeffler-Institut; Institute of Diagnostic Virology; Greifswald-Insel Riems Germany", "The Pirbright Institute; Non Vesicular Reference Laboratory; Woking UK", "Friedrich-Loeffler-Institut; Institute of Diagnostic Virology; Greifswald-Insel Riems Germany"_x000D_
))</t>
  </si>
  <si>
    <t>list(URL = c("https://api.wiley.com/onlinelibrary/tdm/v1/articles/10.1111%2Ftbed.12746", "http://onlinelibrary.wiley.com/wol1/doi/10.1111/tbed.12746/fullpdf"), content.type = c("application/pdf", "unspecified"), content.version = c("vor", "vor"), intended.application = c("text-mining", "similarity-checking"))</t>
  </si>
  <si>
    <t>list(key = c("10.1111/tbed.12746-BIB0001|tbed12746-cit-0001", "10.1111/tbed.12746-BIB0002|tbed12746-cit-0002", "10.1111/tbed.12746-BIB0003|tbed12746-cit-0003", "10.1111/tbed.12746-BIB0004|tbed12746-cit-0004", "10.1111/tbed.12746-BIB0005|tbed12746-cit-0005", "10.1111/tbed.12746-BIB0006|tbed12746-cit-0006", "10.1111/tbed.12746-BIB0007|tbed12746-cit-0007", "10.1111/tbed.12746-BIB0008|tbed12746-cit-0008", "10.1111/tbed.12746-BIB0009|tbed12746-cit-0009", "10.1111/tbed.12746-BIB0010|tbed12746-cit-0010", _x000D_
"10.1111/tbed.12746-BIB0011|tbed12746-cit-0011", "10.1111/tbed.12746-BIB0012|tbed12746-cit-0012", "10.1111/tbed.12746-BIB0013|tbed12746-cit-0013", "10.1111/tbed.12746-BIB0014|tbed12746-cit-0014", "10.1111/tbed.12746-BIB0015|tbed12746-cit-0015", "10.1111/tbed.12746-BIB0016|tbed12746-cit-0016", "10.1111/tbed.12746-BIB0017|tbed12746-cit-0017", "10.1111/tbed.12746-BIB0018|tbed12746-cit-0018", "10.1111/tbed.12746-BIB0019|tbed12746-cit-0019", "10.1111/tbed.12746-BIB0020|tbed12746-cit-0020", "10.1111/tbed.12746-BIB0021|tbed12746-cit-0021", _x000D_
"10.1111/tbed.12746-BIB0022|tbed12746-cit-0022", "10.1111/tbed.12746-BIB0023|tbed12746-cit-0023", "10.1111/tbed.12746-BIB0024|tbed12746-cit-0024", "10.1111/tbed.12746-BIB0025|tbed12746-cit-0025", "10.1111/tbed.12746-BIB0026|tbed12746-cit-0026", "10.1111/tbed.12746-BIB0027|tbed12746-cit-0027", "10.1111/tbed.12746-BIB0028|tbed12746-cit-0028", "10.1111/tbed.12746-BIB0029|tbed12746-cit-0029", "10.1111/tbed.12746-BIB0030|tbed12746-cit-0030", "10.1111/tbed.12746-BIB0031|tbed12746-cit-0031", "10.1111/tbed.12746-BIB0032|tbed12746-cit-0032", _x000D_
"10.1111/tbed.12746-BIB0033|tbed12746-cit-0033", "10.1111/tbed.12746-BIB0034|tbed12746-cit-0034", "10.1111/tbed.12746-BIB0035|tbed12746-cit-0035", "10.1111/tbed.12746-BIB0036|tbed12746-cit-0036", "10.1111/tbed.12746-BIB0037|tbed12746-cit-0037", "10.1111/tbed.12746-BIB0038|tbed12746-cit-0038"), doi.asserted.by = c("crossref", "crossref", "crossref", "crossref", "crossref", "crossref", "crossref", NA, "crossref", "crossref", "crossref", "crossref", NA, "crossref", "crossref", NA, "crossref", "crossref", _x000D_
"crossref", "crossref", "crossref", "crossref", NA, NA, NA, NA, NA, "crossref", "crossref", "crossref", "crossref", "crossref", "crossref", "crossref", NA, "crossref", NA, "crossref"), first.page = c("591", "e96049", "533", "115", "6724", "2495", "157", NA, "356", "3317", "10399", "11", NA, "253", "643", NA, "49", "6", "469", "66", "310", "1", NA, NA, NA, NA, NA, "20", "108", "2073", "257", "35", "585", "115", "1201", "264", NA, "2123"), DOI = c("10.1136/vr.161.17.591", "10.1371/journal.pone.0096049", _x000D_
"10.1016/j.rvsc.2010.07.013", "10.1016/S0378-1135(02)00106-2", "10.1128/JVI.00182-12", "10.1016/j.vaccine.2010.12.105", "10.1016/j.vetmic.2004.11.018", NA, "10.1177/030098589202900412", "10.1016/j.vaccine.2016.03.097", "10.1128/JVI.01641-14", "10.1016/j.vetmic.2009.02.003", NA, "10.1136/vr.161.8.253", "10.1136/vr.d1184", NA, "10.1024/0036-7281.150.2.49", "10.1016/j.meegid.2015.03.036", "10.1007/s11250-015-0974-5", "10.1016/j.vetmic.2015.08.004", "10.1354/vp.45-3-310", "10.1016/j.jcpa.2009.04.003", _x000D_
NA, NA, NA, NA, NA, "10.1016/j.jcpa.2009.12.017", "10.1016/j.meegid.2017.03.021", "10.1099/jgv.0.000557", "10.1016/j.vetmic.2011.07.025", "10.1016/j.vetmic.2012.05.028", "10.1111/tbed.12560", "10.1016/j.jviromet.2006.11.007", NA, "10.1016/j.vetmic.2010.01.011", NA, "10.3201/eid2012.140924"), article.title = c("Clinical signs of bluetongue virus serotype 8 infection in sheep and goats", "Evidence for transmission of bluetongue virus serotype 26 through direct contact", "Experimental infection of camels with bluetongue virus", _x000D_
"Duration of viraemia infectious to Culicoides sonorensis in bluetongue virus-infected cattle and sheep", "Genomic sequences of Australian bluetongue virus prototype serotypes reveal global relationships and possible routes of entry into Australia", "Evaluation of humoral response and protective efficacy of two inactivated vaccines against bluetongue virus after vaccination of goats", "Bluetongue virus in the French Island of Reunion", "Bluetongue virus serotype 27: Experimental infection of goats, sheep and cattle with three BTV-27 variants reveal atypical characteristics and possible direct contact transmission BTV-27 between goats", _x000D_
"Ultrastructural characterization of the interaction of bluetongue virus with bovine erythrocytes in vitro", "Detection and isolation of Bluetongue virus from commercial vaccine batches", "Virus and host factors affecting the clinical outcome of bluetongue virus infection", "Toggenburg Orbivirus, a new bluetongue virus: Initial detection, first observations in field and experimental infection of goats and sheep", "Circulation of bluetongue virus 8 in French cattle, before and after the re-emergence in 2015", _x000D_
"Clinical signs and pathology shown by British sheep and cattle infected with bluetongue virus serotype 8 derived from the 2006 outbreak in northern Europe", "Limitations of sandwich ELISAs for bluetongue virus antibody detection", NA, "Bluetongue disease reaches Switzerland", "Emergence of multireassortant bluetongue virus serotype 4 in Hungary", "Epidemiological characteristics and clinicopathological features of bluetongue in sheep and cattle, during the 2014 BTV serotype 4 incursion in Greece", _x000D_
"Bluetongue in small ruminants: An opinionated review, with a brief appraisal of the 2014 outbreak of the disease in Greece and the south-east Europe", "Experimental reproduction of severe bluetongue in sheep", "The pathology and pathogenesis of bluetongue", NA, NA, NA, NA, "Complete genome sequence of bluetongue virus serotype 4 that emerged on the French island of Corsica in December 2016", "Immunohistochemical detection of bluetongue virus in fixed tissue", "Novel putative Bluetongue virus in healthy goats from Sardinia, Italy", _x000D_
"Bluetongue virus serotype 27: Detection and characterization of two novel variants in Corsica, France", "Experimental infection of South American camelids with bluetongue virus serotype 8", "Cross-sectional study of bluetongue virus serotype 8 infection in South American camelids in Germany (2008/2009)", "Emergence of a Novel Bluetongue Virus Serotype, China 2014", "Bluetongue virus detection by two real-time RT-qPCRs targeting two different genomic segments", NA, "Virological and pathological findings in Bluetongue virus serotype 8 infected sheep", _x000D_
NA, "Novel bluetongue virus in goats, Corsica, France, 2014"), volume = c("161", "9", "90", "88", "86", "29", "106", NA, "29", "34", "88", "138", NA, "161", "168", NA, "150", "33", "48", "181", "45", "141", NA, NA, NA, NA, NA, "143", "51", "97", "154", "160", "63", "140", NA, "144", NA, "20"), author = c("Backx", "Batten", "Batten", "Bonneau", "Boyle", "Bréard", "Bréard", "Bréard", "Brewer", "Bumbarov", "Caporale", "Chaignat", "Courtejoie", "Darpel", "Eschbaumer", NA, "Hofmann", "Hornyák", "Katsoulos", _x000D_
"Kyriakis", "MacLachlan", "MacLachlan", NA, NA, NA, NA, "Sailleau", "Sánchez-Cordón", "Savini", "Schulz", "Schulz", "Schulz", "Sun", "Toussaint", "Verwoerd", "Worwa", NA, "Zientara"), year = c("2007", "2014", "2011", "2002", "2012", "2011", "2005", NA, "1992", "2016", "2014", "2009", "2017", "2007", "2012", NA, "2008", "2015", "2016", "2015", "2008", "2009", NA, NA, NA, NA, "2017", "2010", "2017", "2016", "2012", "2012", "2016", "2007", "2004", "2010", NA, "2014"), journal.title = c("Veterinary Record", _x000D_
"PLoS ONE", "Research in Veterinary Science", "Veterinary Microbiology", "Journal of Virology", "Vaccine", "Veterinary Microbiology", "Transboundary and Emerging Diseases", "Veterinary Pathology", "Vaccine", "Journal of Virology", "Veterinary Microbiology", "Transboundary and Emerging Diseases", "Veterinary Record", "Veterinary Record", NA, "Schweizer Archiv fur Tierheilkunde", "Infection, Genetics, Evolution", "Tropical Animal Health and Production", "Veterinary Microbiology", "Veterinary Pathology", _x000D_
"Journal of Comparative Pathology", NA, NA, NA, NA, "Transboundary and Emerging Diseases", "Journal of Comparative Pathology", "Infection, Genetics, Evolution", "Journal of General Virology", "Veterinary Microbiology", "Veterinary Microbiology", "Transboundary and Emering Diseases", "Journal of Virological Methods", NA, "Veterinary Microbiology", NA, "Emerging Infectious Diseases"), unstructured = c(NA, NA, NA, NA, NA, NA, NA, NA, NA, NA, NA, NA, NA, NA, NA, "Eschbaumer , M. Wernike , K. Beer , M. Hoffmann , B. 2011 The humoral immune response to bluetongue virus infection", _x000D_
NA, NA, NA, NA, NA, NA, "OIE 2013 Principles and methods of validation of diagnostic assays for infectious diseases http://www.oie.int/fileadmin/Home/eng/Health_standards/tahm/1.01.06_VALIDATION.pdf", "ProMED-mail 2014a Bluetongue - Europe (15): southeast Europe, st 4, genotype http://www.promedmail.org/direct.php?id=2540317", "ProMED-mail 2014b Bluetongue - Europe (20): Romania, Bulgaria, st 4, OIE, spread http://www.promedmail.org/direct.php?id=254zr0317", "ProMED-mail 2014c Bluetongue - Europe (21): Spain (AN) ovine, st 4, Morocco, ovine, RFI http://www.promedmail.org/direct.php?id=2540317", _x000D_
NA, NA, NA, NA, NA, NA, NA, NA, NA, NA, "Wright , I. M. 2014 Serological and genetic characterisation of putative new serotypes of bluetongue virus and epizootic haemorrhagic disease virus isolated from an alpaca", NA), volume.title = c(NA, NA, NA, NA, NA, NA, NA, NA, NA, NA, NA, NA, NA, NA, NA, NA, NA, NA, NA, NA, NA, NA, NA, NA, NA, NA, NA, NA, NA, NA, NA, NA, NA, NA, "Infectious disease of livestock", NA, NA, NA))</t>
  </si>
  <si>
    <t>10.1111/tbed.12747</t>
  </si>
  <si>
    <t>2017-11-13</t>
  </si>
  <si>
    <t>16-21</t>
  </si>
  <si>
    <t>Introduction of Asian canine parvovirus in Europe through dog importation</t>
  </si>
  <si>
    <t>list(ORCID = c("https://orcid.org/0000-0003-1276-0579", NA, NA, NA, NA, NA, NA, NA, NA), authenticated.orcid = c(FALSE, NA, NA, NA, NA, NA, NA, NA, NA), given = c("F.", "G.", "E.", "S.", "F.", "C.", "G.", "N.", "A."), family = c("Mira", "Purpari", "Lorusso", "Di Bella", "Gucciardi", "Desario", "Macaluso", "Decaro", "Guercio"), sequence = c("first", "additional", "additional", "additional", "additional", "additional", "additional", "additional", "additional"), affiliation.name = c("Istituto Zooprofilattico Sperimentale della Sicilia; Palermo Italy", _x000D_
"Istituto Zooprofilattico Sperimentale della Sicilia; Palermo Italy", "Department of Veterinary Medicine; University of Bari; Bari Italy", "Istituto Zooprofilattico Sperimentale della Sicilia; Palermo Italy", "Istituto Zooprofilattico Sperimentale della Sicilia; Palermo Italy", "Department of Veterinary Medicine; University of Bari; Bari Italy", "Istituto Zooprofilattico Sperimentale della Sicilia; Palermo Italy", "Department of Veterinary Medicine; University of Bari; Bari Italy", "Istituto Zooprofilattico Sperimentale della Sicilia; Palermo Italy"_x000D_
))</t>
  </si>
  <si>
    <t>list(URL = c("https://api.wiley.com/onlinelibrary/tdm/v1/articles/10.1111%2Ftbed.12747", "http://onlinelibrary.wiley.com/wol1/doi/10.1111/tbed.12747/fullpdf"), content.type = c("application/pdf", "unspecified"), content.version = c("vor", "vor"), intended.application = c("text-mining", "similarity-checking"))</t>
  </si>
  <si>
    <t>list(issue = c("1-2", "Pt 12", "1", "9", "15", "5", "9", "1", "1", NA, "7-8", "2", NA, "1-2", "9", NA, NA, "Pt 9", "3", "1", "7", "4", "9", "1", "2", "12", "5", "4729", "3", "11", "1", "1", "10", "9", "2", "1-2", "5", NA, "10", "3", "2", "3", "2", "3"), key = c("10.1111/tbed.12747-BIB0001|tbed12747-cit-0001", "10.1111/tbed.12747-BIB0002|tbed12747-cit-0002", "10.1111/tbed.12747-BIB0003|tbed12747-cit-0003", "10.1111/tbed.12747-BIB0004|tbed12747-cit-0004", "10.1111/tbed.12747-BIB0005|tbed12747-cit-0005", _x000D_
"10.1111/tbed.12747-BIB0006|tbed12747-cit-0006", "10.1111/tbed.12747-BIB0007|tbed12747-cit-0007", "10.1111/tbed.12747-BIB0008|tbed12747-cit-0008", "10.1111/tbed.12747-BIB0009|tbed12747-cit-0009", "10.1111/tbed.12747-BIB0010|tbed12747-cit-0010", "10.1111/tbed.12747-BIB0011|tbed12747-cit-0011", "10.1111/tbed.12747-BIB0012|tbed12747-cit-0012", "10.1111/tbed.12747-BIB0013|tbed12747-cit-0013", "10.1111/tbed.12747-BIB0014|tbed12747-cit-0014", "10.1111/tbed.12747-BIB0015|tbed12747-cit-0015", "10.1111/tbed.12747-BIB0016|tbed12747-cit-0016", _x000D_
"10.1111/tbed.12747-BIB0017|tbed12747-cit-0017", "10.1111/tbed.12747-BIB0018|tbed12747-cit-0018", "10.1111/tbed.12747-BIB0019|tbed12747-cit-0019", "10.1111/tbed.12747-BIB0020|tbed12747-cit-0020", "10.1111/tbed.12747-BIB0021|tbed12747-cit-0021", "10.1111/tbed.12747-BIB0022|tbed12747-cit-0022", "10.1111/tbed.12747-BIB0023|tbed12747-cit-0023", "10.1111/tbed.12747-BIB0024|tbed12747-cit-0024", "10.1111/tbed.12747-BIB0025|tbed12747-cit-0025", "10.1111/tbed.12747-BIB0026|tbed12747-cit-0026", "10.1111/tbed.12747-BIB0027|tbed12747-cit-0027", _x000D_
"10.1111/tbed.12747-BIB0028|tbed12747-cit-0028", "10.1111/tbed.12747-BIB0029|tbed12747-cit-0029", "10.1111/tbed.12747-BIB0030|tbed12747-cit-0030", "10.1111/tbed.12747-BIB0031|tbed12747-cit-0031", "10.1111/tbed.12747-BIB0032|tbed12747-cit-0032", "10.1111/tbed.12747-BIB0033|tbed12747-cit-0033", "10.1111/tbed.12747-BIB0034|tbed12747-cit-0034", "10.1111/tbed.12747-BIB0035|tbed12747-cit-0035", "10.1111/tbed.12747-BIB0036|tbed12747-cit-0036", "10.1111/tbed.12747-BIB0037|tbed12747-cit-0037", "10.1111/tbed.12747-BIB0038|tbed12747-cit-0038", _x000D_
"10.1111/tbed.12747-BIB0039|tbed12747-cit-0039", "10.1111/tbed.12747-BIB0040|tbed12747-cit-0040", "10.1111/tbed.12747-BIB0041|tbed12747-cit-0041", "10.1111/tbed.12747-BIB0042|tbed12747-cit-0042", "10.1111/tbed.12747-BIB0043|tbed12747-cit-0043", "10.1111/tbed.12747-BIB0044|tbed12747-cit-0044"), doi.asserted.by = c("crossref", "crossref", "crossref", "crossref", "crossref", "crossref", "crossref", "crossref", "crossref", "crossref", "crossref", "crossref", "crossref", "crossref", "crossref", "crossref", _x000D_
NA, "crossref", "crossref", "crossref", "crossref", "crossref", "crossref", "crossref", "crossref", "crossref", "crossref", "crossref", "crossref", "crossref", "crossref", "crossref", "crossref", NA, "crossref", "crossref", "crossref", "crossref", "crossref", "crossref", "crossref", "crossref", "crossref", "crossref"), first.page = c("214", "3021", "160", "1881", "7892", "1239", "2441", "176", "1", "269", "316", "145", "1", "171", "e0137288", "163", "95", "2280", "1718", "13", "719", "301", "2043", _x000D_
"169", "283", "6544", "1111", "1046", "399", "e111779", "23", "266", "2731", "1687", "249", "47", "1355", "73", "1305", "497", "e262", "397", "495", "e0175035"), DOI = c("10.1016/j.vetmic.2013.06.012", "10.1099/0022-1317-82-12-3021", "10.1186/s12985-016-0620-5", "10.1007/s00705-006-0753-8", "10.1128/JVI.01576-10", "10.1007/s00705-013-1914-1", "10.1007/s00705-014-2068-5", "10.1016/j.jviromet.2010.07.021", "10.1016/j.vetmic.2011.09.007", "10.1016/j.rvsc.2006.11.009", "10.1111/j.1439-0450.2005.00869.x", _x000D_
"10.1016/j.jviromet.2004.03.012", "10.1016/j.jviromet.2016.03.011", "10.1016/j.jviromet.2006.05.004", "10.1371/journal.pone.0137288", "10.1186/1743-422X-10-163", NA, "10.1099/vir.0.2008/002055-0", "10.1128/JVI.77.3.1718-1726.2003", "10.1006/viro.2000.0653", "10.1292/jvms.70.719", "10.1016/j.vetmic.2006.04.019", "10.1099/jgv.0.000540", "10.1016/j.rvsc.2009.05.018", "10.1016/j.virol.2006.11.032", "10.1128/JVI.65.12.6544-6552.1991", "10.1099/0022-1317-69-5-1111", "10.1126/science.4059921", "10.1016/j.meegid.2006.03.007", _x000D_
"10.1371/journal.pone.0111779", "10.1007/s11262-010-0475-6", "10.1128/JVI.62.1.266-276.1988", "10.1093/molbev/msr121", NA, "10.1007/s11262-008-0314-1", "10.1016/S0378-1135(99)00086-3", "10.1007/s00705-016-3212-1", "10.1016/j.meegid.2015.12.009", "10.1292/jvms.14-0665", "10.1006/jmbi.1996.0657", "10.1111/tbed.12268", "10.1007/s11262-010-0466-7", "10.1111/tbed.12390", "10.1371/journal.pone.0175035"), article.title = c("High local genetic diversity of canine parvovirus from Ecuador", "Evidence for evolution of canine parvovirus type 2 in Italy", _x000D_
"Identification of a novel canine parvovirus type 2c in Taiwan", "Analysis of VP2 gene sequences of canine parvovirus isolates in India", "Molecular epidemiology and phylogeny reveal complex spatial dynamics in areas where canine parvovirus is endemic", "The family Parvoviridae", "Analysis of the full-length VP2 protein of canine parvoviruses circulating in Hungary", "Development and validation of a real-time PCR assay for specific and sensitive detection of canid herpesvirus 1", "Canine parvovirus-a review of epidemiological and diagnostic aspects, with emphasis on type 2c", _x000D_
"Infectious canine hepatitis: An “old” disease reemerging in Italy", "New approaches for the molecular characterization of canine parvovirus type 2 strains", "Quantitation of canine coronavirus RNA in the faeces of dogs by TaqMan RT-PCR", "A duplex real-time PCR assay based on TaqMan technology for simultaneous detection and differentiation of canine adenovirus types 1 and 2", "Detection of canine distemper virus in dogs by real-time RT-PCR", "Co-Circulation of the Rare CPV-2c with Unique Gln370Arg Substitution, New CPV-2b with Unique Thr440Ala Substitution, and New CPV-2a with High Prevalence and Variation in Heilongjiang Province, Northeast China", _x000D_
"Identification of canine parvovirus with the Q370R point mutation in the VP2 gene from a giant panda (Ailuropoda melanoleuca)", "BioEdit: A user-friendly biological sequence alignment editor and analysis program for Windows 95/98/NT", "Phylogenetic analysis reveals the emergence, evolution and dispersal of carnivore parvoviruses", "The natural host range shift and subsequent evolution of canine parvovirus resulted from virus-specific binding to the canine transferrin receptor", "Predominance of canine parvovirus (CPV) in unvaccinated cat populations and emergence of new antigenic types of CPVs in cats", _x000D_
"Genetic analysis of VP2 gene of canine parvovirus isolates in Korea", "Heterogeneity within the hemagglutinin genes of canine distemper virus (CDV) strains detected in Italy", "Canine parvovirus: The worldwide occurrence of antigenic variants", "Occurrence of canine parvovirus type 2c in the dogs with haemorrhagic enteritis in India", "Different mechanisms of antibody-mediated neutralization of parvoviruses revealed using the Fab fragments of monoclonal antibodies", "Rapid antigenic-type replacement and DNA sequence evolution of canine parvovirus", _x000D_
"The global spread and replacement of canine parvovirus strains", "Natural variation of canine parvovirus", "Selective regimen shift and demographic growth increase associated with the emergence of high-fitness variants of canine parvovirus", "Phylogenetic and genome-wide deep-sequencing analyses of canine parvovirus reveal co-infection with field variants and emergence of a recent recombinant strain", "Sequence analysis of VP2 gene of canine parvovirus isolates in Thailand", "Nucleotide sequence and genome organization of canine parvovirus", _x000D_
"MEGA5: Molecular evolutionary genetics analysis using maximum likelihood, evolutionary distance, and maximum parsimony methods", "Epizootic of viral enteritis in dogs in Thailand", "Molecular characterization of canine parvovirus-2 variants circulating in Tunisia", "Emergence and recent evolution of canine parvovirus", "Molecular characterization of canine parvovirus in Vientiane, Laos", "Continuing evolution of canine parvovirus in China: isolation of novel variants with an Ala5Gly mutation in the VP2 protein", _x000D_
"Molecular epidemiological and phylogenetic analyses of canine parvovirus in domestic dogs and cats in Beijing, 2010-2013", "Canine parvovirus capsid structure, analyzed at 2.9 A resolution", "Phylogenetic Analysis of Canine Parvovirus VP2 Gene in China", "Phylogenetic analysis of the VP2 gene of canine parvoviruses circulating in China", "Typing of Canine Parvovirus Strains Circulating in North-East China", "The genetic evolution of canine parvovirus- A new perspective"), volume = c("166", "82", _x000D_
"13", "151", "85", "159", "159", "169", "155", "83", "52", "119", "234", "136", "10", "10", "41", "89", "77", "278", "70", "116", "97", "88", "361", "65", "69", "230", "7", "9", "41", "62", "28", "43", "38", "69", "162", "38", "77", "264", "63", "40", "64", "12"), author = c("Aldaz", "Buonavoglia", "Chiang", "Chinchkar", "Clegg", "Cotmore", "Cságola", "Decaro", "Decaro", "Decaro", "Decaro", "Decaro", "Dowgier", "Elia", "Geng", "Guo", "Hall", "Hoelzer", "Hueffer", "Ikeda", "Jeoung", "Martella", "Miranda", _x000D_
"Nandi", "Nelson", "Parrish", "Parrish", "Parrish", "Pereira", "Pérez", "Phromnoi", "Reed", "Tamura", "Tingpalapong", "Touihri", "Truyen", "Vannamahaxay", "Wang", "Wu", "Xie", "Yi", "Zhang", "Zhao", "Zhou"), year = c("2013", "2001", "2016", "2006", "2011", "2014", "2014", "2010", "2012", "2007", "2005", "2004", "2016", "2006", "2015", "2013", "1999", "2008", "2003", "2000", "2008", "2006", "2016", "2010", "2007", "1991", "1988", "1985", "2007", "2014", "2010", "1988", "2011", "1982", "2009", "1999", _x000D_
"2017", "2016", "2015", "1996", "2016", "2010", "2017", "2017"), journal.title = c("Veterinary Microbiology", "The Journal of General virology", "Virology journal", "Archives of Virology", "Journal of Virology", "Archives of Virology", "Archives of Virology", "Journal of Virological Methods", "Veterinary Microbiology", "Research in Veterinary Science", "Journal of Veterinary Medicine. B, Infectious Diseases and Veterinary Public Health", "Journal of Virological Methods", "Journal of Virological Methods", _x000D_
"Journal of Virological Methods", "PLoS ONE", "Virology Journal", "Nucleic Acids Symposium Series", "The Journal of General Virology", "The Journal of Virology", "Virology", "The Journal of Veterinary Medical Science", "Veterinary Microbiology", "The Journal of General Virology", "Research in Veterinary Science", "Virology", "Journal of Virology", "Journal of General Virology", "Science", "Infection, Genetics and Evolution", "PLoS ONE", "Virus Genes", "Journal of Virology", "Molecular Biology and Evolution", _x000D_
"American Journal of Veterinary Research", "Virus Genes", "Veterinary Microbiology", "Archives of Virology", "Infection, Genetics and Evolution : Journal of Molecular Epidemiology and Evolutionary Genetics in Infectious Diseases", "Journal of Veterinary Medical Science", "Journal of Molecular Biology", "Transboundary and Emerging Diseases", "Virus Genes", "Transboundary and Emerging Diseases", "PLoS ONE"))</t>
  </si>
  <si>
    <t>list(date = c("2017-11-13", "2017-11-13"), content.version = c("tdm", "vor"), delay.in.days = c(0, 0), URL = c("http://doi.wiley.com/10.1002/tdm_license_1.1", "http://onlinelibrary.wiley.com/termsAndConditions#vor"))</t>
  </si>
  <si>
    <t>Emerging Infectious Diseases</t>
  </si>
  <si>
    <t>2019-05</t>
  </si>
  <si>
    <t>10.3201/eid2505.181495</t>
  </si>
  <si>
    <t>1080-6040,1080-6059</t>
  </si>
  <si>
    <t>891-897</t>
  </si>
  <si>
    <t>Centers for Disease Control and Prevention (CDC)</t>
  </si>
  <si>
    <t>Infectious Dose of African Swine Fever Virus When Consumed Naturally in Liquid or Feed</t>
  </si>
  <si>
    <t>https://doi.org/10.3201/eid2505.181495</t>
  </si>
  <si>
    <t>Emerg. Infect. Dis.</t>
  </si>
  <si>
    <t>list(given = c("Megan C.", "Ana M.M.", "Raymond R.R.", "Steve S.", "Vlad", "Laura A.", "Jordan T.", "Matthew", "Cassandra K.", "Jason C.", "Ying", "Jia", "Trevor J."), family = c("Niederwerder", "Stoian", "Rowland", "Dritz", "Petrovan", "Constance", "Gebhardt", "Olcha", "Jones", "Woodworth", "Fang", "Liang", "Hefley"), sequence = c("first", "additional", "additional", "additional", "additional", "additional", "additional", "additional", "additional", "additional", "additional", "additional", "additional"_x000D_
))</t>
  </si>
  <si>
    <t>list(URL = "https://wwwnc.cdc.gov/eid/article/25/5/18-1495_article", content.type = "unspecified", content.version = "vor", intended.application = "similarity-checking")</t>
  </si>
  <si>
    <t>list(key = c("key-10.3201/eid2505.181495-201904151124-R1", "key-10.3201/eid2505.181495-201904151124-R2", "key-10.3201/eid2505.181495-201904151124-R3", "key-10.3201/eid2505.181495-201904151124-R4", "key-10.3201/eid2505.181495-201904151124-R5", "key-10.3201/eid2505.181495-201904151124-R6", "key-10.3201/eid2505.181495-201904151124-R7", "key-10.3201/eid2505.181495-201904151124-R8", "key-10.3201/eid2505.181495-201904151124-R9", "key-10.3201/eid2505.181495-201904151124-R10", "key-10.3201/eid2505.181495-201904151124-R11", _x000D_
"key-10.3201/eid2505.181495-201904151124-R12", "key-10.3201/eid2505.181495-201904151124-R13", "key-10.3201/eid2505.181495-201904151124-R14", "key-10.3201/eid2505.181495-201904151124-R15", "key-10.3201/eid2505.181495-201904151124-R16", "key-10.3201/eid2505.181495-201904151124-R17", "key-10.3201/eid2505.181495-201904151124-R18", "key-10.3201/eid2505.181495-201904151124-R19", "key-10.3201/eid2505.181495-201904151124-R20", "key-10.3201/eid2505.181495-201904151124-R21", "key-10.3201/eid2505.181495-201904151124-R22", _x000D_
"key-10.3201/eid2505.181495-201904151124-R23", "key-10.3201/eid2505.181495-201904151124-R24", "key-10.3201/eid2505.181495-201904151124-R25", "key-10.3201/eid2505.181495-201904151124-R26", "#cr-split#-key-10.3201/eid2505.181495-201904151124-R27.1", "#cr-split#-key-10.3201/eid2505.181495-201904151124-R27.2", "#cr-split#-key-10.3201/eid2505.181495-201904151124-R27.3", "key-10.3201/eid2505.181495-201904151124-R28", "key-10.3201/eid2505.181495-201904151124-R29", "key-10.3201/eid2505.181495-201904151124-R30", _x000D_
"key-10.3201/eid2505.181495-201904151124-R31", "key-10.3201/eid2505.181495-201904151124-R32", "key-10.3201/eid2505.181495-201904151124-R33", "key-10.3201/eid2505.181495-201904151124-R34", "key-10.3201/eid2505.181495-201904151124-R35", "key-10.3201/eid2505.181495-201904151124-R36", "key-10.3201/eid2505.181495-201904151124-R37", "key-10.3201/eid2505.181495-201904151124-R38", "key-10.3201/eid2505.181495-201904151124-R39", "key-10.3201/eid2505.181495-201904151124-R40", "key-10.3201/eid2505.181495-201904151124-R41", _x000D_
"key-10.3201/eid2505.181495-201904151124-R42", "key-10.3201/eid2505.181495-201904151124-R43", "key-10.3201/eid2505.181495-201904151124-R44", "key-10.3201/eid2505.181495-201904151124-R45", "key-10.3201/eid2505.181495-201904151124-R46", "key-10.3201/eid2505.181495-201904151124-R47", "key-10.3201/eid2505.181495-201904151124-R48"), doi.asserted.by = c("publisher", "publisher", "publisher", "publisher", NA, "publisher", NA, NA, NA, "publisher", "publisher", NA, "publisher", "publisher", NA, NA, NA, NA, _x000D_
"publisher", "publisher", "publisher", "publisher", "publisher", "publisher", "publisher", "publisher", NA, NA, NA, NA, NA, "publisher", "publisher", "publisher", "crossref", "publisher", "publisher", NA, NA, "publisher", NA, "publisher", "publisher", "publisher", "publisher", "publisher", NA, "publisher", NA, NA), first.page = c("198", "1870", "2131", "1482", NA, "122", NA, "441", NA, "262", "555", "243", "1", "796", NA, NA, NA, "5494", "397", "38", "e0194509", "1108", "176", "51", "28", "102", _x000D_
NA, NA, NA, "493", NA, "7", "297", "33", NA, "1657", "328", "1535", "668", "73", "1343", "349", "53", "1790", "151", "580", "1", "1093", NA, NA), DOI = c("10.1016/j.virusres.2012.12.007", "10.3201/eid1412.080591", "10.3201/eid2411.181274", "10.1111/tbed.12989", NA, "10.1016/j.virusres.2012.10.026", NA, NA, NA, "10.1136/vr.103593", "10.1016/S0308-8146(97)00006-X", NA, "10.1007/s12560-016-9259-z", "10.3201/eid2404.171238", NA, NA, NA, NA, "10.1111/tbed.12269", "10.1186/s12917-015-0348-2", "10.1371/journal.pone.0194509", _x000D_
"10.2460/ajvr.77.10.1108", "10.1186/s12917-014-0176-9", "10.1186/s12917-016-0674-z", "10.1016/j.rvsc.2016.01.006", "10.1016/j.virol.2016.11.012", NA, NA, NA, NA, NA, "10.1016/j.vetmic.2005.06.012", "10.1016/j.vetmic.2008.07.002", "10.2307/2531628", "10.1201/9781315151984", "10.1007/s00705-015-2430-2", "10.1016/j.virusres.2013.09.024", NA, NA, "10.1016/0021-9975(72)90028-X", NA, "10.1007/BF01241735", "10.1016/S0166-0934(02)00189-1", "10.1890/02-5078", "10.1038/s41598-017-18532-2", "10.1111/1755-0998.12765", _x000D_
NA, "10.1111/j.2041-210X.2012.00237.x", NA, NA), article.title = c("African swine fever in the North Caucasus region and the Russian Federation in years 2007-2012.", "African swine fever virus isolate, Georgia, 2007.", "Molecular characterization of African swine fever virus, China, 2018.", "Emergence of African swine fever in China, 2018.", NA, "Pathogenesis of African swine fever in domestic pigs and European wild boar.", NA, "Induced African swine fever in feral pigs.", NA, "Transmission routes of African swine fever virus to domestic pigs: current knowledge and future research directions.", _x000D_
"Survival of several porcine viruses in different Spanish dry-cured meat products.", "On a form of swine fever occurring in British East Africa (Kenya Colony).", "Is there a risk for introducing porcine reproductive and respiratory syndrome virus (PRRSV) Through the Legal Importation of Pork?", "African swine fever virus, Siberia, Russia, 2017.", NA, NA, NA, "Epidemiological analyses of African swine fever in the European Union (November 2017 until November 2018).", "Investigation into the role of potentially contaminated feed as a source of the first-detected outbreaks of porcine epidemic diarrhea in Canada.", _x000D_
"Investigating the introduction of porcine epidemic diarrhea virus into an Ohio swine operation.", "Survival of viral pathogens in animal feed ingredients under transboundary shipping models.", "Evaluation of the minimum infectious dose of porcine epidemic diarrhea virus in virus-inoculated feed.", "An evaluation of contaminated complete feed as a vehicle for porcine epidemic diarrhea virus infection of naïve pigs following consumption via natural feeding behavior: proof of concept.", "Modeling the transboundary risk of feed ingredients contaminated with porcine epidemic diarrhea virus.", _x000D_
"African swine fever virus introduction into the EU in 2014: Experience of Latvia.", "Genetically edited pigs lacking CD163 show no resistance following infection with the African swine fever virus isolate, Georgia 2007/1.", NA, NA, NA, "A simple method of estimating fifty per cent endpoints.", NA, "Probability of porcine reproductive and respiratory syndrome (PRRS) virus infection as a function of exposure route and dose.", "A method to provide improved dose-response estimates for airborne pathogens in animals: an example using porcine reproductive and respiratory syndrome virus.", _x000D_
"Continual reassessment method: a practical design for phase 1 clinical trials in cancer.", NA, "Course and transmission characteristics of oral low-dose infection of domestic pigs and European wild boar with a Caucasian African swine fever virus isolate.", "Pathogenesis of highly virulent African swine fever virus in domestic pigs exposed via intraoropharyngeal, intranasopharyngeal, and intramuscular inoculation, and by direct contact with infected pigs.", "Quantitative aspects of the transmission of African swine fever.", _x000D_
"The epizootiology of African swine fever in Africa.", "Pathogenesis of African swine fever in pigs naturally exposed to the disease.", "Pathogenesis of African swine fever in young pigs.", "Studies on the pathogenesis of African swine fever. I. Quantitative studies on the sequential development of virus in pig tissues.", "Development of a TaqMan PCR assay with internal amplification control for the detection of African swine fever virus.", "Improving precision and reducing bias in biological surveys: estimating false‐negative error rates.", _x000D_
"Surveillance of vector-borne pathogens under imperfect detection: lessons from Chagas disease risk (mis)measurement.", "A model-based solution for observational errors in laboratory studies.", "Embedding black-box regression techniques into hierarchical Bayesian models.", "A Gibbs sampler for Bayesian analysis of site‐occupancy data.", NA, NA), volume = c("173", "14", "24", "65", NA, "173", NA, "179", NA, "178", "59", "34", "9", "24", NA, NA, NA, "16", "61", "11", "13", "77", "10", "12", "105", _x000D_
"501", NA, NA, NA, "27", NA, "110", "133", "46", NA, "160", "178", "45", "85", "82", "30", "21", "107", "13", "8", "18", "82", "3", NA, NA), author = c("Gogin", "Rowlands", "Ge", "Zhou", NA, "Blome", NA, "McVicar", NA, "Guinat", "Mebus", "Montgomery", "Niederwerder", "Kolbasov", NA, NA, NA, "Boklund", "Pasick", "Bowman", "Dee", "Schumacher", "Dee", "Dee", "Oļševskis", "Popescu", NA, NA, NA, "Reed", NA, "Hermann", "Hermann", "O’Quigley", NA, "Pietschmann", "Howey", "McVicar", "Parker", "Greig", _x000D_
"Colgrove", "Heuschele", "King", "Tyre", "Minuzzi-Souza", "Brost", "Shaby", "Dorazio", NA, NA), year = c("2013", "2008", "2018", "2018", NA, "2013", NA, "1981", NA, "2016", "1997", "1921", "2017", "2018", NA, NA, NA, "2018", "2014", "2015", "2018", "2016", "2014", "2016", "2016", "2017", NA, NA, NA, "1938", NA, "2005", "2009", "1990", NA, "2015", "2013", "1984", "1969", "1972", "1969", "1967", "2003", "2003", "2018", "2018", "2011", "2012", NA, NA), journal.title = c("Virus Res", "Emerg Infect Dis", _x000D_
"Emerg Infect Dis", "Transbound Emerg Dis", NA, "Virus Res", NA, "J Am Vet Med Assoc", NA, "Vet Rec", "Food Chem", "J Comp Pathol Ther", "Food Environ Virol", "Emerg Infect Dis", NA, NA, NA, "EFSA J", "Transbound Emerg Dis", "BMC Vet Res", "PLoS One", "Am J Vet Res", "BMC Vet Res", "BMC Vet Res", "Res Vet Sci", "Virology", NA, NA, NA, "Am J Hyg", NA, "Vet Microbiol", "Vet Microbiol", "Biometrics", NA, "Arch Virol", "Virus Res", "Am J Vet Res", "Vet Rec", "J Comp Pathol", "Am J Vet Res", "Arch Gesamte Virusforsch", _x000D_
"J Virol Methods", "Ecol Appl", "Sci Rep", "Mol Ecol Resour", "J Stat Comput Simul", "Methods Ecol Evol", NA, NA), unstructured = c(NA, NA, NA, NA, "Swine Health Information Center. Swine Disease Global Surveillance Report: African swine fever (ASF) has been confirmed in Belgium [cited 2018 Sep 13]. https://www.swinehealth.org/wp-content/uploads/2018/09/Sept.2018_Belgium_ASF-vf_.pdf", NA, "Dixon LK, Alonso C, Escribano JM, Martins C, Revilla Y, Salas ML, Asfarviridae. In: King A, Lefkowitz E, Adams MJ, Carstens EB, editors. Virus taxonomy: ninth report of the International Committee on Taxonomy of Viruses. Oxford: Elsevier; 2011. p. 153–62.", _x000D_
NA, "Rendleman CM, Spinelli FJ. An economic assessment of the costs and benefits of African swine fever prevention. Animal Health Insight. 1994;Spring/Summer:18–27.", NA, NA, NA, NA, NA, "United Kingdom Department for Environment, Food, and Rural Affairs. Updated outbreak assessment #2: African swine fever in China [cited 2018 Sep 6]. https://assets.publishing.service.gov.uk/government/uploads/system/uploads/attachment_data/file/737662/asf-china-update2.pdf", "Swine Health Information Center. Swine Disease Global Surveillance Report: African swine fever in China [cited 2018 Aug 23]. https://www.swinehealth.org/wp-content/uploads/2018/08/Report-ASF-China-8.23.18.pdf", _x000D_
"World Organization for Animal Health (OIE). African swine fever, Romania [cited 2018 Aug 28]. https://www.oie.int/wahis_2/public/wahid.php/Reviewreport/Review?page_refer=MapFullEventReport&amp;reportid=27687", NA, NA, NA, NA, NA, NA, NA, NA, NA, "7. Petrovan V, Fang Y, Rowland RR. Diagnostic application of monoclonal antibodies against African swine fever virus (ASFV). In: Abstracts of Diagnostics of Endemic and Emerging Diseases: Beyond The Status Quo, June 11-13, 2018. Manhattan (KS): Center of Excellence for Emerging and Zoonotic Animal Diseases and Kansas State Veterinary Diagnostic Laboratory", _x000D_
"8. Petrovan V, Fang Y, Rowland RR. Diagnostic application of monoclonal antibodies against African swine fever virus (ASFV). In: Abstracts of Diagnostics of Endemic and Emerging Diseases: Beyond The Status Quo, June 11-13, 2018. Manhattan", "9. (KS): Center of Excellence for Emerging and Zoonotic Animal Diseases and Kansas State Veterinary Diagnostic Laboratory; 2018. p 30.", NA, "National Research Council. Nutrient requirements of swine. 11th edition. Washington: National Academies Press; 2012.", _x000D_
NA, NA, NA, "O’Quigley J, Iasonos A, Bornkamp B. Handbook of methods for designing, monitoring, and analyzing dose-finding trials. 1st edition. Boca Raton (FL): CRC Press; 2017.", NA, NA, NA, NA, NA, NA, NA, NA, NA, NA, NA, NA, NA, "R Development Core Team. R: a language and environment for statistical computing. Version 2.13.1. Vienna: R Foundation for Statistical Computing; 2008 [cited 2018 May 28]. http://cran.r-project.org/doc/manuals/refman.pdf", "Swine Health Information Center. Swine Disease Global Surveillance Report: African swine fever [cited 2018 Aug 3]. https://www.swinehealth.org/wp-content/uploads/2018/01/SHIC-109-SGDS-December-report-12-3-18-Final.pdf"_x000D_
))</t>
  </si>
  <si>
    <t>Frontiers in Veterinary Science</t>
  </si>
  <si>
    <t>10.3389/fvets.2019.00486</t>
  </si>
  <si>
    <t>2297-1769</t>
  </si>
  <si>
    <t>2020-01-09</t>
  </si>
  <si>
    <t>Frontiers Media SA</t>
  </si>
  <si>
    <t>The Risk of Infection by African Swine Fever Virus in European Swine Through Boar Movement and Legal Trade of Pigs and Pig Meat</t>
  </si>
  <si>
    <t>Front. Vet. Sci.</t>
  </si>
  <si>
    <t>list(given = c("Rachel A.", "Roberto", "Robin R. L.", "Paul", "Louise A.", "Emma L."), family = c("Taylor", "Condoleo", "Simons", "Gale", "Kelly", "Snary"), sequence = c("first", "additional", "additional", "additional", "additional", "additional"))</t>
  </si>
  <si>
    <t>list(URL = "https://www.frontiersin.org/article/10.3389/fvets.2019.00486/full", content.type = "unspecified", content.version = "vor", intended.application = "similarity-checking")</t>
  </si>
  <si>
    <t>list(key = c("B1", "B2", "B3", "B4", "B5", "B6", "B7", "B8", "B9", "B10", "B11", "B12", "B13", "B14", "B15", "B16", "B17", "B18", "B19", "B20", "B21", "B22", "B23", "B24", "B25", "B26", "B27", "B28", "B29", "B30", "B31", "B32", "B33", "B34", "B35", "B36", "B37", "B38", "B39", "B40", "B41", "B42", "B43", "B44", "B45", "B46", "B47", "B48", "B49", "B50", "B51", "B52", "B53", "B54", "B55"), doi.asserted.by = c("publisher", "publisher", "publisher", "crossref", "publisher", "publisher", "publisher", "publisher", _x000D_
"publisher", "publisher", "publisher", "publisher", "publisher", "publisher", "publisher", NA, NA, "publisher", NA, "publisher", "publisher", "publisher", "publisher", "publisher", "publisher", "publisher", "publisher", "publisher", "publisher", "publisher", "publisher", "publisher", "publisher", "publisher", NA, NA, "publisher", "crossref", "publisher", NA, "publisher", NA, "publisher", NA, NA, NA, NA, "publisher", "publisher", NA, "publisher", "publisher", NA, "publisher", NA), first.page = c("191", _x000D_
"6", "425", "142", "133", "65", "555", "126", "5494", "41", "300", "E310", "1556", "235", "34", NA, NA, "262", NA, "1588", "309", "28", "3628", "237", "2113", "272", "1424", "e61104", "149", "134", "145", "1521E", NA, "131", NA, "166", "654160", NA, "190", NA, "159", NA, "77", NA, NA, NA, NA, "e96084", "51", NA, "294", "e182850", NA, "1449E", NA), DOI = c("10.1016/j.virusres.2012.10.030", "10.1186/s40813-018-0109-2", "10.1111/tbed.12381", "10.1128/AEM.35.1.142-145.1978", "10.1006/fmic.1993.1014", _x000D_
"10.20506/rst.16.1.992", "10.1016/S0308-8146(97)00006-X", "10.1016/j.prevetmed.2018.11.013", "10.2903/j.efsa.2018.5494", "10.1016/j.tvjl.2017.12.025", "10.1111/tbed.12346", "10.3390/v11040310", "10.2903/j.efsa.2010.1556", "10.1111/tbed.12695", "10.1016/j.antiviral.2019.02.018", NA, NA, "10.1136/vr.103593", NA, "10.1111/tbed.12910", "10.4098/AT.arch.78-23", "10.1016/j.rvsc.2016.01.006", "10.2903/j.efsa.2014.3628", "10.1111/tbed.12365", "10.1111/tbed.12633", "10.1111/tbed.12129", "10.1111/tbed.12527", _x000D_
"10.1371/journal.pone.0061104", "10.1186/1746-6148-8-149", "10.1111/j.1865-1682.2011.01253.x", "10.1186/1746-6148-10-145", "10.2903/sp.efsa.2018.EN-1521", "10.1016/j.mran.2019.05.001", "10.1111/tbed.12993", NA, NA, "10.1101/654160", "10.5334/ohd.24", "10.1111/jzo.12167", NA, "10.1016/S0368-1742(21)80031-4", NA, "10.1136/vr.155.3.77", NA, NA, NA, NA, "10.1371/journal.pone.0096084", "10.2981/wlb.2003.056", NA, "10.1111/j.1751-0813.2010.00604.x", "10.1371/journal.pone.0182850", NA, "10.2903/sp.efsa.2018.EN-1449", _x000D_
NA), article.title = c("Epidemiology of African swine fever virus", "Epidemiological considerations on African swine fever in Europe 2014–2018", "Survival of African swine fever virus in excretions from pigs experimentally infected with the Georgia 2007/1 isolate", "Residual viruses in pork products", "Survival of foot-and-mouth disease, African swine fever, and hog cholera viruses in Spanish serrano cured hams and Iberian cured hams, shoulders and loins", "Potential animal health hazards of pork and pork products", _x000D_
"Survival of several porcine viruses in different Spanish dry cured meat products", "Survival of African swine fever virus (ASFV) in various traditional Italian dry-cured meat products", "Scientific report on the epidemiological analyses of African swine fever in the European Union (November 2017 until November 2018)", "African swine fever: A re-emerging viral disease threatening the global pig industry", "Experimental infection of domestic pigs with African swine fever virus Lithuania 2014 genotype II field isolate", _x000D_
"African swine fever status in Europe", "Scientific opinion on African swine fever", "Gaps in African swine fever: Analysis and priorities", "African swine fever", NA, NA, "Transmission routes of African swine fever virus to domestic pigs: Current knowledge and future research directions", NA, "Do wild boar movements drive the spread of African swine fever?", "Management of a wild boar population and its effects on commercial land", "African swine fever virus introduction into the EU in 2014: Experience of Latvia", _x000D_
"Scientific opinion on African swine fever", "The assessment of African swine fever virus risk to Belgium early 2014, using the quick and semiquantitative pandora screening protocol", "Assessment of the risk of African swine fever introduction into Finland using NORA—a rapid tool for semiquantitative assessment of the risk", "Assessing the risk of African swine fever introduction into the European Union by wild boar", "Update on the risk of introduction of African swine fever by wild boar into disease-free European Union Countries", _x000D_
"Introduction of African swine fever into the European Union through illegal importation of pork and pork products", "Risk of African swine fever introduction into the European Union through transport-associated routes: returning trucks and waste from international ships and planes", "Quantitative risk assessment for the introduction of African swine fever virus into the European Union by legal import of live pigs", "Modular framework to assess the risk of African swine fever virus entry into the European Union", _x000D_
"Understanding ASF spread and emergency control concepts in wild boar populations using individual-based modelling and spatio-temporal surveillance data", "A spatial risk assessment model framework for incursion of exotic animal disease into the European Union Member States", "A generic framework for spatial quantitative risk assessments of infectious diseases: Lumpy skin disease case study", NA, "Mighty models from little data grow: estimating animal disease prevalence", "Predicting spread and effective control measures for African swine fever– should we blame the boars?", _x000D_
"The European distribution of Sus Scrofa. Model outputs from the project described within the poster–where are all the boars? An Attempt to Gain a Continental Perspective", "Next of kin next door–philopatry and socio-genetic population structure in wild boar", NA, "On a form of swine fever occurring in British East Africa (Kenya Colony)", NA, "Risks to farm animals from pathogens in composted catering waste containing meat", NA, NA, NA, NA, "Mapping the global distribution of livestock", "Timing and distance of natal dispersal for wild boar Sus scrofa in Sweden", _x000D_
NA, "Feeding of prohibited substances (swill) to pigs in Australia", "Quantitative approach for the risk assessment of African swine fever and Classical swine fever introduction into the United States through legal imports of pigs and swine products", NA, "Guidance on estimation of wild boar population abundance and density: methods, challenges, possibilities", "Validation of generic risk assessment tools for animal disease incursion based on a case study for African swine fever"), volume = c("173", _x000D_
"5", "64", "35", "10", "16", "59", "162", "16", "233", "64", "11", "8", "65", "165", NA, NA, "178", NA, "65", "23", "105", "12", "64", "64", "62", "64", "8", "8", "59", "10", "15", "13", "66", NA, NA, "2019", "4", "294", NA, "34", NA, "155", NA, NA, NA, NA, "9", "9", NA, "88", "12", NA, "15", NA), author = c("Costard", "Chenais", "Davies", "McKercher", "Mebus", "Farez", "Mebus", "Petrini", "Boklund", "Sánchez-Cordón", "Gallardo", "Cwynar", NA, "Arias", "Dixon", NA, NA, "Guinat", NA, "Podgórski", _x000D_
"Andrzejewski", "Olševskis", NA, "Roelandt", "Kyyrö", "De la Torre", "Bosch", "Costard", "Mur", "Mur", "Mur", "Lange", "Simons", "Taylor", NA, "Simons", "Taylor", "Alexander", "Podgórski", NA, "Montgomery", "Haas", "Gale", NA, NA, NA, NA, "Robinson", "Truvé", NA, "Schembri", "Herrera-Ibatá", NA, "ENETWILD", "de Vos"), year = c("2013", "2019", "2017", "1978", "1993", "1997", "1997", "2019", "2018", "2018", "2017", "2019", "2010", "2018", "2019", NA, NA, "2016", NA, "2018", "1978", "2016", "2014", _x000D_
"2017", "2017", "2015", "2017", "2013", "2012", "2012", "2014", "2018", "2019", "2019", NA, "2017", "2019", "2016", "2014", NA, "1921", "1999", "2004", NA, NA, "2018", NA, "2014", "2003", NA, "2010", "2017", "2008", "2018", "2019"), journal.title = c("Virus Res", "Porc Health Manag.", "Transbound Emerg Dis", "Appl Environ Microbiol.", "Food Microbiol", "Rev Sci Tech", "Food Chem", "Prev Vet Med", "EFSA J", "Vet J", "Transbound Emerg Dis", "Viruses", "EFSA J.", "Transbound Emerg Dis", "Antiviral Res.", _x000D_
NA, NA, "Vet Rec.", NA, "Transbound Emerg Dis.", "Acta Theriol.", "Res Vet Sci", "EFSA J.", "Transbound Emerg Dis", "Transbound Emerg Dis.", "Transbound Emerg Dis", "Transbound Emerg Dis", "PLoS ONE", "BMC Vet Res", "Transbound Emerg Dis", "BMC Vet Res", "EFSA Supp Pub", "Microb Risk Anal", "Transbound Emerg Dis.", NA, NA, "bioRxiv", "Open Health Data.", "J Zool.", NA, "J Comp Pathol Ther.", NA, "Vet Rec.", NA, NA, NA, NA, "PLoS ONE", "Wildlife Biol", NA, "Austr Vet J", "PLoS ONE", "Cold Temperature Evaluation", _x000D_
"EFSA Supp Pub", NA), unstructured = c(NA, NA, NA, NA, NA, NA, NA, NA, NA, NA, NA, NA, NA, NA, NA, "PAFFCommittee Overview of ASF Situation in EU2019", "ASF Situation in Asia Update2019", NA, "Qualitative Risk Assessment for the Risk of Introducing African Swine Fever (ASF) to the UK Pig Population From European Member States via Human-Mediated Routes2018", NA, NA, NA, NA, NA, NA, NA, NA, NA, NA, NA, NA, NA, NA, NA, "TRACES–Trade Control and Expert System2017", NA, NA, NA, NA, "Eurostat Bulk Download Listing2017", _x000D_
NA, NA, NA, "World Organisation for Animal Health (OIE): World Animal Health Information Database (WAHIS) Interface2018", "NUTS - Nomenclature of Territorial Units for Statistics2018", NA, "Gridded Livestock of the World (GLW)2014", NA, NA, "PigProgress ASF China: Rabobank Predicts 30% Reduction of Pork2019", NA, NA, NA, NA, NA), volume.title = c(NA, NA, NA, NA, NA, NA, NA, NA, NA, NA, NA, NA, NA, NA, NA, NA, NA, NA, NA, NA, NA, NA, NA, NA, NA, NA, NA, NA, NA, NA, NA, NA, NA, NA, NA, "Proceedings of the Society for Veterinary Epidemiology and Preventative Medicine", _x000D_
NA, NA, NA, NA, NA, "Quantitative Microbial Risk Assessment", NA, NA, NA, "Gridded Population of the World, Version 4 (GPWv4): Population Count Adjusted to Match 2015 Revision of UN WPP Country Totals", NA, NA, NA, NA, NA, NA, NA, NA, NA))</t>
  </si>
  <si>
    <t>list(DOI = "10.13039/100010661", name = "Horizon 2020 Framework Programme", doi.asserted.by = "publisher", id.id = "10.13039/100010661", id.id.type = "DOI", id.asserted.by = "publisher")</t>
  </si>
  <si>
    <t>list(date = "2020-01-09", content.version = "vor", delay.in.days = 0, URL = "https://creativecommons.org/licenses/by/4.0/")</t>
  </si>
  <si>
    <t>https://doi.org/10.3389/crossmark-policy</t>
  </si>
  <si>
    <t>2021-05</t>
  </si>
  <si>
    <t>10.1111/tbed.13824</t>
  </si>
  <si>
    <t>1865-1674,1865-1682</t>
  </si>
  <si>
    <t>2020-09-24</t>
  </si>
  <si>
    <t>1541-1549</t>
  </si>
  <si>
    <t>Mechanical transmission of African swine fever virus by_x000D_
            &lt;i&gt;Stomoxys calcitrans&lt;/i&gt;_x000D_
            : Insights from a mechanistic model</t>
  </si>
  <si>
    <t>list(ORCID = c("https://orcid.org/0000-0002-1146-9256", NA, NA, NA, "https://orcid.org/0000-0002-7665-2422", NA, NA, NA, "https://orcid.org/0000-0001-5451-7767", NA, "https://orcid.org/0000-0003-3929-9129", NA, "https://orcid.org/0000-0001-9087-7436", "https://orcid.org/0000-0002-2341-0147", NA), authenticated.orcid = c(FALSE, NA, NA, NA, FALSE, NA, NA, NA, FALSE, NA, FALSE, NA, FALSE, FALSE, NA), given = c("Timothée", "Mathieu", "Sarah", "Nick", "Marc", "Johanna", "Florence", "Mutien‐Marie", _x000D_
"Ferran", "Laetitia", "Marie‐Frédérique", "Elsa", "Claude", "Laurence", "Emilie"), family = c("Vergne", "Andraud", "Bonnet", "De Regge", "Desquesnes", "Fite", "Etore", "Garigliany", "Jori", "Lempereur", "Le Potier", "Quillery", "Saegerman", "Vial", "Bouhsira"), sequence = c("first", "additional", "additional", "additional", "additional", "additional", "additional", "additional", "additional", "additional", "additional", "additional", "additional", "additional", "additional"), affiliation.name = c("UMR ENVT‐INRAE IHAP National Veterinary School of Toulouse France", _x000D_
"Unité d’Epidémiologie et de Bien‐être AnimalLaboratoire de Ploufragan/Plouzané/Niort Anses France", "UMR BIPAR Animal Health LaboratoryINRAEANSESEcole Nationale Vétérinaire d’AlfortUniversité Paris‐Est Maisons‐Alfort Cedex France", "SciensanoScientific Direction Infectious Diseases in Animals Brussels Belgium", "InterTrypUniversity of MontpellierCIRADIRD Montpellier France", "French Agency for Food, Environmental and Occupational Health &amp;amp; Safety Maisons‐Alfort Cedex France", _x000D_
"French Agency for Food, Environmental and Occupational Health &amp;amp; Safety Maisons‐Alfort Cedex France", "Fundamental and Applied Research for Animal and Health (FARAH) Center University of Liège Liège", "UMR AnimalSantéTerritoiresRisque et Ecosystèmes (ASTRE)CIRAD‐INRAE Montpellier Montpellier France", "UMR ENVT‐INRAE IHAP National Veterinary School of Toulouse France", "Unité de Virologie Immunologie PorcinesLaboratoire de Ploufragan/Plouzané/Niort Anses France", "UMR AnimalSantéTerritoiresRisque et Ecosystèmes (ASTRE)CIRAD‐INRAE Montpellier Montpellier France", _x000D_
"Fundamental and Applied Research for Animal and Health (FARAH) Center University of Liège Liège", "UMR AnimalSantéTerritoiresRisque et Ecosystèmes (ASTRE)CIRAD‐INRAE Montpellier Montpellier France", "UMR ENVT‐INRAE InTheRes National Veterinary School of Toulouse Toulouse France"))</t>
  </si>
  <si>
    <t>list(URL = c("https://api.wiley.com/onlinelibrary/tdm/v1/articles/10.1111%2Ftbed.13824", "https://onlinelibrary.wiley.com/doi/pdf/10.1111/tbed.13824", "https://onlinelibrary.wiley.com/doi/full-xml/10.1111/tbed.13824", "https://onlinelibrary.wiley.com/doi/pdf/10.1111/tbed.13824"), content.type = c("application/pdf", "application/pdf", "application/xml", "unspecified"), content.version = c("vor", "vor", "vor", "vor"), intended.application = c("text-mining", "text-mining", "text-mining", "similarity-checking"_x000D_
))</t>
  </si>
  <si>
    <t>list(key = c("e_1_2_9_2_1", "e_1_2_9_3_1", "e_1_2_9_4_1", "e_1_2_9_5_1", "e_1_2_9_6_1", "e_1_2_9_7_1", "e_1_2_9_8_1", "e_1_2_9_9_1", "e_1_2_9_10_1", "e_1_2_9_11_1", "e_1_2_9_12_1", "e_1_2_9_13_1", "e_1_2_9_14_1", "e_1_2_9_15_1", "e_1_2_9_16_1", "e_1_2_9_17_1", "e_1_2_9_18_1", "e_1_2_9_19_1", "e_1_2_9_20_1", "e_1_2_9_21_1", "e_1_2_9_22_1", "e_1_2_9_23_1", "e_1_2_9_24_1", "e_1_2_9_25_1", "e_1_2_9_26_1", "e_1_2_9_27_1", "e_1_2_9_28_1", "e_1_2_9_29_1", "e_1_2_9_30_1", "e_1_2_9_31_1", "e_1_2_9_32_1", _x000D_
"e_1_2_9_33_1", "e_1_2_9_34_1", "e_1_2_9_35_1", "e_1_2_9_36_1", "e_1_2_9_37_1", "e_1_2_9_38_1", "e_1_2_9_39_1", "e_1_2_9_40_1", "e_1_2_9_41_1", "e_1_2_9_42_1", "e_1_2_9_43_1", "e_1_2_9_44_1", "e_1_2_9_45_1"), doi.asserted.by = c("publisher", "publisher", "publisher", "publisher", "publisher", "publisher", "publisher", NA, "publisher", "publisher", "publisher", "publisher", "publisher", NA, "publisher", "publisher", "publisher", "publisher", "publisher", "publisher", "publisher", "publisher", "publisher", _x000D_
"publisher", "publisher", "publisher", NA, "publisher", "publisher", "publisher", NA, "publisher", "publisher", "publisher", NA, "publisher", "publisher", "publisher", "publisher", "publisher", "publisher", "publisher", "publisher", "publisher"), DOI = c("10.3389/fvets.2019.00248", "10.1051/parasite/2013026", "10.1186/s12917-019-1800-5", "10.1371/journal.pone.0147869", "10.1093/ee/14.3.336", "10.3390/v12070778", "10.1093/jmedent/13.4-5.567", NA, "10.3390/v11040310", "10.1146/annurev-animal-021419-083741", _x000D_
"10.2478/jvetres-2020-0001", "10.1046/j.1365-2915.2001.00292.x", "10.1111/tbed.12346", NA, "10.1136/vr.103593", "10.1017/S0950268815000862", "10.1186/s13567-014-0093-8", "10.1016/j.vetmic.2016.08.004", "10.1002/vms3.200", "10.1186/s13071-020-04041-1", "10.1007/978-1-4612-2910-0_2", "10.1371/journal.pone.0178904", "10.1017/S0007485300010798", "10.1093/jmedent/15.5-6.541", "10.1016/j.prevetmed.2016.01.019", "10.1016/S0034-5288(18)30753-7", NA, "10.1093/jee/80.5.1025", "10.1016/j.vetmic.2018.06.010", _x000D_
"10.1111/tbed.12918", NA, "10.1111/tbed.13117", "10.1136/vr.135.9.207", "10.1371/journal.pone.0225657", NA, "10.1111/tbed.12910", "10.1111/tbed.12289", "10.1111/tbed.12700", "10.1111/tbed.13769", "10.1051/parasite/2012194309", "10.1016/j.tvjl.2017.12.025", "10.1371/journal.pcbi.1005470", "10.1038/srep00319", "10.1016/j.vetpar.2017.10.022"), unstructured = c(NA, NA, NA, NA, NA, NA, NA, "Coronado A. Butler J. Becnel J. &amp;Hogsette J.(2004).Artificial feeding in the stable flyStomoxys calcitransand their relationship with the blood meal destination. Presented at the 1st international symposium on Haemoparasites and their vectors Caracas Venezuela.", _x000D_
NA, NA, NA, NA, NA, "Gilles J.(2005). Dynamique et génétique des populations d’insectes vecteurs: les stomoxes Stomoxys calcitranset Stomoxys niger niger dans les élevages bovins réunionnais.", NA, NA, NA, NA, NA, NA, NA, NA, NA, NA, NA, NA, NA, NA, NA, NA, NA, NA, NA, NA, NA, NA, NA, NA, NA, NA, NA, NA, NA, NA), first.page = c(NA, NA, NA, NA, NA, NA, NA, NA, NA, NA, NA, NA, NA, NA, NA, NA, NA, NA, NA, NA, NA, NA, NA, NA, NA, NA, "e05996", NA, NA, NA, "361", NA, NA, NA, "112", NA, NA, NA, NA, _x000D_
NA, NA, NA, NA, NA), article.title = c(NA, NA, NA, NA, NA, NA, NA, NA, NA, NA, NA, NA, NA, NA, NA, NA, NA, NA, NA, NA, NA, NA, NA, NA, NA, NA, "Epidemiological analyses of African swine fever in the European Union (November 2018 to October 2019)", NA, NA, NA, "Virulence in African swine fever: Its measurement and implications", NA, NA, NA, "Catches of blood‐feeding flies with NZI traps in African swine fever affected areas of Lithuania", NA, NA, NA, NA, NA, NA, NA, NA, NA), volume = c(NA, NA, NA, _x000D_
NA, NA, NA, NA, NA, NA, NA, NA, NA, NA, NA, NA, NA, NA, NA, NA, NA, NA, NA, NA, NA, NA, NA, "18", NA, NA, NA, "45", NA, NA, NA, "2", NA, NA, NA, NA, NA, NA, NA, NA, NA), author = c(NA, NA, NA, NA, NA, NA, NA, NA, NA, NA, NA, NA, NA, NA, NA, NA, NA, NA, NA, NA, NA, NA, NA, NA, NA, NA, "Miteva A.", NA, NA, NA, "Pan I. C.", NA, NA, NA, "Petrasiunas A.", NA, NA, NA, NA, NA, NA, NA, NA, NA), year = c(NA, NA, NA, NA, NA, NA, NA, NA, NA, NA, NA, NA, NA, NA, NA, NA, NA, NA, NA, NA, NA, NA, NA, NA, NA, NA, _x000D_
"2020", NA, NA, NA, "1984", NA, NA, NA, "2018", NA, NA, NA, NA, NA, NA, NA, NA, NA), journal.title = c(NA, NA, NA, NA, NA, NA, NA, NA, NA, NA, NA, NA, NA, NA, NA, NA, NA, NA, NA, NA, NA, NA, NA, NA, NA, NA, "EFSA Journal", NA, NA, NA, "American Journal of Veterinary Research", NA, NA, NA, "Bulletin of the Lithuanian Entomological Society", NA, NA, NA, NA, NA, NA, NA, NA, NA))</t>
  </si>
  <si>
    <t>list(date = c("2020-09-24", "2020-09-24"), content.version = c("vor", "tdm"), delay.in.days = c(0, 0), URL = c("http://onlinelibrary.wiley.com/termsAndConditions#vor", "http://doi.wiley.com/10.1002/tdm_license_1.1"))</t>
  </si>
  <si>
    <t>https://doi.org/10.1002/crossmark_policy</t>
  </si>
  <si>
    <t>list(value = c("2020-06-29", "2020-09-03", "2020-09-24"), order = 0:2, name = c("received", "accepted", "published"), label = c("Received", "Accepted", "Published"), group.name = c("publication_history", "publication_history", "publication_history"), group.label = c("Publication History", "Publication History", "Publication History"))</t>
  </si>
  <si>
    <t>Preventive Veterinary Medicine</t>
  </si>
  <si>
    <t>2013-03</t>
  </si>
  <si>
    <t>10.1016/j.prevetmed.2012.11.003</t>
  </si>
  <si>
    <t>0167-5877</t>
  </si>
  <si>
    <t>262-275</t>
  </si>
  <si>
    <t>Stochastic spatio-temporal modelling of African swine fever spread in the European Union during the high risk period</t>
  </si>
  <si>
    <t>list(given = c("Annette", "Solenne", "Bryony A.", "Dirk U.", "Barbara"), family = c("Nigsch", "Costard", "Jones", "Pfeiffer", "Wieland"), sequence = c("first", "additional", "additional", "additional", "additional"))</t>
  </si>
  <si>
    <t>list(URL = c("https://api.elsevier.com/content/article/PII:S0167587712003650?httpAccept=text/xml", "https://api.elsevier.com/content/article/PII:S0167587712003650?httpAccept=text/plain"), content.type = c("text/xml", "text/plain"), content.version = c("vor", "vor"), intended.application = c("text-mining", "text-mining"))</t>
  </si>
  <si>
    <t>list(year = c("2004", "2011", "2002", NA, "2004", "2007", "2011", "2010", "2003", "2004", "2008", "2004", "2006", NA, "1999", "2001", "2011", NA, NA, NA, NA, "2006", "2001", "2007", "1998", "2010", "2009", "2011", "2006", "2002", "1997", "2009", "2003", "2011", "2009", "2011", NA, "2011", "2004", "2009", "1994", "2009", NA, "2006", "2009", "2007", "1996", NA, "2006", NA, NA, NA, "2002", "2003", "2003", "2008", "2011", "1984", "1989"), author = c("Adkin", "Alexandrov", "Arias", NA, "Bastos", "Bigras-Poulin", _x000D_
"Blome", "Böhle", "Boklund", "Boklund", "Boklund", "De Vos", "Dubé", NA, "Elbers", "Elbers", "European Commission", NA, NA, NA, NA, "Germann", "Gibbens", "Harvey", "Horst", "Kopec", "Lindstrom", "Lurette", "Lyra", "Mangen", "Mannelli", "Martinez-Lopez", "Moennig", "Mur", "Nigsch", "Nöremark", NA, "Oravainen", "Penrith", "Penrith", "Plowright", "Ribbens", NA, "Sánchez-Vizcaíno", "Sánchez-Vizcaíno", "Schley", NA, NA, "Stärk", NA, NA, NA, "Stegeman", "Stern", "Taylor", "Vose", "Wieland", "Wilkinson", _x000D_
"Wilkinson"), key = c("10.1016/j.prevetmed.2012.11.003_bib0005", "10.1016/j.prevetmed.2012.11.003_bib0010", "10.1016/j.prevetmed.2012.11.003_bib0015", "10.1016/j.prevetmed.2012.11.003_bib0020", "10.1016/j.prevetmed.2012.11.003_bib0025", "10.1016/j.prevetmed.2012.11.003_bib0030", "10.1016/j.prevetmed.2012.11.003_bib0035", "10.1016/j.prevetmed.2012.11.003_bib0040", "10.1016/j.prevetmed.2012.11.003_bib0045", "10.1016/j.prevetmed.2012.11.003_bib0050", "10.1016/j.prevetmed.2012.11.003_bib0055", "10.1016/j.prevetmed.2012.11.003_bib0060", _x000D_
"10.1016/j.prevetmed.2012.11.003_bib0065", "10.1016/j.prevetmed.2012.11.003_bib0070", "10.1016/j.prevetmed.2012.11.003_bib0075", "10.1016/j.prevetmed.2012.11.003_bib0080", "10.1016/j.prevetmed.2012.11.003_bib0085", "10.1016/j.prevetmed.2012.11.003_bib0090", "10.1016/j.prevetmed.2012.11.003_bib0095", "10.1016/j.prevetmed.2012.11.003_bib0100", "10.1016/j.prevetmed.2012.11.003_bib0105", "10.1016/j.prevetmed.2012.11.003_bib0110", "10.1016/j.prevetmed.2012.11.003_bib0115", "10.1016/j.prevetmed.2012.11.003_bib0120", _x000D_
"10.1016/j.prevetmed.2012.11.003_bib0125", "10.1016/j.prevetmed.2012.11.003_bib0130", "10.1016/j.prevetmed.2012.11.003_bib0135", "10.1016/j.prevetmed.2012.11.003_bib0140", "10.1016/j.prevetmed.2012.11.003_bib0145", "10.1016/j.prevetmed.2012.11.003_bib0150", "10.1016/j.prevetmed.2012.11.003_bib0155", "10.1016/j.prevetmed.2012.11.003_bib0160", "10.1016/j.prevetmed.2012.11.003_bib0165", "10.1016/j.prevetmed.2012.11.003_bib0170", "10.1016/j.prevetmed.2012.11.003_bib0175", "10.1016/j.prevetmed.2012.11.003_bib0180", _x000D_
"10.1016/j.prevetmed.2012.11.003_bib0185", "10.1016/j.prevetmed.2012.11.003_bib0190", "10.1016/j.prevetmed.2012.11.003_bib0195", "10.1016/j.prevetmed.2012.11.003_bib0200", "10.1016/j.prevetmed.2012.11.003_bib0205", "10.1016/j.prevetmed.2012.11.003_bib0210", "10.1016/j.prevetmed.2012.11.003_bib0215", "10.1016/j.prevetmed.2012.11.003_bib0220", "10.1016/j.prevetmed.2012.11.003_bib0225", "10.1016/j.prevetmed.2012.11.003_bib0230", "10.1016/j.prevetmed.2012.11.003_bib0235", "10.1016/j.prevetmed.2012.11.003_bib0240", _x000D_
"10.1016/j.prevetmed.2012.11.003_bib0245", "10.1016/j.prevetmed.2012.11.003_bib0250", "10.1016/j.prevetmed.2012.11.003_bib0255", "10.1016/j.prevetmed.2012.11.003_bib0260", "10.1016/j.prevetmed.2012.11.003_bib0265", "10.1016/j.prevetmed.2012.11.003_bib0270", "10.1016/j.prevetmed.2012.11.003_bib0275", "10.1016/j.prevetmed.2012.11.003_bib0280", "10.1016/j.prevetmed.2012.11.003_bib0285", "10.1016/j.prevetmed.2012.11.003_bib0290", "10.1016/j.prevetmed.2012.11.003_bib0295"), first.page = c(NA, "140", NA, _x000D_
NA, "169", "143", "852", NA, "5", "49", "187", "237", NA, NA, "157", "377", "109", NA, NA, NA, NA, "5935", "729", "176", "253", "710", "85", "30", "93", "141", "235", "29", "11", NA, NA, "78", NA, NA, "1088", "58", "567", "57", NA, NA, "1", NA, NA, NA, "1", NA, NA, NA, "285", NA, NA, NA, "4", "71", "17"), article.title = c(NA, "Surveillance and control of classical swine fever in Bulgaria, a country with a high proportion of non-professional pig holdings", "African swine fever eradication: the Spanish model", _x000D_
NA, "Co-circulation of two genetically distinct viruses in an outbreak of African swine fever in Mozambique: no evidence for individual co-infection", "Relationship of trade patterns of the Danish swine industry animal movements network to potential disease spread", "Exotische Tierseuche vor den Toren der Europäischen Union", NA, "Biosecurity in 121 Danish sow herds", "Biosecurity in 116 Danish fattening swineherds: descriptive results and factor analysis", "Simulating the spread of classical swine fever virus between a hypothetical wild-boar population and domestic pig herds in Denmark", _x000D_
"Scenario tree modeling to analyze the probability of classical swine fever virus introduction into Member States of the European Union", "The Animal Health Quadrilateral Epiteam – International collaboration on Foot-and-Mouth Disease simulation modelling for emergency preparedness", NA, "The classical swine fever epidemic 1997–1998 in the Netherlands: descriptive epidemiology", "Factors associated with the introduction of classical swine fever virus into pig herds in the central area of the 1997/98 epidemic in The Netherlands", _x000D_
"Commission Implementing Decision of 15 December 2011 amending Decision 2005/363/EC concerning animal health protection measures against African swine fever in Sardinia Italy (2011/852/EU)", NA, NA, NA, NA, "Mitigation strategies for pandemic influenza in the United States", "Descriptive epidemiology of the 2001 foot-and-mouth disease epidemic in Great Britain: the first five months", "The North American Animal Disease Spread Model: a simulation model to assist decision making in evaluating animal disease incursions", _x000D_
"Introduction of contagious animal diseases into The Netherlands: elicitation of expert opinions", "Validation of population-based disease simulation models: a review of concepts and methods", "Estimation of distance related probability of animal movements between holdings and implications for disease spread modeling", "Contact structure and Salmonella control in the network of pig movements in France", "The eradication of African swine fever in Brazil, 1978–1984", "Simulated effect of pig-population density on epidemic size and choice of control strategy for classical swine fever epidemics in The Netherlands", _x000D_
"Effect of husbandry methods on seropositivity to African swine fever virus in Sardinian swine herds", "Combined application of social network and cluster detection analyses for temporal–spatial characterization of animal movements in Salamanca, Spain", "Clinical signs and epidemiology of classical swine fever: a review of new knowledge", "Quantitative risk assessment for the introduction of African swine fever virus into the European Union by legal import of live pigs", NA, "Network analysis of cattle and pig movements in Sweden: measures relevant for disease control risk based surveillance", _x000D_
NA, NA, "African swine fever", "Review of African swine fever: transmission, spread and control", "African swine fever", "Type and frequency of contacts between Belgian pig herds", NA, "African swine fever", "Scientific report submitted to EFSA Scientific review on African Swine Fever", "Enhancing confidence in epidemiological models of foot-and-mouth disease", NA, NA, "Concepts for risk-based surveillance in the field of veterinary medicine and veterinary public health: review of current approaches", _x000D_
NA, NA, NA, "Rate of inter-herd transmission of classical swine fever virus by different types of contact during the 1997–8 epidemic in The Netherlands", NA, NA, NA, "Qualitative risk assessment in a data-scarce environment: a model to assess the impact of control measures on spread of African Swine Fever", "The persistence of African swine fever in Africa and the Mediterranean", "African swine fever virus"), volume = c(NA, "59–60", NA, NA, "103", "80", "7", NA, "100", "66", "85", "24", NA, NA, _x000D_
"42", "149", "L 335", NA, NA, NA, NA, "103", "149", "82", "53", "10", "91", "102", "25", "56", "32", "91", "165", NA, NA, "99", NA, NA, NA, "80", NA, "88", NA, NA, NA, NA, NA, NA, "6", NA, NA, NA, "128", NA, NA, NA, "99", "2", NA), journal.title = c(NA, "Epidemiol. et sante anim.", NA, NA, "Vet. Microbiol.", "Prev. Vet. Med.", "Dtsch. Tierärzteblatt", NA, "Acta Vet. Scand. Suppl.", "Prev. Vet. Med.", "Prev. Vet. Med.", "Risk Anal.", NA, NA, "Prev. Vet. Med.", "Vet. Rec.", "Off. J. Eur. Union", NA, _x000D_
NA, NA, NA, "Proc. Natl. Acad. Sci. U.S.A.", "Vet. Rec.", "Prev. Vet. Med.", "Livest. Prod. Sci.", "BMC Public Health", "Prev. Vet. Med.", "Prev. Vet. Med.", "Rev. Sci. Technol.", "Prev. Vet. Med.", "Prev. Vet. Med.", "Prev. Vet. Med.", "Vet. J.", "Transbound. Emerg. Dis.", NA, "Prev. Vet. Med.", NA, NA, NA, "J. South Afr. Vet. Assoc.", NA, "Prev. Vet. Med.", NA, NA, "EFSA J.", NA, NA, NA, "BMC Health Serv. Res.", NA, NA, NA, "Epidemiol. Infect.", NA, NA, NA, "Prev. Vet. Med.", "Prev. Vet. Med.", _x000D_
NA), series.title = c(NA, NA, "Trends in Emerging Viral Infections of Swine", NA, NA, NA, NA, "Der Mensch als Hauptfaktor in der lokalen und globalen Verbreitung der Afrikanischen Schweinepest. Jahresbericht", NA, NA, NA, NA, "Report of the 2006 Session of the Research Group of the Standing Technical Committee of the European Commission for the Control of Foot-and-Mouth Disease", NA, NA, NA, NA, NA, NA, NA, NA, NA, NA, NA, NA, NA, NA, NA, NA, NA, NA, NA, NA, NA, "Simulation of Classical Swine Fever Outbreaks in a High Pig Density Region in Styria and Estimation of Economic Consequences", _x000D_
NA, NA, "Possible routes of entry into the country for African swine fever—risk profile. Evira Research Reports", "Infectious Diseases in Lifestock", NA, "Infectious diseases of livestock, with special reference to southern Africa", NA, NA, "Disease of Swine", NA, "Report of the Thirty-seventh Session of the European Commission for the Control of Foot and Mouth Disease", "Tropical Animal Health", NA, NA, NA, NA, NA, NA, "InterSpread Plus User Guide", "Review of the use of models in informing disease control policy development and adjustment. A Report for the Department for Environmental, Food, and Rural Affairs, UK", _x000D_
"Risk Analysis. A Quantitative Guide", NA, NA, "Virus Infections of Porcines"), unstructured = c(NA, NA, NA, "ASFRISK, 2011. http://www.asfrisk.eu/.", NA, NA, NA, NA, NA, NA, NA, NA, NA, "EFSA Panel on Animal Health and Welfare, 2010. Scientific opinion on African swine fever. EFSA J. 8, 149 pp.", NA, NA, NA, "EUROSTAT, 2007. Farm Structure Survey. http://epp.eurostat.ec.europa.eu/portal/page/portal/farm_structure_survey/introduction (accessed: 17.08.11).", "EUROSTAT, 2010. Pig farming in the EU, a changing sector. Statistics in Focus. European Commission, Luxembourg. http://epp.eurostat.ec.europa.eu/cache/ITY_OFFPUB/KS-SF-10-008/EN/KS-SF-10-008-EN.PDF.", _x000D_
"EUROSTAT, 2011. http://epp.eurostat.ec.europa.eu/portal/page/portal/statistics/search_database (accessed: 19.08.11).", "FAO, 2009. Preparation of African swine fever contingency plans. In: Penrith, M.L., Guberti, V., Depner, K., Lubroth, J. (Eds.), FAO Animal Production and Health Manual, Rome.", NA, NA, NA, NA, NA, NA, NA, NA, NA, NA, NA, NA, NA, NA, NA, "OIE, 2011. World Animal Health Information Database. http://web.oie.int/wahis/public.php?page=home (accessed: 25.08.11).", NA, NA, NA, NA, NA, _x000D_
"Rosselkhoznadzor, 2011. Federal Service for Veterinary and Phytosanitary Surveillance, Moscow. http://www.fsvps.ru/fsvps/main.html?_language=en (accessed: 29.08.11).", NA, NA, NA, NA, "Standing Committee on the Food Chain and Animal Health, 2010. Equine Infectious Anemia in England, Brussels.", NA, "Statistik Austria, 2011. VerbrauchergesundheitsInformationsSystem, Vienna. http://www.statistik.at/ovis/start.shtml (accessed: 21.08.11).", "Statistisches Bundesamt, 2009. Agrarstatistikgesetz. AgrStatG 115, Wiesbaden.", _x000D_
"Staubach, C., Moennig, V., Probst, C., Mathey, A., Fröhlich, A., Ziller, M., Salman, M., 2008. CSF Monitoring and Sampling in Domestic Pigs. Workshop on Classical Swine Fever (CSF): Clinical Signs, Epidemiology and Control, Hannover.", NA, NA, NA, NA, NA, NA, NA), doi.asserted.by = c(NA, NA, NA, NA, "crossref", "crossref", NA, NA, NA, "crossref", "crossref", "crossref", NA, "crossref", "crossref", "crossref", NA, NA, NA, NA, NA, "crossref", "crossref", "crossref", "crossref", "crossref", "crossref", _x000D_
"crossref", NA, "crossref", "crossref", "crossref", "crossref", NA, NA, "crossref", NA, NA, NA, "crossref", NA, "crossref", NA, NA, NA, NA, NA, NA, "crossref", NA, NA, NA, "crossref", NA, NA, NA, "crossref", "crossref", NA), DOI = c(NA, NA, NA, NA, "10.1016/j.vetmic.2004.09.003", "10.1016/j.prevetmed.2007.02.004", NA, NA, NA, "10.1016/j.prevetmed.2004.08.004", "10.1016/j.prevetmed.2008.01.012", "10.1111/j.0272-4332.2004.00426.x", NA, "10.2903/j.efsa.2010.1556", "10.1016/S0167-5877(99)00074-4", "10.1136/vr.149.13.377", _x000D_
NA, NA, NA, NA, NA, "10.1073/pnas.0601266103", "10.1136/vr.149.24.729", "10.1016/j.prevetmed.2007.05.019", "10.1016/S0301-6226(97)00098-5", "10.1186/1471-2458-10-710", "10.1016/j.prevetmed.2009.05.022", "10.1016/j.prevetmed.2011.06.007", NA, "10.1016/S0167-5877(02)00155-1", "10.1016/S0167-5877(97)00026-3", "10.1016/j.prevetmed.2009.05.007", "10.1016/S1090-0233(02)00112-0", NA, NA, "10.1016/j.prevetmed.2010.12.009", NA, NA, NA, "10.4102/jsava.v80i2.172", NA, "10.1016/j.prevetmed.2008.08.002", NA, _x000D_
NA, NA, NA, NA, NA, "10.1186/1472-6963-6-20", NA, NA, NA, "10.1017/S0950268801006483", NA, NA, NA, "10.1016/j.prevetmed.2011.01.001", "10.1016/0167-5877(84)90050-3", NA))</t>
  </si>
  <si>
    <t>S0167587712003650</t>
  </si>
  <si>
    <t>list(date = "2013-03-01", content.version = "tdm", delay.in.days = 0, URL = "https://www.elsevier.com/tdm/userlicense/1.0/")</t>
  </si>
  <si>
    <t>Epidemiology and Infection</t>
  </si>
  <si>
    <t>2016-01</t>
  </si>
  <si>
    <t>10.1017/s0950268815000862</t>
  </si>
  <si>
    <t>0950-2688,1469-4409</t>
  </si>
  <si>
    <t>2015-05-20</t>
  </si>
  <si>
    <t>25-34</t>
  </si>
  <si>
    <t>Cambridge University Press (CUP)</t>
  </si>
  <si>
    <t>https://doi.org/10.1017/s0950268815000862</t>
  </si>
  <si>
    <t>&lt;jats:title&gt;SUMMARY&lt;/jats:title&gt;&lt;jats:p&gt;African swine fever virus (ASFV) continues to cause outbreaks in domestic pigs and wild boar in Eastern European countries. To gain insights into its transmission dynamics, we estimated the pig-to-pig basic reproduction number (&lt;jats:italic&gt;R&lt;/jats:italic&gt;&lt;jats:sub&gt;0&lt;/jats:sub&gt;) for the Georgia 2007/1 ASFV strain using a stochastic susceptible-exposed-infectious-recovered (SEIR) model with parameters estimated from transmission experiments. Models showed that&lt;jats:italic&gt;R&lt;/jats:italic&gt;&lt;jats:sub&gt;0&lt;/jats:sub&gt;is 2·8 [95% confidence interval (CI) 1·3–4·8] within a pen and 1·4 (95% CI 0·6–2·4) between pens. The results furthermore suggest that ASFV genome detection in oronasal samples is an effective diagnostic tool for early detection of infection. This study provides quantitative information on transmission parameters for ASFV in domestic pigs, which are required to more effectively assess the potential impact of strategies for the control of between-farm epidemic spread in European countries.&lt;/jats:p&gt;</t>
  </si>
  <si>
    <t>Epidemiol. Infect.</t>
  </si>
  <si>
    <t>list(given = c("C.", "S.", "T.", "J. L.", "L.", "D. U."), family = c("GUINAT", "GUBBINS", "VERGNE", "GONZALES", "DIXON", "PFEIFFER"), sequence = c("first", "additional", "additional", "additional", "additional", "additional"))</t>
  </si>
  <si>
    <t>list(URL = "https://www.cambridge.org/core/services/aop-cambridge-core/content/view/S0950268815000862", content.type = "unspecified", content.version = "vor", intended.application = "similarity-checking")</t>
  </si>
  <si>
    <t>list(key = c("S0950268815000862_ref4", "S0950268815000862_ref13", "S0950268815000862_ref17", "S0950268815000862_ref31", "S0950268815000862_ref28", "S0950268815000862_ref8", "S0950268815000862_ref32", "S0950268815000862_ref23", "S0950268815000862_ref37", "S0950268815000862_ref14", "S0950268815000862_ref16", "S0950268815000862_ref7", "S0950268815000862_ref26", "S0950268815000862_ref35", "S0950268815000862_ref19", "S0950268815000862_ref2", "S0950268815000862_ref15", "S0950268815000862_ref18", "S0950268815000862_ref24", _x000D_
"S0950268815000862_ref21", "S0950268815000862_ref11", "S0950268815000862_ref38", "S0950268815000862_ref9", "S0950268815000862_ref30", "S0950268815000862_ref27", "S0950268815000862_ref3", "S0950268815000862_ref20", "S0950268815000862_ref25", "S0950268815000862_ref12", "S0950268815000862_ref22", "S0950268815000862_ref6", "S0950268815000862_ref40", "S0950268815000862_ref34", "S0950268815000862_ref41", "S0950268815000862_ref29", "S0950268815000862_ref10", "S0950268815000862_ref5", "S0950268815000862_ref33", _x000D_
"S0950268815000862_ref1", "S0950268815000862_ref39", "S0950268815000862_ref36"), doi.asserted.by = c("publisher", "publisher", "publisher", "publisher", "publisher", "publisher", "publisher", "crossref", "publisher", "publisher", "publisher", "publisher", "publisher", "publisher", "publisher", NA, "publisher", "publisher", "publisher", NA, "publisher", "publisher", NA, "publisher", "publisher", NA, NA, "publisher", "publisher", "publisher", "publisher", "publisher", "publisher", "publisher", "publisher", _x000D_
"publisher", "publisher", "publisher", "publisher", "publisher", NA), DOI = c("10.1016/j.vetmic.2012.06.025", "10.1186/1746-6148-8-149", "10.1038/35097116", "10.1016/0167-5877(94)00442-L", "10.3201/eid1804.111813", "10.1016/j.virusres.2013.09.024", "10.1016/S0169-5347(01)02144-9", "10.1515/9781400841035", "10.1016/j.jcpa.2014.09.003", "10.1016/0021-9975(77)90038-X", "10.1098/rspb.1999.0599", "10.1017/S0022172400042613", "10.1186/s13567-014-0093-8", "10.1016/S0022-2496(02)00028-7", "10.1016/j.prevetmed.2011.07.004", _x000D_
NA, "10.1038/280361a0", "10.1098/rspb.2003.2608", "10.1016/j.virusres.2012.12.007", NA, "10.1098/rstb.2009.0098", "10.1038/nature04153", NA, "10.1126/science.275.5296.65", "10.1016/j.virusres.2012.10.026", NA, NA, "10.1016/j.vetmic.2014.06.016", "10.1111/j.1865-1682.2011.01253.x", "10.1371/journal.pmed.0020174", "10.3201/eid1804.111813", "10.1016/j.virusres.2013.09.024", "10.1017/S0950268801006537", "10.1051/vetres:2008017", "10.3201/eid1712.110430", "10.1051/vetres:2006026", "10.1016/0021-9975(89)90125-4", _x000D_
"10.1016/j.vetmic.2014.07.030", "10.2903/j.efsa.2014.3628", "10.1098/rstb.2010.0387", NA), volume.title = c(NA, NA, NA, NA, NA, NA, NA, "Modeling Infectious Diseases in Humans and Animals", NA, NA, NA, NA, NA, NA, NA, NA, NA, NA, NA, "An Introduction to Infectious Disease Modelling", NA, NA, NA, NA, NA, NA, "Mathematical Epidemiology of Infectious Diseases: Model Building, Analysis and Interpretation", NA, NA, NA, NA, NA, NA, NA, NA, NA, NA, NA, NA, NA, "Model Selection and Multimodel Inference: a Practical Information-Theoretic Approach"_x000D_
), author = c(NA, NA, NA, NA, NA, NA, NA, "Keeling", NA, NA, NA, NA, NA, NA, NA, NA, NA, NA, NA, "Vynnycky", NA, NA, "McVicar", NA, NA, NA, "Diekmann", NA, NA, NA, NA, NA, NA, NA, NA, NA, NA, NA, NA, NA, "Burnham"), year = c(NA, NA, NA, NA, NA, NA, NA, "2008", NA, NA, NA, NA, NA, NA, NA, NA, NA, NA, NA, "2010", NA, NA, "1984", NA, NA, NA, "2000", NA, NA, NA, NA, NA, NA, NA, NA, NA, NA, NA, NA, NA, "2002"), unstructured = c(NA, NA, NA, NA, NA, NA, NA, NA, NA, NA, NA, NA, NA, NA, NA, "OIE. WAHID database (http://www.oie.int/wahis_2/public/wahid.php/Diseaseinformation/Diseaseoutbreakmaps?disease_type_hidden=&amp;disease_id_hidden=&amp;selected_disease_name_hidden=&amp;disease_type=0&amp;disease_id_terrestrial=12&amp;disease_id_aquatic=-999&amp;s).", _x000D_
NA, NA, NA, NA, NA, NA, NA, NA, NA, "Madec F , Good practices for biosecurity in the pig sector: issues and options in developing and transition countries. Food and Agriculture Organization of the United Nations, 2010.", NA, NA, NA, NA, NA, NA, NA, NA, NA, NA, NA, NA, NA, NA, NA), first.page = c(NA, NA, NA, NA, NA, NA, NA, NA, NA, NA, NA, NA, NA, NA, NA, NA, NA, NA, NA, NA, NA, NA, "1535", NA, NA, NA, NA, NA, NA, NA, NA, NA, NA, NA, NA, NA, NA, NA, NA, NA, NA), article.title = c(NA, NA, NA, NA, NA, _x000D_
NA, NA, NA, NA, NA, NA, NA, NA, NA, NA, NA, NA, NA, NA, NA, NA, NA, "Quantitative aspects of the transmission of African swine fever", NA, NA, NA, NA, NA, NA, NA, NA, NA, NA, NA, NA, NA, NA, NA, NA, NA, NA), volume = c(NA, NA, NA, NA, NA, NA, NA, NA, NA, NA, NA, NA, NA, NA, NA, NA, NA, NA, NA, NA, NA, NA, "45", NA, NA, NA, NA, NA, NA, NA, NA, NA, NA, NA, NA, NA, NA, NA, NA, NA, NA), journal.title = c(NA, NA, NA, NA, NA, NA, NA, NA, NA, NA, NA, NA, NA, NA, NA, NA, NA, NA, NA, NA, NA, NA, "American Journal of Veterinary Research", _x000D_
NA, NA, NA, NA, NA, NA, NA, NA, NA, NA, NA, NA, NA, NA, NA, NA, NA, NA))</t>
  </si>
  <si>
    <t>S0950268815000862</t>
  </si>
  <si>
    <t>list(date = "2015-05-20", content.version = "unspecified", delay.in.days = 0, URL = "http://creativecommons.org/licenses/by/3.0/")</t>
  </si>
  <si>
    <t>http://dx.doi.org/10.1017/policypage</t>
  </si>
  <si>
    <t>list(value = "Copyright © Cambridge University Press 2015 This is an Open Access article, distributed under the terms of the Creative Commons Attribution licence (http://creativecommons.org/licenses/by/3.0/), which permits unrestricted re-use, distribution, and reproduction in any medium, provided the original work is properly cited.", name = "license", label = "License", group.name = "copyright_and_licensing", group.label = "Copyright and Licensing")</t>
  </si>
  <si>
    <t>10.1111/tbed.13802</t>
  </si>
  <si>
    <t>2020-08-29</t>
  </si>
  <si>
    <t>1384-1391</t>
  </si>
  <si>
    <t>https://doi.org/10.1111/tbed.13802</t>
  </si>
  <si>
    <t>list(ORCID = c("https://orcid.org/0000-0002-8731-9836", NA, NA, "https://orcid.org/0000-0001-7093-7032", NA, NA, NA, NA), authenticated.orcid = c(FALSE, NA, NA, FALSE, NA, NA, NA, NA), given = c("Hu Suk", "Krishna K.", "Vuong Nghia", "Thanh Long", "Anh Ngoc", "Tung Duy", "Vu Thi", "Barbara"), family = c("Lee", "Thakur", "Bui", "Pham", "Bui", "Dao", "Thanh", "Wieland"), sequence = c("first", "additional", "additional", "additional", "additional", "additional", "additional", "additional"), affiliation.name = c("International Livestock Research Institute (ILRI) Hanoi Vietnam", _x000D_
"Department of Health Management Atlantic Veterinary CollegeUniversity of Prince Edward Island Charlottetown PEI Canada", "National Institute of Veterinary Research Hanoi Vietnam", "Department of Animal Health Epidemiology Division Hanoi Vietnam", "National Institute of Veterinary Research Hanoi Vietnam", "National Institute of Veterinary Research Hanoi Vietnam", "National Institute of Veterinary Research Hanoi Vietnam", "International Livestock Research Institute (ILRI) Addis Ababa Ethiopia"))</t>
  </si>
  <si>
    <t>list(URL = c("https://onlinelibrary.wiley.com/doi/pdf/10.1111/tbed.13802", "https://onlinelibrary.wiley.com/doi/full-xml/10.1111/tbed.13802", "https://onlinelibrary.wiley.com/doi/pdf/10.1111/tbed.13802"), content.type = c("application/pdf", "application/xml", "unspecified"), content.version = c("vor", "vor", "vor"), intended.application = c("text-mining", "text-mining", "similarity-checking"))</t>
  </si>
  <si>
    <t>list(key = c("e_1_2_10_2_1", "e_1_2_10_3_1", "e_1_2_10_4_1", "e_1_2_10_5_1", "e_1_2_10_6_1", "e_1_2_10_7_1", "e_1_2_10_8_1", "e_1_2_10_9_1", "e_1_2_10_10_1", "e_1_2_10_11_1", "e_1_2_10_12_1", "e_1_2_10_13_1", "e_1_2_10_14_1", "e_1_2_10_15_1", "e_1_2_10_16_1", "e_1_2_10_17_1", "e_1_2_10_18_1", "e_1_2_10_19_1", "e_1_2_10_20_1", "e_1_2_10_21_1", "e_1_2_10_22_1", "e_1_2_10_23_1", "e_1_2_10_24_1", "e_1_2_10_25_1", "e_1_2_10_26_1", "e_1_2_10_27_1", "e_1_2_10_28_1", "e_1_2_10_29_1", "e_1_2_10_30_1", "e_1_2_10_31_1", _x000D_
"e_1_2_10_32_1", "e_1_2_10_33_1", "e_1_2_10_34_1", "e_1_2_10_35_1", "e_1_2_10_36_1", "e_1_2_10_37_1"), doi.asserted.by = c("publisher", "publisher", "publisher", "publisher", NA, "publisher", NA, "publisher", NA, NA, "publisher", NA, "publisher", NA, NA, "publisher", "publisher", "publisher", "publisher", NA, "publisher", "publisher", "publisher", "publisher", "publisher", NA, "publisher", NA, NA, "publisher", NA, NA, "publisher", "publisher", "publisher", "publisher"), DOI = c("10.1371/journal.pone.0125842", _x000D_
"10.1111/tbed.12380", "10.1016/j.virusres.2012.10.026", "10.1016/j.virusres.2012.10.030", NA, "10.1016/j.vetmic.2013.03.007", NA, "10.1016/j.antiviral.2019.02.018", NA, NA, "10.1016/j.prevetmed.2012.05.011", NA, "10.3390/v9050103", NA, NA, "10.1017/S0950268815000862", "10.1016/j.prevetmed.2007.05.019", "10.1111/tbed.12337", "10.1098/rspb.2004.3046", NA, "10.1186/s12917-020-2236-7", "10.1111/tbed.13278", "10.1111/tbed.13114", "10.1111/j.1865-1682.2010.01152.x", "10.17660/ActaHortic.2001.566.43", NA, _x000D_
"10.1016/S0167-5877(99)00081-1", NA, NA, "10.1016/j.vetmic.2017.10.004", NA, NA, "10.1007/978-3-540-68618-7_2", "10.1038/srep00319", "10.3201/eid2507.190303", "10.1111/tbed.12989"), volume.title = c(NA, NA, NA, NA, "AFRICAN SWINE FEVER IN VIETNAM Lessons learnt", NA, "Virus Taxon. eighth Rep. Int. Comm. Taxon. Viruses", NA, "African swine fever threatens people's Republic of China", "ASF situation in Asia update", NA, "Modeling and support tools for studying disease spread in livestock using networks", _x000D_
NA, "Pig population by province", "General statistics office of Viet Nam: Statistical data: Administrative unit, land and climate", NA, NA, NA, NA, "Identifying barriers to entry to livestock input and output markets in Southeast Asia", NA, NA, NA, NA, NA, "Smallholder pig value chain development in Vietnam: Situation analysis and trends", NA, "AFRICAN SWINE FEVER", "Immediate notifications and follows‐up", NA, "The epidemiology of African swine fever: The role of free‐living hosts in Africa", _x000D_
"Assessment of biosecurity level in pig and poultry production system in vietnam using bio‐check technology", NA, NA, NA, NA), year = c(NA, NA, NA, NA, "2020", NA, "2005", NA, "2018", "2020", NA, "2010", NA, "2018", "2020", NA, NA, NA, NA, "2003", NA, NA, NA, NA, NA, "2014", NA, "2020", "2020", NA, "1985", "2019", NA, NA, NA, NA), author = c(NA, NA, NA, NA, "DAH V.", NA, "Dixon L. K.", NA, "FAO", "FAO", NA, "Francis J.", NA, "GSO", "GSO", NA, NA, NA, NA, "Lapar M. L.", NA, NA, NA, NA, NA, "Nga N. T. D.", _x000D_
NA, "OIE", "OIE", NA, "Thomson G. R.", "Tuan H. M.", NA, NA, NA, NA), first.page = c(NA, NA, NA, NA, NA, NA, "135", NA, NA, NA, NA, NA, NA, NA, NA, NA, NA, NA, NA, NA, NA, NA, NA, NA, NA, NA, NA, NA, NA, NA, NA, NA, NA, NA, NA, NA))</t>
  </si>
  <si>
    <t>list(date = c("2020-08-29", "2020-08-29"), content.version = c("vor", "tdm"), delay.in.days = c(0, 0), URL = c("http://creativecommons.org/licenses/by/4.0/", "http://doi.wiley.com/10.1002/tdm_license_1.1"))</t>
  </si>
  <si>
    <t>list(value = c("2020-05-29", "2020-08-14", "2020-08-29"), order = 0:2, name = c("received", "accepted", "published"), label = c("Received", "Accepted", "Published"), group.name = c("publication_history", "publication_history", "publication_history"), group.label = c("Publication History", "Publication History", "Publication History"))</t>
  </si>
  <si>
    <t>Ecology and Evolution</t>
  </si>
  <si>
    <t>2020-03</t>
  </si>
  <si>
    <t>10.1002/ece3.6100</t>
  </si>
  <si>
    <t>2045-7758,2045-7758</t>
  </si>
  <si>
    <t>2020-02-18</t>
  </si>
  <si>
    <t>2846-2859</t>
  </si>
  <si>
    <t>Ecological drivers of African swine fever virus persistence in wild boar populations: Insight for control</t>
  </si>
  <si>
    <t>https://doi.org/10.1002/ece3.6100</t>
  </si>
  <si>
    <t>&lt;jats:title&gt;Abstract&lt;/jats:title&gt;&lt;jats:p&gt;Environmental sources of infection can play a primary role in shaping epidemiological dynamics; however, the relative impact of environmental transmission on host‐pathogen systems is rarely estimated. We developed and fit a spatially explicit model of African swine fever virus (ASFV) in wild boar to estimate what proportion of carcass‐based transmission is contributing to the low‐level persistence of ASFV in Eastern European wild boar. Our model was developed based on ecological insight and data from field studies of ASFV and wild boar in Eastern Poland. We predicted that carcass‐based transmission would play a substantial role in persistence, especially in low‐density host populations where contact rates are low. By fitting the model to outbreak data using approximate Bayesian computation, we inferred that between 53% and 66% of transmission events were carcass‐based that is, transmitted through contact of a live host with a contaminated carcass. Model fitting and sensitivity analyses showed that the frequency of carcass‐based transmission increased with decreasing host density, suggesting that management policies should emphasize the removal of carcasses and consider how reductions in host densities may drive carcass‐based transmission. Sensitivity analyses also demonstrated that carcass‐based transmission is necessary for the autonomous persistence of ASFV under realistic parameters. Autonomous persistence through direct transmission alone required high host densities; otherwise re‐introduction of virus periodically was required for persistence when direct transmission probabilities were moderately high. We quantify the relative role of different persistence mechanisms for a low‐prevalence disease using readily collected ecological data and viral surveillance data. Understanding how the frequency of different transmission mechanisms vary across host densities can help identify optimal management strategies across changing ecological conditions.&lt;/jats:p&gt;</t>
  </si>
  <si>
    <t>list(given = c("Kim M.", "Andrew J.", "Zaid", "Tomasz"), family = c("Pepin", "Golnar", "Abdo", "Podgórski"), sequence = c("first", "additional", "additional", "additional"), affiliation.name = c("National Wildlife Research Center USDA APHIS Fort Collins CO USA", "National Wildlife Research Center USDA APHIS Fort Collins CO USA", "Microbiology, Immunology, and Pathology Colorado State University Fort Collins CO USA", NA), ORCID = c(NA, "https://orcid.org/0000-0003-0747-5271", NA, NA), authenticated.orcid = c(NA, _x000D_
FALSE, NA, NA), affiliation1.name = c(NA, NA, NA, "Mammal Research Institute Polish Academy of Sciences Białowieża Poland"), affiliation2.name = c(NA, NA, NA, "Department of Game Management and Wildlife Biology Faculty of Forestry and Wood Sciences Czech University of Life Sciences Praha 6 Czech Republic"))</t>
  </si>
  <si>
    <t>list(URL = c("https://api.wiley.com/onlinelibrary/tdm/v1/articles/10.1002%2Fece3.6100", "https://onlinelibrary.wiley.com/doi/pdf/10.1002/ece3.6100", "https://onlinelibrary.wiley.com/doi/full-xml/10.1002/ece3.6100", "https://onlinelibrary.wiley.com/doi/am-pdf/10.1002%2Fece3.6100", "https://onlinelibrary.wiley.com/doi/pdf/10.1002/ece3.6100", "https://onlinelibrary.wiley.com/doi/pdf/10.1002/ece3.6100"), content.type = c("application/pdf", "application/pdf", "application/xml", "application/pdf", "application/pdf", _x000D_
"unspecified"), content.version = c("vor", "vor", "vor", "am", "vor", "vor"), intended.application = c("text-mining", "text-mining", "text-mining", "syndication", "syndication", "similarity-checking"))</t>
  </si>
  <si>
    <t>list(key = c("e_1_2_8_2_1", "e_1_2_8_3_1", "e_1_2_8_4_1", "e_1_2_8_5_1", "e_1_2_8_6_1", "e_1_2_8_7_1", "e_1_2_8_8_1", "e_1_2_8_9_1", "e_1_2_8_10_1", "e_1_2_8_11_1", "e_1_2_8_12_1", "e_1_2_8_13_1", "e_1_2_8_14_1", "e_1_2_8_15_1", "e_1_2_8_16_1", "e_1_2_8_17_1", "e_1_2_8_18_1", "e_1_2_8_19_1", "e_1_2_8_20_1", "e_1_2_8_21_1", "e_1_2_8_22_1", "e_1_2_8_23_1", "e_1_2_8_24_1", "e_1_2_8_25_1", "e_1_2_8_26_1", "e_1_2_8_27_1", "e_1_2_8_28_1", "e_1_2_8_29_1", "e_1_2_8_30_1", "e_1_2_8_31_1", "e_1_2_8_32_1", _x000D_
"e_1_2_8_33_1", "e_1_2_8_34_1", "e_1_2_8_35_1", "e_1_2_8_36_1", "e_1_2_8_37_1", "e_1_2_8_38_1", "e_1_2_8_39_1", "e_1_2_8_40_1", "e_1_2_8_41_1", "e_1_2_8_42_1", "e_1_2_8_43_1", "e_1_2_8_44_1", "e_1_2_8_45_1", "e_1_2_8_46_1", "e_1_2_8_47_1", "e_1_2_8_48_1", "e_1_2_8_49_1", "e_1_2_8_50_1", "e_1_2_8_51_1", "e_1_2_8_52_1", "e_1_2_8_53_1", "e_1_2_8_54_1", "e_1_2_8_55_1", "e_1_2_8_56_1", "e_1_2_8_57_1", "e_1_2_8_58_1", "e_1_2_8_59_1", "e_1_2_8_60_1", "e_1_2_8_61_1", "e_1_2_8_62_1", "e_1_2_8_63_1", "e_1_2_8_64_1", _x000D_
"e_1_2_8_65_1", "e_1_2_8_66_1", "e_1_2_8_67_1"), doi.asserted.by = c("publisher", "publisher", "publisher", "publisher", "publisher", "publisher", "publisher", "publisher", "publisher", NA, "publisher", "publisher", "publisher", "publisher", "publisher", NA, "publisher", NA, "publisher", "publisher", "publisher", "publisher", "publisher", "publisher", "publisher", "publisher", "publisher", "publisher", "publisher", "publisher", "publisher", "publisher", "publisher", "publisher", "publisher", "publisher", _x000D_
"publisher", "publisher", "publisher", "publisher", "publisher", "publisher", "publisher", "publisher", "publisher", "publisher", "publisher", "publisher", "publisher", "publisher", "publisher", "publisher", "publisher", "publisher", "publisher", "publisher", "publisher", "publisher", "publisher", "publisher", "publisher", "publisher", "publisher", "publisher", "publisher", "publisher"), DOI = c("10.1371/journal.pone.0067293", "10.1371/journal.pone.0019896", "10.1098/rspb.2014.1341", "10.3733/hilg.v46n09p283", _x000D_
"10.1073/pnas.1401503111", "10.3201/eid1804.111813", "10.1016/j.prevetmed.2012.06.001", "10.1086/669154", "10.1007/s00285-012-0520-2", NA, "10.3201/eid2404.172127", "10.1016/j.prevetmed.2017.09.010", "10.1016/j.virusres.2012.10.030", "10.1098/rstb.2009.0098", "10.1038/nature04454", NA, "10.1515/jvetres-2017-0055", NA, "10.1111/j.1469-7998.1999.tb00994.x", "10.1111/tbed.12346", "10.1007/s10344-007-0097-z", "10.1136/vr.103992", "10.1111/j.1365-2664.2010.01834.x", "10.2307/3798986", "10.17221/102/2010-JFS", _x000D_
"10.4098/AT.arch.77-31", "10.1139/z05-019", "10.1186/s40462-017-0105-1", "10.1007/s10344-013-0733-8", "10.1007/s10344-009-0296-x", "10.1073/pnas.1719579115", "10.1007/s00477-016-1358-8", "10.2307/1941192", "10.1016/j.prevetmed.2013.09.011", "10.1002/ps.3965", "10.1016/j.prevetmed.2013.03.002", "10.1111/j.1365-2699.2006.01434.x", "10.1111/1365-2664.13022", "10.1111/tbed.13267", "10.1016/j.rvsc.2016.01.006", "10.1002/ece3.257", "10.1002/ecs2.1230", "10.1371/journal.pone.0183441", "10.1038/srep25150", _x000D_
"10.1002/jwmg.21480", "10.1644/12-MAMM-A-038.1", "10.1371/journal.pone.0099875", "10.1111/jzo.12167", "10.1111/j.1469-7998.2009.00553.x", "10.1007/s10344-013-0732-9", "10.1098/rsos.170054", "10.32800/abc.2012.35.0209", "10.1016/j.jcpa.2014.09.003", "10.1046/j.1365-2656.2003.00675.x", "10.1007/s10344-009-0314-z", "10.1139/z05-158", "10.1017/S1466252311000041", "10.3201/eid2207.151708", "10.1038/nature05638", "10.1016/j.ecolmodel.2018.02.003", "10.1098/rsos.170602", "10.2981/wlb.2003.056", "10.1098/rspb.2014.1785", _x000D_
"10.1016/j.prevetmed.2011.01.001", "10.7589/2015-12-342", "10.1007/s00705-015-2650-5"), issue = c(NA, NA, NA, NA, NA, NA, NA, NA, NA, "11", NA, NA, NA, NA, NA, "11", NA, NA, NA, NA, NA, NA, NA, NA, NA, NA, NA, NA, NA, NA, NA, NA, NA, NA, NA, NA, NA, NA, NA, NA, NA, NA, NA, NA, NA, NA, NA, NA, NA, NA, NA, NA, NA, NA, NA, NA, NA, NA, NA, NA, NA, NA, NA, NA, NA, NA), first.page = c(NA, NA, NA, NA, NA, NA, NA, NA, NA, "1", NA, NA, NA, NA, NA, "e05068", NA, "186", NA, NA, NA, NA, NA, NA, NA, NA, NA, NA, _x000D_
NA, NA, NA, NA, NA, NA, NA, NA, NA, NA, NA, NA, NA, NA, NA, NA, NA, NA, NA, NA, NA, NA, NA, NA, NA, NA, NA, NA, NA, NA, NA, NA, NA, NA, NA, NA, NA, NA), article.title = c(NA, NA, NA, NA, NA, NA, NA, NA, NA, "A review of African swine fever and the potential for introduction in to the United States and the possibility of subsequent establishment in feral swine and native ticks", NA, NA, NA, NA, NA, "Epidemiological analyses of African swine fever in the Baltic States and Poland: (Update September 2016–September 2017)", _x000D_
NA, "Situation of wild boar populations in western Poland", NA, NA, NA, NA, NA, NA, NA, NA, NA, NA, NA, NA, NA, NA, NA, NA, NA, NA, NA, NA, NA, NA, NA, NA, NA, NA, NA, NA, NA, NA, NA, NA, NA, NA, NA, NA, NA, NA, NA, NA, NA, NA, NA, NA, NA, NA, NA, NA), volume = c(NA, NA, NA, NA, NA, NA, NA, NA, NA, "5", NA, NA, NA, NA, NA, "15", NA, "3", NA, NA, NA, NA, NA, NA, NA, NA, NA, NA, NA, NA, NA, NA, NA, NA, NA, NA, NA, NA, NA, NA, NA, NA, NA, NA, NA, NA, NA, NA, NA, NA, NA, NA, NA, NA, NA, NA, NA, NA, NA, _x000D_
NA, NA, NA, NA, NA, NA, NA), author = c(NA, NA, NA, NA, NA, NA, NA, NA, NA, "Brown V. R.", NA, NA, NA, NA, NA, "EFSA", NA, "Fruziński B.", NA, NA, NA, NA, NA, NA, NA, NA, NA, NA, NA, NA, NA, NA, NA, NA, NA, NA, NA, NA, NA, NA, NA, NA, NA, NA, NA, NA, NA, NA, NA, NA, NA, NA, NA, NA, NA, NA, NA, NA, NA, NA, NA, NA, NA, NA, NA, NA), year = c(NA, NA, NA, NA, NA, NA, NA, NA, NA, "2018", NA, NA, NA, NA, NA, "2017", NA, "1995", NA, NA, NA, NA, NA, NA, NA, NA, NA, NA, NA, NA, NA, NA, NA, NA, NA, NA, NA, _x000D_
NA, NA, NA, NA, NA, NA, NA, NA, NA, NA, NA, NA, NA, NA, NA, NA, NA, NA, NA, NA, NA, NA, NA, NA, NA, NA, NA, NA, NA), journal.title = c(NA, NA, NA, NA, NA, NA, NA, NA, NA, "Frontiers in Veterinary Science", NA, NA, NA, NA, NA, "EFSA Journal", NA, "IBEX Journal of Mountain Ecology", NA, NA, NA, NA, NA, NA, NA, NA, NA, NA, NA, NA, NA, NA, NA, NA, NA, NA, NA, NA, NA, NA, NA, NA, NA, NA, NA, NA, NA, NA, NA, NA, NA, NA, NA, NA, NA, NA, NA, NA, NA, NA, NA, NA, NA, NA, NA, NA))</t>
  </si>
  <si>
    <t>list(DOI = c("10.13039/501100004281", "10.13039/100000199"), name = c("Narodowe Centrum Nauki", "U.S. Department of Agriculture"), doi.asserted.by = c("publisher", "publisher"), award = c("2014/15/B/NZ9/01933", NA), id.id = c("10.13039/501100004281", "10.13039/100000199"), id.id.type = c("DOI", "DOI"), id.asserted.by = c("publisher", "publisher"))</t>
  </si>
  <si>
    <t>list(date = c("2020-02-18", "2020-02-18"), content.version = c("am", "vor"), delay.in.days = c(0, 0), URL = c("http://creativecommons.org/licenses/by/4.0/", "http://creativecommons.org/licenses/by/4.0/"))</t>
  </si>
  <si>
    <t>list(value = c("2019-10-04", "2020-01-12", "2020-02-18"), order = 0:2, name = c("received", "accepted", "published"), label = c("Received", "Accepted", "Published"), group.name = c("publication_history", "publication_history", "publication_history"), group.label = c("Publication History", "Publication History", "Publication History"))</t>
  </si>
  <si>
    <t>2023-10</t>
  </si>
  <si>
    <t>10.1016/j.prevetmed.2023.105991</t>
  </si>
  <si>
    <t>105991</t>
  </si>
  <si>
    <t>Estimating the impact of low temperature on African swine fever virus transmission through contaminated environments</t>
  </si>
  <si>
    <t>list(ORCID = c("https://orcid.org/0000-0001-5567-6161", NA, NA, NA, NA), authenticated.orcid = c(FALSE, NA, NA, NA, NA), given = c("Yuqi", "Anette Ella", "Lisbeth Harm", "Lis", "Mart C.M."), family = c("Gao", "Boklund", "Nielsen", "Alban", "de Jong"), sequence = c("first", "additional", "additional", "additional", "additional"))</t>
  </si>
  <si>
    <t>list(URL = c("https://api.elsevier.com/content/article/PII:S0167587723001551?httpAccept=text/xml", "https://api.elsevier.com/content/article/PII:S0167587723001551?httpAccept=text/plain"), content.type = c("text/xml", "text/plain"), content.version = c("vor", "vor"), intended.application = c("text-mining", "text-mining"))</t>
  </si>
  <si>
    <t>list(issue = c("2(28)", NA, "2", "3–4", NA, "2", NA, "1", "1", "4", "1–2", "4", NA, "7", NA, "4", "3", NA, "1", NA), key = c("10.1016/j.prevetmed.2023.105991_bib1", "10.1016/j.prevetmed.2023.105991_bib2", "10.1016/j.prevetmed.2023.105991_bib3", "10.1016/j.prevetmed.2023.105991_bib4", "10.1016/j.prevetmed.2023.105991_bib5", "10.1016/j.prevetmed.2023.105991_bib6", "10.1016/j.prevetmed.2023.105991_bib7", "10.1016/j.prevetmed.2023.105991_bib8", "10.1016/j.prevetmed.2023.105991_bib9", "10.1016/j.prevetmed.2023.105991_bib10", _x000D_
"10.1016/j.prevetmed.2023.105991_bib11", "10.1016/j.prevetmed.2023.105991_bib12", "10.1016/j.prevetmed.2023.105991_bib13", "10.1016/j.prevetmed.2023.105991_bib14", "10.1016/j.prevetmed.2023.105991_bib15", "10.1016/j.prevetmed.2023.105991_bib16", "10.1016/j.prevetmed.2023.105991_bib17", "10.1016/j.prevetmed.2023.105991_bib18", "10.1016/j.prevetmed.2023.105991_bib19", "10.1016/j.prevetmed.2023.105991_bib20"), first.page = c("18", "49", "261", "296", NA, "425", "9", "25", "16774", "231", "96", "571", _x000D_
NA, NA, "92", "1024", "383", NA, "148", NA), article.title = c("ASF evolution and its economic impact in europe over the past decade", "Information and likelihood theory: a basis for model selection and inference", "Multimodel inference: understanding AIC and BIC in model selection", "Transmission rate of African swine fever virus under experimental conditions", "A novel method to jointly estimate transmission rate and decay rate parameters in environmental transmission models", "Survival of African swine fever virus in excretions from pigs experimentally infected with the Georgia 2007/1 isolate", _x000D_
"SWOT analysis of risk factors associated with introduction of African Swine Fever through vehicles returning after export of pigs [Brief Research Report]", "Experimental pig-to-pig transmission dynamics for African swine fever virus, Georgia 2007/1 strain", "Bayesian inference of epidemiological parameters from transmission experiments", "Chemical disinfection of high-consequence transboundary animal disease viruses on nonporous surfaces", "Disinfection of foot-and-mouth disease and African swine fever viruses with citric acid and sodium hypochlorite on birch wood carriers", _x000D_
"Estimation of a within-herd transmission rate for african swine fever in Vietnam", "Natural inactivation of African swine fever virus in tissues: influence of temperature and environmental conditions on virus survival", "Research priorities to fill knowledge gaps in wild boar management measures that could improve the control of African swine fever in wild boar populations", "Transmission of African swine fever virus from infected pigs by direct contact and aerosol routes", "Short time window for transmissibility of African swine fever virus from a contaminated environment", _x000D_
"The stability of African swine fever virus with particular reference to heat and pH inactivation", NA, "Laboratory-scale inactivation of African swine fever virus and swine vesicular disease virus in pig slurry", "Efficient inactivation of African swine fever virus by ozonized water"), volume = c("18", NA, "33", "165", "42", "64", NA, "144", "7", "39", "156", "13", "242", "19", "211", "65", "21", NA, "87", "247"), author = c("Adrian", "Burnham", "Burnham", "Carvalho Ferreira", "Chang", "Davies", _x000D_
"Gao", "Guinat", "Hu", "Krug", "Krug", "Le", "Mazur-Panasiuk", "Nielsen", "Olesen", "Olesen", "Plowright", "Rösch", "Turner", "Zhang"), year = c("2018", "2002", "2004", "2013", "2023", "2017", "2023", "2016", "2017", "2011", "2012", "2023", "2020", "2021", "2017", "2018", "1967", "2014", "1999", "2020"), journal.title = c("USV Ann. Econ. Public Adm.", NA, "Sociol. Methods Res.", "Vet. Microbiol.", "Epidemics", "Transbound. Emerg. Dis.", "Front. Vet. Sci.", "Epidemiol. Infect.", "Sci. Rep.", "Biologicals", _x000D_
"Vet. Microbiol.", "Animals", "Vet. Microbiol.", "EFSA J.", "Vet. Microbiol.", "Transbound. Emerg. Dis.", "Arch. für die Gesamt Virusforsch.", NA, "J. Appl. Microbiol", "Vet. Microbiol."), series.title = c(NA, "Model Selection and Multimodel Inference: A Practical Information-Theoretic Approach", NA, NA, NA, NA, NA, NA, NA, NA, NA, NA, NA, NA, NA, NA, NA, "Nuclear-and Radiochemistry", NA, NA), doi.asserted.by = c(NA, NA, "crossref", "crossref", "crossref", "crossref", NA, "crossref", "crossref", _x000D_
"crossref", "crossref", "crossref", "crossref", NA, "crossref", "crossref", "crossref", NA, "crossref", "crossref"), DOI = c(NA, NA, "10.1177/0049124104268644", "10.1016/j.vetmic.2013.03.026", "10.1016/j.epidem.2023.100672", "10.1111/tbed.12381", NA, "10.1017/S0950268815000862", "10.1038/s41598-017-17174-8", "10.1016/j.biologicals.2011.06.016", "10.1016/j.vetmic.2011.10.032", "10.3390/ani13040571", "10.1016/j.vetmic.2020.108609", NA, "10.1016/j.vetmic.2017.10.004", "10.1111/tbed.12837", "10.1007/BF01241738", _x000D_
NA, "10.1046/j.1365-2672.1999.00802.x", "10.1016/j.vetmic.2020.108796"))</t>
  </si>
  <si>
    <t>S0167587723001551</t>
  </si>
  <si>
    <t>list(date = c("2023-10-01", "2023-08-09"), content.version = c("tdm", "vor"), delay.in.days = c(0, 0), URL = c("https://www.elsevier.com/tdm/userlicense/1.0/", "http://creativecommons.org/licenses/by/4.0/"))</t>
  </si>
  <si>
    <t>https://doi.org/10.1016/elsevier_cm_policy</t>
  </si>
  <si>
    <t>list(value = c("Elsevier", "Estimating the impact of low temperature on African swine fever virus transmission through contaminated environments", "Preventive Veterinary Medicine", "https://doi.org/10.1016/j.prevetmed.2023.105991", "article", "© 2023 The Author(s). Published by Elsevier B.V."), name = c("publisher", "articletitle", "journaltitle", "articlelink", "content_type", "copyright"), label = c("This article is maintained by", "Article Title", "Journal Title", "CrossRef DOI link to publisher maintained version", _x000D_
"Content Type", "Copyright"))</t>
  </si>
  <si>
    <t>2021-06</t>
  </si>
  <si>
    <t>10.1016/j.prevetmed.2021.105358</t>
  </si>
  <si>
    <t>105358</t>
  </si>
  <si>
    <t>Mechanistic modelling of African swine fever: A systematic review</t>
  </si>
  <si>
    <t>list(ORCID = c("https://orcid.org/0000-0001-6778-0548", "https://orcid.org/0000-0003-2891-2901", "https://orcid.org/0000-0003-1968-0088", NA, "https://orcid.org/0000-0002-1146-9256"), authenticated.orcid = c(FALSE, FALSE, FALSE, NA, FALSE), given = c("Brandon H.", "Mathieu", "Luis G.", "Nicolas", "Timothée"), family = c("Hayes", "Andraud", "Salazar", "Rose", "Vergne"), sequence = c("first", "additional", "additional", "additional", "additional"))</t>
  </si>
  <si>
    <t>list(URL = c("https://api.elsevier.com/content/article/PII:S0167587721001021?httpAccept=text/xml", "https://api.elsevier.com/content/article/PII:S0167587721001021?httpAccept=text/plain"), content.type = c("text/xml", "text/plain"), content.version = c("vor", "vor"), intended.application = c("text-mining", "text-mining"))</t>
  </si>
  <si>
    <t>list(key = c("10.1016/j.prevetmed.2021.105358_bib0005", "10.1016/j.prevetmed.2021.105358_bib0010", "10.1016/j.prevetmed.2021.105358_bib0015", "10.1016/j.prevetmed.2021.105358_bib0020", "10.1016/j.prevetmed.2021.105358_bib0025", "10.1016/j.prevetmed.2021.105358_bib0030", "10.1016/j.prevetmed.2021.105358_bib0035", "10.1016/j.prevetmed.2021.105358_bib0040", "10.1016/j.prevetmed.2021.105358_bib0045", "10.1016/j.prevetmed.2021.105358_bib0050", "10.1016/j.prevetmed.2021.105358_bib0055", "10.1016/j.prevetmed.2021.105358_bib0060", _x000D_
"10.1016/j.prevetmed.2021.105358_bib0065", "10.1016/j.prevetmed.2021.105358_bib0070", "10.1016/j.prevetmed.2021.105358_bib0075", "10.1016/j.prevetmed.2021.105358_bib0080", "10.1016/j.prevetmed.2021.105358_bib0085", "10.1016/j.prevetmed.2021.105358_bib0090", "10.1016/j.prevetmed.2021.105358_bib0095", "10.1016/j.prevetmed.2021.105358_bib0100", "10.1016/j.prevetmed.2021.105358_bib0105", "10.1016/j.prevetmed.2021.105358_bib0110", "10.1016/j.prevetmed.2021.105358_bib0115", "10.1016/j.prevetmed.2021.105358_bib0120", _x000D_
"10.1016/j.prevetmed.2021.105358_bib0125", "10.1016/j.prevetmed.2021.105358_bib0130", "10.1016/j.prevetmed.2021.105358_bib0135", "10.1016/j.prevetmed.2021.105358_bib0140", "10.1016/j.prevetmed.2021.105358_bib0145", "10.1016/j.prevetmed.2021.105358_bib0150", "10.1016/j.prevetmed.2021.105358_bib0155", "10.1016/j.prevetmed.2021.105358_bib0160", "10.1016/j.prevetmed.2021.105358_bib0165", "10.1016/j.prevetmed.2021.105358_bib0170", "10.1016/j.prevetmed.2021.105358_bib0175", "10.1016/j.prevetmed.2021.105358_bib0180", _x000D_
"10.1016/j.prevetmed.2021.105358_bib0185", "10.1016/j.prevetmed.2021.105358_bib0190", "10.1016/j.prevetmed.2021.105358_bib0195", "10.1016/j.prevetmed.2021.105358_bib0200", "10.1016/j.prevetmed.2021.105358_bib0205", "10.1016/j.prevetmed.2021.105358_bib0210", "10.1016/j.prevetmed.2021.105358_bib0215", "10.1016/j.prevetmed.2021.105358_bib0220", "10.1016/j.prevetmed.2021.105358_bib0225", "10.1016/j.prevetmed.2021.105358_bib0230", "10.1016/j.prevetmed.2021.105358_bib0235", "10.1016/j.prevetmed.2021.105358_bib0240", _x000D_
"10.1016/j.prevetmed.2021.105358_bib0245", "10.1016/j.prevetmed.2021.105358_bib0250", "10.1016/j.prevetmed.2021.105358_bib0255", "10.1016/j.prevetmed.2021.105358_bib0260", "10.1016/j.prevetmed.2021.105358_bib0265", "10.1016/j.prevetmed.2021.105358_bib0270", "10.1016/j.prevetmed.2021.105358_bib0275", "10.1016/j.prevetmed.2021.105358_bib0280", "10.1016/j.prevetmed.2021.105358_bib0285", "10.1016/j.prevetmed.2021.105358_bib0290", "10.1016/j.prevetmed.2021.105358_bib0295", "10.1016/j.prevetmed.2021.105358_bib0300", _x000D_
"10.1016/j.prevetmed.2021.105358_bib0305", "10.1016/j.prevetmed.2021.105358_bib0310", "10.1016/j.prevetmed.2021.105358_bib0315", "10.1016/j.prevetmed.2021.105358_bib0320", "10.1016/j.prevetmed.2021.105358_bib0325", "10.1016/j.prevetmed.2021.105358_bib0330", "10.1016/j.prevetmed.2021.105358_bib0335", "10.1016/j.prevetmed.2021.105358_bib0340", "10.1016/j.prevetmed.2021.105358_bib0345", "10.1016/j.prevetmed.2021.105358_bib0350", "10.1016/j.prevetmed.2021.105358_bib0355", "10.1016/j.prevetmed.2021.105358_bib0360", _x000D_
"10.1016/j.prevetmed.2021.105358_bib0365", "10.1016/j.prevetmed.2021.105358_bib0370", "10.1016/j.prevetmed.2021.105358_bib0375", "10.1016/j.prevetmed.2021.105358_bib0380", "10.1016/j.prevetmed.2021.105358_bib0385", "10.1016/j.prevetmed.2021.105358_bib0390", "10.1016/j.prevetmed.2021.105358_bib0395", "10.1016/j.prevetmed.2021.105358_bib0400", "10.1016/j.prevetmed.2021.105358_bib0405", "10.1016/j.prevetmed.2021.105358_bib0410", "10.1016/j.prevetmed.2021.105358_bib0415", "10.1016/j.prevetmed.2021.105358_bib0420", _x000D_
"10.1016/j.prevetmed.2021.105358_bib0425", "10.1016/j.prevetmed.2021.105358_bib0430", "10.1016/j.prevetmed.2021.105358_bib0435", "10.1016/j.prevetmed.2021.105358_bib0440", "10.1016/j.prevetmed.2021.105358_bib0445", "10.1016/j.prevetmed.2021.105358_bib0450", "10.1016/j.prevetmed.2021.105358_bib0455", "10.1016/j.prevetmed.2021.105358_bib0460", "10.1016/j.prevetmed.2021.105358_bib0465", "10.1016/j.prevetmed.2021.105358_bib0470", "10.1016/j.prevetmed.2021.105358_bib0475", "10.1016/j.prevetmed.2021.105358_bib0480", _x000D_
"10.1016/j.prevetmed.2021.105358_bib0485", "10.1016/j.prevetmed.2021.105358_bib0490", "10.1016/j.prevetmed.2021.105358_bib0495", "10.1016/j.prevetmed.2021.105358_bib0500"), doi.asserted.by = c("crossref", NA, "crossref", "crossref", NA, "crossref", "crossref", "crossref", "crossref", "crossref", "crossref", NA, NA, NA, NA, "crossref", "crossref", "crossref", NA, "crossref", "crossref", "crossref", "crossref", "crossref", NA, NA, NA, NA, NA, "crossref", "crossref", "crossref", "crossref", "crossref", _x000D_
"crossref", NA, NA, "crossref", "crossref", "crossref", "crossref", NA, "crossref", "crossref", "crossref", "crossref", "crossref", "crossref", NA, "crossref", NA, "crossref", "crossref", NA, NA, "crossref", NA, "crossref", NA, "crossref", "crossref", NA, NA, "crossref", "crossref", "crossref", "crossref", "crossref", "crossref", NA, NA, NA, "crossref", "crossref", NA, NA, "crossref", "crossref", NA, "crossref", "crossref", "crossref", NA, "crossref", "crossref", "crossref", "crossref", NA, "crossref", _x000D_
NA, "crossref", "crossref", NA, NA, NA, NA, "crossref", NA, "crossref", NA), first.page = c("613", NA, "22", "248", "119", "849", NA, NA, "708", "122", "1424", "3", NA, NA, "5", "6", "2683", "17074", "27", "113", "154", "310", "425", "221", NA, NA, NA, NA, NA, "327", "296", "2342", "21", "300", "622", "7", "45", "262", "25", "e264", "167", "3", "7", "142", "49", "68", "683", "16774", NA, "25", NA, "1547", "159", "29", NA, "379", "1521E", "239", NA, NA, "299", "8", NA, "1068", "1055", "123", "2787", _x000D_
"262", "5895", NA, NA, NA, "92", "1024", "458", "1088", "2846", "1657", "567", "716", "408", NA, NA, "77", "52", "1870", "315", "406", "9", "396", "27", NA, NA, NA, "1312E", NA, "2480", "13", "4", NA), DOI = c("10.1099/jgv.0.001049", NA, "10.1186/s40813-020-00160-4", "10.3389/fvets.2019.00248", NA, "10.1098/rsif.2008.0408", "10.1371/journal.pone.0125842", "10.1371/journal.pone.0158658", "10.3201/eid1804.111813", "10.1016/j.virusres.2012.10.026", "10.1111/tbed.12527", NA, NA, NA, NA, "10.1186/s40813-018-0109-2", _x000D_
"10.1098/rstb.2009.0098", "10.1038/srep17074", NA, "10.1016/j.prevetmed.2018.05.012", "10.3389/fvets.2020.00154", "10.3390/v11040310", "10.1111/tbed.12381", "10.1146/annurev-animal-021419-083741", NA, NA, NA, NA, NA, "10.1016/j.vetmic.2012.06.025", "10.1016/j.vetmic.2013.03.026", "10.3201/eid1712.110430", "10.1186/s40813-015-0013-y", "10.1111/tbed.12346", "10.1126/science.aaz8590", NA, NA, "10.1136/vr.103593", "10.1017/S0950268815000862", "10.1111/tbed.12748", "10.1016/j.prevetmed.2011.07.004", NA, _x000D_
"10.1016/j.vetmic.2016.08.004", "10.1016/j.vetmic.2016.11.023", "10.3389/fvets.2018.00049", "10.1016/j.prevetmed.2019.03.028", "10.1111/j.1461-0248.2009.01323.x", "10.1038/s41598-017-17174-8", NA, "10.1007/s10479-012-1257-4", NA, "10.1093/molbev/msy096", "10.2307/2529310", NA, NA, "10.1007/s00477-016-1358-8", NA, "10.1046/j.1365-2907.1999.2940239.x", NA, "10.1371/journal.pmed.1000100", "10.3389/fvets.2019.00299", NA, NA, "10.1016/j.biocon.2010.01.019", "10.20506/rst.12.4.743", "10.1111/tbed.12636", _x000D_
"10.1017/S0950268817001613", "10.1016/j.prevetmed.2012.11.003", "10.1038/s41598-020-62736-y", NA, NA, NA, "10.1016/j.vetmic.2017.10.004", "10.1111/tbed.12837", NA, NA, "10.1002/ece3.6100", "10.1007/s00705-015-2430-2", NA, "10.1111/tbed.12437", "10.1099/vir.0.070508-0", "10.1098/rsos.170054", NA, "10.32800/abc.2014.37.0077", "10.1016/j.vetmic.2016.10.003", "10.3201/eid1412.080591", "10.20506/rst.18.2.1172", NA, "10.1016/j.jcpa.2014.09.003", NA, "10.1111/j.1865-1682.2011.01293.x", "10.1016/j.virusres.2020.198111", _x000D_
NA, NA, NA, NA, "10.3201/eid2610.200608", NA, "10.1111/avj.12278", NA), article.title = c("ICTV virus taxonomy profile: asfarviridae", NA, "Modelling infectious viral diseases in swine populations: a state of the art", "Threat to the French swine industry of African swine fever: surveillance, spread, and control perspectives", "African swine fever", "Modelling the effectiveness and risks of vaccination strategies to control classical swine fever epidemics", "Estimating the basic reproductive number (R0) for African swine fever virus (ASFV) transmission between pig herds in Uganda", _x000D_
"A mathematical model that simulates control options for African swine fever virus (ASFV)", "High virulence of African swine fever virus caucasus isolate in European wild boars of all ages", "Pathogenesis of African swine fever in domestic pigs and European wild boar", "Update on the risk of introduction of African swine fever by wild boar into disease-free European Union countries", "A hybrid modeling approach to simulating foot-and-mouth disease outbreaks in Australian livestock", "Eliminating bovine tuberculosis in cattle and badgers: insight from a dynamic model", _x000D_
NA, "Aujeszky’s disease and hepatitis e viruses transmission between domestic pigs and wild boars in Corsica: evaluating the importance of Wild/Domestic interactions and the efficacy of management measures", "Epidemiological considerations on African swine fever in Europe 2014-2018", "African swine fever: how can global spread be prevented?", "Small-scale pig farmers’ behavior, silent release of African swine fever virus and consequences for disease spread", "Council Directive 2002/60/EC of 27 June 2002 laying down specific provisions for the control of African swine fever and amending Directive 92/119/EEC as regards Teschen disease and African swine fever", _x000D_
"Bluetongue transmission and control in Europe: a systematic review of compartmental mathematical models", "Modelling spatial and temporal patterns of African swine fever in an isolated wild boar population to support decision-making", "African swine fever status in Europe", "Survival of African swine fever virus in excretions from pigs experimentally infected with the Georgia 2007/1 isolate", "African swine fever epidemiology and control", NA, "Preparation of African swine fever contigency plans", _x000D_
"African swine fever in wild boar ecology and biosecurity", NA, "Risk-based early detection system of African Swine Fever using mortality thresholds", "African swine fever virus excretion patterns in persistently infected animals: a quantitative approach", "Transmission rate of African swine fever virus under experimental conditions", "Characterization of African swine fever virus caucasus isolate in European wild boars", "African swine fever: a global view of the current challenge", "Experimental infection of domestic pigs with African swine fever virus Lithuania 2014 genotype II field isolate", _x000D_
"No hasty solutions for African swine fever", "Evaluation of the efficiency of active and passive surveillance in the detection of African swine fever in wild boar", "Dynamics of African swine fever virus shedding and excretion in domestic pigs infected by intramuscular inoculation and contact transmission", "Transmission routes of African swine fever virus to domestic pigs: current knowledge and future research directions", "Experimental pig-to-pig transmission dynamics for African swine fever virus, Georgia 2007/1 strain", _x000D_
"Inferring within-herd transmission parameters for African swine fever virus using mortality data from outbreaks in the Russian Federation", "Cartographical analysis of African swine fever outbreaks in the territory of the Russian Federation and computer modeling of the basic reproduction ratio", "Simulation of spread of African swine fever, including the effects of residues from dead animals", "Simulating the epidemiological and economic effects of an African swine fever epidemic in industrialized swine populations", _x000D_
"Control of African swine fever epidemics in industrialized swine populations", "Modeling the effects of duration and size of the control zones on the consequences of a hypothetical African swine fever epidemic in Denmark", "Simulation of transmission and persistence of African swine fever in wild boar in Denmark", "Streamlining “search and destroy”: cost-effective surveillance for invasive species management", "Bayesian inference of epidemiological parameters from transmission experiments", _x000D_
NA, "Mathematical formulation and validation of the Be-FAST model for Classical Swine Fever Virus spread between and within farms", NA, "MEGA X: molecular evolutionary genetics analysis across computing platforms", "The measurement of observer agreement for categorical data", NA, "Mobile barriers as emergency measure to control outbreaks of African swine fever in wild boar", "Elucidating transmission parameters of African swine fever through wild boar carcasses by combining spatio-temporal notification data and agent-based modelling", _x000D_
"Understanding ASF spread and emergency control concepts in wild boar populations using individual-based modelling and spatio-temporal surveillance data", "The feasibility of reintroducing Wild Boar (Sus scrofa) to Scotland", "A stochastic simulation model of African swine fever transmission in domestic pig farms in the Red River Delta region in Vietnam", "The PRISMA statement for reporting systematic reviews and meta-analyses of studies that evaluate health care interventions: explanation and elaboration", _x000D_
"Standardized risk analysis approach aimed to evaluate the last African swine fever eradication program performance, in Sardinia", "Mathematical approach to estimating the main epidemiological parameters of African swine fever in wild boar", NA, "Protecting islands from pest invasion: optimal allocation of biosecurity resources between quarantine and surveillance", "A model for the assessment of the animal disease risks associated with the importation of animals and animal products", "Understanding African Swine Fever infection dynamics in Sardinia using a spatially explicit transmission model in domestic pig farms", _x000D_
"Estimation of the transmission dynamics of African swine fever virus within a swine house", "Stochastic spatio-temporal modelling of African swine fever spread in the European Union during the high risk period", "Modelling the transmission and persistence of African swine fever in wild boar in contrasting European scenarios", NA, NA, NA, "Transmission of African swine fever virus from infected pigs by direct contact and aerosol routes", "Short time window for transmissibility of African swine fever virus from a contaminated environment", _x000D_
"Distance-­based methods in phylogenetics", "African swine fever", "Ecological drivers of African swine fever virus persistence in wild boar populations: insight for control", "Course and transmission characteristics of oral low-dose infection of domestic pigs and European wild boar with a Caucasian African swine fever virus isolate", "African swine fever", "Data-driven models of foot-and-Mouth disease dynamics: a review", "Related strains of African swine fever virus with different virulence: genome comparison and analysis", _x000D_
"Behaviour of free ranging wild boar towards their dead fellows: potential implications for the transmission of African swine fever", "African swine fever - Europe (19): Germany (BB) wild boar", "Invertebrates outcompete vertebrate facultative scavengers in simulated lynx kills in the Bavarian Forest National Park, Germany", "Challenges for African swine fever vaccine development—“… perhaps the end of the beginning", "African swine fever virus isolate, Georgia, 2007", "Methods of economic impact assessment", _x000D_
"The neighbor-joining method: a new method for reconstructing phylogenetic trees", "An update on the epidemiology and pathology of African swine fever", "African swine fever virus", "African swine fever: an epidemiological update", "Stability analysis and optimal control of a fractional-order model for African swine fever", NA, "Predicting spread and effective control measures for African swine fever-Should we blame the boars?", "Simulation-based investigation of ASF spread and control in wildlife without consideration of human non-compliance to biosecurity", _x000D_
"Mechanical transmission of African swine fever virus by Stomoxys calcitrans: insights from a mechanistic model", "Undetected circulation of African swine fever in wild boar, Asia", "The RAPIDD ebola forecasting challenge: synthesis and lessons learnt. Epidemics", "Modelling foot-and-mouth disease transmission in a wild pig-domestic cattle ecosystem", "Effects of social structure and management on risk of disease establishment in wild pigs"), volume = c("99", NA, "6", "6", NA, "6", "10", "11", "18", _x000D_
"173", "64", NA, "282", NA, NA, "5", "364", "5", "192", "156", "7", "11", "64", "8", NA, NA, NA, NA, NA, "160", "165", "17", "1", "64", "367", NA, NA, "178", "144", "65", "102", NA, "193", "197", "5", "167", "12", "7", NA, "219", NA, "35", "33", NA, NA, "31", "15", "29", NA, "6", "6", NA, NA, "143", "12", "65", "145", "108", "10", NA, NA, NA, "211", "65", NA, "Volume 2", "10", "160", "Vol. 1", "64", "96", "4", NA, "71", "206", "14", "18", "4", "152", NA, "59", "288", NA, NA, "14", NA, "26", "22", _x000D_
"93", NA), author = c("Alonso", "Anderson", "Andraud", "Andraud", "Arias", "Backer", "Barongo", "Barongo", "Blome", "Blome", "Bosch", "Bradhurst", "Brooks-Pollock", "Carrasco García", "Charrier", "Chenais", "Costard", "Costard", "Council of the European Union", "Courtejoie", "Croft", "Cwynar", "Davies", "Dixon", "FAO", "FAO", "FAO", "FAO", "Faverjon", "Ferreira", "Ferreira", "Gabriel", "Gallardo", "Gallardo", "Gavier-Widén", "Gervasi", "Guinat", "Guinat", "Guinat", "Guinat", "Gulenkin", "Halasa", _x000D_
"Halasa", "Halasa", "Halasa", "Halasa", "Hauser", "Hu", "INRAE", "Ivorra", "Keeling", "Kumar", "Landis", "Lange", "Lange", "Lange", "Lange", "Leaper", "Lee", "Liberati", "Loi", "Loi", "Marion", "Moore", "Morley", "Mur", "Nielsen", "Nigsch", "O’Neill", "OIE", "OIE", "OIE", "Olesen", "Olesen", "Pardi", "Penrith", "Pepin", "Pietschmann", "Plowright", "Pomeroy", "Portugal", "Probst", "ProMED-mail", "Ray", "Rock", "Rowlands", "Rushton", "Saitou", "Sanchez-Vizcaino", "Sanchez‐Vizcaino", "Sánchez‐Vizcaíno", _x000D_
"Shi", "Spitz", "Taylor", "Thulke", "Vergne", "Vergne", "Viboud", "Ward", "Yang"), year = c("2018", "1992", "2020", "2019", "2002", "2009", "2015", "2016", "2012", "2013", "2017", "2015", "2015", "2016", "2018", "2019", "2009", "2015", "2002", "2018", "2020", "2019", "2017", "2020", "2008", "2009", "2019", "2020", "2020", "2012", "2013", "2011", "2015", "2017", "2020", "2019", "2014", "2016", "2016", "2018", "2011", "2016", "2016", "2016", "2018", "2019", "2009", "2017", "2020", "2014", "2008", "2018", _x000D_
"1977", "2015", "2015", "2017", "2018", "1999", "2020", "2009", "2019", "2020", "2015", "2010", "1993", "2018", "2017", "2013", "2020", "2008", "2014", "2019", "2017", "2018", "2016", "2004", "2020", "2015", "1994", "2017", "2015", "2017", "2020", "2014", "2017", "2008", "1999", "1987", "2015", "2012", "2012", "2020", "1990", "2020", "2017", "2020", "2020", "2018", "2015", "2020"), journal.title = c("J. Gen. Virol.", NA, "Porcine Health Manag.", "Front. Vet. Sci.", NA, "J. R. Soc. Interface", "PLoS One", _x000D_
"PLoS One", "Emerg. Infect. Dis.", "Virus Res.", "Transbound. Emerg. Dis.", "Front. Environ. Sci.", "Proc. Biol. Sci.", NA, "Front. Vet. Sci.", "Porcine Health Manag.", "Philos. Trans. R. Soc. Lond., B, Biol. Sci.", "Sci. Rep.", "Off. J. Eur. Union L", "Prev. Vet. Med.", "Front. Vet. Sci.", "Viruses", "Transbound. Emerg. Dis.", "Annu. Rev. Anim. Biosci.", NA, NA, NA, NA, "Transbound. Emerg. Dis.", "Vet. Microbiol.", "Vet. Microbiol.", "Emerg. Infect. Dis.", "Porcine Health Manag.", "Transbound. Emerg. Dis.", _x000D_
"Science", "Vet. Sci.", "Vet. Res.", "Vet. Rec.", "Epidemiol. Infect.", "Transbound. Emerg. Dis.", "Prev. Vet. Med.", "Front. Vet. Sci.", "Vet. Microbiol.", "Vet. Microbiol.", "Front. Vet. Sci.", "Prev. Vet. Med.", "Ecol. Lett.", "Sci. Rep.", NA, "Ann. Oper. Res.", NA, "Mol. Biol. Evol.", "Biometrics", NA, NA, "Stoch. Environ. Res. Risk Assess.", "EFSA Support. Publ.", "Mamm. Rev.", "Transbound. Emerg. Dis.", "PLoS Med.", "Front. Vet. Sci.", "Vaccines", NA, "Biol. Conserv.", "Rev Sci Tech", "Transbound. Emerg. Dis.", _x000D_
"Epidemiol. Infect.", "Prev. Vet. Med.", "Sci. Rep.", NA, NA, NA, "Vet. Microbiol.", "Transbound. Emerg. Dis.", NA, NA, "Ecol. Evol.", "Arch. Virol.", NA, "Transbound. Emerg. Dis.", "J. Gen. Virol.", "R. Soc. Open Sci.", "Conf, OIE. ProMED-Mail 2020 10 Sep", "Anim. Biodiversity Conserv.", "Vet. Microbiol.", "Emerg. Infect. Dis.", "Rev. Sci. Tech.", "Mol. Biol. Evol.", "J. Comp. Pathol.", NA, "Transbound. Emerg. Dis.", "Virus Res.", NA, "Transbound. Emerg. Dis.", "EFSA Support. Publ.", "Transbound. Emerg. Dis.", _x000D_
"Emerg. Infect. Dis.", "RAPIDD Ebola Forecast. Challenge", "Aust. Vet. J.", "J. Anim. Ecol."), series.title = c(NA, "Infectious Diseases of Humans: Dynamics and Control", NA, NA, "Trends in Emerging Viral Infections of Swine", NA, NA, NA, NA, NA, NA, NA, NA, "Factores de riesgo de transmisión de enfermedades en ungulados cinegéticos del centro y sur de España", NA, NA, NA, NA, NA, NA, NA, NA, NA, NA, "EMPRES WATCH-African Swine Fever in the Caucasus", "FAO Animal Production and Health Manual No. 8", _x000D_
"FAO Animal Production and Health Manual No. 22", "FAOSTAT Statistical Database", NA, NA, NA, NA, NA, NA, NA, NA, NA, NA, NA, NA, NA, NA, NA, NA, NA, NA, NA, NA, "ASF Challenge", NA, "Modeling Infectious Diseases in Humans and Animals", NA, NA, "Alternative Control Strategies against ASF in Wild Boar Populations", "Proceedings of the Annual Meeting for the Society for Veterinary Epidemiology and Preventive Medicine", NA, NA, NA, NA, NA, NA, NA, "An Introduction to Mathematical Modelling", NA, NA, _x000D_
NA, NA, NA, NA, "Terrestrial Animal Health Code", "Technical Disease Card. African Swine Fever", "Terrestrial Animal Health Code", NA, NA, "Encyclopedia of Evolutionary Biology", NA, NA, NA, NA, NA, NA, NA, NA, NA, NA, NA, NA, NA, NA, "Diseases of Swine", NA, NA, "Spatial Strategies: an Attempt to Classify Daily Movements of Wild Boar", NA, NA, NA, NA, NA, NA, NA))</t>
  </si>
  <si>
    <t>S0167587721001021</t>
  </si>
  <si>
    <t>list(date = c("2021-06-01", "2022-04-27", "2021-06-01", "2021-06-01", "2021-06-01", "2021-06-01", "2021-06-01"), content.version = c("tdm", "am", "stm-asf", "stm-asf", "stm-asf", "stm-asf", "stm-asf"), delay.in.days = c(0, 330, 0, 0, 0, 0, 0), URL = c("https://www.elsevier.com/tdm/userlicense/1.0/", "http://www.elsevier.com/open-access/userlicense/1.0/", "https://doi.org/10.15223/policy-017", "https://doi.org/10.15223/policy-037", "https://doi.org/10.15223/policy-012", "https://doi.org/10.15223/policy-029", _x000D_
"https://doi.org/10.15223/policy-004"))</t>
  </si>
  <si>
    <t>list(value = c("Elsevier", "Mechanistic modelling of African swine fever: A systematic review", "Preventive Veterinary Medicine", "https://doi.org/10.1016/j.prevetmed.2021.105358", "article", "© 2021 Elsevier B.V. All rights reserved."), name = c("publisher", "articletitle", "journaltitle", "articlelink", "content_type", "copyright"), label = c("This article is maintained by", "Article Title", "Journal Title", "CrossRef DOI link to publisher maintained version", "Content Type", "Copyright"))</t>
  </si>
  <si>
    <t>10.1017/s0950268819000633</t>
  </si>
  <si>
    <t>Estimating within-flock transmission rate parameter for H5N2 highly pathogenic avian influenza virus in Minnesota turkey flocks during the 2015 epizootic</t>
  </si>
  <si>
    <t>https://doi.org/10.1017/s0950268819000633</t>
  </si>
  <si>
    <t>&lt;jats:title&gt;Abstract&lt;/jats:title&gt;&lt;jats:p&gt;Better control of highly pathogenic avian influenza (HPAI) outbreaks requires deeper understanding of within-flock virus transmission dynamics. For such fatal diseases, daily mortality provides a proxy for disease incidence. We used the daily mortality data collected during the 2015 H5N2 HPAI outbreak in Minnesota turkey flocks to estimate the within-flock transmission rate parameter (&lt;jats:italic&gt;β&lt;/jats:italic&gt;). The number of birds in Susceptible, Exposed, Infectious and Recovered compartments was inferred from the data and used in a generalised linear mixed model (GLMM) to estimate the parameters. Novel here was the correction of these data for normal mortality before use in the fitting process. We also used mortality threshold to determine HPAI-like mortality to improve the accuracy of estimates from the back-calculation approach. The estimated &lt;jats:italic&gt;β&lt;/jats:italic&gt; was 3.2 (95% confidence interval (CI) 2.3–4.3) per day with a basic reproduction number of 12.8 (95% CI 9.2–17.2). Although flock-level estimates varied, the overall estimate was comparable to those from other studies. Sensitivity analyses demonstrated that the estimated &lt;jats:italic&gt;β&lt;/jats:italic&gt; was highly sensitive to the bird-level latent period, emphasizing the need for its precise estimation. In all, for fatal poultry diseases, the back-calculation approach provides a computationally efficient means to obtain reasonable transmission parameter estimates from mortality data.&lt;/jats:p&gt;</t>
  </si>
  <si>
    <t>list(ORCID = c("https://orcid.org/0000-0002-5407-2478", NA, NA, NA, NA, NA, NA, NA, NA), authenticated.orcid = c(FALSE, NA, NA, NA, NA, NA, NA, NA, NA), given = c("A.", "S.", "T. J.", "P. J.", "J. T.", "K. A.", "E.", "D. A.", "C. J."), family = c("Ssematimba", "Malladi", "Hagenaars", "Bonney", "Weaver", "Patyk", "Spackman", "Halvorson", "Cardona"), sequence = c("first", "additional", "additional", "additional", "additional", "additional", "additional", "additional", "additional"))</t>
  </si>
  <si>
    <t>list(URL = "https://www.cambridge.org/core/services/aop-cambridge-core/content/view/S0950268819000633", content.type = "unspecified", content.version = "vor", intended.application = "similarity-checking")</t>
  </si>
  <si>
    <t>list(key = c("S0950268819000633_ref33", "S0950268819000633_ref30", "S0950268819000633_ref27", "S0950268819000633_ref25", "S0950268819000633_ref23", "S0950268819000633_ref21", "S0950268819000633_ref20", "S0950268819000633_ref19", "S0950268819000633_ref17", "S0950268819000633_ref16", "S0950268819000633_ref14", "S0950268819000633_ref13", "S0950268819000633_ref10", "S0950268819000633_ref9", "S0950268819000633_ref7", "S0950268819000633_ref3", "S0950268819000633_ref2", "S0950268819000633_ref1", "S0950268819000633_ref29", _x000D_
"S0950268819000633_ref18", "S0950268819000633_ref12", "S0950268819000633_ref15", "S0950268819000633_ref26", "S0950268819000633_ref4", "S0950268819000633_ref6", "S0950268819000633_ref22", "S0950268819000633_ref31", "S0950268819000633_ref32", "S0950268819000633_ref8", "S0950268819000633_ref24", "S0950268819000633_ref28", "S0950268819000633_ref5", "S0950268819000633_ref11"), doi.asserted.by = c("publisher", "publisher", "publisher", NA, "publisher", NA, "publisher", NA, "publisher", "publisher", "publisher", _x000D_
"publisher", "publisher", NA, NA, NA, "publisher", NA, "publisher", "publisher", "publisher", NA, "publisher", "publisher", "publisher", "publisher", "publisher", "publisher", "publisher", "publisher", "publisher", "publisher", "publisher"), DOI = c("10.1017/S0950268802007148", "10.1086/522007", "10.1371/journal.pone.0045059", NA, "10.1073/pnas.0505098102", NA, "10.1007/BF00276550", NA, "10.1080/03079450601161406", "10.1637/0005-2086-47.s3.844", "10.1186/s12917-016-0890-6", "10.1016/j.prevetmed.2008.12.003", _x000D_
"10.1637/9636-122910-Reg.1", NA, NA, NA, "10.1637/11350-121715-Reg", NA, "10.1016/j.prevetmed.2010.04.006", "10.1080/03079458608436328", "10.1038/s41598-018-26954-9", NA, "10.1371/journal.ppat.1000281", "10.1186/s12917-018-1602-1", "10.1016/S0167-5877(97)00058-5", "10.1111/tbed.12692", "10.1016/S0169-5347(01)02144-9", "10.1086/285727", "10.1007/BF00178324", "10.18637/jss.v067.i01", "10.1016/j.vaccine.2008.09.022", "10.1016/0025-5564(94)90006-X", "10.1637/11870-042518-Reg.1"), volume.title = c(NA, _x000D_
NA, NA, "R: A Language and Environment for Statistical Computing", NA, "Analysis of Infectious Disease Data", NA, NA, NA, NA, NA, NA, NA, NA, NA, NA, NA, NA, NA, NA, NA, NA, NA, NA, NA, NA, NA, NA, NA, NA, NA, NA, NA), year = c(NA, NA, NA, "2015", NA, "1989", NA, "1972", NA, NA, NA, NA, NA, NA, NA, NA, NA, NA, NA, NA, NA, NA, NA, NA, NA, NA, NA, NA, NA, NA, NA, NA, NA), author = c(NA, NA, NA, NA, NA, "Becker", NA, "Slemons", NA, NA, NA, NA, NA, NA, NA, NA, NA, NA, NA, NA, NA, NA, NA, NA, NA, NA, _x000D_
NA, NA, NA, NA, NA, NA, NA), first.page = c(NA, NA, NA, NA, NA, NA, NA, "521", NA, NA, NA, NA, NA, NA, NA, NA, NA, NA, NA, NA, NA, NA, NA, NA, NA, NA, NA, NA, NA, NA, NA, NA, NA), article.title = c(NA, NA, NA, NA, NA, NA, NA, "Host response differences among 5 avian species to an influenza virus – A/turkey/Ontario/7732/66 (Hav5N?)", NA, NA, NA, NA, NA, NA, NA, NA, NA, NA, NA, NA, NA, NA, NA, NA, NA, NA, NA, NA, NA, NA, NA, NA, NA), volume = c(NA, NA, NA, NA, NA, NA, NA, "47", NA, NA, NA, NA, NA, _x000D_
NA, NA, NA, NA, NA, NA, NA, NA, NA, NA, NA, NA, NA, NA, NA, NA, NA, NA, NA, NA), journal.title = c(NA, NA, NA, NA, NA, NA, NA, "Bulletin of the World Health Organization", NA, NA, NA, NA, NA, NA, NA, NA, NA, NA, NA, NA, NA, NA, NA, NA, NA, NA, NA, NA, NA, NA, NA, NA, NA), unstructured = c(NA, NA, NA, NA, NA, NA, NA, NA, NA, NA, NA, NA, NA, "Malladi S. (2016) Evaluation of Mortality Triggers for Detecting HPAI in Meat Turkey Premises. In The 9th International Symposium on Avian Influenza, April 12-15, 2015 2016. Athens, Georgia, USA: AAAP.", _x000D_
"Spickler AR , Trampel DW and Roth JA (2012) The Onset of Virus Shedding and Clinical Signs in Turkeys Infected with High and Low Pathogenicity Avian Influenza Viruses. Available at http://www.cfsph.iastate.edu/HPAI/resources/AvFlu-turkeys11May2012.Spickler.pdf (Accessed 19 May 2016).", "Greene JL (2015) Update on the Highly-Pathogenic Avian Influenza Outbreak of 2014–2015. Congressional Research Service. Available at https://fas.org/sgp/crs/misc/R44114.pdf.", NA, "USDA APHIS VS (2016) Final Report for the 2014–2015 Outbreak of Highly Pathogenic Avian Influenza (HPAI) in the United States: August 11, 2016. Available at https://www.aphis.usda.gov/animal_health/emergency_management/downloads/hpai/presentation/finalreport14-15_shortppt.pdf (Accessed 17 September 2018).", _x000D_
NA, NA, NA, "Cardona C An Assessment of the Risk Associated with the Movement of Turkeys to Market Into, Within, and Out of a Control Area during a Highly Pathogenic Avian Influenza Outbreak in the United States. 2018, Collaborative agreement between USDA:APHIS:VS and University of Minnesota Center for Secure Food Systems: Fort Collins, CO. p. 217.", NA, NA, NA, NA, NA, NA, NA, NA, NA, NA, NA))</t>
  </si>
  <si>
    <t>S0950268819000633</t>
  </si>
  <si>
    <t>2019-04-22</t>
  </si>
  <si>
    <t>list(date = "2019-04-22", content.version = "unspecified", delay.in.days = 111, URL = "http://creativecommons.org/licenses/by/4.0/")</t>
  </si>
  <si>
    <t>10.1111/tbed.12692</t>
  </si>
  <si>
    <t>2017-08-14</t>
  </si>
  <si>
    <t>e127-e134</t>
  </si>
  <si>
    <t>Estimating the between-farm transmission rates for highly pathogenic avian influenza subtype H5N1 epidemics in Bangladesh between 2007 and 2013</t>
  </si>
  <si>
    <t>list(ORCID = c("https://orcid.org/0000-0002-5407-2478", NA, NA, NA, NA, NA, NA), authenticated.orcid = c(FALSE, NA, NA, NA, NA, NA, NA), given = c("A.", "I.", "G. M.", "M.", "G. J.", "T. J.", "B."), family = c("Ssematimba", "Okike", "Ahmed", "Yamage", "Boender", "Hagenaars", "Bett"), sequence = c("first", "additional", "additional", "additional", "additional", "additional", "additional"), affiliation.name = c("Department of Mathematics; Faculty of Science; Gulu University; Gulu Uganda", "International Livestock Research Institute; Ibadan Nigeria", _x000D_
"Emergency Centre for Transboundary Animal Diseases; Food and Agriculture Organization of the United Nations; Dhaka Bangladesh", "Emergency Centre for Transboundary Animal Diseases; Food and Agriculture Organization of the United Nations; Dhaka Bangladesh", "Department of Bacteriology and Epidemiology; Wageningen Bioveterinary Research; Lelystad The Netherlands", "Department of Bacteriology and Epidemiology; Wageningen Bioveterinary Research; Lelystad The Netherlands", "International Livestock Research Institute; Nairobi Kenya"_x000D_
))</t>
  </si>
  <si>
    <t>list(URL = c("https://api.wiley.com/onlinelibrary/tdm/v1/articles/10.1111%2Ftbed.12692", "http://onlinelibrary.wiley.com/wol1/doi/10.1111/tbed.12692/fullpdf"), content.type = c("application/pdf", "unspecified"), content.version = c("vor", "vor"), intended.application = c("text-mining", "similarity-checking"))</t>
  </si>
  <si>
    <t>list(issue = c("06", "4", NA, "1", "12", "4", "9", "4", "6855", "22", "2", "2-4", "5", "7", "1", "2", NA, "2", NA, NA, NA, NA, "1", "7", "1", "s1", "12", "2", "1609", "02", "1728"), key = c("10.1111/tbed.12692-BIB0001|tbed12692-cit-0001", "10.1111/tbed.12692-BIB0002|tbed12692-cit-0002", "10.1111/tbed.12692-BIB0003|tbed12692-cit-0003", "10.1111/tbed.12692-BIB0004|tbed12692-cit-0004", "10.1111/tbed.12692-BIB0005|tbed12692-cit-0005", "10.1111/tbed.12692-BIB0006|tbed12692-cit-0006", "10.1111/tbed.12692-BIB0007|tbed12692-cit-0007", _x000D_
"10.1111/tbed.12692-BIB0008|tbed12692-cit-0008", "10.1111/tbed.12692-BIB0009|tbed12692-cit-0009", "10.1111/tbed.12692-BIB0010|tbed12692-cit-0010", "10.1111/tbed.12692-BIB0011|tbed12692-cit-0011", "10.1111/tbed.12692-BIB0012|tbed12692-cit-0012", "10.1111/tbed.12692-BIB0013|tbed12692-cit-0013", "10.1111/tbed.12692-BIB0014|tbed12692-cit-0014", "10.1111/tbed.12692-BIB0015|tbed12692-cit-0015", "10.1111/tbed.12692-BIB0016|tbed12692-cit-0016", "10.1111/tbed.12692-BIB0017|tbed12692-cit-0017", "10.1111/tbed.12692-BIB0018|tbed12692-cit-0018", _x000D_
"10.1111/tbed.12692-BIB0019|tbed12692-cit-0019", "10.1111/tbed.12692-BIB0020|tbed12692-cit-0020", "10.1111/tbed.12692-BIB0021|tbed12692-cit-0021", "10.1111/tbed.12692-BIB0022|tbed12692-cit-0022", "10.1111/tbed.12692-BIB0023|tbed12692-cit-0023", "10.1111/tbed.12692-BIB0024|tbed12692-cit-0024", "10.1111/tbed.12692-BIB0025|tbed12692-cit-0025", "10.1111/tbed.12692-BIB0026|tbed12692-cit-0026", "10.1111/tbed.12692-BIB0027|tbed12692-cit-0027", "10.1111/tbed.12692-BIB0028|tbed12692-cit-0028", "10.1111/tbed.12692-BIB0029|tbed12692-cit-0029", _x000D_
"10.1111/tbed.12692-BIB0030|tbed12692-cit-0030", "10.1111/tbed.12692-BIB0031|tbed12692-cit-0031"), doi.asserted.by = c("crossref", "crossref", NA, "crossref", "crossref", "crossref", "crossref", "crossref", "crossref", "crossref", "crossref", "crossref", "crossref", NA, "crossref", "crossref", NA, "crossref", NA, "crossref", NA, NA, "crossref", "crossref", "crossref", "crossref", "crossref", "crossref", "crossref", "crossref", "crossref"), first.page = c("843", "247", NA, "60", "1909", "278", "3556", _x000D_
"365", "542", "9177", "183", "179", "460", "116", "104", "143", NA, "67", NA, "2175", NA, NA, "347", "e40929", "106", "707", "2088", "200", "599", "219", "444"), DOI = c("10.1017/S0950268810000178", "10.1016/j.prevetmed.2008.10.007", NA, "10.1111/tbed.12003", "10.3201/eid1412.071567", "10.1016/j.prevetmed.2008.12.003", "10.1073/pnas.1310043111", "10.1007/BF00178324", "10.1038/35097116", "10.1073/pnas.1220815110", "10.1080/03079457.2014.898244", "10.1016/j.prevetmed.2009.05.027", "10.1111/j.1865-1682.2011.01297.x", _x000D_
NA, "10.1016/j.prevetmed.2010.05.013", "10.1016/j.prevetmed.2012.01.021", NA, "10.1016/j.epidem.2013.03.001", NA, "10.1038/srep02175", NA, NA, "10.1146/annurev-animal-022114-111017", "10.1371/journal.pone.0040929", "10.1016/j.prevetmed.2012.09.001", "10.1637/8821-040209-Review.1", "10.1086/425583", "10.1111/tbed.12108", "10.1098/rspb.2006.3754", "10.1017/S0950268808000885", "10.1098/rspb.2011.0913"), article.title = c("The space-time clustering of highly pathogenic avian influenza (HPAI) H5N1 outbreaks in Bangladesh", _x000D_
"The role of backyard poultry flocks in the epidemic of highly pathogenic avian influenza virus (H7N7) in the Netherlands in 2003", NA, "Transmission rate and reproductive number of the H5N1 highly pathogenic avian influenza virus during the December 2005-July 2008 epidemic in Nigeria", "Avian influenza outbreaks in chickens, Bangladesh", "Back-calculation method shows that within-flock transmission of highly pathogenic avian influenza (H7N7) virus in the Netherlands is not influenced by housing risk factors", _x000D_
"Small distances can keep bacteria at bay for days", "On the definition and the computation of the basic reproduction ratio R0 in models for infectious-diseases in heterogeneous populations", "Transmission intensity and impact of control policies on the foot and mouth epidemic in Great Britain", "Interventions for avian influenza A (H5N1) risk management in live bird market networks", "Molecular evolution of H5N1 highly pathogenic avian influenza viruses in Bangladesh between 2007 and 2012", "Farm- and flock-level risk factors associated with Highly Pathogenic Avian Influenza outbreaks on small holder duck and chicken farms in the Mekong Delta of Viet Nam", _x000D_
"New introduction of clade 2.3.2.1 avian influenza virus (H5N1) into Bangladesh", "Challenges and prospects of poultry industry in Bangladesh", "Risk factors and clusters of highly pathogenic avian influenza H5N1 outbreaks in Bangladesh", "Estimating spatial and temporal variations of the reproduction number for highly pathogenic avian influenza H5N1 epidemic in Thailand", NA, "Implications of within-farm transmission for network dynamics: Consequences for the spread of avian influenza", NA, "Modeling highly pathogenic avian influenza transmission in wild birds and poultry in West Bengal, India", _x000D_
NA, NA, "Environmental role in influenza virus outbreaks", "Estimating the per-contact probability of infection by highly pathogenic avian influenza (H7N7) virus during the 2003 epidemic in The Netherlands", "Avian influenza transmission risks: Analysis of biosecurity measures and contact structure in Dutch poultry farming", "Use of epidemiologic models in the control of highly pathogenic avian influenza", "Avian influenza A virus (H7N7) epidemic in the Netherlands in 2003: Course of the epidemic and effectiveness of control measures", _x000D_
"Estimating the transmissibility of H5N1 and the effect of vaccination in Indonesia", "How generation intervals shape the relationship between growth rates and reproductive numbers", "Estimation of the basic reproductive number (R0) for epidemic, highly pathogenic avian influenza subtype H5N1 spread", "Unravelling transmission trees of infectious diseases by combining genetic and epidemiological data"), volume = c("138", "88", NA, "61", "14", "88", "111", "28", "413", "110", "43", "91", "59", "6", _x000D_
"96", "106", NA, "5", NA, "3", NA, NA, "3", "7", "109", "54", "190", "62", "274", "137", "279"), author = c("Ahmed", "Bavinck", "Becker", "Bett", "Biswas", "Bos", "Bunnik", "Diekmann", "Ferguson", "Fournié", "Haque", "Henning", "Islam", "Islam", "Loth", "Marquetoux", "Mollison", "Nickbakhsh", NA, "Pandit", NA, NA, "Sooryanarain", "Ssematimba", "Ssematimba", "Stegeman", "Stegeman", "Walker", "Wallinga", "Ward", "Ypma"), year = c("2010", "2009", "1989", "2014", "2008", "2009", "2014", "1990", "2001", _x000D_
"2013", "2014", "2009", "2012", "2014", "2010", "2012", "1995", "2013", NA, "2013", NA, NA, "2015", "2012", "2013", "2010", "2004", "2015", "2007", "2009", "2012"), journal.title = c("Epidemiology and Infection", "Preventive Veterinary Medicine", NA, "Transboundary and Emerging Diseases", "Emerging Infectious Diseases", "Preventive Veterinary Medicine", "Proceedings of the National Academy of Sciences", "Journal of Mathematical Biology", "Nature", "Proceedings of the National Academy of Sciences of the United States of America", _x000D_
"Avian Pathology", "Preventive Veterinary Medicine", "Transboundary and Emerging Diseases", "European Journal of Business and Management", "Preventive Veterinary Medicine", "Preventive Veterinary Medicine", NA, "Epidemics", NA, "Scientific Reports", NA, NA, "Annual Review of Animal Biosciences", "PLoS One", "Preventive Veterinary Medicine", "Avian Diseases", "Journal of Infectious Diseases", "Transboundary and Emerging Diseases", "Proceedings of the Royal Society B: Biological Sciences", "Epidemiology and Infection", _x000D_
"Proceedings of the Royal Society B: Biological Sciences"), volume.title = c(NA, NA, "Analysis of infectious disease data", NA, NA, NA, NA, NA, NA, NA, NA, NA, NA, NA, NA, NA, "Epidemic models and their relation to data", NA, NA, NA, NA, NA, NA, NA, NA, NA, NA, NA, NA, NA, NA), unstructured = c(NA, NA, NA, NA, NA, NA, NA, NA, NA, NA, NA, NA, NA, NA, NA, NA, NA, NA, "OIE 2015 WAHID Interface Animal Health Information: Update On Highly Pathogenic Avian Influenza In Animals (Type H5 and H7) http://www.oie.int/en/animal-health-in-the-world/update-on-avian-influenza/2007/", _x000D_
NA, "R Core Team 2005 R: A language and environment for statistical computing Vienna, Austria R Foundation for Statistical Computing https://www.R-project.org/", "Raha , S. K. 2014 Poultry Industry in Bangladesh: Present status and future potential http://www.bea-bd.org/site/images/pdf/084.pdf", NA, NA, NA, NA, NA, NA, NA, NA, NA))</t>
  </si>
  <si>
    <t>list(date = c("2017-08-14", "2017-08-14"), content.version = c("tdm", "vor"), delay.in.days = c(0, 0), URL = c("http://doi.wiley.com/10.1002/tdm_license_1.1", "http://onlinelibrary.wiley.com/termsAndConditions#vor"))</t>
  </si>
  <si>
    <t>Veterinary Microbiology</t>
  </si>
  <si>
    <t>2014-01</t>
  </si>
  <si>
    <t>10.1016/j.vetmic.2013.10.020</t>
  </si>
  <si>
    <t>0378-1135</t>
  </si>
  <si>
    <t>78-87</t>
  </si>
  <si>
    <t>Quantitative transmission characteristics of different H5 low pathogenic avian influenza viruses in Muscovy ducks</t>
  </si>
  <si>
    <t>list(given = c("Éric", "Jean-Paul", "Michel", "Chantal", "Josiane", "Carole", "Isabelle", "Pascale", "Guillaume", "François-Xavier", "Nicolas", "Véronique"), family = c("Niqueux", "Picault", "Amelot", "Allée", "Lamandé", "Guillemoto", "Pierre", "Massin", "Blot", "Briand", "Rose", "Jestin"), sequence = c("first", "additional", "additional", "additional", "additional", "additional", "additional", "additional", "additional", "additional", "additional", "additional"))</t>
  </si>
  <si>
    <t>list(URL = c("https://api.elsevier.com/content/article/PII:S0378113513004938?httpAccept=text/xml", "https://api.elsevier.com/content/article/PII:S0378113513004938?httpAccept=text/plain"), content.type = c("text/xml", "text/plain"), content.version = c("vor", "vor"), intended.application = c("text-mining", "text-mining"))</t>
  </si>
  <si>
    <t>list(key = c("10.1016/j.vetmic.2013.10.020_bib0005", "10.1016/j.vetmic.2013.10.020_bib0010", "10.1016/j.vetmic.2013.10.020_bib0015", "10.1016/j.vetmic.2013.10.020_bib0020", "10.1016/j.vetmic.2013.10.020_bib0025", "10.1016/j.vetmic.2013.10.020_bib0030", "10.1016/j.vetmic.2013.10.020_bib0035", "10.1016/j.vetmic.2013.10.020_bib0040", "10.1016/j.vetmic.2013.10.020_bib0045", "10.1016/j.vetmic.2013.10.020_bib0050", "10.1016/j.vetmic.2013.10.020_bib0055", "10.1016/j.vetmic.2013.10.020_bib0060", "10.1016/j.vetmic.2013.10.020_bib0065", _x000D_
"10.1016/j.vetmic.2013.10.020_bib0070", "10.1016/j.vetmic.2013.10.020_bib0075", "10.1016/j.vetmic.2013.10.020_bib0080", "10.1016/j.vetmic.2013.10.020_bib0085", "10.1016/j.vetmic.2013.10.020_bib0090", "10.1016/j.vetmic.2013.10.020_bib0095", "10.1016/j.vetmic.2013.10.020_bib0100", "10.1016/j.vetmic.2013.10.020_bib0105", "10.1016/j.vetmic.2013.10.020_bib0110", "10.1016/j.vetmic.2013.10.020_bib0115", "10.1016/j.vetmic.2013.10.020_bib0120", "10.1016/j.vetmic.2013.10.020_bib0125", "10.1016/j.vetmic.2013.10.020_bib0130", _x000D_
"10.1016/j.vetmic.2013.10.020_bib0135", "10.1016/j.vetmic.2013.10.020_bib0140", "10.1016/j.vetmic.2013.10.020_bib0145", "10.1016/j.vetmic.2013.10.020_bib0150", "10.1016/j.vetmic.2013.10.020_bib0155", "10.1016/j.vetmic.2013.10.020_bib0160", "10.1016/j.vetmic.2013.10.020_bib0165", "10.1016/j.vetmic.2013.10.020_bib0170", "10.1016/j.vetmic.2013.10.020_bib0175", "10.1016/j.vetmic.2013.10.020_bib0180", "10.1016/j.vetmic.2013.10.020_bib0185", "10.1016/j.vetmic.2013.10.020_bib0190", "10.1016/j.vetmic.2013.10.020_bib0195", _x000D_
"10.1016/j.vetmic.2013.10.020_bib0200", "10.1016/j.vetmic.2013.10.020_bib0205", "10.1016/j.vetmic.2013.10.020_bib0210", "10.1016/j.vetmic.2013.10.020_bib0215", "10.1016/j.vetmic.2013.10.020_bib0220", "10.1016/j.vetmic.2013.10.020_bib0225", "10.1016/j.vetmic.2013.10.020_bib0230", "10.1016/j.vetmic.2013.10.020_bib0235", "10.1016/j.vetmic.2013.10.020_bib0240", "10.1016/j.vetmic.2013.10.020_bib0245", "10.1016/j.vetmic.2013.10.020_bib0250", "10.1016/j.vetmic.2013.10.020_bib0255", "10.1016/j.vetmic.2013.10.020_bib0260", _x000D_
"10.1016/j.vetmic.2013.10.020_bib0265", "10.1016/j.vetmic.2013.10.020_bib0270", "10.1016/j.vetmic.2013.10.020_bib0275", "10.1016/j.vetmic.2013.10.020_bib0280"), doi.asserted.by = c("crossref", NA, "crossref", "crossref", "crossref", "crossref", "crossref", "crossref", "crossref", "crossref", NA, "crossref", "crossref", "crossref", NA, "crossref", "crossref", "crossref", "crossref", "crossref", "crossref", "crossref", "crossref", "crossref", "crossref", "crossref", NA, "crossref", "crossref", "crossref", _x000D_
"crossref", NA, NA, "crossref", "crossref", "crossref", "crossref", "crossref", "crossref", "crossref", "crossref", "crossref", "crossref", "crossref", "crossref", "crossref", NA, "crossref", "crossref", "crossref", "crossref", "crossref", "crossref", "crossref", "crossref", "crossref"), first.page = c("3", NA, "e71", "278", "6322", "297", "e1000281", "960", "6549", "479", "1", NA, "e26935", "333", NA, "49", "e349", "207", "253", "187", "538", "e10997", "6108", "99", "299", "293", "21", "318", "143", _x000D_
"295", "813", NA, NA, "62", "113", "275", "168", "74", "2864", "e45059", "5463", NA, "31", "3256", "59", "2088", "153", "455", "1679", "1003", "18141", "8318", "91", "157", "219", "135"), DOI = c("10.1016/S0378-1135(00)00160-7", NA, "10.1371/journal.pcbi.0030071", "10.1016/j.prevetmed.2008.12.003", "10.1016/j.vaccine.2008.09.022", "10.1016/j.prevetmed.2010.04.006", "10.1371/journal.ppat.1000281", "10.1099/vir.0.016733-0", "10.1016/j.vaccine.2011.07.004", "10.1637/10030-120511-Reg.1", NA, "10.1017/S0950268813000125", _x000D_
"10.1371/journal.pone.0026935", "10.20506/rst.28.1.1859", NA, "10.20506/rst.28.1.1863", "10.1371/journal.pone.0000349", "10.1016/j.vetmic.2011.09.016", "10.1016/j.prevetmed.2012.06.010", "10.1016/j.vetmic.2011.04.022", "10.1637/8790-040109-Reg.1", "10.1371/journal.pone.0010997", "10.1073/pnas.100133697", "10.1017/S0950268810001330", "10.1080/10618600.1996.10474713", "10.1017/S0950268801006537", NA, "10.1016/j.prevetmed.2007.04.017", "10.1016/j.prevetmed.2012.01.021", "10.1016/S0169-5347(01)02144-9", _x000D_
"10.1017/S0950268809991038", NA, NA, "10.1186/1297-9716-44-62", "10.20506/rst.28.1.1869", "10.1007/s10393-010-0338-6", "10.1016/j.vetmic.2010.09.007", "10.1186/1297-9716-42-74", "10.1016/j.vaccine.2009.02.085", "10.1371/journal.pone.0045059", "10.1073/pnas.74.12.5463", "10.1016/j.jviromet.2013.05.002", "10.1186/1746-6148-6-31", "10.1128/JCM.40.9.3256-3260.2002", "10.1016/j.vetmic.2010.06.012", "10.1086/425583", NA, "10.1637/8229-012508-Reg.1", "10.1086/522007", "10.1017/S0950268803001067", "10.1073/pnas.0505098102", _x000D_
"10.1016/j.vaccine.2007.09.048", "10.1016/j.virol.2008.08.037", "10.1016/j.mbs.2007.04.009", "10.1017/S0950268808000885", "10.4081/gh.2012.112"), article.title = c("A review of avian influenza in different bird species", "Quantification of porcine circovirus type 2 (PCV-2) within- and between-pen transmission in pigs", "Risk maps for the spread of highly pathogenic avian influenza in poultry", "Back-calculation method shows that within-flock transmission of highly pathogenic avian influenza (H7N7) virus in the Netherlands is not influenced by housing risk factors", _x000D_
"Effect of H7N1 vaccination on highly pathogenic avian influenza H7N7 virus transmission in turkeys", "Within-flock transmission of H7N1 highly pathogenic avian influenza virus in turkeys during the Italian epidemic in 1999–2000", "Estimation of transmission parameters of H5N1 avian influenza virus in chickens", "Phylogeny and genotyping of recent avian low-pathogenic H5 subtype influenza viruses from French ducks", "Pekin and Muscovy ducks respond differently to vaccination with a H5N1 highly pathogenic avian influenza (HPAI) commercial inactivated vaccine", _x000D_
"Differences in pathogenicity, response to vaccination, and innate immune responses in different types of ducks infected with a virulent H5N1 highly pathogenic avian Influenza virus from Vietnam", "Commission Decision 2006/437/EC of 4 August 2006 approving a diagnostic manual for avian influenza as provided for in Council Directive 2005/94/EC", "The impact of viral tropism and housing conditions on the transmission of three H5/H7 low pathogenic avian influenza viruses in chickens", "Transmission dynamics of low pathogenicity avian influenza infections in Turkey flocks", _x000D_
"Intra- and interspecies transmission of H7N7 highly pathogenic avian influenza virus during the avian influenza epidemic in the Netherlands in 2003", NA, "Epidemiology of low pathogenic avian influenza viruses in wild birds", "The transmissibility of highly pathogenic avian influenza in commercial poultry in industrialised countries", "Transmission characteristics of low pathogenic avian influenza virus of H7N7 and H5N7 subtypes in layer chickens", "Using egg production data to quantify within-flock transmission of low pathogenic avian influenza virus in commercial layer chickens", _x000D_
"Transmission between chickens of an H7N1 low pathogenic avian influenza virus isolated during the epidemic of 1999 in Italy", "Experimental infection of muscovy ducks with highly pathogenic avian influenza virus (H5N1) belonging to clade 2.2", "Model-based evaluation of highly and low pathogenic avian influenza dynamics in wild birds", "A DNA transfection system for generation of influenza A virus from eight plasmids", "Reproductive ratio for the local spread of highly pathogenic avian influenza in wild bird populations of Europe, 2005–2008", _x000D_
"R: a language for data analysis and graphics", "Within- and between-pen transmission of Classical Swine Fever Virus: a new method to estimate the basic reproduction ratio from transmission experiments", "Design and analysis of transmission experiment", "Transmission parameters of highly pathogenic avian influenza (H7N1) among industrial poultry farms in northern Italy in 1999–2000", "Estimating spatial and temporal variations of the reproduction number for highly pathogenic avian influenza H5N1 epidemic in Thailand", _x000D_
"How should pathogen transmission be modelled?", "Evaluation of interventions and vaccination strategies for low pathogenicity avian influenza: spatial and space-time analyses and quantification of the spread of infection", "Avian influenza", "Avian influenza", "Effect of species, breed and route of virus inoculation on the pathogenicity of H5N1 highly pathogenic influenza (HPAI) viruses in domestic ducks", "Pathogenesis and pathobiology of avian influenza virus infection in birds", "Transmission dynamics of highly pathogenic avian influenza at Lake Constance (Europe) during the outbreak of winter 2005–2006", _x000D_
"Susceptibility of Muscovy (Cairina moschata) and mallard ducks (Anas platyrhynchos) to experimental infections by different genotypes of H5N1 avian influenza viruses", "A single vaccination of commercial broilers does not reduce transmission of H5N1 highly pathogenic avian influenza", "An inactivated H5N2 vaccine reduces transmission of highly pathogenic H5N1 avian influenza virus among native chickens", "Quantifying transmission of highly pathogenic and low pathogenicity H7N1 avian influenza in turkeys", _x000D_
"DNA sequencing with chain-terminating inhibitors", "Evaluation of a commercial ELISA for H5 low pathogenic avian influenza virus antibody detection in duck sera using Bayesian methods", "Evaluating the control of HPAIV H5N1 in Vietnam: virus transmission within infected flocks reported before and after vaccination", "Development of a real-time reverse transcriptase PCR assay for type A influenza virus and the avian H5 and H7 hemagglutinin subtypes", "The effect of inoculation dose of a highly pathogenic avian influenza virus strain H5N1 on the infectiousness of chickens", _x000D_
"Avian influenza A virus (H7N7) epidemic in The Netherlands in 2003: course of the epidemic and effectiveness of control measures", "Influenza", "Using mean infectious dose of high- and low-pathogenicity avian influenza viruses originating from wild duck and poultry as one measure of infectivity and adaptation to poultry", "Transmission of the highly pathogenic avian influenza virus H5N1 within flocks during the 2004 epidemic in Thailand", "Comparison of the transmission characteristics of low and high pathogenicity avian influenza A virus (H5N2)", _x000D_
"Quantification of the effect of vaccination on transmission of avian influenza (H7N7) in chickens", "Variable effect of vaccination against highly pathogenic avian influenza (H7N7) virus on disease and transmission in pheasants and teals", "Transmission of highly pathogenic avian influenza H5N1 virus in Pekin ducks is significantly reduced by a genetically distant H5N2 vaccine", "Comparing methods to quantify experimental transmission of infectious agents", "Estimation of the basic reproductive number (R0) for epidemic, highly pathogenic avian influenza subtype H5N1 spread", _x000D_
"Transmissibility of the highly pathogenic avian influenza virus, subtype H5N1 in domestic poultry: a spatio-temporal estimation at the global scale"), volume = c("74", "43", "3", "88", "26", "95", "5", "91", "29", "56", "L237", NA, "6", "28", NA, "28", "2", "155", "107", "152", "54", "5", "97", "139", "5", "128", NA, "81", "106", "16", "138", NA, NA, "44", "28", "7", "148", "42", "27", "7", "74", NA, "6", "40", "147", "190", NA, "52", "196", "131", "102", "25", "382", "210", "137", "7"), author = c("Alexander", _x000D_
"Andraud", "Boender", "Bos", "Bos", "Bos", "Bouma", "Briand", "Cagle", "Cagle", "CEC", "Claes", "Comin", "De Jong", "EURL AI", "Fouchier", "Garske", "Gonzales", "Gonzales", "Gonzales", "Guionie", "Hénaux", "Hoffmann", "Iglesias", "Ihaka", "Klinkenberg", "Kroese", "Mannelli", "Marquetoux", "McCallum", "Mulatti", "OIE", "OIE", "Pantin-Jackwood", "Pantin-Jackwood", "Penny", "Phuong", "Poetri", "Poetri", "Saenz", "Sanger", "Schmitz", "Soares Magalhães", "Spackman", "Spekreijse", "Stegeman", "Swayne", _x000D_
"Swayne", "Tiensin", "van der Goot", "van der Goot", "van der Goot", "van der Goot", "Velthuis", "Ward", "Zhang"), year = c("2000", "2008", "2007", "2009", "2008", "2010", "2009", "2010", "2011", "2012", "2006", "2013", "2011", "2009", "2012", "2009", "2007", "2012", "2012", "2011", "2010", "2010", "2000", "2011", "1996", "2002", "2001", "2007", "2012", "2001", "2010", "2012", "2013", "2013", "2009", "2010", "2011", "2011", "2009", "2012", "1977", "2013", "2010", "2002", "2011", "2004", "2008", "2008", _x000D_
"2007", "2003", "2005", "2007", "2008", "2007", "2009", "2013"), journal.title = c("Vet. Microbiol.", "Vet. Res.", "PLoS Comput Biol", "Prev. Vet. Med.", "Vaccine", "Prev. Vet. Med.", "PLoS Pathog", "J. Gen. Virol.", "Vaccine", "Avian Dis.", "Official Journal European Union", "Epidemiol. Infect.", "PLoS ONE", "OIE Revue Scientifique et Technique", NA, "OIE Revue Scientifique et Technique", "PLoS ONE", "Vet. Microbiol.", "Prev. Vet. Med.", "Vet. Microbiol.", "Avian Dis.", "PLoS ONE", "Proc. Natl. Acad. Sci. U. S. A.", _x000D_
"Epidemiol. Infect.", "Journal of Computational and Graphical Statistics", "Epidemiol. Infect.", NA, "Prev. Vet. Med.", "Prev. Vet. Med.", "Trends Ecol. Evol.", "Epidemiol. Infect.", NA, NA, "Vet. Res.", "OIE Revue Scientifique et Technique", "EcoHealth", "Vet. Microbiol.", "Vet. Res.", "Vaccine", "PLoS ONE", "Proc. Natl. Acad. Sci. U. S. A.", "J. Virol. Methods", "BMC Veterinary Research", "J. Clin. Microbiol.", "Vet. Microbiol.", "J. Infect. Dis.", NA, "Avian Dis.", "J. Infect. Dis.", "Epidemiol. Infect.", _x000D_
"Proc. Natl. Acad. Sci. U. S. A.", "Vaccine", "Virology", "Math. Biosci.", "Epidemiol. Infect.", "Geospatial Health"), series.title = c(NA, NA, NA, NA, NA, NA, NA, NA, NA, NA, NA, NA, NA, NA, "Annual report on surveillance for avian influenza in poultry in member states of the European Union in 2011", NA, NA, NA, NA, NA, NA, NA, NA, NA, NA, NA, "Annual meeting of the Society for Veterinary Epidemiology Preventive Medicine", NA, NA, NA, NA, "Manual of Diagnostic Tests and Vaccines for Terrestrial Animals", _x000D_
"Terrestrial Animal Health Code", NA, NA, NA, NA, NA, NA, NA, NA, NA, NA, NA, NA, NA, "Diseases of Poultry", NA, NA, NA, NA, NA, NA, NA, NA, NA))</t>
  </si>
  <si>
    <t>S0378113513004938</t>
  </si>
  <si>
    <t>list(name = "French Ministry of Agriculture, DGAL")</t>
  </si>
  <si>
    <t>list(date = "2014-01-01", content.version = "tdm", delay.in.days = 0, URL = "https://www.elsevier.com/tdm/userlicense/1.0/")</t>
  </si>
  <si>
    <t>list(value = c("Elsevier", "Quantitative transmission characteristics of different H5 low pathogenic avian influenza viruses in Muscovy ducks", "Veterinary Microbiology", "https://doi.org/10.1016/j.vetmic.2013.10.020", "article", "Copyright © 2013 Elsevier B.V. All rights reserved."), name = c("publisher", "articletitle", "journaltitle", "articlelink", "content_type", "copyright"), label = c("This article is maintained by", "Article Title", "Journal Title", "CrossRef DOI link to publisher maintained version", _x000D_
"Content Type", "Copyright"))</t>
  </si>
  <si>
    <t>PLoS ONE</t>
  </si>
  <si>
    <t>10.1371/journal.pone.0045059</t>
  </si>
  <si>
    <t>1932-6203</t>
  </si>
  <si>
    <t>2012-09-18</t>
  </si>
  <si>
    <t>e45059</t>
  </si>
  <si>
    <t>Public Library of Science (PLoS)</t>
  </si>
  <si>
    <t>Quantifying Transmission of Highly Pathogenic and Low Pathogenicity H7N1 Avian Influenza in Turkeys</t>
  </si>
  <si>
    <t>list(given = c("Roberto A.", "Steve C.", "Sharon M.", "Munir", "James L. N.", "Bryan T.", "John W.", "Ian H.", "Julia R."), family = c("Saenz", "Essen", "Brookes", "Iqbal", "Wood", "Grenfell", "McCauley", "Brown", "Gog"), sequence = c("first", "additional", "additional", "additional", "additional", "additional", "additional", "additional", "additional"))</t>
  </si>
  <si>
    <t>list(date = "2012-09-18", content.version = "unspecified", delay.in.days = 0, URL = "http://creativecommons.org/licenses/by/4.0/")</t>
  </si>
  <si>
    <t>http://dx.doi.org/10.1371/journal.pone.corrections_policy</t>
  </si>
  <si>
    <t>2009-04</t>
  </si>
  <si>
    <t>10.1016/j.prevetmed.2008.12.003</t>
  </si>
  <si>
    <t>278-285</t>
  </si>
  <si>
    <t>Back-calculation method shows that within-flock transmission of highly pathogenic avian influenza (H7N7) virus in the Netherlands is not influenced by housing risk factors</t>
  </si>
  <si>
    <t>list(given = c("Marian E.H.", "Mirjam", "Guus", "Annemarie", "Mart C.M.", "Arjan"), family = c("Bos", "Nielen", "Koch", "Bouma", "De Jong", "Stegeman"), sequence = c("first", "additional", "additional", "additional", "additional", "additional"))</t>
  </si>
  <si>
    <t>list(URL = c("https://api.elsevier.com/content/article/PII:S0167587708002493?httpAccept=text/xml", "https://api.elsevier.com/content/article/PII:S0167587708002493?httpAccept=text/plain"), content.type = c("text/xml", "text/plain"), content.version = c("vor", "vor"), intended.application = c("text-mining", "text-mining"))</t>
  </si>
  <si>
    <t>list(key = c("10.1016/j.prevetmed.2008.12.003_bib1", "10.1016/j.prevetmed.2008.12.003_bib2", "10.1016/j.prevetmed.2008.12.003_bib3", "10.1016/j.prevetmed.2008.12.003_bib4", "10.1016/j.prevetmed.2008.12.003_bib5", "10.1016/j.prevetmed.2008.12.003_bib6", "10.1016/j.prevetmed.2008.12.003_bib7", "10.1016/j.prevetmed.2008.12.003_bib8", "10.1016/j.prevetmed.2008.12.003_bib9", "10.1016/j.prevetmed.2008.12.003_bib10", "10.1016/j.prevetmed.2008.12.003_bib11", "10.1016/j.prevetmed.2008.12.003_bib12", "10.1016/j.prevetmed.2008.12.003_bib13", _x000D_
"10.1016/j.prevetmed.2008.12.003_bib14", "10.1016/j.prevetmed.2008.12.003_bib15", "10.1016/j.prevetmed.2008.12.003_bib16", "10.1016/j.prevetmed.2008.12.003_bib17", "10.1016/j.prevetmed.2008.12.003_bib18", "10.1016/j.prevetmed.2008.12.003_bib19", "10.1016/j.prevetmed.2008.12.003_bib20", "10.1016/j.prevetmed.2008.12.003_bib21"), unstructured = c("Berenschot, 2004. De crisis tussen mens en dier - Evaluatie bestrijding AI-crisis (Utrecht, Berenschot Groep B.V.), p. 230.", NA, NA, NA, NA, NA, NA, NA, _x000D_
NA, NA, NA, NA, NA, NA, NA, NA, NA, NA, NA, NA, NA), doi.asserted.by = c(NA, "crossref", "crossref", "crossref", "crossref", "crossref", "crossref", "crossref", "crossref", "crossref", "crossref", "crossref", "crossref", NA, "crossref", "crossref", "crossref", "crossref", "crossref", "crossref", "crossref"), first.page = c(NA, "704", "928", "537", "7", "e349", "407", "318", "273", "844", "151", "757", "2088", "49", "1", "1", "167", "1003", "18141", "8318", "39"), DOI = c(NA, "10.1371/journal.pcbi.0030071", _x000D_
"10.1637/7218-060304R", "10.1080/03079450020016779", "10.1016/S0001-706X(02)00057-8", "10.1371/journal.pone.0000349", "10.1016/j.dci.2006.07.009", "10.1016/j.prevetmed.2007.04.017", "10.1016/j.prevetmed.2005.09.005", "10.1637/0005-2086-47.s3.844", "10.1016/j.virusres.2007.06.006", "10.1038/442757a", "10.1086/425583", NA, "10.1016/j.prevetmed.2004.12.001", "10.1086/522007", "10.1637/7103", "10.1017/S0950268803001067", "10.1073/pnas.0505098102", "10.1016/j.vaccine.2007.09.048", "10.1016/S0167-5877(97)00058-5"_x000D_
), article.title = c(NA, "Risk maps for the spread of highly pathogenic avian influenza in poultry", "Virus characterization, clinical presentation, and pathology associated with H7N3 avian influenza in British Columbia broiler breeder chickens in 2004", "H7N1 avian influenza in Italy (1999 to 2000) in intensively reared chickens and turkeys", "The 1999–2000 avian influenza (H7N1) epidemic in Italy: veterinary and human health implications", "The transmissibility of highly pathogenic avian influenza in commercial poultry in industrialised countries", _x000D_
"Immunosenescence and age-related susceptibility to influenza virus in Japanese quail", "Transmission parameters of highly pathogenic avian influenza (H7N1) among industrial poultry farms in northern Italy in 1999–2000", "Analysis of the 1999–2000 highly pathogenic avian influenza (H7N1) epidemic in the main poultry-production area in northern Italy", "Clinical, gross, and microscopic findings in different avian species naturally infected during the H7N1 low- and high-pathogenicity avian influenza epidemics in Italy during 1999 and 2000", _x000D_
"Age at infection affects the pathogenicity of Asian highly pathogenic avian influenza H5N1 viruses in ducks", "Silent spread of H5N1 in vaccinated poultry", "Avian influenza A virus (H7N7) epidemic in The Netherlands in 2003: course of the epidemic and effectiveness of control measures", "Effectiveness of control measures on the transmission of avian influenza virus (H7N7) between flocks", "Risk factors for the introduction of high pathogenicity avian influenza virus into poultry farms during the epidemic in the Netherlands in 2003", _x000D_
"Transmission of the highly pathogenic avian influenza H5N1 virus within flocks during the 2004 epidemic in Thailand", "Comparative susceptibility of chickens and turkeys to avian influenza A H7N2 virus infection and protective efficacy of a commercial avian influenza H7N2 virus vaccine", "Comparison of the transmission characteristics of low and high pathogenicity avian influenza A virus (H5N2)", "Quantification of the effect of vaccination on transmission of avian influenza (H7N7) in chickens", _x000D_
"Variable effect of vaccination against highly pathogenic avian influenza (H7N7) virus on disease and transmission in pheasants and teals", "Implications derived from a mathematical model for eradication of pseudorabies virus"), volume = c(NA, "3", "48", "29", "83", "2", "31", "81", "73", "47", "130", "442", "190", NA, "69", "196", NA, "131", "102", "25", "33"), author = c(NA, "Boender", "Bowes", "Capua", "Capua", "Garske", "Lavoie", "Mannelli", "Mannelli", "Mutinelli", "Pantin-Jackwood", "Savill", _x000D_
"Stegeman", "Stegeman", "Thomas", "Tiensin", "Tumpey", "Van der Goot", "Van der Goot", "Van der Goot", "Van Nes"), year = c(NA, "2007", "2004", "2000", "2002", "2007", "2007", "2007", "2006", "2003", "2007", "2006", "2004", "2005", "2005", "2007", "2004", "2003", "2005", "2007", "1998"), journal.title = c(NA, "PLoS Comp. Biol.", "Avian Dis.", "Avian Pathol.", "Acta Trop.", "PLoS ONE", "Dev. Comp. Immunol.", "Prev. Vet. Med.", "Prev. Vet. Med.", "Avian Dis.", "Virus Res.", "Nature", "J. Infect. Dis.", _x000D_
NA, "Prev. Vet. Med.", "J. Infect. Dis.", "Avian Dis.", "Epidemiol. Infect.", "Proc. Natl. Acad. Sci. U.S.A.", "Vaccine", "Prev. Vet. Med."), series.title = c(NA, NA, NA, NA, NA, NA, NA, NA, NA, NA, NA, NA, NA, "Avian Influenza—Prevention &amp; Control", NA, NA, NA, NA, NA, NA, NA))</t>
  </si>
  <si>
    <t>S0167587708002493</t>
  </si>
  <si>
    <t>list(date = "2009-04-01", content.version = "tdm", delay.in.days = 0, URL = "https://www.elsevier.com/tdm/userlicense/1.0/")</t>
  </si>
  <si>
    <t>2008-11</t>
  </si>
  <si>
    <t>10.1016/j.vaccine.2008.09.022</t>
  </si>
  <si>
    <t>0264-410X</t>
  </si>
  <si>
    <t>6322-6328</t>
  </si>
  <si>
    <t>Effect of H7N1 vaccination on highly pathogenic avian influenza H7N7 virus transmission in turkeys</t>
  </si>
  <si>
    <t>list(given = c("Marian E.H.", "Mirjam", "Guus", "Arjan", "Mart C.M."), family = c("Bos", "Nielen", "Koch", "Stegeman", "De Jong"), sequence = c("first", "additional", "additional", "additional", "additional"))</t>
  </si>
  <si>
    <t>list(URL = c("https://api.elsevier.com/content/article/PII:S0264410X08012450?httpAccept=text/xml", "https://api.elsevier.com/content/article/PII:S0264410X08012450?httpAccept=text/plain"), content.type = c("text/xml", "text/plain"), content.version = c("vor", "vor"), intended.application = c("text-mining", "text-mining"))</t>
  </si>
  <si>
    <t>list(issue = c("30", "4", NA, NA, "27", NA, "50", "49", "1", "4", NA, "1–2", "1", NA, NA, NA, "12", "2", "9", "2", "2", NA, "15"), key = c("10.1016/j.vaccine.2008.09.022_bib1", "10.1016/j.vaccine.2008.09.022_bib2", "10.1016/j.vaccine.2008.09.022_bib3", "10.1016/j.vaccine.2008.09.022_bib4", "10.1016/j.vaccine.2008.09.022_bib5", "10.1016/j.vaccine.2008.09.022_bib6", "10.1016/j.vaccine.2008.09.022_bib7", "10.1016/j.vaccine.2008.09.022_bib8", "10.1016/j.vaccine.2008.09.022_bib9", "10.1016/j.vaccine.2008.09.022_bib10", _x000D_
"10.1016/j.vaccine.2008.09.022_bib11", "10.1016/j.vaccine.2008.09.022_bib12", "10.1016/j.vaccine.2008.09.022_bib13", "10.1016/j.vaccine.2008.09.022_bib14", "10.1016/j.vaccine.2008.09.022_bib15", "10.1016/j.vaccine.2008.09.022_bib16", "10.1016/j.vaccine.2008.09.022_bib17", "10.1016/j.vaccine.2008.09.022_bib18", "10.1016/j.vaccine.2008.09.022_bib19", "10.1016/j.vaccine.2008.09.022_bib20", "10.1016/j.vaccine.2008.09.022_bib21", "10.1016/j.vaccine.2008.09.022_bib22", "10.1016/j.vaccine.2008.09.022_bib23"_x000D_
), doi.asserted.by = c("crossref", "crossref", "crossref", "crossref", "crossref", "crossref", "crossref", "crossref", "crossref", "crossref", "crossref", "crossref", NA, "crossref", NA, "crossref", "crossref", "crossref", "crossref", "crossref", "crossref", "crossref", "crossref"), first.page = c("5637", "405", "302", "1002", "4987", "202", "18141", "8318", "97", "273", "363", "3", "149", "463", NA, "1060", "2088", "1003", "3526", "158", "151", "167", "1467"), DOI = c("10.1016/j.vaccine.2006.10.051", _x000D_
"10.1080/03079450410001724012", "10.1016/j.tvjl.2007.05.010", "10.1637/0005-2086-47.s3.1002", "10.1016/j.vaccine.2007.01.113", "10.1017/S095026880600673X", "10.1073/pnas.0505098102", "10.1016/j.vaccine.2007.09.048", "10.1079/WPS200487", "10.1016/j.prevetmed.2005.09.005", "10.1637/7631-042806R1.1", "10.1016/S0378-1135(00)00160-7", NA, "10.1637/7557-033106R.1", NA, "10.1637/0005-2086-47.s3.1060", "10.1086/425583", "10.1017/S0950268803001067", "10.1128/JCM.40.9.3256-3260.2002", "10.1080/03079450310001652077", _x000D_
"10.1016/j.jviromet.2004.03.014", "10.1637/7103", "10.1016/0264-410X(94)90157-0"), article.title = c("An overview of the epidemiology of avian influenza", "Vaccination of chickens against H5N1 avian influenza in the face of an outbreak interrupts virus transmission", "An analysis of the spatial and temporal patterns of highly pathogenic avian influenza occurrence in Vietnam using national surveillance data", "An update on avian influenza in Mexico", "The use of vaccination to combat multiple introductions of Notifiable Avian Influenza viruses of the H5 and H7 subtypes between 2000 and 2006 in Italy", _x000D_
"Design and analysis of small-scale transmission experiments with animals", "Quantification of the effect of vaccination on transmission of avian influenza (H7N7) in chickens", "Variable effect of vaccination against highly pathogenic avian influenza (H7N7) virus on disease and transmission in pheasants and teals", "Changing regional patterns of turkey production and turkey meat trade", "Analysis of the 1999–2000 highly pathogenic avian influenza (H7N1) epidemic in the main poultry-production area in northern Italy", _x000D_
"Avian influenza in Chile: a successful experience", "A review of avian influenza in different bird species", "A new influenza A virus infection in turkeys. IV. Experimental susceptibility of domestic birds to virus strain Turkey/Ontario 7732/1966", "Evaluation of the efficacy of intervention measures and vaccination for the control of LPAI epidemics in Verona province (Veneto, Italy)", NA, "Development and preliminary validation of an ad hoc N1–N3 discriminatory test for the control of avian influenza in Italy", _x000D_
"Avian influenza A virus (H7N7) epidemic in The Netherlands in 2003: course of the epidemic and effectiveness of control measures", "Comparison of the transmission characteristics of low and high pathogenicity avian influenza A virus (H5N2)", "Development of a Real-Time reverse transcriptase PCR assay for type A influenza virus and the avian H5 and H7 hemagglutinin subtypes", "Increased resistance of vaccinated turkeys to experimental infection with an H7N3 low-pathogenicity avian influenza virus", _x000D_
"Application of real-time RT-PCR for the quantitation and competitive replication study of H5 and H7 subtype avian influenza virus", "Comparative susceptibility of chickens and turkeys to avian influenza A H7N2 virus infection and protective efficacy of a commercial avian influenza H7N2 virus vaccine", "A type-specific avian influenza virus subunit vaccine for turkeys: induction of protective immunity to challenge infection"), volume = c("25", "33", "174", "47", "25", "135", "102", "25", "62", "73", _x000D_
"51", "74", "26", "51", NA, "47", "190", "131", "40", "33", "119", NA, "12"), author = c("Alexander", "Ellis", "Pfeiffer", "Villarreal-Chávez", "Capua", "Velthuis", "Van der Goot", "Van der Goot", "Windhorst", "Mannelli", "Max", "Alexander", "Narayan", "Busani", NA, "Cattoli", "Stegeman", "Van der Goot", "Spackman", "Capua", "Lee", "Tumpey", "Kodihalli"), year = c("2007", "2004", "2007", "2003", "2007", "2007", "2005", "2007", "2006", "2006", "2006", "2000", "1969", "2007", NA, "2003", "2004", "2003", _x000D_
"2002", "2004", "2004", "2004", "1994"), journal.title = c("Vaccine", "Avian Pathol", "Vet J", "Avian Dis", "Vaccine", "Epidemiol Infect", "Proc Natl Acad Sci USA", "Vaccine", "World’s Poultry Sci J", "Prev Vet Med", "Avian Dis", "Vet Microbiol", "Arch Virol", "Avian Dis", NA, "Avian Dis", "J Infect Dis", "Epidemiol Infect", "J Clin Microbiol", "Avian Pathol", "J Virol Methods", "Avian Dis", "Vaccine"), unstructured = c(NA, NA, NA, NA, NA, NA, NA, NA, NA, NA, NA, NA, NA, NA, "Council Directive 92/40/EEC. Off J Eur Communities 1992;L167:1–16.", _x000D_
NA, NA, NA, NA, NA, NA, NA, NA))</t>
  </si>
  <si>
    <t>S0264410X08012450</t>
  </si>
  <si>
    <t>list(date = "2008-11-01", content.version = "tdm", delay.in.days = 0, URL = "https://www.elsevier.com/tdm/userlicense/1.0/")</t>
  </si>
  <si>
    <t>2010-07</t>
  </si>
  <si>
    <t>10.1016/j.prevetmed.2010.04.006</t>
  </si>
  <si>
    <t>3-4</t>
  </si>
  <si>
    <t>297-300</t>
  </si>
  <si>
    <t>Within-flock transmission of H7N1 highly pathogenic avian influenza virus in turkeys during the Italian epidemic in 1999–2000</t>
  </si>
  <si>
    <t>list(given = c("Marian E.H.", "Mirjam", "Marica", "Arianna", "Stefano", "Luca"), family = c("Bos", "Nielen", "Toson", "Comin", "Marangon", "Busani"), sequence = c("first", "additional", "additional", "additional", "additional", "additional"))</t>
  </si>
  <si>
    <t>list(URL = c("https://api.elsevier.com/content/article/PII:S0167587710001285?httpAccept=text/xml", "https://api.elsevier.com/content/article/PII:S0167587710001285?httpAccept=text/plain"), content.type = c("text/xml", "text/plain"), content.version = c("vor", "vor"), intended.application = c("text-mining", "text-mining"))</t>
  </si>
  <si>
    <t>list(key = c("10.1016/j.prevetmed.2010.04.006_bib1", "10.1016/j.prevetmed.2010.04.006_bib2", "10.1016/j.prevetmed.2010.04.006_bib3", "10.1016/j.prevetmed.2010.04.006_bib4", "10.1016/j.prevetmed.2010.04.006_bib5", "10.1016/j.prevetmed.2010.04.006_bib6", "10.1016/j.prevetmed.2010.04.006_bib7", "10.1016/j.prevetmed.2010.04.006_bib8", "10.1016/j.prevetmed.2010.04.006_bib9"), doi.asserted.by = c("crossref", "crossref", "crossref", "crossref", "crossref", "crossref", "crossref", "crossref", "crossref"), _x000D_
    first.page = c("704", "278", "6322", "928", "7", "757", "2088", "1679", "18141"), DOI = c("10.1371/journal.pcbi.0030071", "10.1016/j.prevetmed.2008.12.003", "10.1016/j.vaccine.2008.09.022", "10.1637/7218-060304R", "10.1016/S0001-706X(02)00057-8", "10.1038/442757a", "10.1086/425583", "10.1086/522007", "10.1073/pnas.0505098102"), article.title = c("Risk maps for the spread of highly pathogenic avian influenza in poultry", "Back-calculation method shows that within-flock transmission of highly pathogenic avian influenza (H7N7) virus in the Netherlands is not influenced by housing risk factors", _x000D_
    "Effect of H7N1 vaccination on highly pathogenic avian influenza H7N7 virus transmission in turkeys", "Virus characterization, clinical presentation, and pathology associated with H7N3 avian influenza in British Columbia broiler breeder chickens in 2004", "The 1999–2000 avian influenza (H7N1) epidemic in Italy: veterinary and human health implications", "Silent spread of H5N1 in vaccinated poultry", "Avian influenza A virus (H7N7) epidemic in The Netherlands in 2003: course of the epidemic and effectiveness of control measures", _x000D_
    "Transmission of the highly pathogenic avian influenza H5N1 virus within flocks during the 2004 epidemic in Thailand", "Quantification of the effect of vaccination on transmission of avian influenza (H7N7) in chickens"), volume = c("3", "88", "26", "48", "83", "442", "190", "196", "102"), author = c("Boender", "Bos", "Bos", "Bowes", "Capua", "Savill", "Stegeman", "Tiensin", "Van der Goot"), year = c("2007", "2009", "2008", "2004", "2002", "2006", "2004", "2007", "2005"), journal.title = c("PLoS Comp. Biol.", _x000D_
    "Prev. Vet. Med.", "Vaccine", "Avian Dis.", "Acta Trop.", "Nature", "J. Infect. Dis.", "J. Infect. Dis.", "Proc. Natl. Acad. Sci. U.S.A."))</t>
  </si>
  <si>
    <t>S0167587710001285</t>
  </si>
  <si>
    <t>list(name = "SSPE-CT-2004-513737")</t>
  </si>
  <si>
    <t>list(date = "2010-07-01", content.version = "tdm", delay.in.days = 0, URL = "https://www.elsevier.com/tdm/userlicense/1.0/")</t>
  </si>
  <si>
    <t>2014-02</t>
  </si>
  <si>
    <t>10.1111/tbed.12003</t>
  </si>
  <si>
    <t>2012-08-27</t>
  </si>
  <si>
    <t>60-68</t>
  </si>
  <si>
    <t>Hindawi Limited</t>
  </si>
  <si>
    <t>Transmission Rate and Reproductive Number of the H5N1 Highly Pathogenic Avian Influenza Virus During the December 2005-July 2008 Epidemic in Nigeria</t>
  </si>
  <si>
    <t>list(given = c("B.", "J.", "P.", "I.", "J.", "J.", "T. F.", "B. D."), family = c("Bett", "Henning", "Abdu", "Okike", "Poole", "Young", "Randolph", "Perry"), sequence = c("first", "additional", "additional", "additional", "additional", "additional", "additional", "additional"), affiliation.name = c("International Livestock Research Institute; Nairobi Kenya", "EpiGlobal; Langenorla Germany", "Ahmadu Bello University; Zaria Nigeria", "International Livestock Research Institute; Ibadan Nigeria", "International Livestock Research Institute; Nairobi Kenya", _x000D_
"International Livestock Research Institute; Nairobi Kenya", "International Livestock Research Institute; Nairobi Kenya", NA), affiliation1.name = c(NA, NA, NA, NA, NA, NA, NA, "International Livestock Research Institute; Nairobi Kenya"), affiliation2.name = c(NA, NA, NA, NA, NA, NA, NA, "Jenner Institute; University of Oxford; Gilgil Kenya"))</t>
  </si>
  <si>
    <t>list(URL = c("https://api.wiley.com/onlinelibrary/tdm/v1/articles/10.1111%2Ftbed.12003", "http://onlinelibrary.wiley.com/wol1/doi/10.1111/tbed.12003/fullpdf"), content.type = c("unspecified", "unspecified"), content.version = c("vor", "vor"), intended.application = c("text-mining", "similarity-checking"))</t>
  </si>
  <si>
    <t>list(key = c("10.1111/tbed.12003-BIB0001|tbed12003-cit-0001", "10.1111/tbed.12003-BIB0002|tbed12003-cit-0002", "10.1111/tbed.12003-BIB0003|tbed12003-cit-0003", "10.1111/tbed.12003-BIB0004|tbed12003-cit-0004", "10.1111/tbed.12003-BIB0005|tbed12003-cit-0005", "10.1111/tbed.12003-BIB0006|tbed12003-cit-0006", "10.1111/tbed.12003-BIB0007|tbed12003-cit-0007", "10.1111/tbed.12003-BIB0008|tbed12003-cit-0008", "10.1111/tbed.12003-BIB0009|tbed12003-cit-0009", "10.1111/tbed.12003-BIB0101|tbed12003-cit-0101", _x000D_
"10.1111/tbed.12003-BIB0010|tbed12003-cit-0010", "10.1111/tbed.12003-BIB0011|tbed12003-cit-0011", "10.1111/tbed.12003-BIB0012|tbed12003-cit-0012", "10.1111/tbed.12003-BIB0013|tbed12003-cit-0013", "10.1111/tbed.12003-BIB0014|tbed12003-cit-0014", "10.1111/tbed.12003-BIB0015|tbed12003-cit-0015", "10.1111/tbed.12003-BIB0016|tbed12003-cit-0016", "10.1111/tbed.12003-BIB0017|tbed12003-cit-0017", "10.1111/tbed.12003-BIB0018|tbed12003-cit-0018", "10.1111/tbed.12003-BIB0102|tbed12003-cit-0102", "10.1111/tbed.12003-BIB0019|tbed12003-cit-0019", _x000D_
"10.1111/tbed.12003-BIB0020|tbed12003-cit-0020", "10.1111/tbed.12003-BIB0021|tbed12003-cit-0021", "10.1111/tbed.12003-BIB0022|tbed12003-cit-0022", "10.1111/tbed.12003-BIB0023|tbed12003-cit-0023", "10.1111/tbed.12003-BIB0024|tbed12003-cit-0024", "10.1111/tbed.12003-BIB0025|tbed12003-cit-0025", "10.1111/tbed.12003-BIB0026|tbed12003-cit-0026", "10.1111/tbed.12003-BIB0027|tbed12003-cit-0027", "10.1111/tbed.12003-BIB0028|tbed12003-cit-0028", "10.1111/tbed.12003-BIB0029|tbed12003-cit-0029"), unstructured = c("Ahmed , I. G. 2008 Principal activities and situation of avian influenza in Nigeria Epidemiology Unit, FDL Nigeria", _x000D_
"Akinwumi , J. I. Okike B. Bett T. Randolph K. Rich 2011 Analysis of the poultry value chain and its linkages and interactions with HPAI risk factors in Nigeria ILRI/IFPRI Nairobi", "Brandenburg , B. 2008 The animal health surveillance system and avian influenza in Nigeria International Livestock Research Institute Nairobi, Kenya http://www.docstoc.com/docs/20141055/The-Animal-Health-Surveillance-System-and-Avian-Influenza-in", "CDC 1991 International notes update: Dracunculiasis eradication - Ghana and Nigeria 245 247 http://www.cdc.gov/mmwr/preview/mmwrhtml/00001960.htm", _x000D_
NA, NA, NA, "FAO 2008 Biosecurity for highly pathogenic avian influenza - issues and options FAO Rome http://www.oie.int/doc/ged/D5896.PDF", NA, NA, NA, NA, NA, NA, NA, NA, NA, NA, NA, "Microsoft Corporation 2010 Microsoft Excel ® 2010 http://www.microsoft.com", NA, NA, "Perry , B. T. Randolph B. Bett D. Grace A. Globig M. Fadiga K. Sones J. Henning P. Pali J. Poole H. Hannah E. Ekanem P. Abdu C. Molokwu 2011 Independent impact assessment of the World Bank-funded Nigeria Avian Influenza Control and Human Pandemic Preparedness and Response Project (NAICP) http://www.aicpnigeria.org/documents/NAICP%20Independent%20Evaluation%20_Main%20Report%20plus%20Annexes_21%20April%202011_1-1.pdf", _x000D_
NA, NA, NA, NA, NA, "UNICEF 2007 Avian influenza information sheet http://www.unicef.org/wcaro/WCARO_Nigeria_Factsheets_AvianInfluenza.pdf", NA, NA), doi.asserted.by = c(NA, NA, NA, NA, "crossref", "crossref", "crossref", NA, "crossref", "crossref", "crossref", NA, "crossref", "crossref", NA, NA, "crossref", "crossref", "crossref", NA, "crossref", "crossref", NA, "crossref", "crossref", "crossref", "crossref", "crossref", NA, "crossref", "crossref"), first.page = c(NA, NA, NA, NA, "37", "2297", NA, _x000D_
NA, "456", "204", "445", NA, "15", "1244", NA, NA, "53", "318", NA, NA, "637", "275", NA, "302", "174", "832", "219", "2088", NA, "219", "12"), DOI = c(NA, NA, NA, NA, "10.1038/442037a", "10.1099/vir.0.82939-0", "10.1007/978-1-4899-4541-9", NA, "10.1017/S0950268808000988", "10.1016/j.prevetmed.2010.11.007", "10.3201/eid1503.081161", NA, "10.1051/vetres:2008053", "10.3201/eid1608.091540", NA, NA, "10.1637/0005-2086(2002)046[0053:POAHKO]2.0.CO;2", "10.1016/j.prevetmed.2007.04.017", "10.1016/j.prevetmed.2012.01.021", _x000D_
NA, "10.3201/eid1404.071178", "10.1007/s10393-010-0338-6", NA, "10.1016/j.tvjl.2007.05.010", "10.1637/7637-042806R.1", "10.1637/0005-2086-47.s3.832", "10.1016/S0167-5877(99)00077-X", "10.1086/425583", NA, "10.1017/S0950268808000885", "10.1186/1742-5573-7-12"), article.title = c(NA, NA, NA, NA, "Avian Flu: multiple introductions of H5N1 in Nigeria", "Molecular and antigenic evolution and geographical spread of H5N1 highly pathogenic avian influenza viruses in western Africa", NA, NA, "Molecular characterization and epidemiology of the highly pathogenic avian influenza H5N1 in Nigeria", _x000D_
"Identification of risk factors associated with highly pathogenic avian influenza H5N1 virus infection in poultry farms in Nigeria during the epidemic of 2006 - 2007", "Introduction into Nigeria of a distinct genotype of avian influenza virus (H5N1)", NA, "Risk factors and characteristics of H5N1 highly pathogenic avian influenza (HPAI) post-vaccination outbreaks", "Scavenging ducks and transmission of highly pathogenic avian influenza, Java, Indonesia", "Incidence of highly pathogenic avian influenza H5N1 in Nigeria, 2005-2008", _x000D_
NA, "Pathogenicity of a Hong Kong-Origin H5N1 highly pathogenic avian influenza virus for emus, geese, ducks, and pigeons", "Transmission of highly pathogenic avian influenza (H7N1) among industrial poultry farms in northern Italy in 1999-2000", "Estimating spatial and temporal variations of the reproductive number for highly pathogenic avian influenza H5N1 epidemic in Thailand", NA, "Reassortant avian influenza virus (H5N1) in poultry, Nigeria, 2007", "Transmission dynamics of highly pathogenic avian influenza at Lake Constance (Europe) during the outbreak of winter 2005-2006", _x000D_
NA, "An analysis of the spatial and temporal patterns of highly pathogenic avian influenza occurrence in Vietnam using national surveillance data", "Lessons learned from Asian H5N1 outbreak control", "Avian influenza in Hong Kong 1997-2002", "Quantification of the transmission of classical swine fever virus between herds during the 1997-1998 epidemic in The Netherlands", "Avian influenza A virus (H7N7) epidemic in the Netherlands in 2003: course of the epidemic and effectiveness of control measures", _x000D_
NA, "Estimation of the basic reproductive number (Ro) for epidemic highly pathogenic avian influenza subtype H5N1 spread", "Reporting errors in infectious disease outbreaks, with an application to pandemic influenza A/H1N1"), volume = c(NA, NA, NA, NA, "442", "88", NA, NA, "137", "98", "15", NA, "40", "16", NA, NA, "46", "81", NA, NA, "14", "7", NA, "174", "51", "47", "42", "190", NA, "137", "7"), author = c(NA, NA, NA, NA, "Ducatez", "Ducatez", "Efron", NA, "Fasina", "Fasina", "Fusaro", "GenStat® Release 14", _x000D_
"Henning", "Henning", "Henning", "Ikpi", "Leigh Perkins", "Mannelli", "Marquetoux", NA, "Monne", "Penny", NA, "Pfeiffer", "Sims", "Sims", "Stegeman", "Stegeman", NA, "Ward", "White"), year = c(NA, NA, NA, NA, "2006", "2007", "1993", NA, "2009", "2011", "2009", "2011", "2009", "2010", "2012", "2010", "2002", "2007", "2012", NA, "2008", "2010", NA, "2007", "2007", "2003", "1999", "2004", NA, "2009", "2010"), journal.title = c(NA, NA, NA, NA, "Nature", "J. Gen. Virol.", NA, NA, "Epidemiol. Infect.", _x000D_
"Prev. Vet. Med.", "Emerg. Infect. Dis.", NA, "Vet. Res.", "Emerg. Infect. Dis.", "Transbound Emerg. Dis.", NA, "Avian Dis.", "Prev. Vet. Med.", "Prev. Vet. Med.", NA, "Emerg. Infect. Dis.", "EcoHealth", NA, "Vet. J.", "Avian Dis.", "Avian Dis.", "Prev. Vet. Med.", "J. Infect. Dis.", NA, "Epidemiol. Infect.", "Epidemiol. Perspect. Innov."), volume.title = c(NA, NA, NA, NA, NA, NA, "An Introduction to the Bootstrap", NA, NA, NA, NA, "The Guide to GenStat® Release 14. Part 2: Statistics", NA, NA, _x000D_
NA, "Alignment of Poultry Sector Actors with Avian Influenza Control Measures in Nigeria", NA, NA, NA, NA, NA, NA, NA, NA, NA, NA, NA, NA, NA, NA, NA))</t>
  </si>
  <si>
    <t>list(date = "2015-09-01", content.version = "tdm", delay.in.days = 1100, URL = "http://doi.wiley.com/10.1002/tdm_license_1.1")</t>
  </si>
  <si>
    <t>The Journal of Infectious Diseases</t>
  </si>
  <si>
    <t>2004-12-15</t>
  </si>
  <si>
    <t>10.1086/425583</t>
  </si>
  <si>
    <t>0022-1899,1537-6613</t>
  </si>
  <si>
    <t>2088-2095</t>
  </si>
  <si>
    <t>Oxford University Press (OUP)</t>
  </si>
  <si>
    <t>Avian Influenza A Virus (H7N7) Epidemic in The Netherlands in 2003: Course of the Epidemic and Effectiveness of Control Measures</t>
  </si>
  <si>
    <t>J INFECT DIS</t>
  </si>
  <si>
    <t>list(given = c("Arjan", "Annemarie", "Armin R. W.", "Mart C. M.", "Gonnie", "Fred", "Guus", "Michiel"), family = c("Stegeman", "Bouma", "Elbers", "de Jong", "Nodelijk", "de Klerk", "Koch", "van Boven"), sequence = c("first", "additional", "additional", "additional", "additional", "additional", "additional", "additional"))</t>
  </si>
  <si>
    <t>list(URL = "http://academic.oup.com/jid/article-pdf/190/12/2088/2565514/190-12-2088.pdf", content.type = "unspecified", content.version = "vor", intended.application = "similarity-checking")</t>
  </si>
  <si>
    <t>2011-08</t>
  </si>
  <si>
    <t>10.1016/j.vetmic.2011.04.022</t>
  </si>
  <si>
    <t>1-2</t>
  </si>
  <si>
    <t>187-190</t>
  </si>
  <si>
    <t>Transmission between chickens of an H7N1 Low Pathogenic Avian Influenza virus isolated during the epidemic of 1999 in Italy</t>
  </si>
  <si>
    <t>list(given = c("J.L.", "J.A.", "J.A.", "A.R.W.", "G."), family = c("Gonzales", "van der Goot", "Stegeman", "Elbers", "Koch"), sequence = c("first", "additional", "additional", "additional", "additional"))</t>
  </si>
  <si>
    <t>list(URL = c("https://api.elsevier.com/content/article/PII:S0378113511002367?httpAccept=text/xml", "https://api.elsevier.com/content/article/PII:S0378113511002367?httpAccept=text/plain"), content.type = c("text/xml", "text/plain"), content.version = c("vor", "vor"), intended.application = c("text-mining", "text-mining"))</t>
  </si>
  <si>
    <t>list(key = c("10.1016/j.vetmic.2011.04.022_bib0005", "10.1016/j.vetmic.2011.04.022_bib0010", "10.1016/j.vetmic.2011.04.022_bib0015", "10.1016/j.vetmic.2011.04.022_bib0020", "10.1016/j.vetmic.2011.04.022_bib0025", "10.1016/j.vetmic.2011.04.022_bib0030", "10.1016/j.vetmic.2011.04.022_bib0035", "10.1016/j.vetmic.2011.04.022_bib0040", "10.1016/j.vetmic.2011.04.022_bib0045", "10.1016/j.vetmic.2011.04.022_bib0050", "10.1016/j.vetmic.2011.04.022_bib0055"), doi.asserted.by = c("crossref", "crossref", "crossref", _x000D_
NA, "crossref", NA, "crossref", "crossref", NA, "crossref", "crossref"), first.page = c("963", "171", "289", "145", "47", NA, "1493", "193", NA, "1003", "18141"), DOI = c("10.1007/s007050170128", "10.1016/j.tvjl.2008.02.013", "10.1080/03079450050118403", NA, "10.1007/BF01310622", NA, "10.1099/0022-1317-77-7-1493", "10.1016/S0378-1135(00)00356-4", NA, "10.1017/S0950268803001067", "10.1073/pnas.0505098102"), article.title = c("Changes in the haemagglutinin and the neuraminidase genes prior to the emergence of highly pathogenic H7N1 avian influenza viruses in Italy", _x000D_
"Risk factors for highly pathogenic H7N1 avian influenza virus infection in poultry during the 1999–2000 epidemic in Italy", "The avian influenza epidemic in Italy, 1999–2000", "Estimate of basic reproduction number (R0) of low pathogenicity avian influenza outbreaks using a bayesian approach", "An ELISA for detection of antibodies against influenza A nucleoprotein in humans and various animal species", NA, "Heterogeneity in the haemagglutinin gene and emergence of the highly pathogenic phenotype among recent H5N2 avian influenza viruses from Mexico", _x000D_
"Modelling the effect of surveillance programmes on spread of bovine herpesvirus 1 between certified cattle herds", NA, "Comparison of the transmission characteristics of low and high pathogenicity avian influenza A virus (H5N2)", "Quantification of the effect of vaccination on transmission of avian influenza (H7N7) in chickens"), volume = c("146", "181", "29", NA, "115", NA, "77", "79", NA, "131", "102"), author = c("Banks", "Busani", "Capua", "Comin", "de Boer", NA, "Garcia", "Graat", "R Development Core Team", _x000D_
"van der Goot", "van der Goot"), year = c("2001", "2009", "2000", "2010", "1990", NA, "1996", "2001", "2005", "2003", "2005"), journal.title = c("Archives of Virology", "The Veterinary Journal", "Avian Pathology", NA, "Archives of Virology", NA, "Journal of General Virology", "Veterinary Microbiology", NA, "Epidemiology and Infection", "PNAS"), series.title = c(NA, NA, NA, "Meeting of the Society for Veterinary Epidemiology and Preventive Medicine", NA, NA, NA, NA, "R: A Language and Environment for Statistical Computing", _x000D_
NA, NA), unstructured = c(NA, NA, NA, NA, NA, "DEFRA, 2008. Highly pathogenic avian influenza—H7N7. Oxfordshire, June 2008. Situation at 12.30pm Wednesday 2nd July.", NA, NA, NA, NA, NA))</t>
  </si>
  <si>
    <t>S0378113511002367</t>
  </si>
  <si>
    <t>list(date = "2011-08-01", content.version = "tdm", delay.in.days = 0, URL = "https://www.elsevier.com/tdm/userlicense/1.0/")</t>
  </si>
  <si>
    <t>2012-12</t>
  </si>
  <si>
    <t>10.1016/j.prevetmed.2012.06.010</t>
  </si>
  <si>
    <t>253-259</t>
  </si>
  <si>
    <t>Using egg production data to quantify within-flock transmission of low pathogenic avian influenza virus in commercial layer chickens</t>
  </si>
  <si>
    <t>list(given = c("J.L.", "A.R.W.", "J.A.", "D.", "G.", "J.J.", "J.A."), family = c("Gonzales", "Elbers", "van der Goot", "Bontje", "Koch", "de Wit", "Stegeman"), sequence = c("first", "additional", "additional", "additional", "additional", "additional", "additional"))</t>
  </si>
  <si>
    <t>list(URL = c("https://api.elsevier.com/content/article/PII:S0167587712002103?httpAccept=text/xml", "https://api.elsevier.com/content/article/PII:S0167587712002103?httpAccept=text/plain"), content.type = c("text/xml", "text/plain"), content.version = c("vor", "vor"), intended.application = c("text-mining", "text-mining"))</t>
  </si>
  <si>
    <t>list(key = c("10.1016/j.prevetmed.2012.06.010_bib0005", "10.1016/j.prevetmed.2012.06.010_bib0010", "10.1016/j.prevetmed.2012.06.010_bib0015", "10.1016/j.prevetmed.2012.06.010_bib0020", "10.1016/j.prevetmed.2012.06.010_bib0025", "10.1016/j.prevetmed.2012.06.010_bib0030", "10.1016/j.prevetmed.2012.06.010_bib0035", "10.1016/j.prevetmed.2012.06.010_bib0040", "10.1016/j.prevetmed.2012.06.010_bib0045", "10.1016/j.prevetmed.2012.06.010_bib0050", "10.1016/j.prevetmed.2012.06.010_bib0055", "10.1016/j.prevetmed.2012.06.010_bib0060", _x000D_
"10.1016/j.prevetmed.2012.06.010_bib0065", "10.1016/j.prevetmed.2012.06.010_bib0070", "10.1016/j.prevetmed.2012.06.010_bib0075", "10.1016/j.prevetmed.2012.06.010_bib0080", "10.1016/j.prevetmed.2012.06.010_bib0085", "10.1016/j.prevetmed.2012.06.010_bib0090", "10.1016/j.prevetmed.2012.06.010_bib0095", "10.1016/j.prevetmed.2012.06.010_bib0100", "10.1016/j.prevetmed.2012.06.010_bib0105", "10.1016/j.prevetmed.2012.06.010_bib0110", "10.1016/j.prevetmed.2012.06.010_bib0115", "10.1016/j.prevetmed.2012.06.010_bib0120", _x000D_
"10.1016/j.prevetmed.2012.06.010_bib0125", "10.1016/j.prevetmed.2012.06.010_bib0130", "10.1016/j.prevetmed.2012.06.010_bib0135", "10.1016/j.prevetmed.2012.06.010_bib0140", "10.1016/j.prevetmed.2012.06.010_bib0145", "10.1016/j.prevetmed.2012.06.010_bib0150", "10.1016/j.prevetmed.2012.06.010_bib0155", "10.1016/j.prevetmed.2012.06.010_bib0160", "10.1016/j.prevetmed.2012.06.010_bib0165", "10.1016/j.prevetmed.2012.06.010_bib0170", "10.1016/j.prevetmed.2012.06.010_bib0175"), doi.asserted.by = c("crossref", _x000D_
"crossref", "crossref", "crossref", "crossref", "crossref", "crossref", "crossref", "crossref", "crossref", NA, "crossref", "crossref", "crossref", "crossref", "crossref", "crossref", NA, "crossref", NA, NA, NA, "crossref", NA, "crossref", "crossref", "crossref", NA, "crossref", "crossref", "crossref", "crossref", "crossref", "crossref", "crossref"), first.page = c("5637", "324", "278", "e1000281", "163", "163", "10402", "e26935", "761", "565", "138", "283", "2814", "207", "91", "187", "193", "29", _x000D_
"1022", NA, NA, NA, "36", NA, "59", "555", "201", "489", "437", "1003", "18141", "403", "202", "2635", "1177"), DOI = c("10.1016/j.vaccine.2006.10.051", "10.1016/j.prevetmed.2009.07.013", "10.1016/j.prevetmed.2008.12.003", "10.1371/journal.ppat.1000281", "10.1016/0167-5877(94)00442-L", "10.1080/03079457.2011.551874", "10.1128/JVI.01157-07", "10.1371/journal.pone.0026935", "10.1016/0264-410X(94)90229-1", "10.1080/03079450400013196", NA, "10.1016/j.prevetmed.2004.12.002", "10.1128/JVI.79.5.2814-2822.2005", _x000D_
"10.1016/j.vetmic.2011.09.016", "10.1111/j.1750-2659.2009.00126.x", "10.1016/j.vetmic.2011.04.022", "10.1016/S0378-1135(00)00356-4", NA, "10.1637/0005-2086-47.s3.1022", NA, NA, NA, "10.1099/vir.0.024992-0", NA, "10.1016/j.vetmic.2010.06.012", "10.1080/03079450802499118", "10.1016/S0167-5877(99)00076-8", NA, "10.1177/104063870601800502", "10.1017/S0950268803001067", "10.1073/pnas.0505098102", "10.1136/vr.159.13.403", "10.1017/S095026880600673X", "10.1128/JVI.02316-06", "10.1637/0005-2086-47.s3.1177"_x000D_
), article.title = c("An overview of the epidemiology of avian influenza", "A flock-tailored early warning system for low pathogenic avian influenza (LPAI) in commercial egg laying flocks", "Back-calculation method shows that within-flock transmission of highly pathogenic avian influenza (H7N7) virus in the Netherlands is not influenced by housing risk factors", "Estimation of transmission parameters of H5N1 avian influenza virus in chickens", "Transmission of pseudorabies virus within pig populations is independent of the size of the population", _x000D_
"Pathogenesis of highly pathogenic avian influenza A virus (H7N1) infection in chickens inoculated with three different doses", "Establishment of influenza A virus (H6N1) in minor poultry species in Southern China", "Transmission dynamics of low pathogenicity avian influenza infections in turkey flocks", "Experimental quantification of vaccine – induced reduction in virus transmission", "A cross-sectional serological survey of the Dutch commercial poultry population for the presence of low pathogenic avian virus infections", _x000D_
"Avian influenza surveillance in poultry in the Netherlands between 2004–2006", "Evaluation of surveillance strategies for bovine tuberculosis (Mycobacterium bovis) using an individual based epidemiological model", "Characterization of a novel influenza A virus hemagglutinin subtype (H16) obtained from black-headed Gulls", "Transmission characteristics of low pathogenic avian influenza virus of H7N7 and H5N7 subtypes in layer chickens", "Low-pathogenic notifiable avian influenza serosurveillance and the risk of infection in poultry – a critical review of the European Union active surveillance programme (2005–2007)", _x000D_
"Transmission between chickens of an H7N1 low pathogenic avian influenza virus isolated during the epidemic of 1999 in Italy", "Modelling the effect of surveillance programmes on spread of bovine herpesvirus 1 between certified cattle herds", "Serological evidence of inter-species transmission of H9N2 avian influenza virus in poultry, Iran", "Epidemiology, production losses, and control measures associated with an outbreak of avian influenza subtype H7N2 in Pennsylvania (1996–98)", NA, NA, NA, _x000D_
"Rapid evolution of low-pathogenic H9N2 avian influenza viruses following poultry vaccination programmes", NA, "The effect of inoculation dose of a highly pathogenic avian influenza virus strain H5N1 on the infectiousness of chickens", "The onset of virus shedding and clinical signs in chickens infected with high-pathogenicity and low-pathogenicity avian influenza viruses", "Transmission of classical swine fever virus within herds during the 1997–1998 epidemic in The Netherlands", "Influence of inoculation dose of avian H6N2 influenza A virus on virus shedding and humoral immune response of chickens after artificial experimental intravenous infection", _x000D_
"Detection of antibodies in serum and egg yolk following infection of chickens with an H6N2 avian influenza virus", "Comparison of the transmission characteristics of low and high pathogenicity avian influenza A virus (H5N2)", "Quantification of the effect of vaccination on transmission of avian influenza (H7N7) in chickens", "Outbreak of avian influenza H7N3 on a turkey farm in the Netherlands", "Design and analysis of small-scale transmission experiments with animals", "Evolution and molecular epidemiology of H9N2 influenza A viruses from Quail in Southern China, 2000 to 2005", _x000D_
"Avian influenza attributable to serovar H7N1 in light layers in Italy"), volume = c("25", "92", "88", "5", "23", "40", "81", "6", "12", "33", NA, "67", "79", "155", "4", "152", "79", "3", "47", NA, NA, NA, "92", NA, "147", "37", "42", "159", "18", "131", "102", "159", "135", "81", "47"), author = c("Alexander", "Beltrán-Alcrudo", "Bos", "Bouma", "Bouma", "Chaves", "Cheung", "Comin", "De Jong", "de Wit", "Elbers", "Fischer", "Fouchier", "Gonzales", "Gonzales", "Gonzales", "Graat", "Hadipour", "Henzler", _x000D_
NA, "Keeling", NA, "Park", "R Development Core Team", "Spekreijse", "Spickler", "Stegeman", "Stoyanov", "Trampel", "van der Goot", "van der Goot", "Velkers", "Velthuis", "Xu", "Zanella"), year = c("2007", "2009", "2009", "2009", "1995", "2011", "2007", "2011", "1994", "2004", "2007", "2005", "2005", "2012", "2010", "2011", "2001", "2011", "2003", NA, "2008", NA, "2011", "2005", "2011", "2008", "1999", "2008", "2006", "2003", "2005", "2006", "2007", "2007", "2003"), journal.title = c("Vaccine", "Prev. Vet. Med.", _x000D_
"Prev. Vet. Med.", "PLoS Pathog.", "Prev. Vet. Med.", "Avian Pathol.", "J. Virol.", "PLoS ONE", "Vaccine", "Avian Pathol.", NA, "Prev. Vet. Med.", "J. Virol.", "Vet. Microbiol.", "Influenza Other Respir. Viruses", "Vet. Microbiol.", "Vet. Microbiol.", "Int. J. Anim. Vet. Adv.", "Avian Dis.", NA, NA, NA, "J. Gen. Virol.", NA, "Vet. Microbiol.", "Avian Pathol.", "Prev. Vet. Med.", "Revue Med. Vet.", "J. Vet. Diagn. Invest.", "Epidemiol. Infect.", "PNAS", "Vet. Rec.", "Epidemiol. Infect.", "J. Virol.", _x000D_
"Avian Dis."), series.title = c(NA, NA, NA, NA, NA, NA, NA, NA, NA, NA, "Proceedings of the 15th World Veterinary Poultry Association Congress", NA, NA, NA, NA, NA, NA, NA, NA, NA, "Modeling Infectious Diseases in Humans and Animals", NA, NA, "R: A Language and Evironment for Statistical Computing", NA, NA, NA, NA, NA, NA, NA, NA, NA, NA, NA), unstructured = c(NA, NA, NA, NA, NA, NA, NA, NA, NA, NA, NA, NA, NA, NA, NA, NA, NA, NA, NA, "Hood, G.M., 2010. PopTools version 3.2.3.", NA, "OIE, WAHID-Interface, Summary of Immediate notifications and Follow-ups: 2006–2011. World Organization of Animal Health.", _x000D_
NA, NA, NA, NA, NA, NA, NA, NA, NA, NA, NA, NA, NA))</t>
  </si>
  <si>
    <t>S0167587712002103</t>
  </si>
  <si>
    <t>list(name = "Foundation for Economic Structure Strengthening (FES)")</t>
  </si>
  <si>
    <t>list(date = c("2012-12-01", "2014-04-16"), content.version = c("tdm", "vor"), delay.in.days = c(0, 501), URL = c("https://www.elsevier.com/tdm/userlicense/1.0/", "https://www.elsevier.com/open-access/userlicense/1.0/"))</t>
  </si>
  <si>
    <t>2012-03</t>
  </si>
  <si>
    <t>10.1016/j.vetmic.2011.09.016</t>
  </si>
  <si>
    <t>2-4</t>
  </si>
  <si>
    <t>207-213</t>
  </si>
  <si>
    <t>Transmission characteristics of low pathogenic avian influenza virus of H7N7 and H5N7 subtypes in layer chickens</t>
  </si>
  <si>
    <t>list(given = c("J.L.", "A.R.W.", "A.", "G.", "J.J.", "J.A."), family = c("Gonzales", "Elbers", "Bouma", "Koch", "de Wit", "Stegeman"), sequence = c("first", "additional", "additional", "additional", "additional", "additional"))</t>
  </si>
  <si>
    <t>list(URL = c("https://api.elsevier.com/content/article/PII:S0378113511005104?httpAccept=text/xml", "https://api.elsevier.com/content/article/PII:S0378113511005104?httpAccept=text/plain"), content.type = c("text/xml", "text/plain"), content.version = c("vor", "vor"), intended.application = c("text-mining", "text-mining"))</t>
  </si>
  <si>
    <t>list(key = c("10.1016/j.vetmic.2011.09.016_bib0005", "10.1016/j.vetmic.2011.09.016_bib0010", "10.1016/j.vetmic.2011.09.016_bib0015", "10.1016/j.vetmic.2011.09.016_bib0020", "10.1016/j.vetmic.2011.09.016_bib0025", "10.1016/j.vetmic.2011.09.016_bib0030", "10.1016/j.vetmic.2011.09.016_bib0035", "10.1016/j.vetmic.2011.09.016_bib0040", "10.1016/j.vetmic.2011.09.016_bib0045", "10.1016/j.vetmic.2011.09.016_bib0050", "10.1016/j.vetmic.2011.09.016_bib0055", "10.1016/j.vetmic.2011.09.016_bib0060", "10.1016/j.vetmic.2011.09.016_bib0065", _x000D_
"10.1016/j.vetmic.2011.09.016_bib0070", "10.1016/j.vetmic.2011.09.016_bib0075", "10.1016/j.vetmic.2011.09.016_bib0080", "10.1016/j.vetmic.2011.09.016_bib0085", "10.1016/j.vetmic.2011.09.016_bib0090", "10.1016/j.vetmic.2011.09.016_bib0095", "10.1016/j.vetmic.2011.09.016_bib0100", "10.1016/j.vetmic.2011.09.016_bib0105", "10.1016/j.vetmic.2011.09.016_bib0110", "10.1016/j.vetmic.2011.09.016_bib0115", "10.1016/j.vetmic.2011.09.016_bib0120", "10.1016/j.vetmic.2011.09.016_bib0125", "10.1016/j.vetmic.2011.09.016_bib0130", _x000D_
"10.1016/j.vetmic.2011.09.016_bib0135", "10.1016/j.vetmic.2011.09.016_bib0140", "10.1016/j.vetmic.2011.09.016_bib0145", "10.1016/j.vetmic.2011.09.016_bib0150", "10.1016/j.vetmic.2011.09.016_bib0155", "10.1016/j.vetmic.2011.09.016_bib0160"), doi.asserted.by = c("crossref", NA, NA, "crossref", "crossref", NA, NA, NA, NA, NA, "crossref", "crossref", "crossref", "crossref", "crossref", NA, "crossref", "crossref", NA, NA, "crossref", "crossref", "crossref", NA, "crossref", "crossref", "crossref", "crossref", _x000D_
"crossref", "crossref", "crossref", "crossref"), first.page = c("5637", NA, NA, "761", "565", NA, NA, NA, NA, NA, "2814", "91", "187", "193", "1022", NA, "263", "1241", NA, NA, "577", "59", "455", NA, "6361", "167", "1003", "18141", "91", "193", "152", "1177"), DOI = c("10.1016/j.vaccine.2006.10.051", NA, NA, "10.1016/0264-410X(94)90229-1", "10.1080/03079450400013196", NA, NA, NA, NA, NA, "10.1128/JVI.79.5.2814-2822.2005", "10.1111/j.1750-2659.2009.00126.x", "10.1016/j.vetmic.2011.04.022", "10.1016/S0378-1135(00)00356-4", _x000D_
"10.1637/0005-2086-47.s3.1022", NA, "10.1637/7064", "10.1007/s00705-009-0437-2", NA, NA, "10.2307/2532311", "10.1016/j.vetmic.2010.06.012", "10.1637/8229-012508-Reg.1", NA, "10.1128/AEM.00961-09", "10.1637/7103", "10.1017/S0950268803001067", "10.1073/pnas.0505098102", "10.1016/j.virol.2008.08.037", "10.1017/S0950268801006707", "10.1128/MMBR.56.1.152-179.1992", "10.1637/0005-2086-47.s3.1177"), article.title = c("An overview of the epidemiology of avian influenza", "Country Reports on AI based on questionnaires", _x000D_
"Country Reports for Avian Influenza 2009", "Experimental quantification of vaccine – induced reduction in virus transmission", "A cross-sectional serological survey of the Dutch commercial poultry population for the presence of low pathogenic avian virus infections", NA, NA, "Avian influenza surveillance in poultry in the Netherlands between 2004–2006", NA, NA, "Characterization of a novel influenza A virus hemagglutinin subtype (H16) obtained from black-headed Gulls", "Low-pathogenic notifiable avian influenza serosurveillance and the risk of infection in poultry – a critical review of the European Union active surveillance programme (2005–2007)", _x000D_
"Transmission between chickens of an H7N1 Low Pathogenic Avian Influenza virus isolated during the epidemic of 1999 in Italy", "Modelling the effect of surveillance programmes on spread of bovine herpesvirus 1 between certified cattle herds", "Epidemiology, production losses, and control measures associated with an outbreak of avian influenza subtype H7N2 in Pennsylvania (1996–98)", NA, "Evaluation of the infectivity, length of infection, and immune response of a low-pathogenicity H7N2 avian influenza virus in specific-pathogen-free chickens", _x000D_
"Replication and pathogenesis associated with H5N1, H5N2, and H5N3 low-pathogenic avian influenza virus infection in chickens and ducks", "Avian influenza", NA, "A simple method for the analysis of clustered binary data", "The effect of inoculation dose of a highly pathogenic avian influenza virus strain H5N1 on the infectiousness of chickens", "Using mean infectious dose of high- and low-pathogenicity avian influenza viruses originating from wild duck and poultry as one measure of infectivity and adaptation to poultry", _x000D_
"LPAI viruses of the H5 subtype in turkeys in Northern Italy in 2009", "Quantification of horizontal transmission of Salmonella enterica serovar Enteritidis bacteria in pair-housed groups of laying hens", "Comparative susceptibility of chickens and turkeys to avian influenza A H7N2 virus infection and protective efficacy of a commercial avian influenza H7N2 virus vaccine", "Comparison of the transmission characteristics of low and high pathogenicity avian influenza A virus (H5N2)", "Quantification of the effect of vaccination on transmission of avian influenza (H7N7) in chickens", _x000D_
"Transmission of highly pathogenic avian influenza H5N1 virus in Pekin ducks is significantly reduced by a genetically distant H5N2 vaccine", "Quantification of transmission in one-to-one experiments", "Evolution and ecology of influenza A viruses", "Avian influenza attributable to serovar H7N1 in light layers in Italy"), volume = c("25", NA, NA, "12", "33", NA, NA, NA, NA, NA, "79", "4", "152", "79", "47", NA, "48", "154", NA, NA, "48", "147", "52", NA, "75", "48", "131", "102", "382", "128", "56", _x000D_
"47"), author = c("Alexander", "Brown", "Brown", "De Jong", "de Wit", NA, "Diekmann", "Elbers", NA, NA, "Fouchier", "Gonzales", "Gonzales", "Graat", "Henzler", "Keeling", "Lu", "Mundt", "OIE", "R Development Core Team", "Rao", "Spekreijse", "Swayne", "Terregino", "Thomas", "Tumpey", "van der Goot", "van der Goot", "van der Goot", "Velthuis", "Webster", "Zanella"), year = c("2007", "2007", "2010", "1994", "2004", NA, "2000", "2007", NA, NA, "2005", "2010", "2011", "2001", "2003", "2008", "2004", "2009", _x000D_
"2009", "2005", "1992", "2011", "2009", "2009", "2009", "2004", "2003", "2005", "2008", "2002", "1992", "2003"), journal.title = c("Vaccine", NA, NA, "Vaccine", "Avian Pathology", NA, NA, NA, NA, NA, "Journal of Virology", "Influenza and Other Respiratory Viruses", "Veterinary Microbiology", "Veterinary Microbiology", "Avian Diseases", NA, "Avian Diseases", "Archives of Virology", NA, NA, "Biometrics", "Veterinary Microbiology", "Avian Diseases", NA, "Applied and Environmental Microbiology", "Avian Diseases", _x000D_
"Epidemiology and Infection", "PNAS", "Virology", "Epidemiology and Infection", "Microbiological Reviews", "Avian Diseases"), series.title = c(NA, "Proceedings of the 13th Joint Annual Meetings of the National Newcastle Disease and Avian Influenza Laboratories of EU Member States 2007", "The 16th Joint Annual Meetings of the National Newcastle Disease and Avian Influenza Reference Laboratories of EU Member States 2010", NA, NA, NA, "Mathematical Epidemiology of Infectious Diseases. Model Building, Analysis and Interpretation", _x000D_
"Proceedings of the 15th World Veterinary Poultry Association Congress", NA, NA, NA, NA, NA, NA, NA, "Modeling Infectious Diseases in Humans and Animals", NA, NA, "Terrestrial Animal Health Code", "R: A Language and Evironment for Statistical Computing", NA, NA, NA, "Proceedings of the 15th Joint Annual Meetings of the National Newcastle Disease and Avian Influenza Reference Laboratories of EU Member States 2009", NA, NA, NA, NA, NA, NA, NA, NA), unstructured = c(NA, NA, NA, NA, NA, "DEFRA, 2008. Highly pathogenic avian influenza – H7N7, Oxfordshire, June 2008. Situation at 12.30 pm Wednesday 2nd July.", _x000D_
NA, NA, "European Commission. Avian Influenza – Surveillance. http://ec.europa.eu/food/animal/diseases/controlmeasures/avian/eu_resp_surveillance_en.htm. Accessed 30 June 2011.", "European Commission, 2009. Low pathogenic Avian Influenza in Germany. 3–4 February 2009, Brussels.", NA, NA, NA, NA, NA, NA, NA, NA, NA, NA, NA, NA, NA, NA, NA, NA, NA, NA, NA, NA, NA, NA))</t>
  </si>
  <si>
    <t>S0378113511005104</t>
  </si>
  <si>
    <t>list(date = "2012-03-01", content.version = "tdm", delay.in.days = 0, URL = "https://www.elsevier.com/tdm/userlicense/1.0/")</t>
  </si>
  <si>
    <t>2013-11</t>
  </si>
  <si>
    <t>10.1017/s0950268813000125</t>
  </si>
  <si>
    <t>2013-02-11</t>
  </si>
  <si>
    <t>2428-2443</t>
  </si>
  <si>
    <t>The impact of viral tropism and housing conditions on the transmission of three H5/H7 low pathogenic avian influenza viruses in chickens</t>
  </si>
  <si>
    <t>&lt;jats:title&gt;SUMMARY&lt;/jats:title&gt;&lt;jats:p&gt;In this study, shedding and transmission of three H5/H7 low pathogenic avian influenza viruses (LPAIVs) in poultry was characterized and the impact of floor system on transmission was assessed. Transmission experiments were simultaneously conducted with two groups of animals housed on either a grid or a floor covered with litter. Transmission was observed for H5N2 A/Ch/Belgium/150VB/99 LPAIV. This virus was shed almost exclusively via the oropharynx and no impact of floor system was seen. Transmission was also seen for H7N1 A/Ch/Italy/1067/v99 LPAIV, which was shed via both the oropharynx and cloaca. A slight increase in transmission was seen for animals housed on litter. H5N3 A/Anas Platyrhynchos/Belgium/09-884/2008 LPAIV did not spread to susceptible animals, regardless of the floor system. This study shows that environmental factors such as floor systems used in poultry barns may act upon the transmission of LPAIVs. However, the level of influence depends on the virus under consideration and, more specifically, its principal replication sites.&lt;/jats:p&gt;</t>
  </si>
  <si>
    <t>list(given = c("G.", "S.", "T.", "Y.", "J.", "B.", "S."), family = c("CLAES", "WELBY", "VAN DEN BERG", "VAN DER STEDE", "DEWULF", "LAMBRECHT", "MARCHÉ"), sequence = c("first", "additional", "additional", "additional", "additional", "additional", "additional"))</t>
  </si>
  <si>
    <t>list(URL = "https://www.cambridge.org/core/services/aop-cambridge-core/content/view/S0950268813000125", content.type = "unspecified", content.version = "vor", intended.application = "similarity-checking")</t>
  </si>
  <si>
    <t>list(key = c("S0950268813000125_ref50", "S0950268813000125_ref49", "S0950268813000125_ref47", "S0950268813000125_ref46", "S0950268813000125_ref45", "S0950268813000125_ref40", "S0950268813000125_ref39", "S0950268813000125_ref36", "S0950268813000125_ref34", "S0950268813000125_ref31", "S0950268813000125_ref28", "S0950268813000125_ref27", "S0950268813000125_ref25", "S0950268813000125_ref24", "S0950268813000125_ref23", "S0950268813000125_ref21", "S0950268813000125_ref19", "S0950268813000125_ref17", "S0950268813000125_ref16", _x000D_
"S0950268813000125_ref13", "S0950268813000125_ref11", "S0950268813000125_ref10", "S0950268813000125_ref6", "S0950268813000125_ref5", "S0950268813000125_ref3", "S0950268813000125_ref2", "S0950268813000125_ref1", "S0950268813000125_ref4", "S0950268813000125_ref8", "S0950268813000125_ref12", "S0950268813000125_ref7", "S0950268813000125_ref32", "S0950268813000125_ref14", "S0950268813000125_ref22", "S0950268813000125_ref9", "S0950268813000125_ref29", "S0950268813000125_ref51", "S0950268813000125_ref30", _x000D_
"S0950268813000125_ref26", "S0950268813000125_ref41", "S0950268813000125_ref18", "S0950268813000125_ref35", "S0950268813000125_ref33", "S0950268813000125_ref37", "S0950268813000125_ref44", "S0950268813000125_ref20", "S0950268813000125_ref43", "S0950268813000125_ref48", "S0950268813000125_ref38", "S0950268813000125_ref15", "S0950268813000125_ref42"), doi.asserted.by = c("publisher", "publisher", "publisher", "publisher", "publisher", "publisher", "publisher", "publisher", "publisher", "publisher", _x000D_
"publisher", "publisher", "publisher", "publisher", "publisher", NA, NA, "publisher", "publisher", "publisher", "publisher", "publisher", "publisher", NA, "publisher", "publisher", "publisher", NA, "publisher", "publisher", "publisher", "publisher", "publisher", "publisher", "crossref", "publisher", "publisher", "publisher", "publisher", "publisher", "publisher", NA, "publisher", "publisher", "publisher", "crossref", "publisher", "publisher", "publisher", "publisher", "publisher"), DOI = c("10.1007/s00705-010-0727-8", _x000D_
"10.1186/1297-9716-42-24", "10.1016/S0042-6822(03)00094-1", "10.1016/j.virusres.2009.10.002", "10.1371/journal.pone.0026935", "10.1637/8754-033109-ResNote.1", "10.1637/8786-040109-ResNote.1", "10.2307/1591428", "10.1637/8907-043009-ResNote.1", "10.1371/journal.ppat.1000281", "10.1016/S0264-410X(99)00398-9", "10.1017/S0950268803001067", "10.1016/S0264-410X(01)00320-6", "10.1046/j.1439-0450.2001.00467.x", "10.1016/j.vetmic.2011.09.016", NA, NA, "10.1637/0005-2086(2007)051[0129:IODHCO]2.0.CO;2", "10.1637/7453-101205R.1", _x000D_
"10.1017/S095026880600673X", "10.1016/j.vaccine.2006.10.051", "10.1006/viro.1995.1562", "10.1016/S1573-5214(06)80021-7", NA, "10.1126/science.1122438", "10.1128/JVI.79.5.2814-2822.2005", "10.1016/S0378-1135(00)00160-7", NA, "10.1080/03079450020016779", "10.1007/BF00178324", "10.1637/8749-033009-Reg.1", "10.1016/j.vetmic.2007.04.025", "10.3382/ps.2011-01625", "10.1016/j.vetmic.2011.04.022", "10.1128/JVI.54.1.151-160.1985", "10.1637/8229-012508-Reg.1", "10.1080/03079450802632023", "10.1016/j.vetmic.2010.06.012", _x000D_
"10.1017/S0950268801006707", "10.1371/journal.pone.0017643", "10.1073/pnas.0403212101", NA, "10.1016/j.virol.2009.08.017", "10.3201/eid1309.070517", "10.1016/0264-410X(94)90229-1", "10.1080/03079457.2011.621410", "10.1637/8381-062008-Reg.1", "10.1080/03079458108418498", "10.1099/vir.0.83369-0", "10.1073/pnas.0809026106", "10.1371/journal.ppat.0030151"), first.page = c(NA, NA, NA, NA, NA, NA, NA, NA, NA, NA, NA, NA, NA, NA, NA, "213", "16", NA, NA, NA, NA, NA, NA, "16", NA, NA, NA, "61", NA, NA, NA, _x000D_
NA, NA, NA, "151", NA, NA, NA, NA, NA, NA, NA, NA, NA, NA, "613", NA, NA, NA, NA, NA), article.title = c(NA, NA, NA, NA, NA, NA, NA, NA, NA, NA, NA, NA, NA, NA, NA, "A universal avian endogenous real-time reverse transcriptase–polymerase chain reaction control and its application to avian influenza diagnosis and quantification", NA, NA, NA, NA, NA, NA, NA, "Council directive 2005/94/EG of 20 december 2005 on community measures for the control of avian influenza and repealing 92/40/EEC", NA, NA, _x000D_
NA, "Pathogenicity of avian influenza viruses in poultry", NA, NA, NA, NA, NA, NA, "Characterization of virulent and avirulent A/chicken/Pennsylvania/83 influenza A viruses: Potential role of defective interfering RNAs in nature", NA, NA, NA, NA, NA, NA, NA, NA, NA, NA, "Genetic characterization of low pathogenic H5N1 and co-circulating avian influenza viruses in wild mallards (Anas platyrhynchos) in Belgium, 2008", NA, NA, NA, NA, NA), volume = c(NA, NA, NA, NA, NA, NA, NA, NA, NA, NA, NA, NA, NA, _x000D_
NA, NA, "61", NA, NA, NA, NA, NA, NA, NA, "L10", NA, NA, NA, "124", NA, NA, NA, NA, NA, NA, "54", NA, NA, NA, NA, NA, NA, NA, NA, NA, NA, "40", NA, NA, NA, NA, NA), author = c(NA, NA, NA, NA, NA, NA, NA, NA, NA, NA, NA, NA, NA, NA, NA, "Van", "Alexander", NA, NA, NA, NA, NA, NA, NA, NA, NA, NA, "Swayne", NA, NA, NA, NA, NA, NA, "Bean", NA, NA, NA, NA, NA, NA, NA, NA, NA, NA, "Van", NA, NA, NA, NA, NA), year = c(NA, NA, NA, NA, NA, NA, NA, NA, NA, NA, NA, NA, NA, NA, NA, "2007", "1999", NA, NA, NA, _x000D_
NA, NA, NA, "2006", NA, NA, NA, "2006", NA, NA, NA, NA, NA, NA, "1985", NA, NA, NA, NA, NA, NA, NA, NA, NA, NA, "2011", NA, NA, NA, NA, NA), journal.title = c(NA, NA, NA, NA, NA, NA, NA, NA, NA, NA, NA, NA, NA, NA, NA, "Avian Diseases", NA, NA, NA, NA, NA, NA, NA, "Official Journal of the European Communities", NA, NA, NA, "Developments in Biologicals", NA, NA, NA, NA, NA, NA, "Journal of Virology", NA, NA, NA, NA, NA, NA, NA, NA, NA, NA, "Avian Pathology", NA, NA, NA, NA, NA), volume.title = c(NA, _x000D_
NA, NA, NA, NA, NA, NA, NA, NA, NA, NA, NA, NA, NA, NA, NA, "Proceedings of the Joint Sixth Annual Meetings of the National Newcastle Disease and Avian Influenza Laboratories of Countries of the European Union", NA, NA, NA, NA, NA, NA, NA, NA, NA, NA, NA, NA, NA, NA, NA, NA, NA, NA, NA, NA, NA, NA, NA, NA, NA, NA, NA, NA, NA, NA, NA, NA, NA, NA), unstructured = c(NA, NA, NA, NA, NA, NA, NA, NA, NA, NA, NA, NA, NA, NA, NA, NA, NA, NA, NA, NA, NA, NA, NA, NA, NA, NA, NA, NA, NA, NA, NA, NA, NA, NA, _x000D_
NA, NA, NA, NA, NA, NA, NA, "EpiFlu Databank (www.gisaid.org). Accessed 1 June 2012.", NA, NA, NA, NA, NA, NA, NA, NA, NA))</t>
  </si>
  <si>
    <t>S0950268813000125</t>
  </si>
  <si>
    <t>list(date = "2013-02-11", content.version = "unspecified", delay.in.days = 0, URL = "https://www.cambridge.org/core/terms")</t>
  </si>
  <si>
    <t>2011-01</t>
  </si>
  <si>
    <t>10.1016/j.vetmic.2010.06.012</t>
  </si>
  <si>
    <t>59-66</t>
  </si>
  <si>
    <t>The effect of inoculation dose of a highly pathogenic avian influenza virus strain H5N1 on the infectiousness of chickens</t>
  </si>
  <si>
    <t>list(given = c("D.", "A.", "J.A.", "G.", "M.C.M."), family = c("Spekreijse", "Bouma", "Stegeman", "Koch", "de Jong"), sequence = c("first", "additional", "additional", "additional", "additional"))</t>
  </si>
  <si>
    <t>list(URL = c("https://api.elsevier.com/content/article/PII:S0378113510003147?httpAccept=text/xml", "https://api.elsevier.com/content/article/PII:S0378113510003147?httpAccept=text/plain"), content.type = c("text/xml", "text/plain"), content.version = c("vor", "vor"), intended.application = c("text-mining", "text-mining"))</t>
  </si>
  <si>
    <t>list(issue = c("1S", NA, NA, "4", "3", "50", "1", "3", NA, NA, NA, NA, NA, NA, NA, "3", "1", NA, "2", NA, "6", NA, NA, NA, NA, NA, NA, "12", NA, NA, "11", "50", NA, NA, NA, NA), key = c("10.1016/j.vetmic.2010.06.012_bib1", "10.1016/j.vetmic.2010.06.012_bib2", "10.1016/j.vetmic.2010.06.012_bib3", "10.1016/j.vetmic.2010.06.012_bib4", "10.1016/j.vetmic.2010.06.012_bib5", "10.1016/j.vetmic.2010.06.012_bib6", "10.1016/j.vetmic.2010.06.012_bib7", "10.1016/j.vetmic.2010.06.012_bib8", "10.1016/j.vetmic.2010.06.012_bib9", _x000D_
"10.1016/j.vetmic.2010.06.012_bib10", "10.1016/j.vetmic.2010.06.012_bib11", "10.1016/j.vetmic.2010.06.012_bib12", "10.1016/j.vetmic.2010.06.012_bib13", "10.1016/j.vetmic.2010.06.012_bib14", "10.1016/j.vetmic.2010.06.012_bib15", "10.1016/j.vetmic.2010.06.012_bib16", "10.1016/j.vetmic.2010.06.012_bib17", "10.1016/j.vetmic.2010.06.012_bib18", "10.1016/j.vetmic.2010.06.012_bib19", "10.1016/j.vetmic.2010.06.012_bib20", "10.1016/j.vetmic.2010.06.012_bib21", "10.1016/j.vetmic.2010.06.012_bib22", "10.1016/j.vetmic.2010.06.012_bib23", _x000D_
"10.1016/j.vetmic.2010.06.012_bib24", "10.1016/j.vetmic.2010.06.012_bib25", "10.1016/j.vetmic.2010.06.012_bib26", "10.1016/j.vetmic.2010.06.012_bib27", "10.1016/j.vetmic.2010.06.012_bib28", "10.1016/j.vetmic.2010.06.012_bib29", "10.1016/j.vetmic.2010.06.012_bib30", "10.1016/j.vetmic.2010.06.012_bib31", "10.1016/j.vetmic.2010.06.012_bib32", "10.1016/j.vetmic.2010.06.012_bib33", "10.1016/j.vetmic.2010.06.012_bib34", "10.1016/j.vetmic.2010.06.012_bib35", "10.1016/j.vetmic.2010.06.012_bib36"), doi.asserted.by = c("crossref", _x000D_
"crossref", NA, "crossref", "crossref", "crossref", "crossref", "crossref", "crossref", "crossref", "crossref", "crossref", "crossref", NA, "crossref", "crossref", "crossref", "crossref", "crossref", "crossref", "crossref", "crossref", "crossref", NA, "crossref", "crossref", "crossref", "crossref", "crossref", "crossref", "crossref", "crossref", "crossref", "crossref", "crossref", "crossref"), first.page = c("161", "361", NA, "e71", "493", "6322", "e1000281", "660", "437", "567", "472", "47", "761", _x000D_
NA, "365", "193", "1", "293", "145", "151", "619", "622", "8", NA, "317", "2864", "219", "2088", "393", "455", "1679", "18141", "91", "202", "157", "152"), DOI = c("10.1637/7602-041306R.1", "10.1038/280361a0", NA, "10.1371/journal.pcbi.0030071", "10.1051/vetres:2007008", "10.1016/j.vaccine.2008.09.022", "10.1371/journal.ppat.1000281", "10.7589/0090-3558-43.4.660", "10.1177/104063870902100404", "10.1080/03079450310001621198", "10.1016/S0140-6736(97)11212-0", "10.1007/BF01310622", "10.1016/0264-410X(94)90229-1", _x000D_
NA, "10.1007/BF00178324", "10.1016/S0378-1135(00)00356-4", "10.1647/2006-036R.1", "10.1017/S0950268801006537", "10.1016/j.mbs.2003.08.005", "10.1016/j.jviromet.2004.03.014", "10.1080/03079450802499126", "10.1136/vr.132.25.622", "10.1637/8027-060607-Reg", NA, "10.1637/7390-060305R.1", "10.1016/j.vaccine.2009.02.085", "10.1016/S0167-5877(99)00077-X", "10.1086/425583", "10.1126/science.279.5349.393", "10.1637/8229-012508-Reg.1", "10.1086/522007", "10.1073/pnas.0505098102", "10.1016/j.virol.2008.08.037", _x000D_
"10.1017/S095026880600673X", "10.1016/j.mbs.2007.04.009", "10.1128/MMBR.56.1.152-179.1992"), article.title = c("Summary of avian influenza activity in Europe, Asia, Africa, and Australasia, 2002–2006", "Population biology of infectious diseases. Part 1", NA, "Risk maps for the spread of highly pathogenic avian influenza in poultry", "Estimating the day of highly pathogenic avian influenza (H7N7) virus introduction into a poultry flock based on mortality data", "Effect of H7N1 vaccination on highly pathogenic avian influenza H7N7 virus transmission in turkeys", _x000D_
"Estimation of transmission parameters of H5N1 avian influenza virus in chickens", "Susceptibility of wood ducks to H5N1 highly pathogenic avian influenza virus", "Infectious and lethal doses of H5N1 highly pathogenic avian influenza virus for house sparrows (Passer domesticus) and rock pigeons (Columbia livia)", "Severe acute respiratory syndrome vaccine development: experiences of vaccination against avian infectious bronchitis corona virus", "Human influenza A H5N1 virus related to a highly pathogenic avian influenza virus", _x000D_
"An ELISA for detection of antibodies against influenza A nucleoprotein in humans and various animal species", "Experimental quantification of vaccine-induced reduction in virus transmission", NA, "On the definition and the computation of the basic reproduction ratio R0 in models for infectious-diseases in heterogeneous populations", "Modelling the effect of surveillance programmes on spread of bovine herpesvirus 1 between certified cattle herds", "A review of highly pathogenic avian influenza in birds, with an emphasis on Asian H5N1 and recommendations for prevention and control", _x000D_
"Within- and between-pen transmission of classical swine fever virus: a new method to estimate the basic reproduction ratio from transmission experiments", "Quantification of the effect of control strategies on classical swine fever epidemics", "Application of real-time RT-PCR for the quantification and competitive replication study of H5 and H7 subtype avian influenza virus", "Pathogenesis of highly pathogenic avian influenza A/turkey/Turkey/1/2005 H5N1 in Pekin Ducks (Anas platyrhynchos) infected experimentally", _x000D_
"A long-term epidemiologic study of bovine viral diarrhea infections in a large herd of dairy-cattle", "Pathology of specific-pathogen-free chickens inoculated with H5N1 avian influenza viruses isolated in Japan in 2004", NA, "Public health risk from avian influenza viruses", "An inactivated H5N2 vaccine reduces transmission of highly pathogenic H5N1 avian influenza virus among native chickens", "Quantification of the transmission of classical swine fever virus between herds during the 1997–1998 epidemic in the Netherlands", _x000D_
"Avian influenze A virus (H7N7) epidemic in The Netherlands in 2003: course of the epidemic and effectiveness of control measures", "Characterization of an avian influenza A (H5N1) virus isolated from a child with a fatal respiratory illness", "Using mean infectious dose of high-and low-pathogenicity avian influenza viruses originating from wild duck and poultry as one measure of infectivity and adaptation to poultry", "Transmission of the highly pathogenic avian influenza virus H5N1 within flocks during the 2004 epidemic in Thailand", _x000D_
"Quantification of the effect of vaccination on transmission of avian influenza (H7N7) in chickens", "Transmission of highly pathogenic avian influenza H5N1 virus in Pekin ducks is significantly reduced by a genetically distant H5N2 vaccine", "Design and analysis of small-scale transmission experiments with animals", "Comparing methods to quantify experimental transmission of infectious agents", "Evolution and ecology of influenza A viruses"), volume = c("51", "280", NA, "3", "38", "26", "5", "43", _x000D_
"21", "32", "351", "115", "12", NA, "28", "79", "22", "128", "186", "119", "37", "132", "52", NA, "49", "27", "42", "190", "279", "52", "196", "102", "382", "135", "210", "56"), author = c("Alexander", "Anderson", "Becker", "Boender", "Bos", "Bos", "Bouma", "Brown", "Brown", "Cavanagh", "Claas", "de Boer", "de Jong", "Diekmann", "Diekmann", "Graat", "Kelly", "Klinkenberg", "Klinkenberg", "Lee", "Londt", "Moerman", "Nakamura", NA, "Perdue", "Poetri", "Stegeman", "Stegeman", "Subbarao", "Swayne", "Tiensin", _x000D_
"van der Goot", "van der Goot", "Velthuis", "Velthuis", "Webster"), year = c("2007", "1979", "1989", "2007", "2007", "2008", "2009", "2007", "2009", "2003", "1998", "1990", "1994", "2000", "1990", "2001", "2008", "2002", "2003", "2004", "2008", "1993", "2008", NA, "2005", "2008", "1999", "2004", "1998", "2008", "2007", "2005", "2008", "2006", "2007", "1992"), journal.title = c("Avian Dis.", "Nature", NA, "PLoS Comput. Biol.", "Vet. Res.", "Vaccine", "PLoS Pathog.", "J. Wildlife Dis.", "J. Vet. Diagn. Invest.", _x000D_
"Avian Pathol.", "Lancet", "Arch. Vir.", "Vaccine", NA, "J. Math. Biol.", "Vet. Microbiol.", "J. Avian Med. Surg.", "Epidemiol. Infect.", "Math. Biosci.", "J. Virol. Methods", "Avian Pathol.", "Vet. Rec.", "Avian Dis.", NA, "Avian Dis.", "Vaccine", "Prev. Vet. Med.", "J. Infect. Dis.", "Science", "Avian Dis.", "J. Infect. Dis.", "PNAS", "Virology", "Epidemiol. Infect.", "Math. Biosci.", "Microbiol. Rev."), series.title = c(NA, NA, "Analysis of Infectious Disease Data", NA, NA, NA, NA, NA, NA, NA, _x000D_
NA, NA, NA, "Mathematical Epidemiology of Infectious Diseases. Model building, Analysis and Interpretation", NA, NA, NA, NA, NA, NA, NA, NA, NA, NA, NA, NA, NA, NA, NA, NA, NA, NA, NA, NA, NA, NA), unstructured = c(NA, NA, NA, NA, NA, NA, NA, NA, NA, NA, NA, NA, NA, NA, NA, NA, NA, NA, NA, NA, NA, NA, NA, "OIE, 2008. Avian influenza. In: Manual of diagnostic tests and vaccines for terrestrial animals 2008. Office International des Epizooties (OIE), pp. 470–471, http://www.oie.int/eng/normes/mmanual/A_summry.thm.", _x000D_
NA, NA, NA, NA, NA, NA, NA, NA, NA, NA, NA, NA))</t>
  </si>
  <si>
    <t>S0378113510003147</t>
  </si>
  <si>
    <t>list(date = "2011-01-01", content.version = "tdm", delay.in.days = 0, URL = "https://www.elsevier.com/tdm/userlicense/1.0/")</t>
  </si>
  <si>
    <t>2007-12</t>
  </si>
  <si>
    <t>10.1086/522007</t>
  </si>
  <si>
    <t>1679-1684</t>
  </si>
  <si>
    <t>Transmission of the Highly Pathogenic Avian Influenza Virus H5N1 within Flocks during the 2004 Epidemic in Thailand</t>
  </si>
  <si>
    <t>list(given = c("Thanawat", "Mirjam", "Hans", "Thaweesak", "Wantanee", "Sirikan", "Arunee", "Surapong", "Karoon", "Weerapong", "Thinnarat", "Arjan"), family = c("Tiensin", "Nielen", "Vernooij", "Songserm", "Kalpravidh", "Chotiprasatintara", "Chaisingh", "Wongkasemjit", "Chanachai", "Thanapongtham", "Srisuvan", "Stegeman"), sequence = c("first", "additional", "additional", "additional", "additional", "additional", "additional", "additional", "additional", "additional", "additional", "additional"))</t>
  </si>
  <si>
    <t>list(URL = "http://academic.oup.com/jid/article-pdf/196/11/1679/18015370/196-11-1679.pdf", content.type = "unspecified", content.version = "vor", intended.application = "similarity-checking")</t>
  </si>
  <si>
    <t>list(key = c("rf1_447", "rf2_448", "rf3_449", "rf4_450", "rf5_451", "rf6_452", "rf7_453", "rf8_454", "rf9_455", "rf10_456", "rf11_457", "rf12_458", "rf13_459", "rf14_460", "rf15_461", "rf16_462", "rf17_463", "rf18_464", "rf19_465", "rf20_466", "rf21_467", "rf22_468", "rf23_469", "rf24_470", "rf25_471", "rf26_472", "rf27_473", "rf28_474", "rf29_475", "rf30_476", "rf31_477", "rf32_478", "rf33_479", "rf34_480", "rf35_481", "rf36_482", "rf37_483", "rf38_484", "rf39_485"), unstructured = c("Office International des Epizooties. Update on Avian Influenza in Animals (Type H5). Available at: http://www.oie.int/downld/AVIAN%20INFLUENZA/A_AI-Asia.htm. Accessed 3 November 2006.", _x000D_
"World Health Organization. Avian influenza: assessing the pandemic threat. Available at: http://www.who.int/csr/disease/influenza/WHO_CDS_2005_29/en/index.html. Accessed 10 February 2006.", NA, NA, NA, NA, NA, NA, NA, NA, "Anderson RM, May RM. Infectious diseases of humans: dynamics and control. New York: Oxford University Press, 1992.", "Diekmann O, Heesterbeek JAP. Mathematical epidemiology of infectious diseases: model building, analysis and interpretation. Chichester: John Wiley and Sons, 2000.", _x000D_
NA, NA, NA, NA, NA, "Edelstein-Keshet L. Mathematical models in biology. Philadelphia: Society for Industrial and Applied Mathematics, 2005.", NA, NA, NA, NA, NA, NA, "Becker NG. Analysis of infectious disease data. London: Chapman and Hall, 1989.", "Dohoo I, Martin W, Stryhn H. Veterinary epidemiologic research. Prince Edward Island: AVC, 2003.", "R Development Core Team. The R project for statistical computing. Available at: http://www.r-project.org. Accessed 9 March 2006.", "McCullagh P, Nelder JA. Generalized linear models. 2nd ed. London: Chapman and Hall, 1989.", _x000D_
"Motulsky H, Christopoulos A. Fitting models to biological data using linear and nonlinear regression: a practical guide to curve fitting. New York: Oxford University Press, 2004.", NA, NA, NA, NA, NA, NA, NA, NA, NA, NA), doi.asserted.by = c(NA, NA, "crossref", "publisher", "crossref", "crossref", "publisher", "publisher", "publisher", "publisher", NA, NA, "publisher", "publisher", "publisher", "publisher", "publisher", "crossref", "publisher", "publisher", "publisher", "publisher", "publisher", _x000D_
"publisher", NA, NA, NA, "crossref", "crossref", NA, "publisher", "publisher", "publisher", "publisher", "publisher", "publisher", "crossref", "crossref", "publisher"), first.page = c(NA, NA, "839", NA, "1664", "933", NA, NA, NA, NA, NA, NA, NA, NA, NA, NA, NA, NA, NA, NA, NA, NA, NA, NA, NA, NA, NA, NA, NA, "267", NA, NA, NA, NA, NA, NA, "3", "575", NA), DOI = c(NA, NA, "10.1637/0005-2086-47.s3.839", "10.1086/425583", "10.3201/eid1111.050608", "10.20506/rst.24.3.1623", "10.1637/7635-042806R.1", _x000D_
"10.1016/S0167-5877(99)00076-8", "10.1038/442757a", "10.1098/rspb.2006.3609", NA, NA, "10.1038/nature04017", "10.1073/pnas.0505098102", "10.1017/S0950268803001067", "10.1016/j.virol.2006.01.044", "10.1016/j.virol.2005.07.011", "10.1137/1.9780898719147", "10.1016/0167-5877(95)00538-2", "10.1098/rsif.2005.0042", "10.1128/JVI.79.6.3692-3702.2005", "10.1080/03079450600597956", "10.1038/nature02746", "10.1080/03079450410001724085", NA, NA, NA, "10.1007/978-1-4899-3242-6", "10.1093/oso/9780195171792.001.0001", _x000D_
NA, "10.1016/0025-5564(85)90064-1", "10.1038/nature03063", "10.1038/nature01343", "10.1017/S0950268801006537", "10.1016/S0167-5877(99)00077-X", "10.1016/j.vaccine.2004.04.017", "10.3201/eid1201.051024", "10.3201/eid1204.051614", "10.1128/JVI.79.17.11269-11279.2005"), volume = c(NA, NA, "47", NA, "11", "24", NA, NA, NA, NA, NA, NA, NA, NA, NA, NA, NA, NA, NA, NA, NA, NA, NA, NA, NA, NA, NA, NA, NA, NA, NA, NA, NA, NA, NA, NA, "12", "12", NA), author = c(NA, NA, "Capua I", NA, "Tiensin T", "Nishiguchi A", _x000D_
NA, NA, NA, NA, NA, NA, NA, NA, NA, NA, NA, NA, NA, NA, NA, NA, NA, NA, NA, NA, NA, NA, NA, "Akaike H", NA, NA, NA, NA, NA, NA, "Webster RG", "Songserm T", NA), year = c(NA, NA, "2003", NA, "2005", "2005", NA, NA, NA, NA, NA, NA, NA, NA, NA, NA, NA, NA, NA, NA, NA, NA, NA, NA, NA, NA, NA, NA, NA, "1973", NA, NA, NA, NA, NA, NA, "2006", "2006", NA), journal.title = c(NA, NA, "Avian Dis", NA, "Emerg Infect Dis", "Rev Sci Tech", NA, NA, NA, NA, NA, NA, NA, NA, NA, NA, NA, NA, NA, NA, NA, NA, NA, NA, _x000D_
NA, NA, NA, NA, NA, "Hungary: Akademiai Kiado", NA, NA, NA, NA, NA, NA, "Emerg Infect Dis", "Thailand. Emerg Infect Dis", NA))</t>
  </si>
  <si>
    <t>Proceedings of the National Academy of Sciences</t>
  </si>
  <si>
    <t>2005-12-13</t>
  </si>
  <si>
    <t>10.1073/pnas.0505098102</t>
  </si>
  <si>
    <t>0027-8424,1091-6490</t>
  </si>
  <si>
    <t>2005-12-05</t>
  </si>
  <si>
    <t>18141-18146</t>
  </si>
  <si>
    <t>Quantification of the effect of vaccination on transmission of avian influenza (H7N7) in chickens</t>
  </si>
  <si>
    <t>&lt;jats:p&gt;Recent outbreaks of highly pathogenic avian influenza (HPAI) viruses in poultry and their threatening zoonotic consequences emphasize the need for effective control measures. Although vaccination of poultry against avian influenza provides a potentially attractive control measure, little is known about the effect of vaccination on epidemiologically relevant parameters, such as transmissibility and the infectious period. We used transmission experiments to study the effect of vaccination on the transmission characteristics of HPAI A/Chicken/Netherlands/03 H7N7 in chickens. In the experiments, a number of infected and uninfected chickens is housed together and the infection chain is monitored by virus isolation and serology. Analysis is based on a stochastic susceptible, latently infected, infectious, recovered (SEIR) epidemic model. We found that vaccination is able to reduce the transmission level to such an extent that a major outbreak is prevented, important variables being the type of vaccine (H7N1 or H7N3) and the moment of challenge after vaccination. Two weeks after vaccination, both vaccines completely block transmission. One week after vaccination, the H7N1 vaccine is better than the H7N3 vaccine at reducing the spread of the H7N7 virus. We discuss the implications of these findings for the use of vaccination programs in poultry and the value of transmission experiments in the process of choosing vaccine.&lt;/jats:p&gt;</t>
  </si>
  <si>
    <t>Proc. Natl. Acad. Sci. U.S.A.</t>
  </si>
  <si>
    <t>list(given = c("J. A.", "G.", "M. C. M.", "M."), family = c("van der Goot", "Koch", "de Jong", "van Boven"), sequence = c("first", "additional", "additional", "additional"), affiliation.name = c("Central Institute for Animal Disease Control Lelystad, Houtribweg 39, 8221 RA Lelystad, The Netherlands; and Animal Sciences Group, Wageningen University and Research Centre, Edelhertweg 15, 8219 PH Lelystad, The Netherlands", "Central Institute for Animal Disease Control Lelystad, Houtribweg 39, 8221 RA Lelystad, The Netherlands; and Animal Sciences Group, Wageningen University and Research Centre, Edelhertweg 15, 8219 PH Lelystad, The Netherlands", _x000D_
"Central Institute for Animal Disease Control Lelystad, Houtribweg 39, 8221 RA Lelystad, The Netherlands; and Animal Sciences Group, Wageningen University and Research Centre, Edelhertweg 15, 8219 PH Lelystad, The Netherlands", "Central Institute for Animal Disease Control Lelystad, Houtribweg 39, 8221 RA Lelystad, The Netherlands; and Animal Sciences Group, Wageningen University and Research Centre, Edelhertweg 15, 8219 PH Lelystad, The Netherlands"))</t>
  </si>
  <si>
    <t>list(URL = "https://pnas.org/doi/pdf/10.1073/pnas.0505098102", content.type = "unspecified", content.version = "vor", intended.application = "similarity-checking")</t>
  </si>
  <si>
    <t>list(key = c("e_1_3_2_1_2", "e_1_3_2_2_2", "e_1_3_2_3_2", "e_1_3_2_4_2", "e_1_3_2_5_2", "e_1_3_2_6_2", "e_1_3_2_7_2", "e_1_3_2_8_2", "e_1_3_2_9_2", "e_1_3_2_10_2", "e_1_3_2_11_2", "e_1_3_2_12_2", "e_1_3_2_13_2", "e_1_3_2_14_2", "e_1_3_2_15_2", "e_1_3_2_16_2", "e_1_3_2_17_2", "e_1_3_2_18_2", "e_1_3_2_19_2", "e_1_3_2_20_2", "e_1_3_2_21_2", "e_1_3_2_22_2", "e_1_3_2_23_2", "e_1_3_2_24_2", "e_1_3_2_25_2", "e_1_3_2_26_2", "e_1_3_2_27_2", "e_1_3_2_28_2", "e_1_3_2_29_2"), doi.asserted.by = c("publisher", _x000D_
"publisher", "publisher", "publisher", "publisher", "publisher", "publisher", "publisher", "publisher", NA, "publisher", "publisher", NA, NA, "publisher", "publisher", "publisher", NA, NA, NA, NA, "publisher", "crossref", NA, "publisher", NA, "publisher", "publisher", "publisher"), DOI = c("10.1016/S0140-6736(97)11212-0", "10.1080/03079450050118403", "10.3201/eid1001.020572", "10.1086/425583", "10.1637/7218-060304R", "10.1038/nature02746", "10.1038/39218", "10.1073/pnas.0308352100", "10.1016/S0378-1135(00)00176-0", _x000D_
NA, "10.1080/03079459994731", "10.1016/0264-410X(94)90229-1", NA, NA, "10.1016/S0264-410X(03)00249-4", "10.1006/abio.1996.0319", "10.2307/1427301", NA, NA, NA, NA, "10.1098/rspb.2004.2715", "10.1007/978-1-4899-3242-6", NA, "10.1080/03079450310001652077", NA, "10.1128/JVI.78.15.8372-8381.2004", "10.1016/S0264-410X(99)00369-2", "10.1016/0264-410X(91)90055-B"), first.page = c(NA, NA, NA, NA, NA, NA, NA, NA, NA, "47", NA, NA, "1003", "1", NA, NA, NA, NA, NA, NA, NA, NA, NA, NA, NA, "165", NA, NA, NA), _x000D_
    volume = c(NA, NA, NA, NA, NA, NA, NA, NA, NA, "32", NA, NA, "31", "167", NA, NA, NA, NA, NA, NA, NA, NA, NA, NA, NA, "40", NA, NA, NA), year = c(NA, NA, NA, NA, NA, NA, NA, NA, NA, "2002", NA, NA, "2003", "1992", NA, NA, NA, NA, NA, NA, NA, NA, NA, NA, NA, "1979", NA, NA, NA), unstructured = c(NA, NA, NA, NA, NA, NA, NA, NA, NA, "Capua, I., Terregino, C., Cattoli, G., Mutinelli, F. &amp; Rodriguez, J. F. (2002) Avian Pathol. 32, 47-55.", NA, NA, "van der Goot, J. A., de Jong, M. C. M., Koch, G. &amp; van Boven, M. (2003) Epidemiol. Infect. 31, 1003-1013.", _x000D_
    "Council Directive 92/40/EEC (1992) Off. J. Eur. Communities L 167, 1-16.", NA, NA, NA, "Ball F. (1995) in Epidemic Models: Their Structure and Relation to Data ed. Mollison D. (Cambridge Univ. Press Cambridge U.K.) pp. 34-52.", "Bailey N.T.J. (1975) The Mathematical Theory of Infectious Diseases and Its Applications (Griffin London).", "Becker N. G. (1989) Analysis of Infectious Disease Data (Chapman and Hall London).", "Kroese A. H. &amp; de Jong M. C. M. (2001) in Proc. Soc. Vet. Epidemiol. Prevent. Med. eds. Menzies F. D. &amp; Reid S. W. J. (SVEPM Proceedings series Noorwijkerhout The Netherlands) pp. 21-37.", _x000D_
    NA, "McCullagh P. &amp; Nelder J. A. (1989) Generalized Linear Models (Chapman and Hall London).", "Diekmann O. &amp; Heesterbeek J. A. P. (2000) Mathematical Epidemiology of Infectious Diseases: Model Building Analysis and Interpretation ed. Levin S. (Wiley Chichester U.K.).", NA, "Brugh, M., Beard, C. W. &amp; Stone, H. D. (1979) Am. J. Vet. Res. 40, 165-169.464352", NA, NA, NA), journal.title = c(NA, NA, NA, NA, NA, NA, NA, NA, NA, "Avian Pathol.", NA, NA, "Epidemiol. Infect.", "Off. J. Eur. Communities", _x000D_
    NA, NA, NA, NA, NA, NA, NA, NA, NA, NA, NA, "Am. J. Vet. Res.", NA, NA, NA))</t>
  </si>
  <si>
    <t>http://dx.doi.org/10.1073/pnas.cm10313</t>
  </si>
  <si>
    <t>list(value = c("2005-06-17", "2005-10-19", "2005-12-05"), order = 0:2, name = c("received", "accepted", "published"), label = c("Received", "Accepted", "Published"), group.name = c("publication_history", "publication_history", "publication_history"), group.label = c("Publication History", "Publication History", "Publication History"))</t>
  </si>
  <si>
    <t>PLoS Pathogens</t>
  </si>
  <si>
    <t>10.1371/journal.ppat.1000281</t>
  </si>
  <si>
    <t>1553-7374</t>
  </si>
  <si>
    <t>2009-01-30</t>
  </si>
  <si>
    <t>e1000281</t>
  </si>
  <si>
    <t>Estimation of Transmission Parameters of H5N1 Avian Influenza Virus in Chickens</t>
  </si>
  <si>
    <t>PLoS Pathog</t>
  </si>
  <si>
    <t>list(given = c("Annemarie", "Ivo", "Ketut", "Don", "Christl A.", "Guus", "Michiel"), family = c("Bouma", "Claassen", "Natih", "Klinkenberg", "Donnelly", "Koch", "van Boven"), sequence = c("first", "additional", "additional", "additional", "additional", "additional", "additional"))</t>
  </si>
  <si>
    <t>list(URL = "http://dx.plos.org/10.1371/journal.ppat.1000281", content.type = "unspecified", content.version = "vor", intended.application = "similarity-checking")</t>
  </si>
  <si>
    <t>list(key = c("ref1", "ref2", "ref3", "ref4", "ref5", "ref6", "ref7", "ref8", "ref9", "ref10", "ref11", "ref12", "ref13", "ref14", "ref15", "ref16", "ref17", "ref18", "ref19", "ref20", "ref21", "ref22", "ref23", "ref24", "ref25", "ref26", "ref27", "ref28", "ref29", "ref30", "ref31", "ref32", "ref33", "ref34", "ref35", "ref36", "ref37"), doi.asserted.by = c("crossref", "crossref", "crossref", "crossref", "crossref", "crossref", "crossref", "crossref", "crossref", "crossref", NA, "crossref", "crossref", _x000D_
"crossref", "crossref", "crossref", "crossref", "crossref", "crossref", "crossref", NA, "crossref", "crossref", "crossref", "crossref", "crossref", "crossref", "crossref", "crossref", "crossref", "crossref", "crossref", NA, "crossref", "crossref", "crossref", NA), first.page = c("554", "1519", "161", "37", "2287", "1664", "1679", "522", "487", "4769", NA, "e174", "599", "8318", "18141", "91", "289", "121", "1111", "63", "349", "493", "202", "147", "e145", "757", "1409", "e71", "304", "775", "163", _x000D_
"181", "407", "405", "141", "1688", NA), DOI = c("10.1038/39218", "10.1126/science.1090350", "10.1637/7602-041306R.1", "10.1038/442037a", "10.1098/rspb.2007.0542", "10.3201/eid1111.050608", "10.1086/522007", "10.1086/519692", "10.3201/eid1403.070767", "10.1073/pnas.0710581105", NA, "10.1371/journal.pmed.0020174", "10.1098/rspb.2006.3754", "10.1016/j.vaccine.2007.09.048", "10.1073/pnas.0505098102", "10.1016/j.virol.2008.08.037", "10.1017/S0001867800015779", "10.1111/1467-985X.00125", "10.1098/rspb.2004.2715", _x000D_
"10.1191/1471082X04st065oa", NA, "10.1051/vetres:2007008", "10.1017/S095026880600673X", "10.1017/S0950268802007148", "10.1371/journal.pcbi.0030145", "10.1038/442757a", "10.1098/rsif.2008.0133", "10.1371/journal.pcbi.0030071", "10.1637/7579-040106R.1", "10.1093/aje/kwm375", "10.1016/0167-5877(94)00442-L", "10.1080/03079450500096497", NA, "10.1080/03079450410001724012", "10.1080/03079450600597956", "10.1016/j.vaccine.2008.01.016", NA), article.title = c("A pandemic warning?", "Are we ready for pandemic influenza?", _x000D_
"Summary of avian influenza activity in Europe, Asia, Africa, and Australasia, 2002–2006.", "Avian flu: multiple introductions of H5N1 in Nigeria.", "Control of a highly pathogenic H5N1 avian influenza outbreak in the GB poultry flock.", "Highly pathogenic avian influenza H5N1, Thailand, 2004.", "Transmission of the highly pathogenic avian influenza virus H5N1 within flocks during the 2004 epidemic in Thailand.", "Epidemiology of cases of H5N1 virus infection in Indonesia, July 2005–June 2006.", _x000D_
"Highly pathogenic avian influenza virus (H5N1) in domestic poultry and relationship with migratory birds, South Korea.", "Mapping H5N1 highly pathogenic avian influenza risk in Southeast Asia.", "Mathematical Epidemiology of Infectious Diseases. Model Building, Analysis and Interpretation", "Appropriate models for the management of infectious diseases.", "How generation intervals shape the relationship between growth rates and reproductive numbers.", "Variable effect of vaccination against highly pathogenic avian influenza (H7N7) on disease and transmission in pheasants and teals.", _x000D_
"Quantification of the effect of vaccination on transmission of avian influenza (H7N7) in chickens.", "Transmission of highly pathogenic avian influenza (H5N1) in vaccinated and unvaccinated ducks.", "A unified approach to the distribution of total size and total area under the trajectory of infectives in epidemic models.", "Bayesian inference for partially observed epidemics.", "Bayesian analysis of experimental epidemics of foot-and-mouth disease.", "Bayesian inference for stochastic epidemics in closed populations.", _x000D_
"Inference in disease transmission experiments by using stochastic epidemic models.", "Estimating the day of highly pathogenic avian influenza (H7N7) virus introduction into a poultry flock based on mortality data.", "Design and analysis of small-scale transmission experiments with animals.", "A clarification of transmission terms in host–microparasite models: Numbers, densities and areas.", "Detecting emerging transmissibility of avian influenza virus in human households.", "Silent spread of H5N1 in vaccinated poultry.", _x000D_
"Detection of mortality clusters associated with highly pathogenic avian influenza in poultry: a theoretical analysis.", "Risk maps for the spread of highly pathogenic avian influenza in poultry.", "Within-flock mortality during the high-pathogenicity avian influenza (H7N7) epidemic in The Netherlands in 2003: implications for an early detection system.", "Time lines of infection and disease in human influenza: a review of volunteer challenge studies.", "Transmission of pseudorabies virus within pig populations is independent of the size of the population.", _x000D_
"Performance of clinical signs in poultry for the detection of outbreaks during the avian influenza A (H7N7) epidemic in The Netherlands in 2003.", "Vaccines, vaccination and immunology for avian influenza viruses in poultry.", "Vaccination of chickens against H5N1 avian influenza in the face of an outbreak interrupts virus transmission.", "Inactivated North American and European H5N2 avian influenza virus vaccines protect chickens from Asian H5N1 high pathogenicity avian influenza virus.", "Protective efficacy of several vaccines against highly pathogenic H5N1 avian influenza virus under experimental conditions.", _x000D_
"Markov Chain Monte Carlo in Practice"), volume = c("389", "28", "51", "442", "274", "11", "196", "196", "14", "105", NA, "2", "274", "25", "102", "382", "18", "162", "271", "4", "54", "38", "135", "129", "3", "442", "5", "3", "51", "167", "23", "34", NA, "33", "35", "26", NA), author = c("JC de Jong", "RJ Webby", "DJ Alexander", "MF Ducatez", "J Truscott", "T Tiensin", "T Tiensin", "ER Sedyaningsih", "YJ Lee", "M Gilbert", "O Diekmann", "HJ Wearing", "J Wallinga", "J van der Goot", "J van der Goot", _x000D_
"J van der Goot", "F Ball", "PD O'Neill", "G Streftaris", "G Streftaris", "M Höhle", "ME Bos", "AG Velthuis", "M Begon", "M van Boven", "NJ Savill", "NJ Savill", "GJ Boender", "AR Elbers", "F Carrat", "A Bouma", "AR Elbers", "DE Swayne", "TM Ellis", "DE Swayne", "J Veits", "WR Gilks"), year = c("1997", "2003", "2007", "2006", "2007", "2005", "2007", "2007", "2008", "2008", "2000", "2005", "2007", "2007", "2005", "2008", "1986", "1999", "2004", "2004", "2005", "2007", "2007", "2002", "2007", "2006", _x000D_
"2008", "2007", "2007", "2008", "1995", "2005", "2008", "2004", "2006", "2008", "1996"), journal.title = c("Nature", "Science", "Avian Diseases", "Nature", "Proceedings of the Royal Society B", "Emerging Infectious Diseases", "Journal of Infectious Diseases", "Journal of Infectious Diseases", "Emerging Infectious Diseases", "Proceedings of the National Academy of Sciences USA", NA, "PLoS Med", "Proceedings of the Royal Society B", "Vaccine", "Proceedings of the National Academy of Sciences USA", _x000D_
"Virology", "Advances in Applied Probability", "Journal of the Royal Statistical Society A", "Proceedings of the Royal Society B", "Statistical Modelling", "Applied Statistics", "Veterinary Research", "Epidemiology and Infection", "Epidemiology and Infection", "PLoS Comp Biol", "Nature", "Journal of the Royal Society Interface", "PLoS Comp Biol", "Avian Diseases", "American Journal of Epidemiology", "Preventive Veterinary Medicine", "Avian Pathology", NA, "Avian Pathology", "Avian Pathology", "Vaccine", _x000D_
NA))</t>
  </si>
  <si>
    <t>list(date = "2009-01-30", content.version = "unspecified", delay.in.days = 0, URL = "http://creativecommons.org/licenses/by/4.0/")</t>
  </si>
  <si>
    <t>http://dx.doi.org/10.1371/journal.ppat.corrections_policy</t>
  </si>
  <si>
    <t>2007-10</t>
  </si>
  <si>
    <t>10.1016/j.prevetmed.2007.04.017</t>
  </si>
  <si>
    <t>318-322</t>
  </si>
  <si>
    <t>Transmission parameters of highly pathogenic avian influenza (H7N1) among industrial poultry farms in northern Italy in 1999–2000</t>
  </si>
  <si>
    <t>list(given = c("A.", "L.", "M.", "S.", "S."), family = c("Mannelli", "Busani", "Toson", "Bertolini", "Marangon"), sequence = c("first", "additional", "additional", "additional", "additional"))</t>
  </si>
  <si>
    <t>list(URL = c("https://api.elsevier.com/content/article/PII:S0167587707001018?httpAccept=text/xml", "https://api.elsevier.com/content/article/PII:S0167587707001018?httpAccept=text/plain"), content.type = c("text/xml", "text/plain"), content.version = c("vor", "vor"), intended.application = c("text-mining", "text-mining"))</t>
  </si>
  <si>
    <t>list(key = c("10.1016/j.prevetmed.2007.04.017_bib1", "10.1016/j.prevetmed.2007.04.017_bib2", "10.1016/j.prevetmed.2007.04.017_bib3", "10.1016/j.prevetmed.2007.04.017_bib4", "10.1016/j.prevetmed.2007.04.017_bib5", "10.1016/j.prevetmed.2007.04.017_bib6", "10.1016/j.prevetmed.2007.04.017_bib7", "10.1016/j.prevetmed.2007.04.017_bib8", "10.1016/j.prevetmed.2007.04.017_bib9", "10.1016/j.prevetmed.2007.04.017_bib10", "10.1016/j.prevetmed.2007.04.017_bib11", "10.1016/j.prevetmed.2007.04.017_bib12", "10.1016/j.prevetmed.2007.04.017_bib13", _x000D_
"10.1016/j.prevetmed.2007.04.017_bib14"), doi.asserted.by = c("crossref", NA, "crossref", NA, "crossref", "crossref", "crossref", NA, "crossref", NA, "crossref", "crossref", "crossref", NA), first.page = c("155", "15", "289", NA, "183", "691", "1754", NA, "273", NA, "219", "2088", "617", NA), DOI = c("10.1016/S0167-5877(02)00217-9", NA, "10.1080/03079450050118403", NA, "10.1016/0167-5877(95)00538-2", "10.1637/7149", "10.1016/S0264-410X(03)00067-7", NA, "10.1016/j.prevetmed.2005.09.005", NA, "10.1016/S0167-5877(99)00077-X", _x000D_
"10.1086/425583", "10.1136/vr.154.20.617", NA), article.title = c("The foot-and-mouth disease epidemic in The Netherlands in 2001", "Avian influenza--past, present and future challenges", "Avian influenza in Italy (1999–2000): a review", NA, "Mathematical modelling in veterinary epidemiology: why model building is important", "The highly pathogenic avian influenza A virus (H7N7) epidemic in The Netherlands in 2003: lessons learned from the first five outbreaks", "Animal influenza virus surveillance", _x000D_
NA, "Analysis of the 1999–2000 highly pathogenic avian influenza (H7N1) epidemic in the main poultry-production area in northern Italy", NA, "Quantification of the transmission of classical swine fever between herds during the 1997–1998 epidemic in The Netherlands", "Avian influenza A virus (H7N7) epidemic in The Netherlands in 2003: course of the epidemic and effectiveness of control measures", "Risk of foot-and-mouth disease associated with proximity in space and time to infected farms and the implications for control policy during the 2001 epidemic in Cumbria", _x000D_
NA), volume = c("57", "124", "29", NA, "25", "48", "21", NA, "73", NA, "42", "190", "154", NA), author = c("Bouma", "Capua", "Capua", NA, "de Jong", "Elbers", "Fouchier", "McCullagh", "Mannelli", "Institute SAS Inc", "Stegeman", "Stegeman", "Taylor", "Venables"), year = c("2003", "2006", "2000", NA, "1995", "2004", "2003", "1989", "2006", "1990", "1999", "2004", "2004", "1999"), journal.title = c("Prev. Vet. Med.", "Dev. Biol.", "Avian Pathol.", NA, "Prev. Vet. Med.", "Avian Dis.", "Vaccine", NA, _x000D_
"Prev. Vet. Med.", NA, "Prev. Vet. Med.", "J. Infect. Dis.", "Vet. Rec.", NA), unstructured = c(NA, NA, NA, "CEC, 1992. CEC Council Directive 92/40/EEC of 19 May 1992 introducing Community measures for the control of avian influenza. Official Journal of the European Commission, L167, 1-15.", NA, NA, NA, NA, NA, NA, NA, NA, NA, NA), series.title = c(NA, NA, NA, NA, NA, NA, NA, "Generalized Linear Models", NA, "SAS® Guide to macro processing, version 6", NA, NA, NA, "Modern Applied Statistics with S-Plus"_x000D_
))</t>
  </si>
  <si>
    <t>S0167587707001018</t>
  </si>
  <si>
    <t>list(date = "2007-10-01", content.version = "tdm", delay.in.days = 0, URL = "https://www.elsevier.com/tdm/userlicense/1.0/")</t>
  </si>
  <si>
    <t>2018-11</t>
  </si>
  <si>
    <t>10.1016/j.prevetmed.2018.09.014</t>
  </si>
  <si>
    <t>171-181</t>
  </si>
  <si>
    <t>Dynamics of the 2004 avian influenza H5N1 outbreak in Thailand: The role of duck farming, sequential model fitting and control</t>
  </si>
  <si>
    <t>list(given = c("Renata", "Chris P.", "Thomas P.", "Geli", "Xiangming", "Weerapong", "Matt", "Marius", "Michael J."), family = c("Retkute", "Jewell", "Van Boeckel", "Zhang", "Xiao", "Thanapongtharm", "Keeling", "Gilbert", "Tildesley"), sequence = c("first", "additional", "additional", "additional", "additional", "additional", "additional", "additional", "additional"))</t>
  </si>
  <si>
    <t>list(URL = c("https://api.elsevier.com/content/article/PII:S0167587718302332?httpAccept=text/xml", "https://api.elsevier.com/content/article/PII:S0167587718302332?httpAccept=text/plain"), content.type = c("text/xml", "text/plain"), content.version = c("vor", "vor"), intended.application = c("text-mining", "text-mining"))</t>
  </si>
  <si>
    <t>list(issue = c("11", "2", NA, "4", "3", "7", NA, "3–4", "12", "2", "4", NA, NA, NA, "5", "1", "6", "91", "3", "3–4", NA, "3", "7", NA, "2", NA, "7", "1", "1630", "4", "2", "2", "1", "11", "1 Suppl", "11", "12", "1623", "1", "73", "4", "1", "5"), key = c("10.1016/j.prevetmed.2018.09.014_bib0005", "10.1016/j.prevetmed.2018.09.014_bib0010", "10.1016/j.prevetmed.2018.09.014_bib0015", "10.1016/j.prevetmed.2018.09.014_bib0020", "10.1016/j.prevetmed.2018.09.014_bib0025", "10.1016/j.prevetmed.2018.09.014_bib0030", _x000D_
"10.1016/j.prevetmed.2018.09.014_bib0035", "10.1016/j.prevetmed.2018.09.014_bib0040", "10.1016/j.prevetmed.2018.09.014_bib0045", "10.1016/j.prevetmed.2018.09.014_bib0050", "10.1016/j.prevetmed.2018.09.014_bib0055", "10.1016/j.prevetmed.2018.09.014_bib0060", "10.1016/j.prevetmed.2018.09.014_bib0065", "10.1016/j.prevetmed.2018.09.014_bib0070", "10.1016/j.prevetmed.2018.09.014_bib0075", "10.1016/j.prevetmed.2018.09.014_bib0080", "10.1016/j.prevetmed.2018.09.014_bib0085", "10.1016/j.prevetmed.2018.09.014_bib0090", _x000D_
"10.1016/j.prevetmed.2018.09.014_bib0095", "10.1016/j.prevetmed.2018.09.014_bib0100", "10.1016/j.prevetmed.2018.09.014_bib0105", "10.1016/j.prevetmed.2018.09.014_bib0110", "10.1016/j.prevetmed.2018.09.014_bib0115", "10.1016/j.prevetmed.2018.09.014_bib0120", "10.1016/j.prevetmed.2018.09.014_bib0125", "10.1016/j.prevetmed.2018.09.014_bib0130", "10.1016/j.prevetmed.2018.09.014_bib0135", "10.1016/j.prevetmed.2018.09.014_bib0140", "10.1016/j.prevetmed.2018.09.014_bib0145", "10.1016/j.prevetmed.2018.09.014_bib0150", _x000D_
"10.1016/j.prevetmed.2018.09.014_bib0155", "10.1016/j.prevetmed.2018.09.014_bib0160", "10.1016/j.prevetmed.2018.09.014_bib0165", "10.1016/j.prevetmed.2018.09.014_bib0170", "10.1016/j.prevetmed.2018.09.014_bib0175", "10.1016/j.prevetmed.2018.09.014_bib0180", "10.1016/j.prevetmed.2018.09.014_bib0185", "10.1016/j.prevetmed.2018.09.014_bib0190", "10.1016/j.prevetmed.2018.09.014_bib0195", "10.1016/j.prevetmed.2018.09.014_bib0200", "10.1016/j.prevetmed.2018.09.014_bib0205", "10.1016/j.prevetmed.2018.09.014_bib0210", _x000D_
"10.1016/j.prevetmed.2018.09.014_bib0215"), doi.asserted.by = c("crossref", "crossref", NA, "crossref", "crossref", "crossref", NA, "crossref", "crossref", "crossref", "crossref", "crossref", "crossref", "crossref", "crossref", "crossref", "crossref", "crossref", "crossref", "crossref", "crossref", "crossref", "crossref", "crossref", "crossref", "crossref", "crossref", "crossref", "crossref", "crossref", "crossref", "crossref", NA, "crossref", "crossref", "crossref", "crossref", "crossref", "crossref", _x000D_
"crossref", "crossref", "crossref", "crossref"), first.page = c("1739", "393", "31", "704", NA, "e51", NA, "409", "4769", "227", "448", NA, "37", NA, "1315", "53", "1145", "19", "465", "249", "49", NA, NA, NA, "243", "10", "e1006202", "25", "19", "583", NA, "571", "37", "1664", "182", "1679", "1735", "2287", "91", "1836", "593", "95", "772"), DOI = c("10.3201/eid1411.080683", "10.1007/s00477-016-1362-z", NA, "10.1371/journal.pcbi.0030071", "10.1371/journal.pone.0091724", "10.1111/zph.12346", NA, _x000D_
"10.1016/j.agee.2006.09.001", "10.1073/pnas.0710581105", "10.3201/eid1202.050640", "10.1007/s10393-010-0672-8", "10.1038/ncomms5116", "10.1016/j.epidem.2017.02.007", "10.1371/journal.pcbi.1006439", "10.1007/s00705-016-2759-1", "10.4142/jvs.2009.10.1.53", "10.1098/rsif.2008.0433", "10.1016/j.prevetmed.2009.05.019", "10.1214/09-BA417", "10.1016/S0167-5877(99)00079-3", "10.1016/j.sste.2010.11.001", "10.1051/vetres/2009076", "10.1371/journal.pone.0101958", "10.1038/srep31096", "10.1128/CMR.00037-06", _x000D_
"10.1016/j.epidem.2015.11.002", "10.1371/journal.pcbi.1006202", "10.1080/0307945021000070688", "10.1098/rspb.2007.1100", "10.1111/1467-9868.00353", "10.1371/journal.pone.0031114", "10.20506/rst.30.2.2062", NA, "10.3201/eid1111.050608", "10.1637/7635-042806R.1", "10.1086/522007", "10.1086/599207", "10.1098/rspb.2007.0542", "10.1016/j.virol.2008.08.037", "10.1098/rsif.2012.0022", "10.1637/9681-020811-Reg.1", "10.1016/j.rse.2005.10.004", "10.3201/eid1305.061209"), article.title = c("Influenza virus (H5N1) in live bird markets and food markets, Thailand", _x000D_
"H7N9 and H5N1 avian influenza suitability models for China: accounting for new poultry and live-poultry markets distribution data", "The past and present threat of avian influenza in Thailand", "Risk maps for the spread of highly pathogenic avian influenza in poultry", "The impact of movements and animal density on continental scale cattle disease outbreaks in the United States", "Serological evidence for exposure to avian influenza viruses within poultry workers in southern China", "Scientific Opinion on Vaccination against avian influenza of H5 and H7 subtypes in domestic poultry and captive birds", _x000D_
"Avian influenza, domestic ducks and rice agriculture in Thailand", "Mapping H5N1 highly pathogenic avian influenza risk in Southeast Asia", "Free-grazing ducks and highly pathogenic avian influenza, Thailand", "Flying over an infected landscape: distribution of highly pathogenic avian influenza H5N1 risk in South Asia and satellite tracking of wild waterfowl", "Predicting the risk of avian influenza A H7N9 infection in live-poultry markets across Asia", "Modelling H5N1 in Bangladesh across spatial scales: model complexity and zoonotic transmission risk", _x000D_
"The impact of surveillance and control on highly pathogenic avian influenza outbreaks in poultry in Dhaka division, Bangladesh", "Genetic characterization of influenza A (H7N6) virus isolated from a live-bird market in Thailand", "Experimental infection of chickens, ducks and quails with the highly pathogenic H5N1 avian influenza virus", "Predicting undetected infections during the 2007 foot-and-mouth disease outbreak", "A novel approach to real-time risk prediction for emerging infectious diseases: a case study in Avian Influenza H5N1", _x000D_
"Bayesian analysis for emerging infectious diseases", "A model to estimate the financial consequences of classical swine fever outbreaks: principles and outcomes", "Spatio-temporal analyses of highly pathogenic avian influenza H5N1 outbreaks in the Mekong River Delta, Vietnam, 2009", "Anthropogenic factors and the risk of highly pathogenic avian influenza H5N1: prospects from a spatial-based model", "Agro-environmental determinants of avian influenza circulation: a multisite study in Thailand, Vietnam and Madagascar", _x000D_
"Quantitative assessment of a spatial multicriteria model for highly pathogenic avian influenza H5N1 in Thailand, and application in Cambodia", "Avian influenza virus (H5N1): a threat to human health", "Decision-making for foot-and-mouth disease control: objectives matter", "Real-time decision-making during emergency disease outbreaks", "Protection of chickens against highly lethal H5N1 and H7N1 avian influenza viruses with a recombinant fowlpox virus co-expressing H5 haemagglutinin and N1 neuraminidase genes", _x000D_
"Epidemiological consequences of an incursion of highly pathogenic H5N1 avian influenza into the British poultry flock", "Bayesian measures of model complexity and fit", "Modelling the wind-borne spread of highly pathogenic avian influenza virus between farms", "Epidemiological models to assist the management of highly pathogenic avian influenza", "Surveillance in 2013 of avian influenza virus from live-bird markets in Bangkok, Thailand", "Highly pathogenic avian influenza H5N1, Thailand, 2004", _x000D_
"Geographic and temporal distribution of highly pathogenic avian influenza A virus (H5N1) in Thailand, 2004–2005: an overview", "Transmission of the highly pathogenic avian influenza virus H5N1 within flocks during the 2004 epidemic in Thailand", "Ecologic risk factor investigation of clusters of avian influenza A (H5N1) virus infection in Thailand", "Control of a highly pathogenic H5N1 avian influenza outbreak in the GB poultry flock", "Transmission of highly pathogenic avian influenza H5N1 virus in Pekin ducks is significantly reduced by a genetically distant H5N2 vaccine", _x000D_
"Outbreaks of h5n1 in poultry in Thailand: the relative role of poultry production types in sustaining transmission and the impact of active surveillance in control", "Influenza A virus surveillance in live-bird markets: first report of influenza A virus subtype H4N6, H4N9, and H10N3 in Thailand", "Mapping paddy rice agriculture in South and Southeast Asia using multi-temporal MODIS images", "Avian influenza (H5N1) virus in waterfowl and chickens, central China"), volume = c("14", "31", NA, "3", _x000D_
"9", "64", "489", "119", "105", "12", "7", "5", "20", NA, "161", "10", "41", "1", "4", "42", "2", "41", "9", "6", "20", "15", "14", "32", "275", "64", "7", "30", "48", "1", "51", "196", "199", "274", "382", "9", "55", "100", "13"), author = c("Amonsin", "Artois", "Auewarakul", "Boender", "Buhnerkempe", "de Bruin", "EFSA", "Gilbert", "Gilbert", "Gilbert", "Gilbert", "Gilbert", "Hill", "Hill", "Jairak", "Jeong", "Jewell", "Jewell", "Jewell", "Meuwissen", "Minh", "Paul", "Paul", "Paul", "Peiris", "Probert", _x000D_
"Probert", "Qiao", "Sharkey", "Spiegelhalter", "Ssematimba", "Stegeman", "Tantawiwattananon", "Tiensin", "Tiensin", "Tiensin", "Tiensin", "Truscott", "van der Goot", "Walker", "Wisedchanwet", "Xiao", "Yu"), year = c("2008", "2017", "2008", "2007", "2014", "2017", "2007", "2007", "2008", "2006", "2010", "2014", "2017", "2018", "2016", "2009", "2009", "2009", "2009", "1999", "2011", "2010", "2014", "2016", "2007", "2016", "2018", "2003", "2008", "2002", "2012", "2011", "2017", "2005", "2007", "2007", _x000D_
"2009", "2007", "2008", "2012", "2011", "2006", "2007"), journal.title = c("Emerg. Infect. Dis.", "Stochast. Environ. Res. Risk Assess.", NA, "PLoS Comput. Biol.", "PLOS ONE", "Zoonoses Public Health", "EFSA J.", "Agric. Ecosyst. Environ.", "PNAS", "Emerg. Infect. Dis.", "EcoHealth", "Nat. Commun.", "Epidemics", "PLoS Comput. Biol.", "Arch. Virol", "J. Vet. Sci.", "J. R. Soc. Interface", "Prev. Vet. Med.", "Bayesian Anal.", "Prev. Vet. Med.", "Spatial Spatio-temporal Epidemiol.", "Vet. Res.", "PLOS ONE", _x000D_
"Sci. Rep.", "Clin. Microbiol. Rev.", "Epidemics", "PLOS Comput. Biol.", "Avian Pathol.", "Proc. R. Soc. B", "J. R. Stat. Soc.: Ser. B", "PLOS ONE", "Rev. Sci. Tech. Int. Off. Epizoot.", "Southeast Asian J. Trop. Med. Public Health", "Emerg. Infect. Dis.", "Avian Dis.", "J. Infect. Dis.", "J. Infect. Dis.", "Proc. R. Soc. B", "Virology", "J. R. Soc. Interface", "Avian Dis.", "Remote Sens. Environ.", "Emerg. Infect. Dis."), series.title = c(NA, NA, "Emerging Infections in Asia", NA, NA, NA, NA, NA, _x000D_
NA, NA, NA, NA, NA, NA, NA, NA, NA, NA, NA, NA, NA, NA, NA, NA, NA, NA, NA, NA, NA, NA, NA, NA, NA, NA, NA, NA, NA, NA, NA, NA, NA, NA, NA))</t>
  </si>
  <si>
    <t>S0167587718302332</t>
  </si>
  <si>
    <t>list(date = c("2018-11-01", "2018-09-18"), content.version = c("tdm", "vor"), delay.in.days = c(0, 0), URL = c("https://www.elsevier.com/tdm/userlicense/1.0/", "http://creativecommons.org/licenses/by-nc-nd/4.0/"))</t>
  </si>
  <si>
    <t>list(value = c("Elsevier", "Dynamics of the 2004 avian influenza H5N1 outbreak in Thailand: The role of duck farming, sequential model fitting and control", "Preventive Veterinary Medicine", "https://doi.org/10.1016/j.prevetmed.2018.09.014", "article", "© 2018 The Authors. Published by Elsevier B.V."), name = c("publisher", "articletitle", "journaltitle", "articlelink", "content_type", "copyright"), label = c("This article is maintained by", "Article Title", "Journal Title", "CrossRef DOI link to publisher maintained version", _x000D_
"Content Type", "Copyright"))</t>
  </si>
  <si>
    <t>PLoS Computational Biology</t>
  </si>
  <si>
    <t>10.1371/journal.pcbi.1000683</t>
  </si>
  <si>
    <t>1553-7358</t>
  </si>
  <si>
    <t>2010-02-19</t>
  </si>
  <si>
    <t>e1000683</t>
  </si>
  <si>
    <t>A Bayesian Approach to Quantifying the Effects of Mass Poultry Vaccination upon the Spatial and Temporal Dynamics of H5N1 in Northern Vietnam</t>
  </si>
  <si>
    <t>PLoS Comput Biol</t>
  </si>
  <si>
    <t>list(given = c("Patrick G. T.", "Simon", "Raphaëlle", "Do Huu", "Dirk", "Azra C."), family = c("Walker", "Cauchemez", "Métras", "Dung", "Pfeiffer", "Ghani"), sequence = c("first", "additional", "additional", "additional", "additional", "additional"))</t>
  </si>
  <si>
    <t>list(URL = "http://dx.plos.org/10.1371/journal.pcbi.1000683", content.type = "unspecified", content.version = "vor", intended.application = "similarity-checking")</t>
  </si>
  <si>
    <t>list(key = c("ref1", "ref2", "ref3", "ref4", "ref5", "ref6", "ref7", "ref8", "ref9", "ref10", "ref11", "ref12", "ref13", "ref14", "ref15", "ref16", "ref17", "ref18", "ref19", "ref20", "ref21", "ref22", "ref23", "ref24", "ref25", "ref26", "ref27", "ref28", "ref29", "ref30", "ref31", "ref32"), first.page = c("130", NA, "461", NA, "302", NA, "16", NA, NA, "1", "449", "1", "121", NA, NA, "121", "757", "269", NA, "1", "10682", "575", "632", NA, "221", "229", NA, NA, NA, NA, "331", "704"), article.title = c("The 2003–2004 H5N1 avian influenza outbreak in Vietnam.", _x000D_
"The Impact of Avian Influenza on Poultry Sector Restructuring and its Socio-Economic Effects.", "Practical problems in controlling H5N1 high pathogenicity avian influenza at village level in Vietnam and introduction of biosecurity measures.", "Smallholder poultry productionin Vietnam: Marketing characteristics and strategies.", "An analysis of the spatial and temporal patterns of highly pathogenic avian influenza occurrence in Vietnam using national surveillance data.", "An analysis of data generated by post-vaccination sero-monitoring and surveillance activities, following HPAI vaccination in Viet Nam (2005–2006)", _x000D_
"Spatio-temporal epidemiology of highly pathogenic avian influenza outbreaks in the two deltas of Vietnam during 2003–2007.", "Impacts of avian influenza virus on animal production in developing countries.", "Technical annex for a proposed credit of SDR3.5 million to the Socialist Republic of Vietnam for an avian influenza emergency recovery project.", "Integrated likelihood methods for eliminating nuisance parameters.", "On profile likelihood.", "Maximum Likelihood from Incomplete Data Via Em Algorithm.", _x000D_
"Bayesian inference for partially observed stochastic epidemics.", "Epidemiological Inference for partially observed epidemics: The example of the 2001 foot and mouth epidemic in Great Britain.", "Highly pathogenic avian influenza, poultry culling and compensation policy of the Vietnam government; 2007 March 8–9; Hanoi.", "The construction and analysis of epidemic trees with reference to the 2001 UK foot-and-mouth outbreak.", "Silent spread of H5N1 in vaccinated poultry.", "Changing epidemiology and ecology of highly pathogenic avian H5N1 influenza viruses.", _x000D_
NA, "Avian influenza vaccines: a practical review in relation to their application in the field with a focus on the Asian experience.", "Role of domestic ducks in the propagation and biological evolution of highly pathogenic H5N1 influenza viruses in Asia.", "Domestic ducks and H5N1 influenza epidemic, Thailand.", "Multiple sublineages of influenza a virus (H5N1), Vietnam, 2005–2007.", "Field surveillance model for HPAI in Vietnam in a vaccination context: methodology and preliminary results.", _x000D_
"Overview of avian influenza DIVA test strategies.", "DIVA - A vaccination strategy enabling the detection of field exposure to avian influenza.", "A general review and a description of the poultry production in Vietnam", "Avian influenza, human (85): Egypt, Viet Nam, WHO.", "Statistics for spatial data", "Prevention and Control of Avian Flu in small scale poultry:A guide for veterinary paraprofessionnals in Vietnam", "Characterization of avian H5N1 influenza viruses from poultry in Hong Kong.", _x000D_
"Risk maps for the spread of highly pathogenic avian influenza in poultry."), author = c("T Nguyen", NA, "A Cristalli", "D Tung", "DU Pfeiffer", "N Taylor", "PQ Minh", "J Otte", NA, "JO Berger", "SA Murphy", "AP Dempster", "PD O'Neill", "I Chis Ster", "NA Tuan", "DT Haydon", "NJ Savill", "RG Webster", "LT To", "M Peyre", "DJ Hulse-Post", "T Songserm", "TD Nguyen", "S Desvaux", "DL Suarez", "I Capua", "S Desvaux", "ProMED-Mail", "NAC Cressie", NA, "KF Shortridge", "GJ Boender"), year = c("2005", "2006", _x000D_
"2007", "2005", "2007", "2007", "2009", "2008", "2004", "1999", "2000", "1977", "1999", "2008", NA, "2003", "2006", "2007", NA, "2009", "2005", "2006", "2008", "2007", "2005", "2004", "2008", "2009", "1991", "2006", "1998", "2007"), doi.asserted.by = c(NA, NA, "crossref", NA, "crossref", NA, "crossref", "crossref", NA, "crossref", "crossref", "crossref", "crossref", NA, NA, NA, "crossref", "crossref", NA, "crossref", "crossref", "crossref", NA, NA, "crossref", NA, NA, NA, NA, NA, "crossref", "crossref"_x000D_
), DOI = c(NA, NA, "10.1637/7564-033106R.1", NA, "10.1016/j.tvjl.2007.05.010", NA, "10.1016/j.prevetmed.2009.01.004", "10.1079/PAVSNNR20083080", NA, "10.1214/ss/1009211803", "10.1080/01621459.2000.10474219", "10.1111/j.2517-6161.1977.tb01600.x", "10.1111/1467-985X.00125", NA, NA, NA, "10.1038/442757a", "10.1637/7641-050206R.1", NA, "10.1017/S0950268808001039", "10.1073/pnas.0504662102", "10.3201/eid1204.051614", NA, NA, "10.1016/j.biologicals.2005.08.003", NA, NA, NA, NA, NA, "10.1006/viro.1998.9488", _x000D_
"10.1371/journal.pcbi.0030071"), volume = c(NA, NA, "51", NA, "174", NA, "89", "3", NA, "14", "95", "39", "162", NA, NA, "270", "442", "51", NA, "137", "102", "12", "14", NA, "33", "119", NA, NA, NA, NA, "252", "3"), journal.title = c(NA, NA, "Avian Diseases", NA, "Veterinary Journal", NA, "Prev Vet Med", "CAB Reviews: Perspectives in Agriculture, Veterinary Science, Nutrition and Natural Resources", NA, "Statistical Science", "J Am Stat Assoc", "J Roy Stat Soc B Met", "J Roy Stat Soc a Sta", "Epidemics", _x000D_
NA, "Proceedings", "Nature", "Avian Diseases", NA, "Epidemiol Infect", "P Natl Acad Sci USA", "Emerg Infect Dis", "Emerg Infect Dis", NA, "Biologicals", "Control of Infectious Animal Diseases by Vaccination", NA, NA, NA, NA, "Virology", "Plos Comput Biol"))</t>
  </si>
  <si>
    <t>list(date = "2010-02-19", content.version = "unspecified", delay.in.days = 0, URL = "http://creativecommons.org/licenses/by/4.0/")</t>
  </si>
  <si>
    <t>https://doi.org/10.1371/journal.pcbi.corrections_policy</t>
  </si>
  <si>
    <t>Scientific Reports</t>
  </si>
  <si>
    <t>10.1038/s41598-017-06244-6</t>
  </si>
  <si>
    <t>2045-2322</t>
  </si>
  <si>
    <t>2017-07-19</t>
  </si>
  <si>
    <t>Springer Science and Business Media LLC</t>
  </si>
  <si>
    <t>Economic factors influencing zoonotic disease dynamics: demand for poultry meat and seasonal transmission of avian influenza in Vietnam</t>
  </si>
  <si>
    <t>&lt;jats:title&gt;Abstract&lt;/jats:title&gt;&lt;jats:p&gt;While climate is often presented as a key factor influencing the seasonality of diseases, the importance of anthropogenic factors is less commonly evaluated. Using a combination of methods – wavelet analysis, economic analysis, statistical and disease transmission modelling – we aimed to explore the influence of climatic and economic factors on the seasonality of H5N1 Highly Pathogenic Avian Influenza in the domestic poultry population of Vietnam. We found that while climatic variables are associated with seasonal variation in the incidence of avian influenza outbreaks in the North of the country, this is not the case in the Centre and the South. In contrast, temporal patterns of H5N1 incidence are similar across these 3 regions: periods of high H5N1 incidence coincide with Lunar New Year festival, occurring in January-February, in the 3 climatic regions for 5 out of the 8 study years. Yet, daily poultry meat consumption drastically increases during Lunar New Year festival throughout the country. To meet this rise in demand, poultry production and trade are expected to peak around the festival period, promoting viral spread, which we demonstrated using a stochastic disease transmission model. This study illustrates the way in which economic factors may influence the dynamics of livestock pathogens.&lt;/jats:p&gt;</t>
  </si>
  <si>
    <t>Sci Rep</t>
  </si>
  <si>
    <t>list(ORCID = c("https://orcid.org/0000-0001-5837-7052", NA, NA, NA, NA, NA, NA, NA), authenticated.orcid = c(FALSE, NA, NA, NA, NA, NA, NA, NA), given = c("Alexis", "Marc", "Thang D.", "Nicolas", "Marisa", "Ton D.", "Dirk U.", "Guillaume"), family = c("Delabouglise", "Choisy", "Phan", "Antoine-Moussiaux", "Peyre", "Vu", "Pfeiffer", "Fournié"), sequence = c("first", "additional", "additional", "additional", "additional", "additional", "additional", "additional"))</t>
  </si>
  <si>
    <t>list(URL = c("https://www.nature.com/articles/s41598-017-06244-6.pdf", "https://www.nature.com/articles/s41598-017-06244-6", "https://www.nature.com/articles/s41598-017-06244-6.pdf"), content.type = c("application/pdf", "text/html", "application/pdf"), content.version = c("vor", "vor", "vor"), intended.application = c("text-mining", "text-mining", "similarity-checking"))</t>
  </si>
  <si>
    <t>list(key = c("6244_CR1", "6244_CR2", "6244_CR3", "6244_CR4", "6244_CR5", "6244_CR6", "6244_CR7", "6244_CR8", "6244_CR9", "6244_CR10", "6244_CR11", "6244_CR12", "6244_CR13", "6244_CR14", "6244_CR15", "6244_CR16", "6244_CR17", "6244_CR18", "6244_CR19", "6244_CR20", "6244_CR21", "6244_CR22", "6244_CR23", "6244_CR24", "6244_CR25", "6244_CR26", "6244_CR27", "6244_CR28", "6244_CR29", "6244_CR30", "6244_CR31", "6244_CR32", "6244_CR33", "6244_CR34", "6244_CR35", "6244_CR36", "6244_CR37", "6244_CR38", "6244_CR39", _x000D_
"6244_CR40", "6244_CR41", "6244_CR42", "6244_CR43", "6244_CR44", "6244_CR45", "6244_CR46", "6244_CR47", "6244_CR48", "6244_CR49", "6244_CR50", "6244_CR51", "6244_CR52", "6244_CR53", "6244_CR54", "6244_CR55"), doi.asserted.by = c("publisher", "publisher", "publisher", "publisher", NA, NA, NA, "publisher", "publisher", "publisher", "publisher", "publisher", "publisher", "publisher", "publisher", "publisher", "publisher", "publisher", "publisher", "crossref", NA, NA, "publisher", NA, NA, NA, "publisher", _x000D_
"publisher", NA, "publisher", "publisher", "publisher", NA, NA, NA, NA, NA, NA, NA, NA, "publisher", "publisher", "publisher", "publisher", "publisher", NA, NA, "publisher", "publisher", "publisher", NA, "publisher", NA, "publisher", NA), first.page = c("3645", "65", "439", "3243", NA, NA, NA, "420", "202", "543", "e24042", "e2268", "104", "302", "4769", "227", "e33938", "492", "9177", NA, NA, NA, "16", NA, NA, NA, "112", "e49712", NA, NA, "307", "49", NA, NA, NA, NA, NA, NA, NA, NA, "264", "949", _x000D_
"274", "287", "e56", NA, NA, "719", "332", "19", NA, "330", NA, "187", NA), DOI = c("10.1073/pnas.0900933106", "10.1016/j.epidem.2015.06.002", "10.1289/ehp.1002383", "10.1073/pnas.0806852106", NA, NA, NA, "10.1038/nature10831", "10.3201/eid2102.140877", "10.1016/S1473-3099(07)70186-X", "10.1371/journal.pone.0024042", "10.1371/journal.pone.0002268", "10.1016/j.prevetmed.2010.05.013", "10.1016/j.tvjl.2007.05.010", "10.1073/pnas.0710581105", "10.3201/eid1202.050640", "10.1371/journal.pone.0033938", _x000D_
"10.1111/j.1865-1682.2011.01227.x", "10.1073/pnas.1220815110", "10.1017/CBO9780511623509.003", NA, NA, "10.1016/j.prevetmed.2009.01.004", NA, NA, NA, "10.1111/zph.12212", "10.1371/journal.pone.0049712", NA, "10.1111/tbed.12279", "10.1637/8801-040109-ResNote.1", "10.1016/j.sste.2010.11.001", NA, NA, NA, NA, NA, NA, NA, NA, "10.1145/331499.331504", "10.1007/s12145-015-0221-7", "10.1007/s00357-014-9161-z", "10.1007/s00442-008-0993-2", "10.1038/emi.2014.56", NA, NA, "10.1109/34.865189", "10.1198/jcgs.2010.08111", _x000D_
"10.1007/s10479-005-5724-z", NA, "10.1111/j.1553-2712.2002.tb01332.x", NA, "10.1098/rsif.2008.0172", NA), volume = c("106", "13", "119", "106", NA, NA, NA, "486", "21", "7", "6", "3", "96", "174", "105", "12", "7", "58", "110", NA, NA, NA, "89", NA, NA, NA, "63", "7", NA, NA, "54", "2", NA, NA, NA, NA, NA, NA, NA, NA, "31", "8", "31", "156", "3", NA, NA, "22", "9", "134", NA, "9", NA, "6", NA), author = c("M Lipsitch", "PQ Thai", "J Tamerius", "J Shaman", NA, NA, NA, "M Imai", "LO Durand", "AW Park", _x000D_
"EJ Murray", "LQ Fang", "L Loth", "DU Pfeiffer", "M Gilbert", "M Gilbert", "SS Ahmed", "S Desvaux", "G Fournie", NA, NA, NA, "PQ Minh", NA, NA, NA, "A Delabouglise", "RJ Soares Magalhaes", NA, "S Desvaux", "CT Davis", "PQ Minh", NA, NA, NA, NA, NA, NA, NA, NA, "AK Jain", "HS Badr", "F Murtagh", "B Cazelles", "A Morris", NA, NA, "C Biernacki", "JP Baudry", "PT De Boer", NA, "LR Wears", NA, "T Toni", NA), year = c("2009", "2015", "2010", "2009", NA, NA, NA, "2012", "2015", "2007", "2011", "2008", "2010", _x000D_
"2007", "2008", "2006", "2012", "2011", "2013", NA, NA, NA, "2009", NA, NA, NA, "2016", "2012", NA, "2014", "2010", "2011", NA, NA, NA, NA, NA, NA, NA, NA, "1999", "2015", "2014", "2008", "2014", NA, NA, "2000", "2010", "2005", NA, "2002", NA, "2009", NA), unstructured = c("Lipsitch, M. &amp; Viboud, C. Influenza seasonality: Lifting the fog. Proc. Natl. Acad. Sci. USA \n                           106, 3645–3646, doi:10.1073/pnas.0900933106 (2009).", "Thai, P. Q. et al. Seasonality of absolute humidity explains seasonality of influenza-like illness in Vietnam. Epidemics \n                           13, 65–73, doi:10.1016/j.epidem.2015.06.002 (2015).", _x000D_
"Tamerius, J. et al. Global Influenza Seasonality: Reconciling Patterns across Temperate and Tropical Regions. Environ. Health Perspect. \n                           119, 439–445, doi:10.1289/ehp.1002383 (2010).", "Shaman, J. &amp; Kohn, M. Absolute humidity modulates influenza survival, transmission, and seasonality. Proc. Natl. Acad. Sci. USA \n                           106, 3243–3248, doi:10.1073/pnas.0806852106 (2009).", "FAO. Approaches to controlling, preventing and eliminating H5N1 Highly Pathogenic Avian Influenza in endemic countries. (Food and Agriculture Organization of the United Nations, 2011).", _x000D_
"FAO. EMPRES-I, Global Animal Disease Information System. http://empres-i.fao.org/eipws3g/ (2014) (date of access: 05/05/2015).", "WHO. Avian Influenza. http://www.who.int/mediacentre/factsheets/avian_influenza/en/ (2014) (date of access: 10/10/2015).", "Imai, M. et al. Experimental adaptation of an influenza H5 HA confers respiratory droplet transmission to a reassortant H5 HA/H1N1 virus in ferrets. Nature \n                           486, 420–428, doi:10.1038/nature10831 (2012).", "Durand, L. O. et al. Timing of influenza A(H5N1) in poultry and humans and seasonal influenza activity worldwide, 2004-2013. Emerg. Infect. Dis. \n                           21, 202–208, doi:10.3201/eid2102.140877 (2015).", _x000D_
"Park, A. W. &amp; Glass, K. Dynamic patterns of avian and human influenza in east and southeast Asia. Lancet Infect. Dis. \n                           7, 543–548, doi:10.1016/s1473-3099(07)70186-x (2007).", "Murray, E. J. &amp; Morse, S. S. Seasonal oscillation of human infection with influenza A/H5N1 in Egypt and Indonesia. PLoS One \n                           6, e24042, doi:10.1371/journal.pone.0024042 (2011).", "Fang, L. Q. et al. Environmental factors contributing to the spread of H5N1 avian influenza in mainland China. PLoS One \n                           3, e2268, doi:10.1371/journal.pone.0002268 (2008).", _x000D_
"Loth, L., Gilbert, M., Osmani, M. G., Kalam, A. M. &amp; Xiao, X. Risk factors and clusters of Highly Pathogenic Avian Influenza H5N1 outbreaks in Bangladesh. Prev. Vet. Med. \n                           96, 104–113, doi:10.1016/j.prevetmed.2010.05.013 (2010).", "Pfeiffer, D. U., Minh, P. Q., Martin, V., Epprecht, M. &amp; Otte, M. J. An analysis of the spatial and temporal patterns of highly pathogenic avian influenza occurrence in Vietnam using national surveillance data. Vet. J. \n                           174, 302–309, doi:10.1016/j.tvjl.2007.05.010 (2007).", _x000D_
"Gilbert, M. et al. Mapping H5N1 highly pathogenic avian influenza risk in Southeast Asia. Proc. Natl. Acad. Sci. USA \n                           105, 4769–4774, doi:10.1073/pnas.0710581105 (2008).", "Gilbert, M. et al. Free-grazing ducks and highly pathogenic avian influenza, Thailand. Emerg. Infect. Dis. \n                           12, 227–234, doi:10.3201/eid1202.050640 (2006).", "Ahmed, S. S. et al. Ecological determinants of highly pathogenic avian influenza (H5N1) outbreaks in Bangladesh. PLoS One \n                           7, e33938, doi:10.1371/journal.pone.0033938 (2012).", _x000D_
"Desvaux, S. et al. Risk Factors of Highly Pathogenic Avian Influenza H5N1 Occurrence at the Village and Farm Levels in the Red River Delta Region in Vietnam. Transbound. Emerg. Dis. \n                           58, 492–502, doi:10.1111/j.1865-1682.2011.01227.x (2011).", "Fournie, G. et al. Interventions for avian influenza A (H5N1) risk management in live bird market networks. Proc. Natl. Acad. Sci. USA \n                           110, 9177–9182, doi:10.1073/pnas.1220815110 (2013).", "Colman, D. &amp; Young, G. Product supply and input demand in Principles of Agricultural Economics (eds D. Colman &amp; G. Young) 30-48 (Cambridge University Press, 1989).", _x000D_
"Ward, C. E. Vertical Integration Comparison: Beef, Pork, and Poultry. 15 (Oklahoma State University, 1997).", "General Statistics Office of Vietnam. Results of the Vietnam Living Standards Survey 2004. (Vietnam Statistical Publishing House, 2004).", "Minh, P. Q. et al. Spatio-temporal epidemiology of highly pathogenic avian influenza outbreaks in the two deltas of Vietnam during 2003-2007. Prev. Vet. Med. \n                           89, 16–24, doi:10.1016/j.prevetmed.2009.01.004 (2009).", "Hong Hanh, P. T., Burgos, S. &amp; Roland-Holst, D. The Poultry Sector in Viet Nam: Prospects for Smallholder Producers in the Aftermath of the HPAI Crisis. Pro-Poor Livestock Policy Initiative Research Report. (Food and Agriculture Organisation of the United Nations, 2007).", _x000D_
"AAC. Vietnam’s Market for Imported Meat and Poultry. A guide for Canadian Exporters. (Agriculture and Agri-Food Canada, 2010).", "Epprecht, M. Geographic Dimensions of Livestock Holdings in Vietnam. Spatial Relationships among Poverty, Infrastructure and the Environment. (Ministry of Agriculture and Rural Development of Vietnam, 2005).", "Delabouglise, A. et al. The Perceived Value of Passive Animal Health Surveillance: The Case of Highly Pathogenic Avian Influenza in Vietnam. Zoonoses Public Health \n                           63, 112–128, doi:10.1111/zph.12212 (2016).", _x000D_
"Soares Magalhaes, R. J. et al. Live poultry trade in Southern China provinces and HPAIV H5N1 infection in humans and poultry: the role of Chinese New Year festivities. PLoS One \n                           7, e49712, doi:10.1371/journal.pone.0049712 (2012).", "Phan, D. T., Vu, D. T., Dogot, T. &amp; Lebailly, P. Financial analysis of poultry commodity chains in Hanoi Suburb, North of Vietnam in Proceedings of Scientific Research Results - Institutional University Cooperation Program 2008-2012 (ed Hanoi University of Agriculture Francophone Joint University Council (CIUF)) 101-106 (Hanoi University of Agriculture, 2013).", _x000D_
"Desvaux, S. et al. Risk of Introduction in Northern Vietnam of HPAI Viruses from China: Description, Patterns and Drivers of Illegal Poultry Trade. Transbound. Emerg. Dis.. doi:10.1111/tbed.12279 (2014).", "Davis, C. T. et al. Detection and Characterization of Clade 7 High Pathogenicity Avian Influenza H5N1 Viruses in Chickens Seized at Ports of Entry and Live Poultry Markets in Vietnam. Avian Dis. \n                           54, 307–312, doi:10.1637/8801-040109-ResNote.1 (2010).", "Minh, P. Q., Stevenson, M. A., Jewell, C., French, N. &amp; Schauer, B. Spatio–temporal analyses of highly pathogenic avian influenza H5N1 outbreaks in the Mekong River Delta, Vietnam, 2009. Spat. Spatiotemporal Epidemiol. \n                           2, 49–57 (2011).", _x000D_
"Khanh Hoa Journal. Lĩnh vực chăn nuôi heo, gà: Một năm khốn đốn [Pig and poultry husbandry sectors: a cursed year]. http://www.baokhanhhoa.com.vn/kinh-te/201212/linh-vuc-chan-nuoi-heo-ga-mot-nam-khon-don-2207388/ (2012) (date of access: 20/06/2016).", "The Pig Site. Vietnam: Hog Markets. http://www.thepigsite.com/swinenews/35734/viet-nam-hog-markets/ (2012) (date of access: 20/06/2016).", "Greenfeed Vietnam. Chăn nuôi gà bán công nghiệp &amp; gà thả vườn: Xu hướng kinh doanh mới [Industrial and backyard poultry farming: recent business tendency]. http://www.greenfeed.com.vn/en/news/222/chan-nu.html (2012) (date of access: 20/06/2016).", _x000D_
"Nguyen, L. Nguy cơ “sốt” thị trường thịt lợn, gà cuối năm [Risk of pork and poultry meat market fever on the end of the year]. http://toquoc.vn/kinh-te-viet-nam/nguy-co-sot-thi-truong-thit-lon-ga-cuoi-nam-108681.html (2012) (date of access: 20/06/2016).", "Ministry of Agriculture and Rural Development of Vietnam. Agricultural prices database. http://agro.gov.vn/news/nguonwmy.aspx (2016) (date of access: 14/08/2016).", "ACI. Poultry Sector Rehabilitation Project – Phase I: The Impact of Avian Influenza on Poultry Sector Restructuring and its Socio-economic Effects. Prepared for the Food and Agriculture Organization of the United Nations. (Agrifood Consulting International, 2006).", _x000D_
"Department of Animal Health of Vietnam. Official Guide of avian influenza surveillance in years 2011-2012. (Department of Animal Health of Vietnam, 2011).", "Tung, P. D. &amp; Nugyen, P. Vietnam Household Living Standard Survey (VHLSS) 2002 and 2004. Basic Information. (Social and Environment Statistics Department, General Statistics Office of Vietnam, 2005).", "Jain, A. K., Murty, M. N. &amp; Flynn, P. J. Data Clustering: A Review. ACM Comput. Surv. \n                           31, 264–323 (1999).", _x000D_
"Badr, H. S., Zaitchik, B. F. &amp; Dezfuli, A. K. A tool for hierarchical climate regionalization. Earth Sci. Inform. \n                           8, 949–958, doi:10.1007/s12145-015-0221-7 (2015).", "Murtagh, F. &amp; Legendre, P. Ward’s Hierarchical Agglomerative Clustering Method: Which Algorithms Implement Ward’s Criterion? J. Classif. \n                           31, 274–295, doi:10.1007/s00357-014-9161-z (2014).", "Cazelles, B. et al. Wavelet analysis of ecological time series. Oecologia \n                           156, 287–304, doi:10.1007/s00442-008-0993-2 (2008).", _x000D_
"Morris, A. et al. Complex temporal climate signals drive the emergence of human water-borne disease. Emerg. Microbes Infect. \n                           3, e56, doi:10.1038/emi.2014.56 (2014).", "Gouhier, T. biwavelet: conduct univariate and bivariate wavelet analyses (version 0.17.4). http://github.com/tgouhier/biwavelet (2014) (date of access: 11/07/2015).", "Schlattmann, P. Medical Applications of Finite Mixture Models. 252 (Springer, 2009).", "Biernacki, C., Celeux, G. &amp; Govaert, G. Assessing a mixture model for clustering with the integrated completed likelihood. IEEE Trans. Pattern Anal. Mach. Intell. \n                           22, 719–725, doi:10.1109/34.865189 (2000).", _x000D_
"Baudry, J. P., Raftery, A. E., Celeux, G., Lo, K. &amp; Gottardo, R. Combining Mixture Components for Clustering. J. Comput. Graph. Stat. \n                           9, 332–353, doi:10.1198/jcgs.2010.08111 (2010).", "De Boer, P. T., Kroese, D. P., Mannor, S. &amp; Rubinstein, R. Y. A tutorial on the cross-entropy method. Ann Oper Res \n                           134, 19–67, doi:10.1007/s10479-005-5724-z (2005).", "Stuart, A. &amp; Ord, K. Kendall’s Advanced Theory of Statistics. Volume 2A, Classical Inference and the Linear Model. 6th Edition. (Edward Arnold, 1998).", _x000D_
"Wears, L. R. Advanced Statistics:Statistical Methods for Analyzing Cluster and Cluster-randomized Data. Acad. Emerg. Med. \n                           9, 330–341 (2002).", "General Statistics Office of Vietnam. Results of the 2006 Rural, Agriculture and Fishery Census. (Vietnam Statistical Publishing House, 2007).", "Toni, T., Welch, D., Strelkowa, N., Ipsen, A. &amp; Stumpf, M. P. H. Approximate Bayesian computation scheme for parameter inference and model selection in dynamical systems. J. R. Soc. Interface \n                           6, 187–202, doi:10.1098/rsif.2008.0172 (2009).", _x000D_
"R core team. R: a language and environment for statistical computing. http://www.R-project.org/ (2014) (date of access: 08/10/2012)."), journal.title = c("Proc. Natl. Acad. Sci. USA", "Epidemics", "Environ. Health Perspect.", "Proc. Natl. Acad. Sci. USA", NA, NA, NA, "Nature", "Emerg. Infect. Dis.", "Lancet Infect. Dis.", "PLoS One", "PLoS One", "Prev. Vet. Med.", "Vet. J.", "Proc. Natl. Acad. Sci. USA", "Emerg. Infect. Dis.", "PLoS One", "Transbound. Emerg. Dis.", "Proc. Natl. Acad. Sci. USA", _x000D_
NA, NA, NA, "Prev. Vet. Med.", NA, NA, NA, "Zoonoses Public Health", "PLoS One", NA, "Transbound. Emerg. Dis.", "Avian Dis.", "Spat. Spatiotemporal Epidemiol.", NA, NA, NA, NA, NA, NA, NA, NA, "ACM Comput. Surv.", "Earth Sci. Inform.", "J. Classif.", "Oecologia", "Emerg. Microbes Infect.", NA, NA, "IEEE Trans. Pattern Anal. Mach. Intell.", "J. Comput. Graph. Stat.", "Ann Oper Res", NA, "Acad. Emerg. Med.", NA, "J. R. Soc. Interface", NA))</t>
  </si>
  <si>
    <t>6244</t>
  </si>
  <si>
    <t>list(date = c("2017-07-19", "2017-07-19"), content.version = c("tdm", "vor"), delay.in.days = c(0, 0), URL = c("https://creativecommons.org/licenses/by/4.0", "https://creativecommons.org/licenses/by/4.0"))</t>
  </si>
  <si>
    <t>https://doi.org/10.1007/springer_crossmark_policy</t>
  </si>
  <si>
    <t>list(value = c("14 March 2017", "12 June 2017", "19 July 2017", "The authors declare that they have no competing interests."), order = c(1, 2, 3, 1), name = c("received", "accepted", "first_online", "Ethics"), label = c("Received", "Accepted", "First Online", NA), group.name = c("ArticleHistory", "ArticleHistory", "ArticleHistory", "EthicsHeading"), group.label = c("Article History", "Article History", "Article History", "Competing Interests"))</t>
  </si>
  <si>
    <t>BMC Infectious Diseases</t>
  </si>
  <si>
    <t>2010-12</t>
  </si>
  <si>
    <t>10.1186/1471-2334-10-236</t>
  </si>
  <si>
    <t>1471-2334</t>
  </si>
  <si>
    <t>2010-08-10</t>
  </si>
  <si>
    <t>Multi-agent modeling of the South Korean avian influenza epidemic</t>
  </si>
  <si>
    <t>&lt;jats:title&gt;Abstract&lt;/jats:title&gt;_x000D_
          &lt;jats:sec&gt;_x000D_
            &lt;jats:title&gt;Background&lt;/jats:title&gt;_x000D_
            &lt;jats:p&gt;Several highly pathogenic avian influenza (AI) outbreaks have been reported over the past decade. South Korea recently faced AI outbreaks whose economic impact was estimated to be 6.3 billion dollars, equivalent to nearly 50% of the profit generated by the poultry-related industries in 2008. In addition, AI is threatening to cause a human pandemic of potentially devastating proportions. Several studies show that a stochastic simulation model can be used to plan an efficient containment strategy on an emerging influenza. Efficient control of AI outbreaks based on such simulation studies could be an important strategy in minimizing its adverse economic and public health impacts.&lt;/jats:p&gt;_x000D_
          &lt;/jats:sec&gt;_x000D_
          &lt;jats:sec&gt;_x000D_
            &lt;jats:title&gt;Methods&lt;/jats:title&gt;_x000D_
            &lt;jats:p&gt;We constructed a spatio-temporal multi-agent model of chickens and ducks in poultry farms in South Korea. The spatial domain, comprised of 76 (37.5 km × 37.5 km) unit squares, approximated the size and scale of South Korea. In this spatial domain, we introduced 3,039 poultry flocks (corresponding to 2,231 flocks of chickens and 808 flocks of ducks) whose spatial distribution was proportional to the number of birds in each province. The model parameterizes the properties and dynamic behaviors of birds in poultry farms and quarantine plans and included infection probability, incubation period, interactions among birds, and quarantine region.&lt;/jats:p&gt;_x000D_
          &lt;/jats:sec&gt;_x000D_
          &lt;jats:sec&gt;_x000D_
            &lt;jats:title&gt;Results&lt;/jats:title&gt;_x000D_
            &lt;jats:p&gt;We conducted sensitivity analysis for the different parameters in the model. Our study shows that the quarantine plan with well-chosen values of parameters is critical for minimize loss of poultry flocks in an AI outbreak. Specifically, the aggressive culling plan of infected poultry farms over 18.75 km radius range is unlikely to be effective, resulting in higher fractions of unnecessarily culled poultry flocks and the weak culling plan is also unlikely to be effective, resulting in higher fractions of infected poultry flocks.&lt;/jats:p&gt;_x000D_
          &lt;/jats:sec&gt;_x000D_
          &lt;jats:sec&gt;_x000D_
            &lt;jats:title&gt;Conclusions&lt;/jats:title&gt;_x000D_
            &lt;jats:p&gt;Our results show that a prepared response with targeted quarantine protocols would have a high probability of containing the disease. The containment plan with an aggressive culling plan is not necessarily efficient, causing a higher fraction of unnecessarily culled poultry farms. Instead, it is necessary to balance culling with other important factors involved in AI spreading. Better estimations for the containment of AI spreading with this model offer the potential to reduce the loss of poultry and minimize economic impact on the poultry industry.&lt;/jats:p&gt;_x000D_
          &lt;/jats:sec&gt;</t>
  </si>
  <si>
    <t>BMC Infect Dis</t>
  </si>
  <si>
    <t>list(given = c("Taehyong", "Woochang", "Aidong", "Surajit", "Murali"), family = c("Kim", "Hwang", "Zhang", "Sen", "Ramanathan"), sequence = c("first", "additional", "additional", "additional", "additional"))</t>
  </si>
  <si>
    <t>list(URL = c("http://link.springer.com/content/pdf/10.1186/1471-2334-10-236.pdf", "http://link.springer.com/article/10.1186/1471-2334-10-236/fulltext.html", "http://link.springer.com/content/pdf/10.1186/1471-2334-10-236", "https://link.springer.com/content/pdf/10.1186/1471-2334-10-236.pdf"), content.type = c("application/pdf", "text/html", "unspecified", "application/pdf"), content.version = c("vor", "vor", "vor", "vor"), intended.application = c("text-mining", "text-mining", "similarity-checking", _x000D_
"similarity-checking"))</t>
  </si>
  <si>
    <t>list(key = c("1216_CR1", "1216_CR2", "1216_CR3", "1216_CR4", "1216_CR5", "1216_CR6", "1216_CR7", "1216_CR8", "1216_CR9", "1216_CR10", "1216_CR11", "1216_CR12", "1216_CR13", "1216_CR14", "1216_CR15", "1216_CR16", "1216_CR17", "1216_CR18", "1216_CR19", "1216_CR20", "1216_CR21", "1216_CR22", "1216_CR23", "1216_CR24", "1216_CR25", "1216_CR26", "1216_CR27", "1216_CR28", "1216_CR29", "1216_CR30", "1216_CR31", "1216_CR32", "1216_CR33", "1216_CR34", "1216_CR35", "1216_CR36", "1216_CR37", "1216_CR38", "1216_CR39", _x000D_
"1216_CR40", "1216_CR41", "1216_CR42", "1216_CR43", "1216_CR44"), first.page = c("37", NA, "180", "1083", "1519", "311", "12", NA, NA, NA, NA, "125", NA, "209", "481", NA, NA, "392", NA, "290", "136", NA, "2088", "282", NA, NA, "1122", "931", "1557", "0", NA, NA, "353", "24002", "11149", "308", NA, "20", NA, "968", "19", "1178", "1576", "154"), volume.title = c("WHO Outbreak Communication (WHO Handbook for Journalists: Influenza Pandemic)", "Avian influenza - situation in Egypt", NA, NA, NA, NA, _x000D_
NA, "Journal of Clinical Virology", "International Animal Health Division", "Department of health and human services", "Avian influenza situation in Pakistan - update", NA, "arXiv.org(nlin.CG)", NA, NA, NA, "Proceedings of The Royal Society B", NA, "Nature", NA, NA, NA, NA, NA, "arXiv.org(cs.MA)", NA, NA, NA, NA, "Ministry for Food, Agriculture, Forestry and Fisheries in South Korea", "The disease in birds", "Int J Mod Phys E", "IEEE International Conference on Bioinformatics and Biomedicine", NA, _x000D_
NA, NA, "Michael Thomas Flanagan's Java Scientific Library", NA, NA, NA, NA, NA, NA, NA), author = c("M Chan", "WHO", "S Eubank", "IMJ Longini", "RJ Webby", "B Lupiani", "IADMT", "MD Jong", "QRA", "CDCP", "EPR", "A Vazquez", "A Litvak-Hinenzonm", "NM Ferguson", "VJ Munster", NA, "AL Menach", "DJ Smith", "JM Epstein", "VE Pitzer", "MJ Keeling", NA, "A Stegeman", "JP Graham", "M Galbiati", NA, "GJ Smith", "G Neumann", "C Fraser", "G Jeon", "WHO", "TR Krishna Mohan", "T Kim", "T Kim", "LA Amaral", "JA Nelder", _x000D_
"F MT", "S Bertozzi", NA, "NM Ferguson", "C Soares", "D Normile", "JC Obenauer", "B Maher"), year = c("2005", "2009", "2004", "2005", "2003", "2009", "2006", "2006", "2004", "2008", "2007", "2007", "2007", "2005", "2009", NA, "2006", "2006", "2009", "2009", "2003", NA, "2004", "2008", "2007", NA, "2009", "2009", "2009", "2008", "2007", "2008", "2008", "2009", "2000", "1965", "2009", "2009", NA, "2004", "2009", "2008", "2006", "2009"), unstructured = c("Chan M: WHO Outbreak Communication (WHO Handbook for Journalists: Influenza Pandemic). 2005, World Health Organization (HWO), 37-", _x000D_
"WHO: Avian influenza - situation in Egypt. 2009, WHO, Online artical at, [http://www.who.int/csr/don/2009_07_01/en/index.html]", "Eubank S, Guclu H, Anil Kumar VS, Marathe MV, Srinivasan A, Toroczkai Z, Wang N: Modeling disease outbreaks in realistic urban social networks. Nature. 2004, 429: 180-184. 10.1038/nature02541.", "Longini IMJ, Nizam A, Xu S, Ungchusak K, Hanshaoworakul W, Cummings DA, Halloran ME: Containing pandemic influenza at the source. Science. 2005, 309: 1083-1087. 10.1126/science.1115717.", _x000D_
"Webby RJ, Webster RG: Are we ready for pandemic influenza?. Science. 2003, 302 (5650): 1519-22. 10.1126/science.1090350.", "Lupiani B, Reddy SM: The history of avian influenza. Comp Immunol Microbiol Infect Dis. 2009, 32 (4): 311-23. 10.1016/j.cimid.2008.01.004.", "IADMT: Highly pathogenic avian influenza (HPAI): H5N1 in a duck in France and an update on the situation in Europe. International animal health division. 2006, 22: 12-", "Jong MD, Hien TT: Review: Avian influenza A (H5N1). Journal of Clinical Virology. 2006, 35:", _x000D_
"QRA: Avian influenza in Canada (Update). International Animal Health Division. 2004, (VITT 1200/HPAI-CAN)", "CDCP: Avian Influenza A Virus Infections of Humans. Department of health and human services. 2008", "EPR: Avian influenza situation in Pakistan - update. 2007, World Health Organization (WHO)", "Vazquez A: Epidemic outbreaks on structured populations. Journal of Theoretical Biology. 2007, 245: 125-129. 10.1016/j.jtbi.2006.09.018.", "Litvak-Hinenzonm A, Stone L: Epidemic Waves, Small Worlds and Targeted Vaccination. arXiv.org(nlin.CG). 2007, (arXiv:0707.1222)", _x000D_
"Ferguson NM, Cummings DA, Cauchemez S, Fraser C, Riley S, Meeyai A, Iamsirithaworn S, Burke DS: Strategies for containing an emerging influenza pandemic in Southeast Asia. Nature. 2005, 437 (7056): 209-14. 10.1038/nature04017.", "Munster VJ, de Wit E, van den Brand JM, Herfst S, Schrauwen EJ, Bestebroer TM, van de Vijver D, Boucher CA, Koopmans M, Rimmelzwaan GF, Kuiken T, Osterhaus AD, Fouchier RA: Pathogenesis and transmission of swine-origin 2009 A(H1N1) influenza virus in ferrets. Science. 2009, 325 (5939): 481-3.", _x000D_
"Newman MEJ: Spread of epidemic disease on networks. Phys Rev E. 2002, 66 (016128):", "Menach AL: Key strategies for reducing spread of avian influenza among commercial poultry holdings: lessons for transmission to humans. Proceedings of The Royal Society B. 2006", "Smith DJ: Predictability and preparedness in influenza control. Science. 2006, 312 (5772): 392-4. 10.1126/science.1122665.", "Epstein JM: Modeling to contain pandemics. Nature. 2009, 406:", "Pitzer VE, Viboud C, Simonsen L, Steiner C, Panozzo CA, Alonso WJ, Miller MA, Glass RI, Glasser JW, Parashar UD, Grenfell BT: Demographic variability, vaccination, and the spatiotemporal dynamics of rotavirus epidemics. Science. 2009, 325 (5938): 290-4. 10.1126/science.1172330.", _x000D_
"Keeling MJ, Woolhouse ME, May RM, Davies G, Grenfell BT: Modeling vaccination strategies against foot-and-mouth disease. Nature. 2003, 421 (6919): 136-42. 10.1038/nature01343.", "Leibler JH, Carone M, Silbergeld EK: Contribution of Company Affiliation and Social Contacts to Risk Estimates of Between-Farm Transmission of Avian Influenza. PLOS. 2010, 5 (3):", "Stegeman A, Bouma A, Elbers ARW, Jong MCM, Nodelijk G, Klerk F, Koch G, Boven MV: Avian Influenza A Virus (H7N7) Epidemic in The Netherlands in 2003: Course of the Epidemic and Effectiveness of Control Measures. The Journal of Infectious Diseases. 2004, 190 (12): 2088-2095. 10.1086/425583.", _x000D_
"Graham JP, Leibler JH, Price LB, Otte JM, Pfeiffer DU, Tiensin T, Silbergeld EK: The Animal-Human Interface and Infectious Disease in Industrial Food Animal Production: Rethinking Biosecurity and Biocontainment. Public health reports. 2008, 123 (3): 282-299.", "Galbiati M, Soramaki K: A competitive multi-agent model of interbank payment systems. arXiv.org(cs.MA). 2007, (arXiv:0705.3050)", "Thomas ME, Bouma A, Ekker HM, Fonken AJM, Stegeman JA, Nielen M: Risk factors for the introduction of high pathogenicity Avian Influenza virus into poultry farms during the epidemic in the Netherlands in 2003. Preventive Veterinary Medicine. 2005, 69 (1-2): 10.1016/j.prevetmed.2004.12.001.", _x000D_
"Smith GJ, Vijaykrishna D, Bahl J, Lycett SJ, Worobey M, Pybus OG, Ma SK, Cheung CL, Raghwani J, Bhatt S, Peiris JS, Guan Y, Rambaut A: Origins and evolutionary genomics of the 2009 swine-origin H1N1 influenza A epidemic. Nature. 2009, 459 (7250): 1122-5. 10.1038/nature08182.", "Neumann G, Noda T, Kawaoka Y: Emergence and pandemic potential of swine-origin H1N1 influenza virus. Nature. 2009, 459 (7249): 931-9. 10.1038/nature08157.", "Fraser C, Donnelly CA, Cauchemez S, Hanage WP, Van Kerkhove MD, Hollingsworth TD, Griffin J, Baggaley RF, Jenkins HE, Lyons J, Jombart T, Hinsley WR, Grassly NC, Balloux F, Ghani AC, Ferguson NM, Rambaut A, Pybus OG, Lopez-Gatell H, Alpuche-Aranda CM, Chapela IB, Zavala EP, Guevara DM, Checchi F, Garcia E, Hugonnet S, Roth C: Pandemic potential of a strain of influenza A (H1N1): early findings. Science. 2009, 324 (5934): 1557-61. 10.1126/science.1176062.", _x000D_
"Jeon G: AI Outbreaks in South Korea 2008. Ministry for Food, Agriculture, Forestry and Fisheries in South Korea. 2008, 0-9.", "WHO: The disease in birds. 2007, Online Article at, [http://www.who.int/mediacentre/factsheets/avian_influenza/en/]", "Krishna Mohan TR, Sen S, Ramanathan M: A computational model for lesion dynamics in multiple sclerosis of the brain. Int J Mod Phys E. 2008", "Kim T, Hwang W, Zhang A, Sen S, Ramanathan M: Multi-agent model analysis of the containment strategy for avian influenza (AI) in South Korea. IEEE International Conference on Bioinformatics and Biomedicine. 2008, 353-356.", _x000D_
"Kim T, Hwang W, Zhang A, Ramanathan M, Sen S: Damage isolation via strategic self-destruction: A case study in 2 d random networks. Europhysics Letters. 2009, 86 (2): 24002-10.1209/0295-5075/86/24002.", "Amaral LA, Scala A, Barthelemy M, Stanley HE: Classes of small-world networks. Proc Natl Acad Sci USA. 2000, 97 (21): 11149-52. 10.1073/pnas.200327197.", "Nelder JA, Mead R: A simplex method for function minimization. Computer Journal. 1965, 7: 308-313.", "MT F: Michael Thomas Flanagan's Java Scientific Library. 2009, Michael Thomas Flanagan", _x000D_
"Bertozzi S, Kelso A, Tashiro M, Savy V, Farrar J, Osterholm M, Jameel S, Muller CP: Pandemic flu: from the front lines. Interviewed by Declan Butler. Nature. 2009, 461 (7260): 20-1. 10.1038/461020a.", "Lessons learned. Nat Immunol. 2009, 10 (11): 1133-10.1038/ni1109-1133.", "Ferguson NM, Fraser C, Donnelly CA, Ghani AC, Anderson RM: Public health. Public health risk from the avian H5N1 influenza epidemic. Science. 2004, 304 (5673): 968-9. 10.1126/science.1096898.", "Soares C: Pandemic payoff. Sci Am. 2009, 301 (5): 19-20. 10.1038/scientificamerican1109-19.", _x000D_
"Normile D: Avian influenza. Flu virus research yields results but no magic bullet for pandemic. Science. 2008, 319 (5867): 1178-9. 10.1126/science.319.5867.1178.", "Obenauer JC, Denson J, Mehta PK, Su X, Mukatira S, Finkelstein DB, Xu X, Wang J, Ma J, Fan Y, Rakestraw KM, Webster RG, Hoffmann E, Krauss S, Zheng J, Zhang Z, Naeve CW: Large-scale sequence analysis of avian influenza isolates. Science. 2006, 311 (5767): 1576-80. 10.1126/science.1121586.", "Maher B, Butler D: Swine flu: One killer virus, three key questions. Nature. 2009, 462 (7270): 154-7. 10.1038/462154a."_x000D_
), doi.asserted.by = c(NA, NA, "publisher", "publisher", "publisher", "publisher", NA, NA, NA, NA, NA, "publisher", NA, "publisher", "crossref", "crossref", NA, "publisher", NA, "publisher", "publisher", "crossref", "publisher", "crossref", NA, "crossref", "publisher", "publisher", "publisher", NA, NA, NA, NA, "publisher", "publisher", "publisher", NA, "publisher", "crossref", "publisher", "publisher", "publisher", "publisher", "publisher"), DOI = c(NA, NA, "10.1038/nature02541", "10.1126/science.1115717", _x000D_
"10.1126/science.1090350", "10.1016/j.cimid.2008.01.004", NA, NA, NA, NA, NA, "10.1016/j.jtbi.2006.09.018", NA, "10.1038/nature04017", "10.1126/science.1177127", "10.1103/PhysRevE.66.016128", NA, "10.1126/science.1122665", NA, "10.1126/science.1172330", "10.1038/nature01343", "10.1371/journal.pone.0009888", "10.1086/425583", "10.1177/003335490812300309", NA, "10.1016/j.prevetmed.2004.12.001", "10.1038/nature08182", "10.1038/nature08157", "10.1126/science.1176062", NA, NA, NA, NA, "10.1209/0295-5075/86/24002", _x000D_
"10.1073/pnas.200327197", "10.1093/comjnl/7.4.308", NA, "10.1038/461020a", "10.1038/ni1109-1133", "10.1126/science.1096898", "10.1038/scientificamerican1109-19", "10.1126/science.319.5867.1178", "10.1126/science.1121586", "10.1038/462154a"), volume = c(NA, NA, "429", "309", "302", "32", "22", NA, NA, NA, NA, "245", NA, "437", "325", NA, NA, "312", NA, "325", "421", NA, "190", "123", NA, NA, "459", "459", "324", NA, NA, NA, NA, "86", "97", "7", NA, "461", NA, "304", "301", "319", "311", "462"), journal.title = c(NA, _x000D_
NA, "Nature", "Science", "Science", "Comp Immunol Microbiol Infect Dis", "International animal health division", NA, NA, NA, NA, "Journal of Theoretical Biology", NA, "Nature", "Science", NA, NA, "Science", NA, "Science", "Nature", NA, "The Journal of Infectious Diseases", "Public health reports", NA, NA, "Nature", "Nature", "Science", NA, NA, NA, NA, "Europhysics Letters", "Proc Natl Acad Sci USA", "Computer Journal", NA, "Nature", NA, "Science", "Sci Am", "Science", "Science", "Nature"), issue = c(NA, _x000D_
NA, NA, NA, "5650", "4", NA, NA, NA, NA, NA, NA, NA, "7056", "5939", NA, NA, "5772", NA, "5938", "6919", NA, "12", "3", NA, NA, "7250", "7249", "5934", NA, NA, NA, NA, "2", "21", NA, NA, "7260", NA, "5673", "5", "5867", "5767", "7270"))</t>
  </si>
  <si>
    <t>1216</t>
  </si>
  <si>
    <t>list(date = "2010-08-10", content.version = "unspecified", delay.in.days = 0, URL = "http://www.springer.com/tdm")</t>
  </si>
  <si>
    <t>http://dx.doi.org/10.1007/springer_crossmark_policy</t>
  </si>
  <si>
    <t>list(value = c("1 March 2010", "10 August 2010", "10 August 2010"), order = 1:3, name = c("received", "accepted", "first_online"), label = c("Received", "Accepted", "First Online"), group.name = c("ArticleHistory", "ArticleHistory", "ArticleHistory"), group.label = c("Article History", "Article History", "Article History"))</t>
  </si>
  <si>
    <t>Epidemics</t>
  </si>
  <si>
    <t>2017-09</t>
  </si>
  <si>
    <t>10.1016/j.epidem.2017.02.007</t>
  </si>
  <si>
    <t>1755-4365</t>
  </si>
  <si>
    <t>37-55</t>
  </si>
  <si>
    <t>Modelling H5N1 in Bangladesh across spatial scales: Model complexity and zoonotic transmission risk</t>
  </si>
  <si>
    <t>list(given = c("Edward M.", "Thomas", "Madhur S.", "Wantanee", "Subhash", "Muzaffar G.", "Mat", "Xiangming", "Marius", "Michael J."), family = c("Hill", "House", "Dhingra", "Kalpravidh", "Morzaria", "Osmani", "Yamage", "Xiao", "Gilbert", "Tildesley"), sequence = c("first", "additional", "additional", "additional", "additional", "additional", "additional", "additional", "additional", "additional"))</t>
  </si>
  <si>
    <t>list(URL = c("https://api.elsevier.com/content/article/PII:S1755436517300191?httpAccept=text/xml", "https://api.elsevier.com/content/article/PII:S1755436517300191?httpAccept=text/plain"), content.type = c("text/xml", "text/plain"), content.version = c("vor", "vor"), intended.application = c("text-mining", "text-mining"))</t>
  </si>
  <si>
    <t>list(issue = c("06", "9", "3", "s1", NA, NA, "24", "12", "3", NA, "1", "1", "5", NA, NA, NA, NA, NA, "3–4", NA, "3", "3-4", "12", "4", "4", "2", "9", "2–4", "5", "3", "1", NA, "5543", "2–4", "5958", NA, "1–2", "1", "4", "3", "52", "6", "1", "2", "9", "2", "2", "5", "6", "4", NA, "11", "4", "1641", NA, "11", NA, NA, "3", NA, "4", "1", NA), key = c("10.1016/j.epidem.2017.02.007_bib0005", "10.1016/j.epidem.2017.02.007_bib0010", "10.1016/j.epidem.2017.02.007_bib0015", "10.1016/j.epidem.2017.02.007_bib0020", _x000D_
"10.1016/j.epidem.2017.02.007_bib0025", "10.1016/j.epidem.2017.02.007_bib0030", "10.1016/j.epidem.2017.02.007_bib0035", "10.1016/j.epidem.2017.02.007_bib0040", "10.1016/j.epidem.2017.02.007_bib0045", "10.1016/j.epidem.2017.02.007_bib0050", "10.1016/j.epidem.2017.02.007_bib0055", "10.1016/j.epidem.2017.02.007_bib0060", "10.1016/j.epidem.2017.02.007_bib0065", "10.1016/j.epidem.2017.02.007_bib0070", "10.1016/j.epidem.2017.02.007_bib0075", "10.1016/j.epidem.2017.02.007_bib0080", "10.1016/j.epidem.2017.02.007_bib0085", _x000D_
"10.1016/j.epidem.2017.02.007_bib0090", "10.1016/j.epidem.2017.02.007_bib0095", "10.1016/j.epidem.2017.02.007_bib0100", "10.1016/j.epidem.2017.02.007_bib0105", "10.1016/j.epidem.2017.02.007_bib0110", "10.1016/j.epidem.2017.02.007_bib0115", "10.1016/j.epidem.2017.02.007_bib0120", "10.1016/j.epidem.2017.02.007_bib0125", "10.1016/j.epidem.2017.02.007_bib0130", "10.1016/j.epidem.2017.02.007_bib0135", "10.1016/j.epidem.2017.02.007_bib0140", "10.1016/j.epidem.2017.02.007_bib0145", "10.1016/j.epidem.2017.02.007_bib0150", _x000D_
"10.1016/j.epidem.2017.02.007_bib0155", "10.1016/j.epidem.2017.02.007_bib0160", "10.1016/j.epidem.2017.02.007_bib0165", "10.1016/j.epidem.2017.02.007_bib0170", "10.1016/j.epidem.2017.02.007_bib0175", "10.1016/j.epidem.2017.02.007_bib0180", "10.1016/j.epidem.2017.02.007_bib0185", "10.1016/j.epidem.2017.02.007_bib0190", "10.1016/j.epidem.2017.02.007_bib0195", "10.1016/j.epidem.2017.02.007_bib0200", "10.1016/j.epidem.2017.02.007_bib0205", "10.1016/j.epidem.2017.02.007_bib0210", "10.1016/j.epidem.2017.02.007_bib0215", _x000D_
"10.1016/j.epidem.2017.02.007_bib0220", "10.1016/j.epidem.2017.02.007_bib0225", "10.1016/j.epidem.2017.02.007_bib0230", "10.1016/j.epidem.2017.02.007_bib0235", "10.1016/j.epidem.2017.02.007_bib0240", "10.1016/j.epidem.2017.02.007_bib0245", "10.1016/j.epidem.2017.02.007_bib0250", "10.1016/j.epidem.2017.02.007_bib0255", "10.1016/j.epidem.2017.02.007_bib0260", "10.1016/j.epidem.2017.02.007_bib0265", "10.1016/j.epidem.2017.02.007_bib0270", "10.1016/j.epidem.2017.02.007_bib0275", "10.1016/j.epidem.2017.02.007_bib0280", _x000D_
"10.1016/j.epidem.2017.02.007_bib0285", "10.1016/j.epidem.2017.02.007_bib0290", "10.1016/j.epidem.2017.02.007_bib0295", "10.1016/j.epidem.2017.02.007_bib0300", "10.1016/j.epidem.2017.02.007_bib0305", "10.1016/j.epidem.2017.02.007_bib0310", "10.1016/j.epidem.2017.02.007_bib0315"), doi.asserted.by = c("crossref", "crossref", "crossref", "crossref", "crossref", NA, "crossref", "crossref", "crossref", NA, "crossref", NA, "crossref", "crossref", NA, NA, NA, NA, "crossref", NA, "crossref", "crossref", _x000D_
"crossref", "crossref", "crossref", "crossref", "crossref", "crossref", "crossref", "crossref", "crossref", NA, "crossref", "crossref", "crossref", "crossref", "crossref", "crossref", "crossref", "crossref", NA, "crossref", "crossref", "crossref", "crossref", "crossref", "crossref", "crossref", "crossref", "crossref", NA, "crossref", "crossref", "crossref", NA, "crossref", NA, NA, "crossref", NA, "crossref", "crossref", "crossref"), first.page = c("843", "e24324", "e33938", "161", "49", NA, "743", _x000D_
"1931", "871", NA, "e1000281", "239", "756", "45", NA, NA, NA, NA, "175", NA, "173", "409", "4769", "448", "1716", "223", "e1003809", "179", "460", "465", "19", NA, "813", "85", "1362", "35", "104", "49", "629", "705", NA, "e44", "21", "302", "e43851", "255", "172", "e96084", "159", "583", NA, "1679", "623", "1459", NA, "e49528", NA, NA, "384", NA, "480", "95", "157"), DOI = c("10.1017/S0950268810000178", "10.1371/journal.pone.0024324", "10.1371/journal.pone.0033938", "10.1637/7602-041306R.1", "10.1016/j.vetmic.2016.07.025", _x000D_
NA, "10.1136/vr.164.24.743", "10.3201/eid1512.090643", "10.20506/rst.30.3.2080", NA, "10.1371/journal.ppat.1000281", NA, "10.3201/eid1505.080316", "10.1016/j.sste.2014.06.003", NA, NA, NA, NA, "10.1016/j.prevetmed.2010.03.012", NA, "10.1016/j.sste.2012.01.002", "10.1016/j.agee.2006.09.001", "10.1073/pnas.0710581105", "10.1007/s10393-010-0672-8", "10.1063/1.1378322", "10.2307/3318737", "10.1371/journal.pcbi.1003809", "10.1016/j.prevetmed.2009.05.027", "10.1111/j.1865-1682.2011.01297.x", "10.1214/09-BA417", _x000D_
"10.1016/j.prevetmed.2009.05.019", NA, "10.1126/science.1065973", "10.1016/j.prevetmed.2009.05.022", "10.1126/science.1177345", "10.1016/j.epidem.2014.09.002", "10.1016/j.prevetmed.2010.05.013", "10.1016/j.sste.2010.11.001", "10.3201/eid2104.141281", "10.1214/aos/1056562461", NA, "10.1111/tbed.12071", "10.1016/j.prevetmed.2014.01.010", "10.1016/j.tvjl.2007.05.010", "10.1371/journal.pone.0043851", "10.1017/S0021900200094328", "10.1111/j.2517-6161.1977.tb01615.x", "10.1371/journal.pone.0096084", "10.1136/vr.157.6.159", _x000D_
"10.1111/1467-9868.00353", NA, "10.1086/522007", "10.1016/j.jtbi.2009.02.019", "10.1098/rspb.2008.0006", NA, "10.1371/journal.pone.0049528", NA, NA, "10.1111/irv.12230", NA, "10.1016/j.rse.2004.12.009", "10.1016/j.rse.2005.10.004", "10.1016/j.isprsjprs.2015.05.011"), article.title = c("The spacetime clustering of highly pathogenic avian influenza (HPAI) H5N1 outbreaks in Bangladesh", "Spatio-temporal magnitude and direction of highly pathogenic avian influenza (H5N1) outbreaks in Bangladesh", "Ecological determinants of highly pathogenic avian influenza (H5N1) outbreaks in Bangladesh", _x000D_
"Summary of avian influenza activity in Europe, Asia, Africa, and Australasia, 2002–2006", "Surveillance, epidemiological, and virological detection of highly pathogenic H5N1 avian influenza viruses in duck and poultry from Bangladesh", NA, "Risk factors for infection with highly pathogenic influenza A virus (H5N1) in commercial chickens in Bangladesh", "Risk for infection with highly pathogenic avian influenza virus (H5N1) in backyard chickens, Bangladesh", "Mortality rate and clinical features of highly pathogenic avian influenza in naturally infected chickens in Bangladesh", _x000D_
"Biosecurity and circulation of influenza A (H5N1) virus in live-bird markets in Bangladesh, 2012", "Estimation of transmission parameters of H5N1 avian influenza virus in chickens", "Inference for individual-level models of infectious diseases in large populations", "Seroprevalence of antibodies to avian influenza virus A (H5N1) among residents of villages with human cases, Thailand, 2005", "Spatio-temporal epidemiology of highly pathogenic avian influenza (subtype H5N1) in poultry in eastern India", _x000D_
NA, NA, NA, NA, "Comparing national and global data collection systems for reporting, outbreaks of H5N1 HPAI", NA, "Risk factor modelling of the spatio-temporal patterns of highly pathogenic avian influenza (HPAIV) H5N1: a review", "Avian influenza, domestic ducks and rice agriculture in Thailand", "Mapping H5N1 highly pathogenic avian influenza risk in Southeast Asia", "Flying over an infected landscape: distribution of highly pathogenic avian influenza H5N1 risk in south Asia and satellite tracking of wild waterfowl", _x000D_
"Approximate accelerated stochastic simulation of chemically reacting systems", "An adaptive Metropolis algorithm", "Strategies for controlling non-transmissible infection outbreaks using a large human movement data set", "Farm- and flock-level risk factors associated with highly pathogenic avian influenza outbreaks on small holder duck and chicken farms in the Mekong Delta of Viet Nam", "New introduction of clade 2.3.2.1 avian influenza virus (H5N1) into Bangladesh", "Bayesian analysis for emerging infectious diseases", _x000D_
"A novel approach to real-time risk prediction for emerging infectious diseases: a case study in avian influenza H5N1", NA, "Dynamics of the 2001 UK foot and mouth epidemic: stochastic dispersal in a heterogeneous landscape", "Estimation of distance related probability of animal movements between holdings and implications for disease spread modeling", "Epidemic dynamics at the human–animal interface", "Nine challenges in modelling the emergence of novel pathogens", "Risk factors and clusters of highly pathogenic avian influenza H5N1 outbreaks in Bangladesh", _x000D_
"Spatio-temporal analyses of highly pathogenic avian influenza H5N1 outbreaks in the Mekong River Delta, Vietnam, 2009", "Highly pathogenic avian influenza A (H5N1) virus infection among workers at live bird markets, Bangladesh, 2009–2010", "Slice sampling", "Highly pathogenic avian influenza, Bangladesh (Follow-up report No. 43), OIE, WAHID (World Anim. Heal. Inf. Database)", "Risk factors for highly pathogenic avian influenza in commercial layer chicken farms in Bangladesh during 2011", "The spread of highly pathogenic avian influenza (subtype H5N1) clades in Bangladesh, 2010 and 2011", _x000D_
"An analysis of the spatial and temporal patterns of highly pathogenic avian influenza occurrence in Vietnam using national surveillance data", "Comparison of human and animal surveillance data for H5N1 influenza A in Egypt 2006–2011", "The second-order analysis of stationary point processes", "Modelling spatial patterns", "Mapping the global distribution of livestock", "Origin and evolution of highly pathogenic H5N1 avian influenza in Asia", "Bayesian measures of model complexity and fit", NA, _x000D_
"Transmission of the highly pathogenic avian influenza virus H5N1 within flocks during the 2004 epidemic in Thailand", "Is R0 a good predictor of final epidemic size: foot-and-mouth disease in the UK", "Accuracy of models for the 2001 foot-and-mouth epidemic", NA, "Improving risk models for avian influenza: the role of intensive poultry farming and flooded land during the 2004 Thailand epidemic", NA, NA, "Revised and updated nomenclature for highly pathogenic avian influenza A (H5N1) viruses", NA, _x000D_
"Mapping paddy rice agriculture in southern China using multi-temporal MODIS images", "Mapping paddy rice agriculture in South and Southeast Asia using multi-temporal MODIS images", "Mapping paddy rice planting areas through time series analysis of MODIS land surface temperature and vegetation index data"), volume = c("138", "6", "7", "51", "193", NA, "164", "15", "30", NA, "5", "20", "15", "11", NA, NA, NA, NA, "95", NA, "3", "119", "105", "7", "115", "7", "10", "91", "59", "4", "91", NA, "294", _x000D_
"91", "326", "10", "96", "2", "21", "31", "26", "61", "114", "174", "7", "13", "39", "9", "157", "64", NA, "196", "258", "275", NA, "7", NA, NA, "8", NA, "95", "100", "106"), author = c("Ahmed", "Ahmed", "Ahmed", "Alexander", "Ansari", "Arino", "Biswas", "Biswas", "Biswas", "Biswas", "Bouma", "Deardon", "Dejpichai", "Dhingra", "FAO", NA, NA, "FAO-DAH", "Farnsworth", "Gelman", "Gilbert", "Gilbert", "Gilbert", "Gilbert", "Gillespie", "Haario", "Hancock", "Henning", "Islam", "Jewell", "Jewell", "Keeling", _x000D_
"Keeling", "Lindström", "Lloyd-Smith", "Lloyd-Smith", "Loth", "Minh", "Nasreen", "Neal", "OIE", "Osmani", "Osmani", "Pfeiffer", "Rabinowitz", "Ripley", "Ripley", "Robinson", "Sims", "Spiegelhalter", "The World Bank", "Tiensin", "Tildesley", "Tildesley", "United Nations", "Van Boeckel", "World Health Organisation", "World Health Organisation", "World Health Organization/World Organisation for Animal Health/Food and Agriculture Organization (WHO/OIE/FAO) H5N1 Evolution Working Group", "World Organisation for Animal Health (OIE)", _x000D_
"Xiao", "Xiao", "Zhang"), year = c("2010", "2011", "2012", "2007", "2016", "2012", "2009", "2009", "2011", "2015", "2009", "2010", "2009", "2014", "2008", NA, NA, "2012", "2010", "2003", "2012", "2007", "2008", "2010", "2001", "2001", "2014", "2009", "2012", "2009", "2009", "2008", "2001", "2009", "2009", "2015", "2010", "2011", "2015", "2003", "2013", "2014", "2014", "2007", "2012", "1976", "1977", "2014", "2005", "2002", "2013", "2007", "2009", "2008", "2015", "2012", "2012", "2016", "2014", "2015", _x000D_
"2005", "2006", "2015"), journal.title = c("Epidemiol. Infect.", "PLoS ONE", "PLoS ONE", "Avian Dis.", "Vet. Microbiol.", NA, "Vet. Rec.", "Emerg. Infect. Dis.", "Rev. Sci. Tech.", "Transbound. Emerg. Dis.", "PLoS Pathog.", "Stat. Sin.", "Emerg. Infect. Dis.", "Spat. Spatiotemporal Epidemiol.", NA, NA, NA, NA, "Prev. Vet. Med.", NA, "Spat. Spatiotemporal Epidemiol.", "Agric. Ecosyst. Environ.", "Proc. Natl. Acad. Sci. U. S. A.", "Ecohealth", "J. Chem. Phys.", "Bernoulli", "PLoS Comput. Biol.", "Prev. Vet. Med.", _x000D_
"Transbound. Emerg. Dis.", "Bayesian Anal.", "Prev. Vet. Med.", NA, "Science", "Prev. Vet. Med.", "Science", "Epidemics", "Prev. Vet. Med.", "Spat. Spatiotemporal Epidemiol.", "Emerg. Infect. Dis.", "Ann. Stat.", "Wkly Dis. Inf.", "Transbound. Emerg. Dis.", "Prev. Vet. Med.", "Vet. J.", "PLoS ONE", "J. Appl. Probab.", "J. R. Stat. Soc. Ser. B", "PLOS ONE", "Vet. Rec.", "J. R. Stat. Soc. Ser. B (Stat. Methodol.", NA, "J. Infect. Dis.", "J. Theor. Biol.", "Proc. R. Soc. London B: Biol. Sci.", NA, "PLoS ONE", _x000D_
NA, NA, "Influenza Other Respir. Viruses", NA, "Remote Sens. Environ.", "Remote Sens. Environ.", "ISPRS J. Photogramm. Remote Sens."), series.title = c(NA, NA, NA, NA, NA, "Global Land Cover Map for 2009 (GlobCover 2009)", NA, NA, NA, NA, NA, NA, NA, NA, "Poultry Sector Country Review Bangladesh", NA, NA, "H5N1 HPAI Global Overview: April–June 2012", NA, "Bayesian Data Analysis", NA, NA, NA, NA, NA, NA, NA, NA, NA, NA, NA, "Modeling Infectious Diseases in Humans and Animals", NA, NA, NA, NA, NA, _x000D_
NA, NA, NA, NA, NA, NA, NA, NA, NA, NA, NA, NA, NA, "Implementation completion and results report (IDA-43400 TF-90662) on a credit in the amount of SDR 10.5 million (US $ 16.0 million equivalent) to the People's Republic of Bangladesh for an avian influenza preparedness and response project under the global", NA, NA, NA, "Department of Economic and Social Affairs: Population Division, World Population Prospects, the 2015 Revision", NA, "Influenza at the Human-Animal Interface: Summary and assessment as of 5 March 2012", _x000D_
"Cumulative number of confirmed human cases of avian influenza A(H5N1) reported to WHO: 21 November 2016", NA, "Terrestrial Animal Health Code", NA, NA, NA), unstructured = c(NA, NA, NA, NA, NA, NA, NA, NA, NA, NA, NA, NA, NA, NA, NA, "FAO, Approaches to controlling, preventing and eliminating H5N1 Highly Pathogenic Avian Influenza in endemic countries, Anim. Prod. Heal. Pap. (No. 171), 2011.", "FAO, EMPRES-i. http://empres-i.fao.org/eipws3g/.", NA, NA, NA, NA, NA, NA, NA, NA, NA, NA, NA, NA, NA, _x000D_
NA, NA, NA, NA, NA, NA, NA, NA, NA, NA, NA, NA, NA, NA, NA, NA, NA, NA, NA, NA, NA, NA, NA, NA, NA, NA, NA, NA, NA, NA, NA, NA, NA))</t>
  </si>
  <si>
    <t>S1755436517300191</t>
  </si>
  <si>
    <t>list(date = c("2017-09-01", "2017-02-17"), content.version = c("tdm", "vor"), delay.in.days = c(0, 0), URL = c("https://www.elsevier.com/tdm/userlicense/1.0/", "http://creativecommons.org/licenses/by/4.0/"))</t>
  </si>
  <si>
    <t>list(value = c("Elsevier", "Modelling H5N1 in Bangladesh across spatial scales: Model complexity and zoonotic transmission risk", "Epidemics", "https://doi.org/10.1016/j.epidem.2017.02.007", "article", "© 2017 The Authors. Published by Elsevier B.V."), name = c("publisher", "articletitle", "journaltitle", "articlelink", "content_type", "copyright"), label = c("This article is maintained by", "Article Title", "Journal Title", "CrossRef DOI link to publisher maintained version", "Content Type", "Copyright"_x000D_
))</t>
  </si>
  <si>
    <t>10.1038/srep02175</t>
  </si>
  <si>
    <t>2013-07-12</t>
  </si>
  <si>
    <t>Modeling highly pathogenic avian influenza transmission in wild birds and poultry in West Bengal, India</t>
  </si>
  <si>
    <t>list(given = c("Pranav S.", "David A.", "Satish A.", "Sharif S."), family = c("Pandit", "Bunn", "Pande", "Aly"), sequence = c("first", "additional", "additional", "additional"))</t>
  </si>
  <si>
    <t>list(URL = c("https://www.nature.com/articles/srep02175", "https://www.nature.com/articles/srep02175.pdf", "https://www.nature.com/articles/srep02175.pdf"), content.type = c("text/html", "application/pdf", "application/pdf"), content.version = c("vor", "vor", "vor"), intended.application = c("text-mining", "text-mining", "similarity-checking"))</t>
  </si>
  <si>
    <t>list(key = c("BFsrep02175_CR1", "BFsrep02175_CR2", "BFsrep02175_CR3", "BFsrep02175_CR4", "BFsrep02175_CR5", "BFsrep02175_CR6", "BFsrep02175_CR7", "BFsrep02175_CR8", "BFsrep02175_CR9", "BFsrep02175_CR10", "BFsrep02175_CR11", "BFsrep02175_CR12", "BFsrep02175_CR13", "BFsrep02175_CR14", "BFsrep02175_CR15", "BFsrep02175_CR16", "BFsrep02175_CR17", "BFsrep02175_CR18", "BFsrep02175_CR19", "BFsrep02175_CR20", "BFsrep02175_CR21", "BFsrep02175_CR22", "BFsrep02175_CR23", "BFsrep02175_CR24", "BFsrep02175_CR25", _x000D_
"BFsrep02175_CR26", "BFsrep02175_CR27", "BFsrep02175_CR28", "BFsrep02175_CR29", "BFsrep02175_CR30", "BFsrep02175_CR31", "BFsrep02175_CR32", "BFsrep02175_CR33", "BFsrep02175_CR34", "BFsrep02175_CR35", "BFsrep02175_CR36", "BFsrep02175_CR37", "BFsrep02175_CR38", "BFsrep02175_CR39", "BFsrep02175_CR40", "BFsrep02175_CR41", "BFsrep02175_CR42", "BFsrep02175_CR43", "BFsrep02175_CR44", "BFsrep02175_CR45", "BFsrep02175_CR46", "BFsrep02175_CR47", "BFsrep02175_CR48", "BFsrep02175_CR49", "BFsrep02175_CR50", "BFsrep02175_CR51", _x000D_
"BFsrep02175_CR52", "BFsrep02175_CR53", "BFsrep02175_CR54", "BFsrep02175_CR55", "BFsrep02175_CR56", "BFsrep02175_CR57", "BFsrep02175_CR58", "BFsrep02175_CR59", "BFsrep02175_CR60"), doi.asserted.by = c("publisher", "publisher", "publisher", "publisher", NA, "publisher", "publisher", "publisher", "publisher", "publisher", NA, NA, NA, "publisher", "publisher", "publisher", "publisher", "publisher", NA, "publisher", "publisher", "publisher", "publisher", "publisher", "publisher", "publisher", "publisher", _x000D_
"publisher", "publisher", "publisher", "publisher", "publisher", "publisher", NA, NA, "publisher", "publisher", "publisher", "publisher", "publisher", "publisher", NA, NA, NA, "publisher", NA, NA, "publisher", "crossref", "crossref", "publisher", "publisher", "publisher", "publisher", NA, "publisher", "publisher", NA, "publisher", NA), first.page = c("191", "1206", "1451", "1650", "10", "384", "1139", "1267", "448", "19368", NA, "73", "550", "14", "800", "161", "2829", "523", "314", "65", "e30636", _x000D_
"1627", "487", "1", "e58534,", "e61", "219", "e26118", "1821", "209", "409", "e7846", "161", "2007063", NA, "e1000281", "318", "1679", "115", "426", "159", NA, "23", NA, "1633", NA, NA, "96", NA, NA, "e5729", "600", "2845", "10682", NA, "23", "4769", NA, "1", NA), DOI = c("10.1038/nature03974", "10.1126/science.1115273", "10.1126/science.312.5779.1451", "10.3201/eid1211.060223", NA, "10.1126/science.1122438", "10.3201/eid1308.070319", "10.3201/eid1408.080078", "10.1007/s10393-010-0672-8", "10.1073/pnas.0609227103", _x000D_
NA, NA, NA, "10.1007/s11262-010-0487-2", "10.1016/j.meegid.2009.04.009", "10.1051/mmnp:2008048", "10.3934/dcdsb.2012.17.2829", "10.3934/mbe.2008.5.523", NA, "10.4081/gh.2009.211", "10.1371/journal.pone.0030636", "10.1098/rsif.2010.0126", "10.1137/100803110", "10.1186/1743-422X-9-1", "10.1371/journal.pone.0058534", "10.1371/journal.ppat.0030061", "10.1017/S0950268808000885", "10.1371/journal.pone.0026118", "10.3201/eid1312.070502", "10.4103/0970-0218.66854", "10.1016/j.agee.2006.09.001", "10.1371/journal.pone.0007846", _x000D_
"10.1111/j.1471-8847.2008.00240.x", NA, NA, "10.1371/journal.ppat.1000281", "10.1016/j.prevetmed.2007.04.017", "10.1086/522007", "10.1080/03079450601161406", "10.1126/science.310.5747.426", "10.1136/vr.157.6.159", NA, NA, NA, "10.3201/eid1510.090439", NA, NA, "10.1007/s12595-011-0018-8", "10.1007/978-1-4612-1578-3_14", "10.1093/oso/9780195121124.001.0001", "10.1371/journal.pone.0005729", "10.3201/eid1404.071016", "10.1073/pnas.0511120103", "10.1073/pnas.0504662102", NA, "10.1177/096228029300200103", _x000D_
"10.1073/pnas.0710581105", NA, "10.1111/j.1863-2378.2008.01150.x", NA), volume = c("436", "309", "312", "12", "3", "312", "13", "14", "7", "103", NA, "97", "97", "41", "9", "3", "17", "5", "95", "4", "7", "7", "71", "9", "8", "3", "137", "6", "13", "35", "119", "4", "9", "10.1051/vetres", NA, "5", "81", "196", "36", "310", "157", NA, "124", NA, "15", NA, NA, "64", NA, NA, "4", "14", "103", "102", NA, "2", "105", NA, "56", NA), author = c("H Chen", "J Liu", "D Normile", "M Gilbert", "G Sun", "B Olsen", _x000D_
"TP Weber", "D Kalthoff", "M Gilbert", "AM Kilpatrick", NA, "D Adhikari", "S Pawar", "S Pawar", "B Roche", "R Liu", "NK Vaidya", "A Rao", "AS Rao", "Y Si", "SH Newman", "L Bourouiba", "L Bourouiba", "SD Pawar", "NS Lewis", "VJ Munster", "MP Ward", "SJ Galsworthy", "J Pasick", "RR Patil", "M Gilbert", "AK Chakrabarti", "C Chakraborti", "MP Ward", NA, "A Bouma", "A Mannelli", "T Tiensin", "P De Benedictis", "D Normile", "L Sims", NA, "V Martin", NA, "A Globig", NA, NA, "A Sinha", NA, NA, "SH Newman", _x000D_
"J Keawcharoen", "H Chen", "D Hulse-Post", NA, "K Dietz", "M Gilbert", NA, "MP Ward", NA), year = c("2005", "2005", "2006", "2006", "2008", "2006", "2007", "2008", "2010", "2006", NA, "2009", "2009", "2010", "2009", "2008", "2012", "2008", "2008", "2009", "2012", "2010", "2011", "2012", "2013", "2007", "2009", "2011", "2007", "2010", "2007", "2009", "2009", "2008", NA, "2009", "2007", "2007", "2007", "2005", "2005", NA, "2006", NA, "2009", NA, NA, "2011", NA, NA, "2009", "2008", "2006", "2005", NA, _x000D_
"1993", "2008", NA, "2009", NA), unstructured = c("Chen, H. et al. Avian flu: H5N1 virus outbreak in migratory waterfowl. Nature 436, 191–192 (2005).", "Liu, J. et al. Highly pathogenic H5N1 influenza virus infection in migratory birds. Science 309, 1206 (2005).", "Normile, D. Avian influenza. Wild birds only partly to blame in spreading H5N1. Science 312, 1451 (2006).", "Gilbert, M. et al. Anatidae migration in the western Palearctic and spread of highly pathogenic avian influenza H5N1 virus. Emerg. Infect. Dis. 12, 1650–1656 (2006).", _x000D_
"Sun, G. A. Y., Huanhuan. A Study on the Space-Time Dynamic of Global Avian Influenza and Relationship with Bird Migration. Int. J. Business Management 3, 10–17 (2008).", "Olsen, B. et al. Global patterns of influenza a virus in wild birds. Science 312, 384–388 (2006).", "Weber, T. P. &amp; Stilianakis, N. I. Ecologic immunology of avian influenza (H5N1) in migratory birds. Emerg. Infect. Dis. 13, 1139–1143 (2007).", "Kalthoff, D. et al. Highly pathogenic avian influenza virus (H5N1) in experimentally infected adult mute swans. Emerg. Infect. Dis. 14, 1267–1270 (2008).", _x000D_
"Gilbert, M. et al. Flying over an infected landscape: distribution of highly pathogenic avian influenza H5N1 risk in South Asia and satellite tracking of wild waterfowl. EcoHealth 7, 448–458 (2010).", "Kilpatrick, A. M. et al. Predicting the global spread of H5N1 avian influenza. Proc. Natl. Acad. Sci. USA 103, 19368–19373 (2006).", "OIE WAHID. 2011. Office International des Epizooties–World Animal Health Information Database (WAHID) Interface.See http://www.oie.int/wahis/public.php?page=home (accessed on 11/04/2011).", _x000D_
"Adhikari, D., Chettri, A. &amp; Barik, S. Modelling the ecology and distribution of highly pathogenic avian influenza (H5N1) in the Indian subcontinent. Curr. Sci. 97, 73–78 (2009).", "Pawar, S. et al. Avian influenza surveillance in wild migratory, resident, domestic birds and in poultry in Maharashtra and Manipur, India, during avian migratory season 2006–07. Curr. Sci. 97, 550–554 (2009).", "Pawar, S. et al. An avian influenza A (H11N1) virus from a wild aquatic bird revealing a unique Eurasian-American genetic reassortment. Vir. genes 41, 14–22 (2010).", _x000D_
"Roche, B. et al. Water-borne transmission drives avian influenza dynamics in wild birds: the case of the 2005–2006 epidemics in the Camargue area. Infect., Genet. Evol. 9, 800–805 (2009).", "Liu, R., Duvvuri, V. &amp; Wu, J. Spread pattern formation of H5N1-avian influenza and its implications for control strategies. Math. Model. Nat. Phenom. 3, 161–179 (2008).", "Vaidya, N. K., Wang, F. B. I. N. &amp; Zou, X. Avian influenza dynamics in wild birds with bird mobility and spatial heterogeneous environment. Discrete Cont. Dyn-B. 17, 2829–2848 (2012).", _x000D_
"Rao, A. Modeling the rapid spread of avian influenza (H5N1) in India. Math. Biosci. Eng. 5, 523–537 (2008).", "Rao, A. S. &amp; Rao, S. Location of the epicenter of avian bird flu might determine the rapidity of its spread in India. Curr. Sci. 95, 314–315 (2008).", "Si, Y. et al. Spatio-temporal dynamics of global H5N1 outbreaks match bird migration patterns. Geospatial Health 4, 65–78 (2009).", "Newman, S. H. et al. Eco-virological approach for assessing the role of wild birds in the spread of avian influenza H5N1 along the Central Asian Flyway. PloS one 7, e30636, 10.1371/journal.pone.0030636 (2012).", _x000D_
"Bourouiba, L. et al. Spatial dynamics of bar-headed geese migration in the context of H5N1. J. R. Soc. Interface 7, 1627–1639 (2010).", "Bourouiba, L., Gourley, S. A., Liu, R. &amp; Wu, J. The interaction of migratory birds and domestic poultry and its role in sustaining avian influenza. Siam J. Appl. Math. 71, 487–516 (2011).", "Pawar, S. D. et al. Avian influenza surveillance reveals presence of low pathogenic avian influenza viruses in poultry during 2009–2011 in the West Bengal State, India. Virology Journal 9, 1–7 (2012).", _x000D_
"Lewis, N. S. et al. Avian Influenza Virus Surveillance in Wild Birds in Georgia: 2009–2011. PloS one 8, e58534, 10.1371/journal.pone.0058534 (2013).", "Munster, V. J. et al. Spatial, temporal and species variation in prevalence of influenza A viruses in wild migratory birds. PLoS Pathog 3, e61, 10.1371/journal.ppat.0030061 (2007).", "Ward, M. P., Maftei, D., Apostu, C. &amp; Suru, A. Estimation of the basic reproductive number (R0) for epidemic, highly pathogenic avian influenza subtype H5N1 spread. Epidemiol. Infect. 137, 219–226 (2009).", _x000D_
"Galsworthy, S. J. et al. Effects of infection-induced migration delays on the epidemiology of avian influenza in wild mallard populations. PloS one 6, e26118, 10.1371/journal.pone.0026118 (2011).", "Pasick, J. et al. Susceptibility of Canada geese (Branta canadensis) to highly pathogenic avian influenza virus (H5N1). Emerg. Infect. Dis. 13, 1821–1827 (2007).", "Patil, R. R. Avian flu: examining role of ducks in Indian context. Indian J. Community Med. 35, 209–210 (2010).", "Gilbert, M. et al. Avian influenza, domestic ducks and rice agriculture in Thailand. Agric. Ecosyst. Environ. 119, 409–415 (2007).", _x000D_
"Chakrabarti, A. K. et al. Characterization of the Influenza A H5N1 Viruses of the 2008–09 Outbreaks in India Reveals a Third Introduction and Possible Endemicity. PLoS One 4, e7846. 10.1371/journal.pone.0007846 (2009).", "Chakraborti, C. Pandemic management and developing World bioethics: Bird Flu in West Bengal. Dev. World Bioeth. 9, 161–166 (2009).", "Ward, M. P., Maftei, D., Apostu, C. &amp; Suru, A. Geostatistical visualisation and spatial statistics for evaluation of the dispersion of epidemic highly pathogenic avian influenza subtype H5N1. Vet. Res. 39, DOI: 10.1051/vetres,2007063 (2008).", _x000D_
"Rothman, K. J. Epidemiology: An Introduction. (Oxford University Press, New York, 2002).", "Bouma, A. et al. Estimation of transmission parameters of H5N1 avian influenza virus in chickens. PLoS Pathog 5, e1000281. 10.1371/journal.ppat.1000281 (2009).", "Mannelli, A., Busani, L., Toson, M., Bertolini, S. &amp; Marangon, S. Transmission parameters of highly pathogenic avian influenza (H7N1) among industrial poultry farms in northern Italy in 1999–2000. Prev. Vet. Med. 81, 318–322 (2007).", "Tiensin, T. et al. Transmission of the highly pathogenic avian influenza virus H5N1 within flocks during the 2004 epidemic in Thailand. J. Infect. Dis. 196, 1679–1684 (2007).", _x000D_
"De Benedictis, P. et al. Field and laboratory findings of the first incursion of the Asian H5N1 highly pathogenic avian influenza virus in Africa. Avian Pathol. 36, 115–117 (2007).", "Normile, D. Are wild birds to blame? Science. 310, 426–428 (2005).", "Sims, L. et al. Origin and evolution of highly pathogenic H5N1 avian influenza in Asia. Vet. Rec. 157, 159–164 (2005).", "OIE. The global strategy for prevention and control of H5N1 highly pathogenic avian influenza. (FAO, Rome, 2007).", "Martin, V. et al. Epidemiology and ecology of highly pathogenic avian influenza with particular emphasis on South East Asia. Dev. Biol. 124, 23–36 (2006).", _x000D_
"Guberti, V. &amp; Newman, S. H. Guidelines on wild bird surveillance for highly pathogenic avian influenza H5N1 virus. J. Wildl. Dis. 43, Supplement S29–S34 (2007).", "Globig, A. et al. Ducks as sentinels for avian influenza in wild birds. Emerg. Infect. Dis. 15, 1633–1636 (2009).", "Bibby, C., Jones, M. &amp; Marsden, S. Expedition field techniques bird surveys. Vol. 44 (Expedition Advisory Centre, Royal Geographical Society, 1998).", "Li, Z. W. D., Mundkur, T. &amp; Bakewell, D. Status Of Waterbirds In Asia: Results Of The Asian Waterbird Census, 1987–2007. (Wetlands International, Kuala Lumpur Malaysia., 2009).", _x000D_
"Sinha, A., Hazra, P. &amp; Khan, T. Population Trends and Spatiotemporal Changes to the Community Structure of Waterbirds in Birbhum District, West Bengal, India. Proc. Zoo. Soc. 64, 96–108 (2011).", "Kulldorff, M. Spatial scan statistics: models, calculations and applications. In: Scan statistics and applications, 303–322 Birkhauser, Boston USA, (1999).", "Thomas, J. C. &amp; Weber, D. J. Epidemiologic methods for the study of infectious diseases. (Oxford University Press, New York, 2001).", "Newman, S. H. et al. Migration of Whooper Swans and Outbreaks of Highly Pathogenic Avian Influenza H5N1 Virus in Eastern Asia. PloS One 4, e5729. 10.1371/journal.pone.0005729 (2009).", _x000D_
"Keawcharoen, J. et al. Wild ducks as long-distance vectors of highly pathogenic avian influenza virus (H5N1). Emerg. Infect. Dis. 14, 600–607 (2008).", "Chen, H. et al. Establishment of multiple sublineages of H5N1 influenza virus in Asia: implications for pandemic control. Proc. Natl. Acad. Sci. USA 103, 2845–2850 (2006).", "Hulse-Post, D. et al. Role of domestic ducks in the propagation and biological evolution of highly pathogenic H5N1 influenza viruses in Asia. Proc. Natl. Acad. Sci. USA 102, 10682–10687 (2005).", _x000D_
"Goverment of West Bengal, I. Official site of Goverment of West Bengal, India, &amp;lt;http://www.westbengal.gov.in/&amp;gt; (2011) (accessed on 18/04/2011).", "Dietz, K. The estimation of the basic reproduction number for infectious diseases. Stat. Methods Med. Res. 2, 23–41 (1993).", "Gilbert, M. et al. Mapping H5N1 highly pathogenic avian influenza risk in Southeast Asia. Proc. Natl. Acad. Sci. USA 105, 4769–4774 (2008).", "Islam, M. &amp; Rahmani, A. R. Important Bird Areas In India: Priority Sites For Conservation. Indian Bird Conservation Network, Bombay Natural History Society and Birdlife International (Oxford University Press, UK, 2004).", _x000D_
"Ward, M. P., Maftei, D. N., Apostu, C. L. &amp; Suru, A. R. Association between outbreaks of highly pathogenic avian influenza subtype H5N1 and migratory waterfowl (family Anatidae) populations. Zoonoses Public Health 56, 1–9 (2009).", "Rothman, K. J., Greenland, S. &amp; Lash, T. L. Modern Epidemiology. (Lippincott Williams &amp; Wilkins, 2008)."), journal.title = c("Nature", "Science", "Science", "Emerg. Infect. Dis.", "Int. J. Business Management", "Science", "Emerg. Infect. Dis.", "Emerg. Infect. Dis.", _x000D_
"EcoHealth", "Proc. Natl. Acad. Sci.", NA, "Curr. Sci.", "Curr. Sci.", "Vir. genes", "Infect., Genet. Evol.", "Math. Model. Nat. Phenom.", "Discrete Cont. Dyn-B.", "Math. Biosci. Eng.", "Curr. Sci.", "Geospatial Health", "PloS one", "J. R. Soc.", "Siam J. Appl. Math.", "Virology Journal", "PloS one", "PLoS Pathog", "Epidemiol. Infect.", "PloS one", "Emerg. Infect. Dis.", "Indian J. Community Med.", "Agric. Ecosyst. Environ.", "PLoS One", "Dev. World Bioeth.", "Vet. Res.", NA, "PLoS Pathog", "Prev. Vet. Med.", _x000D_
"J. Infect. Dis.", "Avian Pathol.", "Science.", "Vet. Rec.", NA, "Dev. Biol.", NA, "Emerg. Infect. Dis.", NA, NA, "Proc. Zoo. Soc.", NA, NA, "PloS One", "Emerg. Infect. Dis.", "Proc. Natl. Acad. Sci.", "Proc. Natl. Acad. Sci.", NA, "Stat. Methods Med. Res.", "Proc. Natl. Acad. Sci.", NA, "Zoonoses Public Health", NA))</t>
  </si>
  <si>
    <t>BFsrep02175</t>
  </si>
  <si>
    <t>list(date = c("2013-07-12", "2013-07-12"), content.version = c("tdm", "vor"), delay.in.days = c(0, 0), URL = c("https://creativecommons.org/licenses/by-nc-nd/3.0/", "https://creativecommons.org/licenses/by-nc-nd/3.0/"))</t>
  </si>
  <si>
    <t>list(value = c("22 January 2013", "24 June 2013", "12 July 2013", "The authors declare no competing financial interests."), order = c(1, 2, 3, 1), name = c("received", "accepted", "first_online", "Ethics"), label = c("Received", "Accepted", "First Online", NA), group.name = c("ArticleHistory", "ArticleHistory", "ArticleHistory", "EthicsHeading"), group.label = c("Article History", "Article History", "Article History", "Competing interests"))</t>
  </si>
  <si>
    <t>PLOS ONE</t>
  </si>
  <si>
    <t>10.1371/journal.pone.0204262</t>
  </si>
  <si>
    <t>2018-09-21</t>
  </si>
  <si>
    <t>e0204262</t>
  </si>
  <si>
    <t>Spatial transmission of H5N2 highly pathogenic avian influenza between Minnesota poultry premises during the 2015 outbreak</t>
  </si>
  <si>
    <t>list(ORCID = c("https://orcid.org/0000-0002-9196-1493", NA, "https://orcid.org/0000-0002-8780-2481", NA, "https://orcid.org/0000-0002-5407-2478", NA, NA), authenticated.orcid = c(TRUE, NA, TRUE, NA, TRUE, NA, NA), given = c("Peter J.", "Sasidhar", "Gert Jan", "J. Todd", "Amos", "David A.", "Carol J."), family = c("Bonney", "Malladi", "Boender", "Weaver", "Ssematimba", "Halvorson", "Cardona"), sequence = c("first", "additional", "additional", "additional", "additional", "additional", "additional"))</t>
  </si>
  <si>
    <t>list(URL = "http://dx.plos.org/10.1371/journal.pone.0204262", content.type = "unspecified", content.version = "vor", intended.application = "similarity-checking")</t>
  </si>
  <si>
    <t>list(key = c("ref1", "ref2", "ref3", "ref4", "ref5", "ref6", "ref7", "ref8", "ref9", "ref10", "ref11", "ref12", "ref13", "ref14", "ref15", "ref16", "ref17", "ref18", "ref19", "ref20", "ref21", "ref22", "ref23", "ref24", "ref25", "ref26", "ref27", "ref28", "ref29", "ref30", "ref31", "ref32", "ref33", "ref34", "ref35", "ref36", "ref37", "ref38", "ref39", "ref40"), unstructured = c("U.S. Department of Agriculture; Animal and Plant Health Inspection Service; Surveillance P, and Response Services; Veterinary Services. Final report for the 2014–2015 outbreak of highly pathogenic avian influenza (HPAI) in the United States. 2016.", _x000D_
NA, "Ip HS, Torchetti MK, Crespo R, Kohrs P, DeBruyn P, Mansfield KG, et al. Novel Eurasian highly pathogenic avian influenza A H5 viruses in wild birds, Washington, USA, 2014. 2015.", NA, NA, NA, NA, NA, NA, NA, NA, "U.S. Department of Agriculture APHIS, Veterinary Services. FY2016 HPAI response: ready reference guide—overview of zones. 2016.", NA, NA, NA, "U.S. Department of Agriculture APHIS, Veterinary Services. Epidemiologic and other analysis of HPAI-affected poultry flocks: September 9, 2015. 2015.", _x000D_
NA, NA, NA, NA, NA, NA, "Baquero OS. ggsn: North symbols and scale bars for maps created with &amp;apos;ggplot2&amp;apos; or &amp;apos;ggmap&amp;apos;. 0.3.1 ed2016.", NA, NA, "Beard C, Brugh M, Johnson D, editors. Laboratory studies with the Pennsylvania avian influenza viruses (H5N2). Proceedings annual meeting-United States Animal Health Association (USA); 1984.", NA, NA, NA, NA, "The world factbook: Netherlands [Internet]. [cited April 20, 2017]. Available from: &lt;ext-link xmlns:xlink=\"http://www.w3.org/1999/xlink\" ext-link-type=\"uri\" xlink:href=\"https://www.cia.gov/library/publications/the-world-factbook/geos/nl.html\" xlink:type=\"simple\"&gt;https://www.cia.gov/library/publications/the-world-factbook/geos/nl.html&lt;/ext-link&gt;.", _x000D_
"Minnesota facts &amp;amp; figures [Internet]. [cited April 20, 2017]. Available from: &lt;ext-link xmlns:xlink=\"http://www.w3.org/1999/xlink\" ext-link-type=\"uri\" xlink:href=\"http://www.dnr.state.mn.us/faq/mnfacts/population.html\" xlink:type=\"simple\"&gt;http://www.dnr.state.mn.us/faq/mnfacts/population.html&lt;/ext-link&gt;.", NA, NA, NA, NA, NA, NA, NA, NA), issue = c(NA, "3", NA, "4", "1", "1", "1", NA, "1", NA, "1", NA, "3", "6", "1", NA, NA, NA, "2", "9", NA, NA, NA, "1s", "19", NA, NA, "2", "5", "1", _x000D_
NA, NA, "7", "4", "2", "1–2", "4", "4", "1", "1"), doi.asserted.by = c(NA, "crossref", "crossref", "crossref", "crossref", "crossref", "crossref", NA, "crossref", "crossref", "crossref", NA, "crossref", "crossref", "crossref", NA, NA, NA, NA, NA, NA, NA, NA, "crossref", "crossref", NA, "crossref", "crossref", "crossref", NA, NA, NA, "crossref", "crossref", "crossref", "crossref", "crossref", "crossref", "crossref", "crossref"), first.page = c(NA, "688", NA, "e71", "36", "29", "35", NA, "116", "52", _x000D_
"260", NA, "183", "e502", "3", NA, NA, "70", "1", "1", NA, NA, NA, "132", "7515", NA, NA, "460", "767", "359", NA, NA, "e40929", "278", "171", "149", "265", "289", "21", "75"), DOI = c(NA, "10.1637/11314-110615-Case.1", "10.3201/eid2105.142020", "10.1371/journal.pcbi.0030071", "10.1016/j.epidem.2010.03.001", "10.1016/j.epidem.2010.01.002", "10.1637/9429-061710-Reg.1", NA, "10.1186/s13567-016-0401-6", "10.1016/j.virol.2016.08.036", "10.1186/s12917-016-0890-6", NA, "10.1016/j.prevetmed.2013.08.010", _x000D_
"10.1371/journal.pone.0000502", "10.1186/1746-6148-2-3", NA, NA, NA, NA, NA, NA, NA, NA, "10.1637/11108-042415-Reg", "10.1021/es1016153", NA, "10.1002/9781119421481", "10.1637/11351-121715-Reg", "10.2460/javma.2005.226.767", NA, NA, NA, "10.1371/journal.pone.0040929", "10.1016/j.prevetmed.2008.12.003", "10.1016/j.tvjl.2008.02.013", "10.1007/BF01241184", "10.1080/03079457.2010.492825", "10.1080/03079450050118403", "10.1016/j.epidem.2008.09.001", "10.1186/s13567-014-0075-x"), article.title = c(NA, _x000D_
"Highly Pathogenic Eurasian H5N8 Avian Influenza Outbreaks in Two Commercial Poultry Flocks in California", NA, "Risk maps for the spread of highly pathogenic avian influenza in poultry", "Transmission risks and control of foot-and-mouth disease in The Netherlands: spatial patterns", "Modelling the spatial spread of H7N1 avian influenza virus among poultry farms in Italy", "Ongoing estimation of the epidemic parameters of a stochastic, spatial, discrete-time model for a 1983–84 avian influenza epidemic", _x000D_
"ggplot2: elegant graphics for data analysis", "Age is not a determinant factor in susceptibility of broilers to H5N2 clade 2.3. 4.4 high pathogenicity avian influenza virus", "Changes in adaptation of H5N2 highly pathogenic avian influenza H5 clade 2.3. 4.4 viruses in chickens and mallards", "H5N2 Highly Pathogenic Avian Influenza Viruses from the US 2014–2015 outbreak have an unusually long pre-clinical period in turkeys", NA, "Mathematical model of the 2010 foot-and-mouth disease epidemic in Japan and evaluation of control measures", _x000D_
"Transmission parameters of the 2001 foot and mouth epidemic in Great Britain", "Topographic determinants of foot and mouth disease transmission in the UK 2001 epidemic", NA, "International Encyclopedia of Statistical Science", "AIC differences. Model selection and multimodel inference: A practical information-theoretic approach", "On best practice optimization methods in R", "Unifying optimization algorithms to aid software system users: optimx for R", "R: A language and environment for statistical computing", _x000D_
"Mathematica", NA, "A Simulation-Based Evaluation of Premovement Active Surveillance Protocol Options for the Managed Movement of Turkeys to Slaughter During an Outbreak of Highly Pathogenic Avian Influenza in the United States", "Environmental persistence of a highly pathogenic avian influenza (H5N1) virus", NA, "Diseases of Poultry", "Factors Associated with Highly Pathogenic Avian Influenza H5N2 Infection on Table-Egg Layer Farms in the Midwestern United States, 2015", "Evaluation of risk factors for the spread of low pathogenicity H7N2 avian influenza virus among commercial poultry farms", _x000D_
"Prevention and management of avian influenza outbreaks: experiences from the United States of America", NA, NA, "Estimating the per-contact probability of infection by highly pathogenic avian influenza (H7N7) virus during the 2003 epidemic in The Netherlands", "Back-calculation method shows that within-flock transmission of highly pathogenic avian influenza (H7N7) virus in the Netherlands is not influenced by housing risk factors", "Risk factors for highly pathogenic H7N1 avian influenza virus infection in poultry during the 1999–2000 epidemic in Italy", _x000D_
"A new influenza A virus infection in turkeys", "Infection dynamics of highly pathogenic avian influenza and virulent avian paramyxovirus type 1 viruses in chickens, turkeys and ducks", "The avian influenza epidemic in Italy, 1999–2000: A review", "Epidemiological inference for partially observed epidemics: the example of the 2001 foot and mouth epidemic in Great Britain", "Confirmation of spatial patterns and temperature effects in Bluetongue virus serotype-8 transmission in NW-Europe from the 2007 reported case data"_x000D_
), volume = c(NA, "60", NA, "3", "2", "2", "55", NA, "47", "499", "12", NA, "112", "2", "2", NA, NA, NA, "60", "43", NA, NA, NA, "60", "44", NA, NA, "60", "226", "28", NA, NA, "7", "88", "181", "26", "39", "29", "1", "45"), author = c(NA, "S Stoute", NA, "GJ Boender", "GJ Boender", "I Dorigatti", "C Rorres", "H Wickham", "K Bertran", "E DeJesus", "E Spackman", NA, "Y Hayama", "I Chis Ster", "NJ Savill", NA, "H Akaike", "KP Burnham", "JC Nash", "JC Nash", NA, NA, NA, "TJ Weaver", "JP Wood", NA, "DE Swayne", _x000D_
"L Garber", "JH McQuiston", "D Halvorson", NA, NA, "A Ssematimba", "ME Bos", "L Busani", "O Narayan", "E Aldous", "I Capua", "I Chis Ster", "GJ Boender"), year = c(NA, "2016", NA, "2007", "2010", "2010", "2011", "2016", "2016", "2016", "2016", NA, "2013", "2007", "2006", NA, "2011", "2002", "2014", "2011", "2016", "2014", NA, "2015", "2010", NA, "2013", "2016", "2005", "2009", NA, NA, "2012", "2009", "2009", "1969", "2010", "2000", "2009", "2014"), journal.title = c(NA, "Avian Diseases", NA, "PLoS Comput Biol", _x000D_
"Epidemics", "Epidemics", "Avian diseases", "Springer", "Veterinary Research", "Virology", "BMC Veterinary Research", NA, "Preventive veterinary medicine", "PLoS One", "BMC Veterinary Research", NA, NA, NA, "Journal of Statistical Software", "Journal of Statistical Software", NA, NA, NA, "Avian Diseases", "Environmental science &amp; technology", NA, NA, "Avian Diseases", "Journal of the American Veterinary Medical Association", "Revue scientifique et technique (International Office of Epizootics)", _x000D_
NA, NA, "PloS one", "Preventive veterinary medicine", "The Veterinary Journal", "Archiv für die gesamte Virusforschung", "Avian Pathology", "Avian Pathology", "Epidemics", "Veterinary research"))</t>
  </si>
  <si>
    <t>list(DOI = "10.13039/100009168", name = "Animal and Plant Health Inspection Service", doi.asserted.by = "publisher", award = "14-9208-0365CA", id.id = "10.13039/100009168", id.id.type = "DOI", id.asserted.by = "publisher")</t>
  </si>
  <si>
    <t>list(date = "2018-09-21", content.version = "vor", delay.in.days = 0, URL = "https://creativecommons.org/publicdomain/zero/1.0/")</t>
  </si>
  <si>
    <t>https://doi.org/10.1371/journal.pone.corrections_policy</t>
  </si>
  <si>
    <t>Infectious Disease Modelling</t>
  </si>
  <si>
    <t>2018</t>
  </si>
  <si>
    <t>10.1016/j.idm.2018.03.004</t>
  </si>
  <si>
    <t>2468-0427</t>
  </si>
  <si>
    <t>35-59</t>
  </si>
  <si>
    <t>Transmission dynamics and control strategies assessment of avian influenza A (H5N6) in the Philippines</t>
  </si>
  <si>
    <t>list(given = c("Hanl", "Angelyn"), family = c("Lee", "Lao"), sequence = c("first", "additional"))</t>
  </si>
  <si>
    <t>list(URL = c("https://api.elsevier.com/content/article/PII:S2468042717300593?httpAccept=text/xml", "https://api.elsevier.com/content/article/PII:S2468042717300593?httpAccept=text/plain"), content.type = c("text/xml", "text/plain"), content.version = c("vor", "vor"), intended.application = c("text-mining", "text-mining"))</t>
  </si>
  <si>
    <t>list(key = c("10.1016/j.idm.2018.03.004_bib1", "10.1016/j.idm.2018.03.004_bib2", "10.1016/j.idm.2018.03.004_bib3", "10.1016/j.idm.2018.03.004_bib4", "10.1016/j.idm.2018.03.004_bib5", "10.1016/j.idm.2018.03.004_bib6", "10.1016/j.idm.2018.03.004_bib7", "10.1016/j.idm.2018.03.004_bib8", "10.1016/j.idm.2018.03.004_bib9", "10.1016/j.idm.2018.03.004_bib10", "10.1016/j.idm.2018.03.004_bib11", "10.1016/j.idm.2018.03.004_bib12", "10.1016/j.idm.2018.03.004_bib14", "10.1016/j.idm.2018.03.004_bib15", "10.1016/j.idm.2018.03.004_bib16", _x000D_
"10.1016/j.idm.2018.03.004_bib17", "10.1016/j.idm.2018.03.004_bib18", "10.1016/j.idm.2018.03.004_bib19", "10.1016/j.idm.2018.03.004_bib20", "10.1016/j.idm.2018.03.004_bib21", "10.1016/j.idm.2018.03.004_bib22", "10.1016/j.idm.2018.03.004_bib23", "10.1016/j.idm.2018.03.004_bib24", "10.1016/j.idm.2018.03.004_bib25", "10.1016/j.idm.2018.03.004_bib26", "10.1016/j.idm.2018.03.004_bib27", "10.1016/j.idm.2018.03.004_bib28", "10.1016/j.idm.2018.03.004_bib29", "10.1016/j.idm.2018.03.004_bib30", "10.1016/j.idm.2018.03.004_bib31", _x000D_
"10.1016/j.idm.2018.03.004_bib32", "10.1016/j.idm.2018.03.004_bib33", "10.1016/j.idm.2018.03.004_bib34", "10.1016/j.idm.2018.03.004_bib35", "10.1016/j.idm.2018.03.004_bib36", "10.1016/j.idm.2018.03.004_bib38", "10.1016/j.idm.2018.03.004_bib39", "10.1016/j.idm.2018.03.004_bib40", "10.1016/j.idm.2018.03.004_bib41", "10.1016/j.idm.2018.03.004_bib42", "10.1016/j.idm.2018.03.004_bib43", "10.1016/j.idm.2018.03.004_bib44", "10.1016/j.idm.2018.03.004_bib45", "10.1016/j.idm.2018.03.004_bib46", "10.1016/j.idm.2018.03.004_bib47"_x000D_
), unstructured = c("Analysis: H5N6 avian influenza strain can easily spread from bird to bird. (2016, November 29). Mainichi Daily News. Retrieved November 07, 2017, from https://mainichi.jp/english/articles/20161129/p2a/00m/0na/015000c.", "Avian influenza, including influenza A (H5N1), in humans: WHO interim infection control guidelines for health-care facilities. (n.d.). Retrieved November 7, 2017, from http://www.wpro.who.int/emerging_diseases/documents/docs/AI_Inf_Control_Guide_10May2007.pdf.", _x000D_
"Avian flu poultry ban partially lifted | Headlines, News, The Philippine Star | philstar.com. (n.d.). Retrieved November 12, 2017, from http://www.philstar.com/headlines/2017/08/23/1731805/avian-flu-poultry-ban-partially-lifted.", "Avian Flu: Questions &amp; Answers. (n.d.). Retrieved November 24, 2017, from http://www.fao.org/avianflu/en/qanda.html#top.", "Bourne, M.. (n.d.). 7. Graphs on Logarithmic and Semi-Logarithmic Axes. Retrieved December 11, 2017, from https://www.intmath.com/exponential-logarithmic-functions/7-graphs-log-semilog.php.", _x000D_
NA, NA, "Bressan, A.. (n.d.). Math 411-Ordinary Differential Equations. Differential Equations. Retrieved November 28, 2017, from https://www.math.psu.edu/bressan/PSPDF/M411-review2.pdf.", NA, "Calculation of Infection Rates. (n.d.) Retrieved November 7, 2017, from http://healthcentricadvisors.org/wp-content/uploads/2017/03/Cal_Inf_Rates.pdf.", NA, "Cause-specific mortality rate | definition of cause-specific mortality rate by Medical dictionary. (n.d.). Retrieved November 12, 2017, from https://medical-dictionary.thefreedictionary.com/cause-specific.mortality.rate.", _x000D_
NA, NA, NA, NA, "DOH chief: No human infection of bird flu in PHL so far | News | GMA News Online. (n.d.). Retrieved November 12, 2017, from http://www.gmanetwork.com/news/news/nation/624339/doh-chief-no-human-infection-of-bird-flu-in-phl-so-far/story/.", NA, NA, NA, NA, NA, NA, "Jaen, Nueva Ecija - HowlingPixel. (n.d.). Retrieved November 12, 2017, from https://howlingpixel.com/wiki/Jaen,_Nueva_Ecija.", NA, NA, "Katz, J., Tumpey, T., &amp; Swayne, D. E.. (n.d.). Possible Modes of Transmission of Avian Viruses to People: Studies in Experimental Models (pp. 16). Retrieved November 7, 2017, from http://www.fao.org/docs/eims/upload/250678/aj155e00.pdf.", _x000D_
"Korea Freezes Poultry Shipments — Precision Vaccinations. (n.d.). Retrieved November 12, 2017, from http://www.precisionvaccinations.com/highly-pathogenic-h5n6-cases-reach-six-friday.", NA, NA, NA, NA, "Negative for H5N1: Govt monitoring possible human infections amid Pampanga bird flu. (n.d.). Retrieved November 12, 2017, from http://www.gmanetwork.com/news/news/nation/621553/gov-t-monitoring-possible-human-infections-amid-pampanga-bird-flu/story/.", "2017: OIE - World Organisation for Animal Health. (n.d.). Retrieved November 07, 2017, from http://www.oie.int/animal-health-in-the-world/update-on-avian-influenza/.", _x000D_
"2016 Provinces with the Largest Population: Guangdong Takes Crown. (n.d.). Retrieved November 07, 2017, from http://www.echinacities.com/news/2016-Provinces-with-the-Largest-Population-Guangdong-Takes-Crown.", "San Isidro, Nueva Ecija, Philippines - Universal Stewardship. (n.d.). Retrieved November 12, 2017, from https://www.zamboanga.com/z/index.php?title=San_Isidro%2C_Nueva_Ecija%2C_Philippines.", "San Luis, Pampanga - HowlingPixel. (n.d.). Retrieved November 12, 2017, from https://howlingpixel.com/wiki/San_Luis,_Pampanga.", _x000D_
"The World Factbook — Central Intelligence Agency. (n.d.). Retrieved November 12, 2017, from https://www.cia.gov/library/publications/the-world-factbook/geos/rp.html.", NA, "Weisstein, E. W.. (n.d.). Keller-Ressel – from Wolfram MathWorld [Lyapunov Function]. Retrieved November 27, 2017, from http://mathworld.wolfram.com/topics/Keller-Ressel.html.", "WHO — Options for the use of human H5N1 influenza vaccines and the WHO H5N1 vaccine stockpile. (n.d.). Retrieved November 07, 2017, from http://www.who.int/csr/resources/publications/WHO_HSE_EPR_GIP_2008_1/en/.", _x000D_
NA, "WPRO — Avian Influenza. (n.d.). Retrieved November 12, 2017, from http://www.wpro.who.int/emerging_diseases/AvianInfluenza/en/.", NA, NA), issue = c(NA, NA, NA, NA, NA, "5", NA, NA, "1", NA, "2", NA, NA, "1", NA, "4", NA, "35", "1", NA, NA, NA, "1", NA, NA, "6", NA, NA, NA, NA, "3–4", NA, NA, NA, NA, NA, NA, NA, "1", NA, NA, NA, NA, NA, NA), doi.asserted.by = c(NA, NA, NA, NA, NA, "crossref", NA, NA, "crossref", NA, "crossref", NA, NA, "crossref", NA, "crossref", NA, "crossref", "crossref", _x000D_
NA, NA, NA, "crossref", NA, NA, "crossref", NA, NA, "crossref", "crossref", "crossref", "crossref", NA, NA, NA, NA, NA, NA, "crossref", NA, NA, NA, NA, NA, "crossref"), first.page = c(NA, NA, NA, NA, NA, "11071133", NA, NA, "255", NA, "361", NA, "196218", "2338", NA, "365", NA, "6037", "85", NA, "567", NA, "181", NA, NA, "434", NA, NA, "73", NA, "75", "118", NA, NA, NA, NA, NA, NA, "29", NA, NA, "453", NA, "146", "605"), DOI = c(NA, NA, NA, NA, NA, "10.1016/j.bulm.2005.01.002", NA, NA, "10.1016/j.jmaa.2008.07.021", _x000D_
NA, "10.3934/mbe.2004.1.361", NA, NA, "10.1007/s12064-013-0183-6", NA, "10.1007/BF00178324", NA, "10.1016/j.vaccine.2006.05.018", "10.1080/00207160701769625", NA, NA, NA, "10.1016/j.jtbi.2008.11.011", NA, NA, "10.1016/j.apjtb.2015.03.001", NA, NA, "10.1016/j.ijid.2015.11.003", "10.1155/2015/913726", "10.1007/s12064-015-0212-8", "10.1016/j.mbs.2016.11.014", NA, NA, NA, NA, NA, NA, "10.1016/S0025-5564(02)00108-6", NA, NA, NA, NA, NA, "10.1142/S0218339017400095"), article.title = c(NA, NA, NA, NA, NA, _x000D_
"A mathematical model for assessing control strategies against West Nile virus", NA, NA, "On the use of the geometric approach to global stability for three dimensional ODE systems: A bilinear case", NA, "Dynamical models of tuberculosis and their applications", NA, "Modeling avian influenza using Filippov systems to determine culling of infected birds and quarantine", "A mathematical model of avian influenza with half-saturated incidence", "Avian influenza A(H5N6): The latest addition to emerging zoonotic avian influenza threats in east and southeast Asia", _x000D_
"On the definition and the computation of the basic reproduction ratio R0 in models for infectious diseases in heterogeneous populations", NA, "Analysis of a delayed epidemic model with pulse vaccination and saturation incidence", "Global dynamics of a two-strain avian influenza model", NA, "Management of novel influenza epidemics in Singapore: Consensus recommendations from the hospital influenza (Singapore)", NA, "Avian flu pandemic: Can we prevent it?", NA, NA, "H5N6 influenza virus infection, the newest influenza", _x000D_
NA, NA, "A modeling study of human infections with avian influenza A H7N9 virus in mainland China", "Global dynamics of avian influenza epidemic models with psychological effect", "On avian influenza epidemic models with time delay", "Nonlinear dynamics of avian influenza epidemic models", NA, NA, NA, NA, NA, NA, "Reproduction numbers and sub-threshold endemic equilibria for compartmental models of disease transmission", NA, NA, NA, NA, "A class of SIR epidemic model with saturation incidence and age of infection", _x000D_
"Avian influenza A H7N9 virus has been established in China"), volume = c(NA, NA, NA, NA, NA, "67", NA, NA, "348", NA, "1", NA, "24", "133", "30", "28", NA, "24", "86", NA, "50", NA, "257", NA, NA, "5", NA, NA, "41", "2015", "134", "283", NA, NA, NA, NA, NA, NA, "180", NA, NA, "Vol. 92", NA, "Vol. 1", "25"), author = c(NA, NA, NA, NA, NA, "Bowman", "Brauer", NA, "Buonomo", NA, "Castillo-Chavez", NA, "Chong", "Chong", "Claes", "Diekmann", NA, "Gao", "Gumel", "Hale", "Hospital Influenza Working Group", _x000D_
"HPAI A", "Iwami", NA, "Jones", "Joob", NA, NA, "Liu", "Liu", "Liu", "Liu", NA, NA, NA, NA, NA, NA, "Van den Driessche", NA, NA, "World Health Organization", NA, "Yang", "Zhang"), year = c(NA, NA, NA, NA, NA, "2005", "2012", NA, "2008", NA, "2004", NA, "2015", "2014", "2014", "1990", NA, "2006", "2009", "1969", "2009", "2015", "2009", NA, "2017", "2015", NA, NA, "2015", "2015", "2015", "2017", NA, NA, NA, NA, NA, NA, "2002", NA, NA, "2017", NA, "2007", "2017"), journal.title = c(NA, NA, NA, NA, NA, _x000D_
"Bulletin of Mathematical Biology", NA, NA, "Journal of Mathematical Analysis and Applications", NA, "Mathematical Biosciences and Engineering", NA, "Nonlinear Analysis: Real World Applications", "Theory in Biosciences", "Empres Watch", "Journal of Mathematical Biology", NA, "Vaccine", "International Journal of Computer Mathematics", NA, "Singapore Medical Journal", NA, "Journal of Theoretical Biology", NA, NA, "Asian Pacific Journal of Tropical Biomedicine", NA, NA, "International Journal of Infectious Diseases", _x000D_
"Computational and Mathematical Methods in Medicine", "Theory in Biosciences", "Mathematical Biosciences", NA, NA, NA, NA, NA, NA, "Mathematical Biosciences", NA, NA, NA, NA, NA, "Journal of Biological Systems"), series.title = c(NA, NA, NA, NA, NA, NA, "Mathematical models for communicable diseases", NA, NA, NA, NA, NA, NA, NA, NA, NA, NA, NA, NA, "Ordinary differential equations", NA, "H5 virus background and clinical illness | Avian influenza (Flu)", NA, NA, "Notes On R0", NA, NA, NA, NA, NA, _x000D_
NA, NA, NA, NA, NA, NA, NA, NA, NA, NA, NA, NA, NA, NA, NA))</t>
  </si>
  <si>
    <t>S2468042717300593</t>
  </si>
  <si>
    <t>list(name = "Universitys Research Coordination Office")</t>
  </si>
  <si>
    <t>list(date = c("2018-01-01", "2018-03-08"), content.version = c("tdm", "vor"), delay.in.days = c(0, 66), URL = c("https://www.elsevier.com/tdm/userlicense/1.0/", "http://creativecommons.org/licenses/by-nc-nd/4.0/"))</t>
  </si>
  <si>
    <t>list(value = c("Elsevier", "Transmission dynamics and control strategies assessment of avian influenza A (H5N6) in the Philippines", "Infectious Disease Modelling", "https://doi.org/10.1016/j.idm.2018.03.004", "article", "© 2018 The Authors. Production and hosting by Elsevier B.V. on behalf of KeAi Communications Co., Ltd."), name = c("publisher", "articletitle", "journaltitle", "articlelink", "content_type", "copyright"), label = c("This article is maintained by", "Article Title", "Journal Title", _x000D_
"CrossRef DOI link to publisher maintained version", "Content Type", "Copyright"))</t>
  </si>
  <si>
    <t>10.1371/journal.pone.0238815</t>
  </si>
  <si>
    <t>2020-09-10</t>
  </si>
  <si>
    <t>e0238815</t>
  </si>
  <si>
    <t>Evaluation of strategies using simulation model to control a potential outbreak of highly pathogenic avian influenza among poultry farms in Central Luzon, Philippines</t>
  </si>
  <si>
    <t>list(given = c("Roderick", "Neil", "Rosemarie", "Kannika", "Warangkhana", "Dirk", "Veerasak"), family = c("Salvador", "Tanquilut", "Macmac", "Na Lampang", "Chaisowwong", "Pfeiffer", "Punyapornwithaya"), sequence = c("first", "additional", "additional", "additional", "additional", "additional", "additional"), ORCID = c(NA, NA, NA, NA, NA, NA, "https://orcid.org/0000-0001-9870-7773"), authenticated.orcid = c(NA, NA, NA, NA, NA, NA, TRUE))</t>
  </si>
  <si>
    <t>list(URL = "https://dx.plos.org/10.1371/journal.pone.0238815", content.type = "unspecified", content.version = "vor", intended.application = "similarity-checking")</t>
  </si>
  <si>
    <t>list(key = c("pone.0238815.ref001", "pone.0238815.ref002", "pone.0238815.ref003", "pone.0238815.ref004", "pone.0238815.ref005", "pone.0238815.ref006", "pone.0238815.ref007", "pone.0238815.ref008", "pone.0238815.ref009", "pone.0238815.ref010", "pone.0238815.ref011", "pone.0238815.ref012", "pone.0238815.ref013", "pone.0238815.ref014", "pone.0238815.ref015", "pone.0238815.ref016", "pone.0238815.ref017", "pone.0238815.ref018", "pone.0238815.ref019", "pone.0238815.ref020", "pone.0238815.ref021", "pone.0238815.ref022", _x000D_
"pone.0238815.ref023", "pone.0238815.ref024", "pone.0238815.ref025", "pone.0238815.ref026", "pone.0238815.ref027", "pone.0238815.ref028", "pone.0238815.ref029", "pone.0238815.ref030", "pone.0238815.ref031", "pone.0238815.ref032", "pone.0238815.ref033", "pone.0238815.ref034", "pone.0238815.ref035", "pone.0238815.ref036", "pone.0238815.ref037", "pone.0238815.ref038", "pone.0238815.ref039", "pone.0238815.ref040", "pone.0238815.ref041", "pone.0238815.ref042", "pone.0238815.ref043", "pone.0238815.ref044", _x000D_
"pone.0238815.ref045", "pone.0238815.ref046", "pone.0238815.ref047", "pone.0238815.ref048", "pone.0238815.ref049", "pone.0238815.ref050", "pone.0238815.ref051", "pone.0238815.ref052", "pone.0238815.ref053", "pone.0238815.ref054", "pone.0238815.ref055", "pone.0238815.ref056", "pone.0238815.ref057", "pone.0238815.ref058", "pone.0238815.ref059", "pone.0238815.ref060", "pone.0238815.ref061", "pone.0238815.ref062", "pone.0238815.ref063", "pone.0238815.ref064", "pone.0238815.ref065", "pone.0238815.ref066", _x000D_
"pone.0238815.ref067", "pone.0238815.ref068", "pone.0238815.ref069"), doi.asserted.by = c("crossref", NA, NA, "crossref", NA, "crossref", "crossref", "crossref", "crossref", "crossref", "crossref", NA, "crossref", "crossref", "crossref", NA, "crossref", "crossref", "crossref", "crossref", "crossref", "crossref", "crossref", "crossref", NA, NA, "crossref", "crossref", NA, NA, "crossref", "crossref", "crossref", "crossref", "crossref", NA, NA, "crossref", "crossref", "crossref", "crossref", "crossref", _x000D_
NA, "crossref", NA, NA, NA, NA, NA, "crossref", "crossref", "crossref", "crossref", NA, NA, "crossref", NA, "crossref", "crossref", "crossref", "crossref", "crossref", NA, "crossref", "crossref", "crossref", "crossref", "crossref", "crossref"), first.page = c("189", NA, "1", "2", NA, "153", "1679", "219", "2088", "171", "295", "19", "286", "212", "2287", NA, "510", "29", "60", NA, "143", "497", NA, "275", NA, NA, "542", "699", NA, "605", "1", "183", "1195", NA, "36", NA, NA, "813", "81", "153", "18141", _x000D_
"e172", NA, "155", NA, NA, NA, NA, NA, "421", "273", "1155", "27", "31", NA, "3239", "1", "1664", "16", "436", "53", "269", "863", "399", "655", "1319", "7", "405", "47"), DOI = c("10.1080/03079450600717174", NA, NA, "10.1016/j.jcv.2005.09.002", NA, "10.1196/annals.1373.017", "10.1086/522007", "10.1016/S0167-5877(99)00077-X", "10.1086/425583", "10.1016/j.tvjl.2008.02.013", "10.4161/viru.24041", NA, "10.1016/j.prevetmed.2008.12.006", "10.1016/j.prevetmed.2005.12.002", "10.1098/rspb.2007.0542", NA, _x000D_
"10.1016/j.prevetmed.2013.01.003", "10.1016/j.epidem.2010.01.002", "10.1111/tbed.12003", "10.1371/journal.ppat.1000281", "10.1016/j.prevetmed.2012.01.021", "10.1111/j.1863-2378.2008.01148.x", "10.1371/journal.pcbi.1000346", "10.1007/s10393-010-0338-6", NA, NA, "10.1038/35097116", "10.1051/vetres:2005025", NA, NA, "10.1371/journal.pone.0204262", "10.1016/j.prevetmed.2013.08.010", "10.1098/rspb.2004.3046", "10.1371/journal.pcbi.0030071", "10.1016/j.epidem.2010.03.001", NA, NA, "10.1126/science.1065973", _x000D_
"10.1637/7260-081104R", "10.1016/j.virol.2005.07.011", "10.1073/pnas.0505098102", "10.1637/9109-870609-DIGEST.1", NA, "10.1016/S0167-5877(02)00217-9", NA, NA, NA, NA, NA, "10.1111/j.1865-1682.2011.01225.x", "10.1016/j.prevetmed.2005.09.005", "10.1126/science.1061020", "10.1016/S0167-5877(03)00080-1", NA, NA, "10.1098/rspb.2009.0427", NA, "10.3201/eid1111.050608", "10.1016/j.prevetmed.2009.01.004", "10.1016/j.prevetmed.2013.12.003", "10.1080/13669877.2011.601320", "10.1136/vr.156.9.269", NA, "10.1292/jvms.11-0271", _x000D_
"10.3201/eid1904.121320", "10.3201/eid1209.060430", "10.1016/S0001-706X(02)00057-8", "10.1080/03079450410001724012", "10.1080/0307945021000070714"), article.title = c("The challenge of avian influenza to the veterinary community", NA, "The Transmissibility of Highly Pathogenic Avian Influenza in Commercial Poultry in Industrialised Countries", "Avian influenza A (H5N1)", NA, "History and Evolution of HPAI Viruses in Southeast Asia", "Transmission of the Highly Pathogenic Avian Influenza Virus H5N1 within Flocks during the 2004 Epidemic in Thailand", _x000D_
"Quantification of the transmission of classical swine fever virus between herds during the 1997–1998 epidemic in The Netherlands", "Avian Influenza A Virus (H7N7) Epidemic in The Netherlands in 2003: Course of the Epidemic and Effectiveness of Control Measures", "Risk factors for highly pathogenic H7N1 avian influenza virus infection in poultry during the 1999–2000 epidemic in Italy", "Mathematical modeling of infectious disease dynamics", NA, "Simulation of foot-and-mouth disease spread within an integrated livestock system in Texas, USA", _x000D_
"Simulation analyses to evaluate alternative control strategies for the 2002 foot-and-mouth disease outbreak in the Republic of Korea", "Control of a highly pathogenic H5N1 avian influenza outbreak in the GB poultry flock", "epidemiological and economic model analysis", "An epidemiologic simulation model of the spread and control of highly pathogenic avian influenza (H5N1) among commercial and backyard poultry flocks in South Carolina, United States", "Modelling the spatial spread of H7N1 avian in fl uenza virus among poultry farms in Italy", _x000D_
"Transmission rate and reproductive number of the H5N1 highly pathogenic avian influenza virus during the december 2005-July 2008 epidemic in Nigeria", "Estimation of transmission parameters of H5N1 avian influenza virus in chickens", "Estimating spatial and temporal variations of the reproduction number for highly pathogenic avian influenza H5N1 epidemic in Thailand", "A network model of H5N1 avian influenza transmission dynamics in domestic cats", "The Role of Environmental Transmission in Recurrent Avian Influenza Epidemics", _x000D_
"Transmission dynamics of highly pathogenic avian influenza at Lake Constance (europe) during the outbreak of winter 2005–2006", NA, NA, "Transmission intensity and impact of control policies on the foot and mouth epidemic in Great Britain", "Modeling spatial and temporal transmission of foot-and-mouth disease in France: identification of high-risk areas", "Transmission Parameters of the 2001 Foot and Mouth Epidemic in Great Britain", "Spread of avian influenza in The Netherlands: identifying areas at high risk", _x000D_
"Spatial transmission of H5N2 highly pathogenic avian influenza between Minnesota poultry premises during the 2015 outbreak", "Mathematical model of the 2010 foot-and-mouth disease epidemic in Japan and evaluation of control measures", "Models of foot-and-mouth disease", "Risk Maps for the Spread of Highly Pathogenic Avian Influenza in Poultry", "Transmission risks and control of foot-and-mouth disease in The Netherlands: Spatial patterns", NA, "Evaluation of the transmission risk of foot-and-mouth disease in Japan", _x000D_
"Dynamics of the 2001 UK Foot and Mouth Epidemic: Stochastic Dispersal in a Heterogeneous Landscape", "Experimental Study to Determine if Low-Pathogenicity and High-Pathogenicity Avian Influenza Viruses Can Be Present in Chicken Breast and Thigh Meat Following Intranasal Virus Inoculation", "Protective efficacy in chickens, geese and ducks of an H5N1-inactivated vaccine developed by reverse genetics", "Quantification of the effect of vaccination on transmission of avian influenza (H7N7) in chickens", _x000D_
"Stochastic Model of the Potential Spread of Highly Pathogenic Avian Influenza from an Infected Commercial Broiler Operation in Georgia", NA, "The foot-and-mouth disease epidemic in The Netherlands in 2001", NA, NA, NA, NA, NA, "Foot-and-Mouth Disease Control and Eradication in the Bicol Surveillance Buffer Zone of the Philippines", "Analysis of the 1999–2000 highly pathogenic avian influenza (H7N1) epidemic in the main poultry-production area in northern Italy", "The Foot-and-Moith Epidemic in Great Britain: Pattern of Spread and Impact of Interventions", _x000D_
"Risk analysis of the spread of classical swine fever virus through ‘ neighbourhood infections ‘ for different regions in Belgium", "RISK ANALYSIS AND LOCAL SPREAD MECHANISMS OF CLASSICAL SWINE FEVER", "Rate of inter-herd transmission of classical swine fever virus by different types of contact during the 1997–8 epidemic in the Netherlands", "The role of pre-emptive culling in the control of foot-and-mouth disease", "Effective control measures considering spatial heterogeneity to mitigate the 2016–2017 avian influenza epidemic in the Republic of Korea", _x000D_
"Highly Pathogenic Avian Influenza H5N1, Thailand, 2004", "Spatio-temporal epidemiology of highly pathogenic avian influenza outbreaks in the two deltas of Vietnam during 2003–2007", "How do resources influence control measures during a simulated outbreak of foot and mouth disease in Australia?", "Lay people’s and experts’ risk perception and acceptance of vaccination and culling strategies to fight animal epidemics", "The foot-and-mouth disease epidemic in Dumfries and Galloway, 2001. 2: Serosurveillance, and efficiency and effectiveness of control procedures after the national ban on animal movements", _x000D_
"Animal welfare consequences in England and Wales of the 2001 epidemic of foot and mouth disease of disease control", "The 2010 Foot-and-Mouth Disease Epidemic in Japan", "Control of foot-and-mouth disease during 2010–2011 epidemic, South Korea", "Control of avian influenza in poultry", "The 1999–2000 avian influenza (H7N1) epidemic in Italy: Veterinary and human health implications", "Vaccination of chickens against H5N1 avian influenza in the face of an outbreak interrupts virus transmission", _x000D_
"Development of a DIVA (Differentiating Infected from Vaccinated Animals) strategy using a vaccine containing a heterologous neuraminidase for the control of avian influenza"), volume = c("35", NA, NA, "35", NA, "162", "196", "42", "190", "181", "4", "96", "88", "74", NA, NA, "110", "2", "61", "5", "106", "55", "5", "7", NA, NA, "413", "36", "2", "43", "13", "112", "272", "3", "2", NA, NA, "294", "49", "341", "102", "5", NA, "57", NA, NA, NA, NA, NA, "58", "73", "292", "60", NA, NA, "276", "14", _x000D_
"11", "89", "113", "15", "156", "21", "74", "19", "12", "83", "33", "32"), author = c("I Capua", NA, "T Garske", "MD De Jong", NA, "V Martin", "T Tiensin", "A Stegeman", "A Stegeman", "L Busani", "CI Siettos", "B Martínez-lópez", "MP Ward", "H Yoon", "J Truscott", "JA Backer", "KA Patyk", "I Dorigatti", "B Bett", "A Bouma", "N Marquetoux", "S Ayyalasomayajula", "R Breban", "MA Penny", NA, NA, "NM Ferguson", "A LeMenach", "IC Ster", "GJ Boender", "PJ Bonney", "Y Hayama", "MJ Keeling", "GJ Boender", _x000D_
"G jan Boender", NA, "Y Hayama", "M. J. Keeling", "DE Swayne", "G Tian", "JA Van Der Goot", "FC Dorea", NA, "A Bouma", NA, NA, NA, NA, NA, "PA Windsor", "A. Mannelli", "NM Ferguson", "Koen Mintiens", "C Staubach", "A Stegeman", "MJ Tildesley", "J Lee", "T Thanawat", "PQ Minh", "SE Roche", "A Zingg", "M Thrusfield", "CJ Laurence", "N Muroga", "JH Park", "I Capua", "I Capua", "TM Ellis", "I Capua"), year = c("2006", NA, "2007", "2006", NA, "2006", "2007", "1999", "2004", "2009", "2013", "2010", "2009", _x000D_
"2006", "2007", "2015", "2013", "2010", "2014", "2009", "2012", "2008", "2009", "2010", NA, NA, "2001", "2005", "2007", "2007", "2018", "2013", "2005", "2007", "2010", NA, "2015", "2001", "2005", "2005", "2005", "2010", NA, "2003", NA, NA, NA, NA, NA, "2011", "2006", "2001", "2003", "1997", "2002", "2009", "2019", "2005", "2009", "2014", "2012", "2005", "2002", "2012", "2013", "2006", "2002", "2004", "2003"), journal.title = c("Avian Pathology", NA, "PLoS ONE", "Journal of Clinical Virology", NA, _x000D_
"Annals of the New York Academy of Sciences", "The Journal of Infectious Diseases", "Preventive Veterinary Medicine", "The Journal of Infectious Diseases", "Veterinary Journal", "Virulence", "A simulation model for the potential spread of foot-and-mouth disease in the Castile and Leon region of Spain", "Preventive Veterinary Medicine", "Preventive Veterinary Medicine", "Proceedings of the Royal Society B: Biological Sciences", "Preventive Veterinary Medicine", "Preventive Veterinary Medicine", "EPIDEM", _x000D_
"Transboundary and Emerging Diseases", "PLoS Pathogens", "Preventive Veterinary Medicine", "Zoonoses and Public Health", "PLoS Computational Biology", "EcoHealth", NA, NA, "Nature", "Veterinary Research", "PLoS ONE", "Veterinaria Italiana", "PLoS ONE", "Preventive Veterinary Medicine", "Proceedings of the Royal Society B: Biological Sciences", "PLOS Computational Biology", "EPIDEM", NA, "Virology", "Science", "Avian Diseases", "Virology", "Proceedings of the National Academy of Sciences of the United States of America", _x000D_
"Avian Diseases Digest", NA, "Preventive Veterinary Medicine", NA, NA, NA, NA, NA, "Transboundary and Emerging Diseases", "Preventive Veterinary Medicine", "Science", "Preventive Veterinary Medicine", "Epidemiologie et Sante Animale", "Epidemiol Infect", "Proceedings of the Royal Society B: Biological Sciences", "PLoS ONE", "Emerging Infectious Disease journal", "Preventive Veterinary Medicine", "Preventive Veterinary Medicine", "Journal of Risk Research", "Veterinary Record", "Revue scientifique et technique (International Office of Epizootics)", _x000D_
"Journal of Veterinary Medical Science", "Emerging Infectious Diseases", "Emerging Infectious Diseases", "Acta Tropica", "Avian Pathology", "Avian Pathology"), unstructured = c(NA, "Ai T. OIE Situation Report for Highly Pathogenic Avian Influenza Current Global Situation (as of 30 June 2018). World Organisation for Animal Health. 2018; 1–9.", NA, NA, "WHO. Cumulative number of confirmed human cases for avian influenza A(H5N1) reported to WHO, 2003–2020. In: world Health Organization [Internet]. 2020 [cited 15 Mar 2020] p. 1. Available: https://www.who.int/influenza/human_animal_interface/2020_01_20_tableH5N1.pdf?ua=1", _x000D_
NA, NA, NA, NA, NA, NA, NA, NA, NA, NA, NA, NA, NA, NA, NA, NA, NA, NA, NA, "Bersales LGS. Duck Situation Report January-December 2018. Philippine Statistics Authority. 2019; 1–37.", "Bersales LGS. Chicken Situation Report January-December 2018. Philippine Statistics Authority. 2019; 1–45.", NA, NA, NA, NA, NA, NA, NA, NA, NA, "R Development Core Team. R: A language and environment for statistical computing. Vienna, Austria.: R Foundation for Statistical Computing; 2019. Available: http://www.r-project.org/.", _x000D_
NA, NA, NA, NA, NA, NA, "QGIS Development Team. QGIS Geographic Information System. Open Source Geospatial Foundation Project. 2019. Available: http://qgis.osgeo.org", NA, "Simeon LM. Chicken prices decline amid bird flu fear | Philstar.com. In: The Philippine Star [Internet]. 2017 [cited 13 Mar 2020]. Available: https://www.philstar.com/business/agriculture/2017/08/13/1728513/chicken-prices-decline-amid-bird-flu-fear", "Staff CP. Chicken in Metro Manila safe to eat—DTI. In: CNN Philippines [Internet]. 2017 [cited 13 Mar 2020]. Available: https://cnnphilippines.com/news/2017/08/15/Chicken-in-Metro-Manila-safe-for-consumption-DTI.html", _x000D_
"Romero J. Chicken prices drop, supply slashed in some markets amid Pampanga bird flu outbreak. ABS-CBN. 2017 [cited 13 Mar 2020]. Available: https://news.abs-cbn.com/business/08/12/17/chicken-prices-drop-supply-slashed-in-some-markets-amid-pampanga-bird-flu-outbreak", "Arcalas J. Bright Christmas for poultry growers: Farm-gate price of chicken on the rebound 2 months after A.I. outbreak. In: Business Mirror [Internet]. 2017 [cited 13 Mar 2020]. Available: https://businessmirror.com.ph/2017/10/22/bright-christmas-for-poultry-growers-farm-gate-price-of-chicken-on-the-rebound-2-months-after-a-i-outbreak/", _x000D_
"Wright B, Jorgensen B, Smith L. Development of Behaviour Change Strategies for Animal Disease Surveillance and Reporting. Behaviour Works Australia. 2016.", NA, NA, NA, NA, NA, NA, NA, NA, NA, NA, NA, NA, NA, NA, NA, NA, NA, NA, NA, NA))</t>
  </si>
  <si>
    <t>list(date = "2020-09-10", content.version = "vor", delay.in.days = 0, URL = "http://creativecommons.org/licenses/by/4.0/")</t>
  </si>
  <si>
    <t>10.1371/journal.pone.0218202</t>
  </si>
  <si>
    <t>2019-06-13</t>
  </si>
  <si>
    <t>e0218202</t>
  </si>
  <si>
    <t>Effective control measures considering spatial heterogeneity to mitigate the 2016–2017 avian influenza epidemic in the Republic of Korea</t>
  </si>
  <si>
    <t>list(given = c("Jonggul", "Youngsuk", "Eunok"), family = c("Lee", "Ko", "Jung"), sequence = c("first", "additional", "additional"), ORCID = c(NA, NA, "https://orcid.org/0000-0002-7411-3134"), authenticated.orcid = c(NA, NA, TRUE))</t>
  </si>
  <si>
    <t>list(URL = "http://dx.plos.org/10.1371/journal.pone.0218202", content.type = "unspecified", content.version = "vor", intended.application = "similarity-checking")</t>
  </si>
  <si>
    <t>list(key = c("ref1", "ref2", "ref3", "ref4", "ref5", "ref6", "ref7", "ref8", "ref9", "ref10", "ref11", "ref12", "ref13", "ref14", "ref15", "ref16", "ref17", "ref18", "ref19", "ref20", "ref21", "ref22", "ref23", "ref24", "ref25", "ref26", "ref27", "ref28", "ref29", "ref30", "ref31", "ref32", "ref33", "ref34", "ref35", "ref36", "ref37", "ref38", "ref39", "ref40", "ref41", "ref42"), unstructured = c("Ministry of Agriculture, Food and Rural Affairs. HPAI situation report;. Available from: &lt;ext-link xmlns:xlink=\"http://www.w3.org/1999/xlink\" ext-link-type=\"uri\" xlink:href=\"http://www.mafra.go.kr\" xlink:type=\"simple\"&gt;http://www.mafra.go.kr&lt;/ext-link&gt;.", _x000D_
"Animal and Plant Quarantine Agency. Animal disease control;. Available from: &lt;ext-link xmlns:xlink=\"http://www.w3.org/1999/xlink\" ext-link-type=\"uri\" xlink:href=\"http://www.qia.go.kr\" xlink:type=\"simple\"&gt;http://www.qia.go.kr&lt;/ext-link&gt;.", "The United States Department of Agriculture. Korea—Republic of, Poultry and Products Annual Report; 2017.", "Centers for Disease Control and Prevention, National Center for Immunization and Respiratory Diseases (NCIRD). Avian Influenza in Birds;. Available from: &lt;ext-link xmlns:xlink=\"http://www.w3.org/1999/xlink\" ext-link-type=\"uri\" xlink:href=\"https://www.cdc.gov/flu/avianflu/avian-in-birds.htm\" xlink:type=\"simple\"&gt;https://www.cdc.gov/flu/avianflu/avian-in-birds.htm&lt;/ext-link&gt;.", _x000D_
NA, NA, NA, "World Organisation For Animal Health. Avian Influenza Portal;. Available from: &lt;ext-link xmlns:xlink=\"http://www.w3.org/1999/xlink\" ext-link-type=\"uri\" xlink:href=\"http://www.oie.int/en/animal-health-in-the-world/avian-influenza-portal/prevention-and-control/\" xlink:type=\"simple\"&gt;http://www.oie.int/en/animal-health-in-the-world/avian-influenza-portal/prevention-and-control/&lt;/ext-link&gt;.", "Elci C. The Impact of HPAI of the H5N1 Strain on Economies of Affected Countries. Izmir University of Economics; 2006. p. 104–117. Available from: &lt;ext-link xmlns:xlink=\"http://www.w3.org/1999/xlink\" ext-link-type=\"uri\" xlink:href=\"https://ideas.repec.org/h/izm/prcdng/200610.html\" xlink:type=\"simple\"&gt;https://ideas.repec.org/h/izm/prcdng/200610.html&lt;/ext-link&gt;.", _x000D_
NA, NA, NA, NA, NA, NA, NA, "Kim T, Hwang W, Zhang A, Sen S, Ramanathan M. Multi-agent model analysis of the containment strategy for Avian Influenza (AI) in South Korea. Proceedings—IEEE International Conference on Bioinformatics and Biomedicine, BIBM 2008. 2008; p. 335–338.", NA, NA, NA, NA, NA, NA, NA, NA, "Open Data Porta. Eumsung-gun domestic animals statistical research;. Available from: &lt;ext-link xmlns:xlink=\"http://www.w3.org/1999/xlink\" ext-link-type=\"uri\" xlink:href=\"http://www.data.go.kr\" xlink:type=\"simple\"&gt;http://www.data.go.kr&lt;/ext-link&gt;.", _x000D_
"National Geographic Information Institute. Administrative boundaries;. Available from: &lt;ext-link xmlns:xlink=\"http://www.w3.org/1999/xlink\" ext-link-type=\"uri\" xlink:href=\"http://data.nsdi.go.kr/dataset/20180927ds0059\" xlink:type=\"simple\"&gt;http://data.nsdi.go.kr/dataset/20180927ds0059&lt;/ext-link&gt;.", NA, NA, "Ministry of Agriculture, Food and Rural Affairs. HPAI emergency action guidelines;. Available from: &lt;ext-link xmlns:xlink=\"http://www.w3.org/1999/xlink\" ext-link-type=\"uri\" xlink:href=\"http://www.mafra.go.kr\" xlink:type=\"simple\"&gt;http://www.mafra.go.kr&lt;/ext-link&gt;.", _x000D_
NA, NA, NA, NA, NA, NA, NA, NA, NA, NA, NA, NA), issue = c(NA, NA, NA, NA, "3", "1", "1", NA, NA, "1", NA, NA, "2", "1", "1", "5", NA, "5", "4", "1-2", "1", "12", "2", "1", "March", NA, NA, "1", "6", NA, "4", "3", "1", "4", "3", "3", NA, "1", "7", "1671", "1-2", "3"), doi.asserted.by = c(NA, NA, NA, NA, "crossref", "crossref", NA, NA, NA, "crossref", "crossref", "crossref", "crossref", "crossref", "crossref", "crossref", "crossref", NA, "crossref", "crossref", "crossref", "crossref", "crossref", _x000D_
"crossref", "crossref", NA, NA, "crossref", "crossref", NA, "crossref", "crossref", "crossref", "crossref", NA, "crossref", "crossref", "crossref", "crossref", "crossref", "crossref", "crossref"), first.page = c(NA, NA, NA, NA, "286", "113", "115", NA, NA, "1", "732", "181", "220", "2175", "202", "1", NA, "236", "704", "142", "60", "2088", "219", "29", "25", NA, NA, "147", "295", NA, "281", "288", "29", "365", "1", "173", "267", "1", NA, "3239", "27", "1"), DOI = c(NA, NA, NA, NA, "10.1016/j.jinf.2017.12.012", _x000D_
"10.1111/j.1749-6632.2010.05451.x", NA, NA, NA, "10.1016/j.mbs.2006.08.001", "10.1016/j.jtbi.2008.02.020", "10.1016/j.jtbi.2008.11.011", "10.1016/j.jtbi.2009.05.031", "10.1038/srep02175", "10.1016/j.mbs.2013.09.001", "10.1371/journal.pone.0005503", "10.1109/BIBM.2008.31", NA, "10.1371/journal.pcbi.0030071", "10.1016/j.prevetmed.2015.06.006", "10.1111/tbed.12003", "10.1086/425583", "10.1017/S0950268808000885", "10.1016/j.epidem.2010.01.002", "10.1016/j.prevetmed.2018.07.004", NA, NA, "10.1017/S0950268802007148", _x000D_
"10.1016/S0169-5347(01)02144-9", NA, "10.1098/rsif.2005.0042", "10.1016/j.idm.2017.06.002", "10.1016/S0025-5564(02)00108-6", "10.1007/BF00178324", NA, "10.1016/j.sste.2012.01.002", "10.1016/j.meegid.2015.06.014", "10.1186/1297-9716-42-55", "10.1002/ecs2.2294", "10.1098/rspb.2009.0427", "10.1016/j.prevetmed.2012.05.012", "10.1371/journal.pone.0091724"), article.title = c(NA, NA, NA, NA, "Pathogenicity and transmissibility of three avian influenza A (H5N6) viruses isolated from wild birds", "Ecology of avian influenza viruses in a changing world", _x000D_
"Prediction of the spread of highly pathogenic avianinfluenza using a multifactor network: Part2- Comprehensive network analysis with direct/indirect infection route", NA, NA, "Avian-human influenza epidemic model", "Prevention of avian influenza epidemic: What policy should we choose?", "Avian flu pandemic: Can we prevent it?", "Optimal control strategy for prevention of avian influenza pandemic", "Modeling highly pathogenic avian influenza transmission in wild birds and poultry in West Bengal, India", _x000D_
"Forward hysteresis and backward bifurcation caused by culling in an avian influenza model", "Evolutionary repercussions of avian culling on host resistance and influenza virulence", NA, "Multi-agent modeling of the South Korean avian influenza epidemic", "Risk maps for the spread of highly pathogenic avian influenza in poultry", "Controlling highly pathogenic avian influenza outbreaks: An epidemiological and economic model analysis", "Transmission rate and reproductive number of the H5N1 highly pathogenic avian influenza virus during the december 2005-July 2008 epidemic in Nigeria", _x000D_
"Avian Influenza A Virus (H7N7) Epidemic in The Netherlands in 2003: Course of the Epidemic and Effectiveness of Control Measures", "Estimation of the basic reproductive number (R0) for epidemic, highly pathogenic avian influenza subtype H5N1 spread", "Modelling the spatial spread of H7N1 avian influenza virus among poultry farms in Italy", "Network-based assessment of the vulnerability of Italian regions to bovine brucellosis", NA, NA, "A clarification of transmission terms in host-microparasite models: numbers, densities and areas", _x000D_
"How should pathogen transission be modeled?", NA, "Perspectives on the basic reproductive ratio", "Reproduction numbers of infectious disease models", "Reproduction numbers and sub-threshold endemic equilibria for compartmental models of disease transmission", "On the definition and the computation of the basic reproduction ratio R0 in models for infectious diseases in heterogeneous populations", "Assessing the probability of introduction and spread of avian influenza (AI) virus in commercial Australian poultry operations using an expert opinion elicitation", _x000D_
"Risk factor modelling of the spatio-temporal patterns of highly pathogenic avian influenza (HPAIV) H5N1: A review", "Wild waterfowl migration and domestic duck density shape the epidemiology of highly pathogenic H5N8 influenza in the Republic of Korea", "Disease properties, geography, and mitigation strategies in a simulation spread of rinderpest across the United States", "Disentangling the influence of livestock vs. farm density on livestock disease epidemics", "The role of pre-emptive culling in the control of foot-and-mouth disease", _x000D_
"Vaccination against foot-and-mouth disease I: Epidemiological consequences", "The impact of movements and animal density on continental scale cattle disease outbreaks in the United States"), volume = c(NA, NA, NA, NA, "76", "1195", "118", NA, NA, "207", "252", "257", "260", "3", "246", "4", NA, "10", "3", "121", "61", "190", "137", "2", "158", NA, NA, "129", "16", NA, "2", "2", "180", "28", "13", "3", "34", "42", "9", "276", "107", "9"), author = c(NA, NA, NA, NA, "Y Kang", "KJ Vandegrift", "H jin Lee", _x000D_
NA, NA, "S Iwami", "S Iwami", "S Iwami", "E Jung", "PS Pandit", "H Gulbudak", "E Shim", NA, "T Kim", "GJ Boender", "JA Backer", "B Bett", "A Stegeman", "MP Ward", "P Dorigatti I RRPABL Mulatti", "A Darbon", NA, NA, "M Begon", "H McCallum", NA, "JM Heffernan", "P van den Driessche", "P van den Driessche", "O Diekmann", NA, "M Gilbert", "SC Hill", "C Manore", "AJ Meadows", "MJ Tildesley", "JA Backer", "MG Buhnerkempe"), year = c(NA, NA, NA, NA, "2018", NA, "2014", NA, NA, "2007", "2008", "2009", "2009", _x000D_
"2013", "2013", "2009", NA, "2009", "2007", "2015", "2014", "2004", "2009", "2010", "2018", NA, NA, "2002", "2001", NA, "2005", "2017", "2002", "1990", "2018", "2012", "2015", "2011", "2018", "2009", "2012", "2014"), journal.title = c(NA, NA, NA, NA, "Journal of Infection", "Annals of the New York Academy of Sciences", "Biosystems Engineering", NA, NA, "Mathematical Biosciences", "Journal of theoretical biology", "Journal of theoretical biology", "Journal of Theoretical Biology", "Scientific Reports", _x000D_
"Mathematical Biosciences", "PLoS ONE", NA, "BMC Infectious Diseases", "PLoS Computational Biology", "Preventive Veterinary Medicine", "Transboundary and Emerging Diseases", "The Journal of Infectious Diseases", "Epidemiology and Infection", "Epidemics", "Preventive Veterinary Medicine", NA, NA, "Epidemiology and infection", "Trends in Ecology and Evolution", NA, "Journal of the Royal Society, Interface / the Royal Society", "Infectious Disease Modelling", "Mathematical biosciences", "Journal of Mathematical Biology", _x000D_
"PLoS ONE", "Spatial and Spatio-temporal Epidemiology", "Infection, Genetics and Evolution", "Veterinary Research", "Ecosphere", "Proceedings Biological sciences / The Royal Society", "Preventive Veterinary Medicine", "PLoS ONE"))</t>
  </si>
  <si>
    <t>list(name = c("National Institute for Mathematical Sciences", "Korea National Research Foundation", "Konkuk University"), award = c("B19610000", "NRF-2017R1A2B2004651", "research support program"), DOI = c(NA, "10.13039/501100003725", "10.13039/501100002641"), doi.asserted.by = c(NA, "crossref", "publisher"), id.id = c(NA, "10.13039/501100003725", "10.13039/501100002641"), id.id.type = c(NA, "DOI", "DOI"), id.asserted.by = c(NA, "crossref", "publisher"))</t>
  </si>
  <si>
    <t>list(date = "2019-06-13", content.version = "vor", delay.in.days = 0, URL = "http://creativecommons.org/licenses/by/4.0/")</t>
  </si>
  <si>
    <t>10.1038/s41598-020-68623-w</t>
  </si>
  <si>
    <t>2020-07-24</t>
  </si>
  <si>
    <t>Estimating the introduction time of highly pathogenic avian influenza into poultry flocks</t>
  </si>
  <si>
    <t>&lt;jats:title&gt;Abstract&lt;/jats:title&gt;&lt;jats:p&gt;The estimation of farm-specific time windows for the introduction of highly-pathogenic avian influenza (HPAI) virus can be used to increase the efficiency of disease control measures such as contact tracing and may help to identify risk factors for virus introduction. The aims of this research are to (1) develop and test an accurate approach for estimating farm-specific virus introduction windows and (2) evaluate this approach by applying it to 11 outbreaks of HPAI (H5N8) on Dutch commercial poultry farms during the years 2014 and 2016. We used a stochastic simulation model with susceptible, infectious and recovered/removed disease stages to generate distributions for the period from virus introduction to detection. The model was parameterized using data from the literature, except for the within-flock transmission rate, which was estimated from disease-induced mortality data using two newly developed methods that describe HPAI outbreaks using either a deterministic model (A) or a stochastic approach (B). Model testing using simulated outbreaks showed that both method A and B performed well. Application to field data showed that method A could be successfully applied to 8 out of 11 HPAI H5N8 outbreaks and is the most generally applicable one, when data on disease-induced mortality is scarce.&lt;/jats:p&gt;</t>
  </si>
  <si>
    <t>list(given = c("Peter H. F.", "Armin R. W.", "Marleen", "Guus", "Francisca C.", "Arjan", "Thomas J."), family = c("Hobbelen", "Elbers", "Werkman", "Koch", "Velkers", "Stegeman", "Hagenaars"), sequence = c("first", "additional", "additional", "additional", "additional", "additional", "additional"), ORCID = c(NA, NA, "https://orcid.org/0000-0002-2252-9357", NA, NA, NA, NA), authenticated.orcid = c(NA, NA, FALSE, NA, NA, NA, NA))</t>
  </si>
  <si>
    <t>list(URL = c("https://www.nature.com/articles/s41598-020-68623-w.pdf", "https://www.nature.com/articles/s41598-020-68623-w", "https://www.nature.com/articles/s41598-020-68623-w.pdf"), content.type = c("application/pdf", "text/html", "application/pdf"), content.version = c("vor", "vor", "vor"), intended.application = c("text-mining", "text-mining", "similarity-checking"))</t>
  </si>
  <si>
    <t>list(key = c("68623_CR1", "68623_CR2", "68623_CR3", "68623_CR4", "68623_CR5", "68623_CR6", "68623_CR7", "68623_CR8", "68623_CR9", "68623_CR10", "68623_CR11", "68623_CR12", "68623_CR13", "68623_CR14", "68623_CR15", "68623_CR16", "68623_CR17", "68623_CR18", "68623_CR19", "68623_CR20", "68623_CR21", "68623_CR22", "68623_CR23", "68623_CR24", "68623_CR25", "68623_CR26", "68623_CR27", "68623_CR28", "68623_CR29", "68623_CR30", "68623_CR31", "68623_CR32", "68623_CR33", "68623_CR34", "68623_CR35", "68623_CR36", _x000D_
"68623_CR37", "68623_CR38", "68623_CR39", "68623_CR40", "68623_CR41", "68623_CR42", "68623_CR43", "68623_CR44", "68623_CR45", "68623_CR46", "68623_CR47", "68623_CR48", "68623_CR49"), doi.asserted.by = c("crossref", "crossref", "crossref", "crossref", "crossref", "crossref", "crossref", "crossref", "crossref", "crossref", NA, NA, "crossref", "crossref", "crossref", "crossref", "crossref", "crossref", "crossref", "crossref", "crossref", "crossref", "crossref", "crossref", NA, "crossref", "crossref", _x000D_
"crossref", "crossref", "crossref", NA, "crossref", NA, "crossref", "crossref", "crossref", "crossref", "crossref", "crossref", "crossref", "crossref", "crossref", "crossref", "crossref", "crossref", NA, "crossref", "crossref", "crossref"), first.page = c("59", "243", "18141", "279", "537", "1493", "1974", "770", "21174", "e12", NA, NA, "1", "493", "427", "253", "493", "298", "208", "278", "1679", "8533", "132", "e179", NA, "255", "e1000281", "132", "88", "1003", NA, "297", NA, "59", "416", "27", _x000D_
NA, "187", "918", "100363", "237", "175", "190", "139", "1575", "1", "1015", "202", "253"), DOI = c("10.1016/j.vetmic.2010.06.012", "10.1111/1348-0421.12369", "10.1073/pnas.0505098102", "10.1016/bs.aivir.2017.10.007", "10.1080/03079450020016779", "10.1099/0022-1317-77-7-1493", "10.3201/eid2312.171062", "10.3201/eid2404.172124", "10.2807/1560-7917.ES2015.20.26.21174", "10.1371/journal.pone.0000012", NA, NA, "10.1016/j.prevetmed.2015.12.005", "10.1111/j.1863-2378.2010.01388.x", "10.1186/1471-2334-14-427", _x000D_
"10.1016/j.prevetmed.2012.06.010", "10.1051/vetres:2007008", "10.3201/eid2102.141268", "10.1080/03079457.2016.1142502", "10.1016/j.prevetmed.2008.12.003", "10.1086/522007", "10.1038/s41598-018-26954-9", "10.1038/s41426-018-0130-1", "10.1017/S0950268819000633", NA, "10.2307/2532051", "10.1371/journal.ppat.1000281", "10.1111/j.1750-2659.2012.00362.x", "10.1016/j.vetmic.2011.04.024", "10.1017/S0950268803001067", NA, "10.1016/j.prevetmed.2010.04.006", NA, "10.20506/rst.28.1.1880", "10.1080/17513758.2016.1217355", _x000D_
"10.1016/j.epidem.2016.10.005", "10.1093/biostatistics/kxy057", "10.1098/rsif.2008.0172", "10.1080/10618600.2017.1328365", "10.1016/j.epidem.2019.100363", "10.4142/jvs.2015.16.2.237", "10.1637/10921-081914-Case", "10.1016/j.virol.2016.04.019", "10.1292/jvms.15-0324", "10.1016/j.vaccine.2016.02.011", NA, "10.3382/ps/pew028", "10.1637/11126-050615-Reg.1", "10.1637/11179-052015-ResNoteR"), volume = c("147", "60", "102", "100", "29", "77", "23", "24", "20", "1", NA, NA, "123", "58", "14", "107", "38", _x000D_
"21", "45", "88", "196", "8", "7", "147", NA, "45", "5", "7", "152", "131", NA, "95", NA, "28", "10", "17", NA, "6", "26", "29", "16", "59", "494", "78", "34", "91", "95", "60", "60"), author = c("D Spekreijse", "T Tanikawa", "JA van der Goot", "R Bodewes", "I Capua", "M García", "N Beerens", "N Beerens", "RJ Bouwstra", "D Klinkenberg", NA, NA, "IJ East", "DE te Beest", "A Pinsent", "JL Gonzales", "MEH Bos", "HM Kang", "D-H Lee", "MEH Bos", "T Tiensin", "JL Gonzales", "C Grund", "A Ssematimba", _x000D_
"H Caswell", "LI Lin", "A Bouma", "D Spekreijse", "D Spekreijse", "JA van der Goot", "A de Koeijer", "ME Bos", NA, "DE Stallknecht", "Y-X Dang", "S Nickbakhsh", NA, "T Toni", "J Fintzi", "A Endo", "BM Song", "Y Bae", "K Bertran", "K Gamoh", "DR Kapczynski", "SM Kim", "EK Lee", "M Steensels", "X Zeng"), year = c("2011", "2016", "2005", "2018", "2000", "1996", "2017", "2018", "2015", "2006", NA, NA, "2016", "2011", "2014", "2012", "2007", "2015", "2016", "2009", "2007", "2018", "2018", "2019", "2001", _x000D_
"1989", "2009", "2013", "2011", "2003", "2017", "2010", NA, "2009", "2016", "2016", NA, "2009", "2017", "2019", "2015", "2015", "2016", "2016", "2016", "2017", "2016", "2016", "2016"), unstructured = c("Spekreijse, D., Bouma, A., Stegeman, J. A., Koch, G. &amp; de Jong, M. C. The effect of inoculation dose of a highly pathogenic avian influenza virus strain H5N1 on the infectiousness of chickens. Vet. Microbiol. 147, 59–66 (2011).", "Tanikawa, T. et al. Pathogenicity of H5N8 highly pathogenic avian influenza viruses isolated from a wild bird fecal specimen and a chicken in Japan in 2014. Microbiol. Immunol. 60, 243–252 (2016).", _x000D_
"van der Goot, J. A., Koch, G., de Jong, M. C. &amp; van Boven, M. Quantification of the effect of vaccination on transmission of avian influenza (H7N7) in chickens. Proc. Natl. Acad. Sci. USA 102, 18141–18146 (2005).", "Bodewes, R. &amp; Kuiken, T. Changing role of wild birds in the epidemiology of avian influenza A viruses. Adv. Virus Res. 100, 279–307 (2018).", "Capua, I., Mutinelli, F., Marangon, S. &amp; Alexander, D. J. H7N1 avian influenza in Italy (1999 to 2000) in intensively reared chickens and turkeys. Avian Pathol. 29, 537–543 (2000).", _x000D_
"García, M., Crawford, J. M., Latimer, J. W., Rivera-Cruz, E. &amp; Perdue, M. L. Heterogeneity in the haemagglutinin gene and emergence of the highly pathogenic phenotype among recent H5N2 avian influenza viruses from Mexico. J. Gen. Virol. 77, 1493–1504 (1996).", "Beerens, N. et al. Multiple reassorted viruses as cause of highly pathogenic avian influenza A(H5N8) virus epidemic, the Netherlands, 2016. Emerg. Infect. Dis. 23, 1974–1981 (2017).", "Beerens, N. et al. Novel highly pathogenic avian Influenza A(H5N6) virus in the Netherlands, December 2017. Emerg. Infect. Dis. 24, 770–773 (2018).", _x000D_
"Bouwstra, R. J. et al. Phylogenetic analysis of highly pathogenic avian influenza A(H5N8) virus outbreak strains provides evidence for four separate introductions and one between-poultry farm transmission in the Netherlands, November 2014. Euro Surveill. 20, 21174 (2015).", "Klinkenberg, D., Fraser, C. &amp; Heesterbeek, H. The effectiveness of contact tracing in emerging epidemics. PLoS ONE 1, e12 (2006).", "Anonymous. Commission decision of 30 March 2004 on the introduction of the Traces system and amending Decision 92/486/EEC. Report No. 2004/292/EC, (The Commission of the European Communities, 2004).", _x000D_
"Bachmann, I., Rufenacht, J., Griot, C., Morris, R. S. &amp; Stark, K. D. C. in Proceedings of a meeting held at Nairn, Inverness, Scotland, 30th March-1st April 2005. 222–233 (Society for Veterinary Epidemiology and Preventive Medicine).", "East, I. J. et al. Assessing the delay to detection and the size of the outbreak at the time of detection of incursions of foot and mouth disease in Australia. Prev. Vet. Med. 123, 1–11 (2016).", "te Beest, D. E., Stegeman, J. A., Mulder, Y. M., van Boven, M. &amp; Koopmans, M. P. Exposure of uninfected poultry farms to HPAI (H7N7) virus by professionals during outbreak control activities. Zoonoses Public Health 58, 493–499 (2011).", _x000D_
"Pinsent, A., Blake, I. M., White, M. T. &amp; Riley, S. Surveillance of low pathogenic novel H7N9 avian influenza in commercial poultry barns: detection of outbreaks and estimation of virus introduction time. BMC Infect. Dis. 14, 427 (2014).", "Gonzales, J. L. et al. Using egg production data to quantify within-flock transmission of low pathogenic avian influenza virus in commercial layer chickens. Prev. Vet. Med. 107, 253–259 (2012).", "Bos, M. E. H. et al. Estimating the day of highly pathogenic avian influenza (H7N7) virus introduction into a poultry flock based on mortality data. Vet. Res. 38, 493–504 (2007).", _x000D_
"Kang, H. M. et al. Novel reassortant influenza A(H5N8) viruses among inoculated domestic and wild ducks, South Korea, 2014. Emerg. Infect. Dis. 21, 298–304 (2015).", "Lee, D.-H. et al. Pathogenicity of the Korean H5N8 highly pathogenic avian influenza virus in commercial domestic poultry species. Avian Pathol. 45, 208–211 (2016).", "Bos, M. E. H. et al. Back-calculation method shows that within-flock transmission of highly pathogenic avian influenza (H7N7) virus in the Netherlands is not influenced by housing risk factors. Prev. Vet. Med. 88, 278–285 (2009).", _x000D_
"Tiensin, T. et al. Transmission of the highly pathogenic avian influenza virus H5N1 within flocks during the 2004 epidemic in Thailand. J. Infect. Dis. 196, 1679–1684 (2007).", "Gonzales, J. L. &amp; Elbers, A. R. W. Effective thresholds for reporting suspicions and improve early detection of avian influenza outbreaks in layer chickens. Sci. Rep. 8, 8533 (2018).", "Grund, C. et al. A novel European H5N8 influenza A virus has increased virulence in ducks but low zoonotic potential. Emerg. Microbes Infect. 7, 132 (2018).", _x000D_
"Ssematimba, A. et al. Estimating within-flock transmission rate parameter for H5N2 highly pathogenic avian influenza virus in Minnesota turkey flocks during the 2015 epizootic. Epidemiol. Infect. 147, e179 (2019).", "Caswell, H. Matrix Population Models 2nd edn. (Sinauer, Sunderland, 2001).", "Lin, L. I. A concordance correlation coefficient to evaluate reproducibility. Biometrics 45, 255–268 (1989).", "Bouma, A. et al. Estimation of transmission parameters of H5N1 avian influenza virus in chickens. PLoS Path. 5, e1000281 (2009).", _x000D_
"Spekreijse, D., Bouma, A., Koch, G. &amp; Stegeman, A. Quantification of dust-borne transmission of highly pathogenic avian influenza virus between chickens. Influenza Other Respir. Viruses 7, 132–138 (2013).", "Spekreijse, D., Bouma, A., Koch, G. &amp; Stegeman, J. A. Airborne transmission of a highly pathogenic avian influenza virus strain H5N1 between groups of chickens quantified in an experimental setting. Vet. Microbiol. 152, 88–95 (2011).", "van der Goot, J. A., de Jong, M. C., Koch, G. &amp; Van Boven, M. Comparison of the transmission characteristics of low and high pathogenicity avian influenza A virus (H5N2). Epidemiol. Infect. 131, 1003–1013 (2003).", _x000D_
"de Koeijer, A., Arnold, M., Gonzales, J. &amp; Boender, G. Data analysis and predictive modelling of HPAI H5 and H7 outbreaks in the EU 2005–2015. EFSA supporting publication 2017:EN-1285 (European Food Safety Authority, Parma, 2017).", "Bos, M. E. et al. Within-flock transmission of H7N1 highly pathogenic avian influenza virus in turkeys during the Italian epidemic in 1999–2000. Prev. Vet. Med. 95, 297–300 (2010).", "Anonymous. Draaiboek uitvoering dierziektebestrijding AI, KVP/AVP en MKZ. (Netherlands Food and Consumer Products Safety Authority, 2018).", _x000D_
"Stallknecht, D. E. &amp; Brown, J. D. Tenacity of avian influenza viruses. Rev. Sci. Technol. 28, 59–67 (2009).", "Dang, Y.-X., Li, X.-Z. &amp; Martcheva, M. Competitive exclusion in a multi-strain immuno-epidemiological influenza model with environmental transmission. J. Biol. Dyn. 10, 416–456 (2016).", "Nickbakhsh, S. et al. Modelling the impact of co-circulating low pathogenic avian influenza viruses on epidemics of highly pathogenic avian influenza in poultry. Epidemics 17, 27–34 (2016).", "Stocks, T., Britton, T. &amp; Hohle, M. Model selection and parameter estimation for dynamic epidemic models via iterated filtering: application to rotavirus in Germany. Biostatistics (2018).", _x000D_
"Toni, T., Welch, D., Strelkowa, N., Ipsen, A. &amp; Stumpf, M. P. Approximate Bayesian computation scheme for parameter inference and model selection in dynamical systems. J. R. Soc Interface 6, 187–202 (2009).", "Fintzi, J., Cui, X., Wakefield, J. &amp; Minin, V. N. Efficient data augmentation for fitting stochastic epidemic models to prevalence data. J. Comput. Graph. Stat. 26, 918–929 (2017).", "Endo, A., van Leeuwen, E. &amp; Baguelin, M. Introduction to particle Markov-chain Monte Carlo for disease dynamics modellers. Epidemics 29, 100363 (2019).", _x000D_
"Song, B. M. et al. Pathogenicity of H5N8 virus in chickens from Korea in 2014. J. Vet. Sci. 16, 237–240 (2015).", "Bae, Y. et al. Pathological evaluation of natural cases of a highly pathogenic avian influenza virus, subtype H5N8, in broiler breeders and commercial layers in South Korea. Avian Dis. 59, 175–182 (2015).", "Bertran, K. et al. Lack of chicken adaptation of newly emergent Eurasian H5N8 and reassortant H5N2 high pathogenicity avian influenza viruses in the U.S. is consistent with restricted poultry outbreaks in the Pacific flyway during 2014–2015. Virology 494, 190–197 (2016).", _x000D_
"Gamoh, K. et al. Protective efficacy of stockpiled vaccine against H5N8 highly pathogenic avian influenza virus isolated from a chicken in kumamoto prefecture, Japan, in 2014. J. Vet. Med. Sci. 78, 139–142 (2016).", "Kapczynski, D. R. et al. Vaccination with virus-like particles containing H5 antigens from three H5N1 clades protects chickens from H5N1 and H5N8 influenza viruses. Vaccine 34, 1575–1581 (2016).", "Kim, S. M. et al. Vaccine efficacy of inactivated, chimeric hemagglutinin H9/H5N2 avian influenza virus and its suitability for the marker vaccine strategy. J. Virol. 91, 1–10 (2017).", _x000D_
"Lee, E. K. et al. Experimental infection of SPF and Korean native chickens with highly pathogenic avian influenza virus (H5N8). Poult. Sci. 95, 1015–1019 (2016).", "Steensels, M. et al. Protection afforded by a recombinant Turkey herpesvirus-H5 vaccine against the 2014 European highly pathogenic H5N8 avian influenza strain. Avian Dis. 60, 202–209 (2016).", "Zeng, X. et al. Protective efficacy of an H5N1 inactivated vaccine against challenge with lethal H5N1, H5N2, H5N6, and H5N8 influenza viruses in chickens. Avian Dis. 60, 253–255 (2016)."_x000D_
), journal.title = c("Vet. Microbiol.", "Microbiol. Immunol.", "Proc. Natl. Acad. Sci. USA", "Adv. Virus Res.", "Avian Pathol.", "J. Gen. Virol.", "Emerg. Infect. Dis.", "Emerg. Infect. Dis.", "Euro Surveill.", "PLoS ONE", NA, NA, "Prev. Vet. Med.", "Zoonoses Public Health", "BMC Infect. Dis.", "Prev. Vet. Med.", "Vet. Res.", "Emerg. Infect. Dis.", "Avian Pathol.", "Prev. Vet. Med.", "J. Infect. Dis.", "Sci. Rep.", "Emerg. Microbes Infect.", "Epidemiol. Infect.", NA, "Biometrics", "PLoS Path.", "Influenza Other Respir. Viruses", _x000D_
"Vet. Microbiol.", "Epidemiol. Infect.", NA, "Prev. Vet. Med.", NA, "Rev. Sci. Technol.", "J. Biol. Dyn.", "Epidemics", NA, "J. R. Soc Interface", "J. Comput. Graph. Stat.", "Epidemics", "J. Vet. Sci.", "Avian Dis.", "Virology", "J. Vet. Med. Sci.", "Vaccine", "J. Virol.", "Poult. Sci.", "Avian Dis.", "Avian Dis."), volume.title = c(NA, NA, NA, NA, NA, NA, NA, NA, NA, NA, NA, NA, NA, NA, NA, NA, NA, NA, NA, NA, NA, NA, NA, NA, "Matrix Population Models", NA, NA, NA, NA, NA, "Data analysis and predictive modelling of HPAI H5 and H7 outbreaks in the EU 2005–2015. EFSA supporting publication 2017:EN-1285", _x000D_
NA, NA, NA, NA, NA, NA, NA, NA, NA, NA, NA, NA, NA, NA, NA, NA, NA, NA), edition = c(NA, NA, NA, NA, NA, NA, NA, NA, NA, NA, NA, NA, NA, NA, NA, NA, NA, NA, NA, NA, NA, NA, NA, NA, "2", NA, NA, NA, NA, NA, NA, NA, NA, NA, NA, NA, NA, NA, NA, NA, NA, NA, NA, NA, NA, NA, NA, NA, NA))</t>
  </si>
  <si>
    <t>68623</t>
  </si>
  <si>
    <t>list(name = "The Dutch Ministry of Agriculture, Nature and Food Quality", award1 = "WOT-01-003-068", award2 = "WOT-01-006-014", award3 = "WOT-01-001-004", award4 = "KB-21-006-014", award5 = "KB-21-006-025")</t>
  </si>
  <si>
    <t>list(date = c("2020-07-24", "2020-07-24"), content.version = c("tdm", "vor"), delay.in.days = c(0, 0), URL = c("https://creativecommons.org/licenses/by/4.0", "https://creativecommons.org/licenses/by/4.0"))</t>
  </si>
  <si>
    <t>list(value = c("27 March 2019", "24 June 2020", "24 July 2020", "The authors declare no competing interests."), order = c(1, 2, 3, 1), name = c("received", "accepted", "first_online", "Ethics"), label = c("Received", "Accepted", "First Online", NA), group.name = c("ArticleHistory", "ArticleHistory", "ArticleHistory", "EthicsHeading"), group.label = c("Article History", "Article History", "Article History", "Competing interests"))</t>
  </si>
  <si>
    <t>2019-09</t>
  </si>
  <si>
    <t>10.1016/j.epidem.2019.03.006</t>
  </si>
  <si>
    <t>100340</t>
  </si>
  <si>
    <t>Highly pathogenic avian influenza H5N8 in south-west France 2016–2017: A modeling study of control strategies</t>
  </si>
  <si>
    <t>list(given = c("Alessio", "Aurélie", "Anne", "Axelle", "Sophie", "Claire", "Mathilde C.", "Benoît", "Simon"), family = c("Andronico", "Courcoul", "Bronner", "Scoizec", "Lebouquin-Leneveu", "Guinat", "Paul", "Durand", "Cauchemez"), sequence = c("first", "additional", "additional", "additional", "additional", "additional", "additional", "additional", "additional"), ORCID = c(NA, NA, NA, NA, "https://orcid.org/0000-0001-8083-7852", NA, NA, NA, NA), authenticated.orcid = c(NA, NA, NA, NA, FALSE, NA, _x000D_
NA, NA, NA))</t>
  </si>
  <si>
    <t>list(URL = c("https://api.elsevier.com/content/article/PII:S1755436518301816?httpAccept=text/xml", "https://api.elsevier.com/content/article/PII:S1755436518301816?httpAccept=text/plain"), content.type = c("text/xml", "text/plain"), content.version = c("vor", "vor"), intended.application = c("text-mining", "text-mining"))</t>
  </si>
  <si>
    <t>list(key = c("10.1016/j.epidem.2019.03.006_bib0005", "10.1016/j.epidem.2019.03.006_bib0010", "10.1016/j.epidem.2019.03.006_bib0015", "10.1016/j.epidem.2019.03.006_bib0020", "10.1016/j.epidem.2019.03.006_bib0025", "10.1016/j.epidem.2019.03.006_bib0030", "10.1016/j.epidem.2019.03.006_bib0035", "10.1016/j.epidem.2019.03.006_bib0040", "10.1016/j.epidem.2019.03.006_bib0045", "10.1016/j.epidem.2019.03.006_bib0050", "10.1016/j.epidem.2019.03.006_bib0055", "10.1016/j.epidem.2019.03.006_bib0060", "10.1016/j.epidem.2019.03.006_bib0065", _x000D_
"10.1016/j.epidem.2019.03.006_bib0070", "10.1016/j.epidem.2019.03.006_bib0075", "10.1016/j.epidem.2019.03.006_bib0080", "10.1016/j.epidem.2019.03.006_bib0085", "10.1016/j.epidem.2019.03.006_bib0090", "10.1016/j.epidem.2019.03.006_bib0095", "10.1016/j.epidem.2019.03.006_bib0100", "10.1016/j.epidem.2019.03.006_bib0105", "10.1016/j.epidem.2019.03.006_bib0110", "10.1016/j.epidem.2019.03.006_bib0115"), doi.asserted.by = c("crossref", NA, NA, "crossref", NA, NA, "crossref", "crossref", "crossref", NA, _x000D_
"crossref", NA, NA, NA, "crossref", "crossref", NA, "crossref", "crossref", "crossref", NA, "crossref", "crossref"), first.page = c("3", NA, NA, "190", NA, NA, "456", "e502", "78", NA, "542", NA, NA, NA, NA, "813", "2467", "243", "11709", "88", "27", NA, "1836"), DOI = c("10.1016/S0378-1135(00)00160-7", NA, NA, "10.1016/j.virol.2016.04.019", NA, NA, "10.1098/rsif.2011.0379", "10.1371/journal.pone.0000502", "10.1016/j.prevetmed.2018.07.012", NA, "10.1038/35097116", NA, NA, NA, "10.2807/1560-7917.ES.2018.23.26.1700791", _x000D_
"10.1126/science.1065973", NA, "10.1128/CMR.00037-06", "10.1073/pnas.0904991106", "10.1016/j.vetmic.2011.04.024", NA, "10.1371/annotation/bdf0c45a-a656-4980-8bc8-7990255ed1ad", "10.1098/rsif.2012.0022"), article.title = c("A review of avian influenza in different bird species", NA, NA, "Lack of chicken adaptation of newly emergent Eurasian H5N8 and reassortant H5N2 high pathogenicity avian influenza viruses in the U.S. Is consistent with restricted poultry outbreaks in the Pacific flyway during 2014-2015", _x000D_
"Description de l’épisode d’influenza aviaire hautement pathogène en France en 2016-2017", "Avian influenza overview October 2016–August 2017", "Methods to infer transmission risk factors in complex outbreak data", "Transmission parameters of the 2001 foot and mouth epidemic in Great Britain", "Biosecurity practices on foie gras duck farms, Southwest France", NA, "Transmission intensity and impact of control policies on the foot and mouth epidemic in Great Britain", NA, NA, NA, "Spatio-temporal patterns of highly pathogenic avian influenza virus subtype H5N8 spread, France, 2016 to 2017", _x000D_
"Dynamics of the 2001 UK foot and mouth epidemic: stochastic dispersal in a heterogeneous landscape", "Key strategies for reducing spread of avian influenza among commercial poultry holdings: lessons for transmission to humans", "Avian influenza virus (H5N1): a threat to human health", "Dating the emergence of pandemic influenza viruses", "Airborne transmission of a highly pathogenic avian influenza virus strain H5N1 between groups of chickens quantified in an experimental setting", "Épisode H5N8 d’influenza aviaire en France en 2016-2017 : quel rôle pour la faune sauvage? Bulletin épidémiologique", _x000D_
"A Bayesian approach to quantifying the effects of mass poultry vaccination upon the spatial and temporal dynamics of H5N1 in Northern Vietnam", "Outbreaks of H5N1 in poultry in Thailand: the relative role of poultry production types in sustaining transmission and the impact of active surveillance in control"), volume = c("74", NA, NA, "494", "vol. 79", "15", "9", "2", "158", NA, "413", NA, NA, NA, "23", "294", "273", "20", "106", "152", "79", "6", "9"), author = c("Alexander", NA, NA, "Bertran", _x000D_
"Bronner", "Brown", "Cauchemez", "Chis Ster", "Delpont", NA, "Ferguson", NA, "Gelman", "Gilks", "Guinat", "Keeling", "Le Menach", "Peiris", "Smith", "Spekreijse", "Van De Wiele", "Walker", "Walker"), year = c("2000", NA, NA, "2016", "2017", "2017", "2012", "2007", "2018", NA, "2001", NA, "2014", "1996", "2018", "2001", "2006", "2007", "2009", "2011", "2017", "2010", "2012"), journal.title = c("Vet. Microbiol.", NA, NA, "Virology", NA, "Efsa J.", "J. R. Soc. Interface", "PLoS One", "Prev. Vet. Med.", _x000D_
NA, "Nature", NA, NA, NA, "Eurosurveillance", "Science", "Proc. Biol. Sci.", "Clin. Microbiol. Rev.", "Proc. Natl. Acad. Sci. U. S. A.", "Vet. Microbiol.", "santé animale et alimentation", "PLoS Comput. Biol.", "J. R. Soc. Interface"), unstructured = c(NA, "Arrêté du 16 novembre 2016, https://www.legifrance.gouv.fr/eli/arrete/2016/11/16/AGRG1633440A/jo/texte.", "Arrêté du 31 mars 2017, https://www.legifrance.gouv.fr/affichTexte.do?cidTexte=JORFTEXT000034330812&amp;categorieLien=id.", NA, NA, NA, _x000D_
NA, NA, NA, "Eaufrance website, 2011, http://oai.eau-adour-garonne.fr/oai-documents/59656/GED_00000001.pdf.", NA, "French Ministry of Agriculture website, 2018, http://agreste.agriculture.gouv.fr/IMG/pdf/R7518A28.pdfhttp://agreste.agriculture.gouv.fr/IMG/pdf/R7518A27.pdf.", NA, NA, NA, NA, NA, NA, NA, NA, NA, NA, NA), series.title = c(NA, NA, NA, NA, NA, NA, NA, NA, NA, NA, NA, NA, "Bayesian Data Analysis", "Markov Chain Monte Carlo in Practice", NA, NA, NA, NA, NA, NA, NA, NA, NA))</t>
  </si>
  <si>
    <t>S1755436518301816</t>
  </si>
  <si>
    <t>list(name = c("Laboratory of Excellence Integrative Biology of Emerging Infectious Diseases", "NIGMH MIDAS initiative", "AXA Research Fund", "INCEPTION project"), award = c("ANR-10-LABX-62-IBEID", NA, NA, "PIA/ANR-16-CONV-0005"), DOI = c(NA, NA, "10.13039/501100001961", NA), doi.asserted.by = c(NA, NA, "crossref", NA), id.id = c(NA, NA, "10.13039/501100001961", NA), id.id.type = c(NA, NA, "DOI", NA), id.asserted.by = c(NA, NA, "crossref", NA))</t>
  </si>
  <si>
    <t>list(date = c("2019-09-01", "2019-03-27"), content.version = c("tdm", "vor"), delay.in.days = c(0, 0), URL = c("https://www.elsevier.com/tdm/userlicense/1.0/", "http://creativecommons.org/licenses/by-nc-nd/4.0/"))</t>
  </si>
  <si>
    <t>list(value = c("Elsevier", "Highly pathogenic avian influenza H5N8 in south-west France 2016–2017: A modeling study of control strategies", "Epidemics", "https://doi.org/10.1016/j.epidem.2019.03.006", "article", "© 2019 The Authors. Published by Elsevier B.V."), name = c("publisher", "articletitle", "journaltitle", "articlelink", "content_type", "copyright"), label = c("This article is maintained by", "Article Title", "Journal Title", "CrossRef DOI link to publisher maintained version", "Content Type", _x000D_
"Copyright"))</t>
  </si>
  <si>
    <t>2021-11</t>
  </si>
  <si>
    <t>10.1111/tbed.14202</t>
  </si>
  <si>
    <t>2021-07-27</t>
  </si>
  <si>
    <t>3151-3155</t>
  </si>
  <si>
    <t>Inferring within‐flock transmission dynamics of highly pathogenic avian influenza H5N8 virus in France, 2020</t>
  </si>
  <si>
    <t>list(ORCID = c("https://orcid.org/0000-0002-1146-9256", "https://orcid.org/0000-0003-0538-4173", "https://orcid.org/0000-0002-8245-9290", "https://orcid.org/0000-0002-8855-3341", "https://orcid.org/0000-0002-1361-8956", "https://orcid.org/0000-0003-2777-8923", "https://orcid.org/0000-0002-4094-1476", "https://orcid.org/0000-0001-7975-4232", NA, "https://orcid.org/0000-0003-2940-8547", "https://orcid.org/0000-0001-7770-4012"), authenticated.orcid = c(FALSE, FALSE, FALSE, FALSE, FALSE, FALSE, FALSE, _x000D_
FALSE, NA, FALSE, FALSE), given = c("Timothée", "Simon", "Claire", "Billy", "Mattias", "Debapriyo", "Hugo", "Benjamin", "Mathieu", "Mathilde", "Jean‐Luc"), family = c("Vergne", "Gubbins", "Guinat", "Bauzile", "Delpont", "Chakraborty", "Gruson", "Roche", "Andraud", "Paul", "Guérin"), sequence = c("first", "additional", "additional", "additional", "additional", "additional", "additional", "additional", "additional", "additional", "additional"), affiliation.name = c("IHAP University of Toulouse, INRAE, ENVT  Toulouse France", _x000D_
"The Pirbright Institute  Pirbright Surrey UK", NA, "IHAP University of Toulouse, INRAE, ENVT  Toulouse France", "IHAP University of Toulouse, INRAE, ENVT  Toulouse France", "IHAP University of Toulouse, INRAE, ENVT  Toulouse France", "MIVEGEC Université de Montpellier, IRD, CNRS  Montpellier France", NA, "ANSES Ploufragan‐Plouzané‐Niort Laboratory Epidemiology Health and Welfare Research Unit  Ploufragan France", "IHAP University of Toulouse, INRAE, ENVT  Toulouse France", "IHAP University of Toulouse, INRAE, ENVT  Toulouse France"_x000D_
), affiliation1.name = c(NA, NA, "Department of Biosystems Science and Engineering ETH Zürich  Basel Switzerland", NA, NA, NA, NA, "MIVEGEC Université de Montpellier, IRD, CNRS  Montpellier France", NA, NA, NA), affiliation2.name = c(NA, NA, "Swiss Institute of Bioinformatics (SIB)  Lausanne Switzerland", NA, NA, NA, NA, "IRD Sorbonne Université  Bondy France", NA, NA, NA), affiliation3.name = c(NA, NA, NA, NA, NA, NA, NA, "Departamento de Etología, Fauna Silvestre y Animales de Laboratorio Facultad de Medicina Veterinaria y Zootecnia Universidad Nacional Autónoma de México (UNAM)  Ciudad de México México", _x000D_
NA, NA, NA))</t>
  </si>
  <si>
    <t>list(URL = c("https://onlinelibrary.wiley.com/doi/pdf/10.1111/tbed.14202", "https://onlinelibrary.wiley.com/doi/full-xml/10.1111/tbed.14202", "https://onlinelibrary.wiley.com/doi/pdf/10.1111/tbed.14202"), content.type = c("application/pdf", "application/xml", "unspecified"), content.version = c("vor", "vor", "vor"), intended.application = c("text-mining", "text-mining", "similarity-checking"))</t>
  </si>
  <si>
    <t>list(key = c("e_1_2_8_2_1", "e_1_2_8_3_1", "e_1_2_8_4_1", "e_1_2_8_5_1", "e_1_2_8_6_1", "e_1_2_8_7_1", "e_1_2_8_8_1", "e_1_2_8_9_1", "e_1_2_8_10_1", "e_1_2_8_11_1", "e_1_2_8_12_1"), first.page = c("e06341", NA, NA, NA, NA, NA, NA, NA, "1285E", NA, NA), article.title = c("Avian influenza overview – update on 19 November 2020, EU/EEA and the UK", NA, NA, NA, "Spatio‐temporal patterns of highly pathogenic avian influenza virus subtype H5N8 spread, France, 2016 to 2017", NA, NA, NA, "Data analysis and predictive modelling of HPAI H5 and H7 outbreaks in the EU 2005–2015", _x000D_
NA, NA), volume = c("18", NA, NA, NA, "23", NA, NA, NA, "14", NA, NA), author = c("Adlhoch C.", NA, NA, NA, "Guinat C.", NA, NA, "Keeling M. J.", "Koeijer A.", NA, NA), year = c("2020", NA, NA, NA, "2018", NA, NA, "2007", "2017", NA, NA), journal.title = c("EFSA Journal", NA, NA, NA, "Euro Surveillance", NA, NA, NA, "EFSA Supporting Publications", NA, NA), doi.asserted.by = c(NA, "publisher", "publisher", "publisher", NA, "publisher", NA, NA, NA, "publisher", "publisher"), DOI = c(NA, "10.1016/j.epidem.2019.03.006", _x000D_
"10.1016/j.prevetmed.2012.06.010", "10.1111/tbed.12748", NA, "10.1038/s41598-020-68623-w", NA, NA, NA, "10.1098/rsif.2008.0172", "10.1371/journal.pmed.0020174"), unstructured = c(NA, NA, NA, NA, NA, NA, "IZSVe(2020).Avian influenza in Europe: Updatehttps://www.izsvenezie.com/reference‐laboratories/avian‐influenza‐newcastle‐disease/europe‐update/", NA, NA, NA, NA), volume.title = c(NA, NA, NA, NA, NA, NA, NA, "Modeling infectious diseases in humans and animals", NA, NA, NA))</t>
  </si>
  <si>
    <t>list(DOI = "10.13039/501100000268", name = "Biotechnology and Biological Sciences Research Council", doi.asserted.by = "publisher", award1 = "BB/E/I/00007036", award2 = "BB/E/I/00007037", id.id = "10.13039/501100000268", id.id.type = "DOI", id.asserted.by = "publisher")</t>
  </si>
  <si>
    <t>list(date = c("2021-07-27", "2021-07-27"), content.version = c("vor", "tdm"), delay.in.days = c(0, 0), URL = c("http://creativecommons.org/licenses/by/4.0/", "http://doi.wiley.com/10.1002/tdm_license_1.1"))</t>
  </si>
  <si>
    <t>list(value = c("2020-12-18", "2021-06-11", "2021-07-27"), order = 0:2, name = c("received", "accepted", "published"), label = c("Received", "Accepted", "Published"), group.name = c("publication_history", "publication_history", "publication_history"), group.label = c("Publication History", "Publication History", "Publication History"))</t>
  </si>
  <si>
    <t>2022-11</t>
  </si>
  <si>
    <t>10.1016/j.prevetmed.2022.105768</t>
  </si>
  <si>
    <t>105768</t>
  </si>
  <si>
    <t>Estimation of introduction time window of highly pathogenic avian influenza virus into broiler chicken farms during the 2020 – 2021 winter season outbreak in Japan</t>
  </si>
  <si>
    <t>list(given = c("Yoko", "Kotaro", "Murato", "Emi", "Takehisa"), family = c("Hayama", "Sawai", "Yoshinori", "Yamaguchi", "Yamamoto"), sequence = c("first", "additional", "additional", "additional", "additional"))</t>
  </si>
  <si>
    <t>list(URL = c("https://api.elsevier.com/content/article/PII:S016758772200201X?httpAccept=text/xml", "https://api.elsevier.com/content/article/PII:S016758772200201X?httpAccept=text/plain"), content.type = c("text/xml", "text/plain"), content.version = c("vor", "vor"), intended.application = c("text-mining", "text-mining"))</t>
  </si>
  <si>
    <t>list(key = c("10.1016/j.prevetmed.2022.105768_bib1", "10.1016/j.prevetmed.2022.105768_bib2", "10.1016/j.prevetmed.2022.105768_bib3", "10.1016/j.prevetmed.2022.105768_bib4", "10.1016/j.prevetmed.2022.105768_bib5", "10.1016/j.prevetmed.2022.105768_bib6", "10.1016/j.prevetmed.2022.105768_bib7", "10.1016/j.prevetmed.2022.105768_bib8", "10.1016/j.prevetmed.2022.105768_bib9", "10.1016/j.prevetmed.2022.105768_bib10", "10.1016/j.prevetmed.2022.105768_bib11", "10.1016/j.prevetmed.2022.105768_bib12", "10.1016/j.prevetmed.2022.105768_bib13", _x000D_
"10.1016/j.prevetmed.2022.105768_bib14", "10.1016/j.prevetmed.2022.105768_bib15", "10.1016/j.prevetmed.2022.105768_bib16", "10.1016/j.prevetmed.2022.105768_bib17", "10.1016/j.prevetmed.2022.105768_bib18", "10.1016/j.prevetmed.2022.105768_bib19", "10.1016/j.prevetmed.2022.105768_bib20", "10.1016/j.prevetmed.2022.105768_bib21", "10.1016/j.prevetmed.2022.105768_bib22", "10.1016/j.prevetmed.2022.105768_bib23", "10.1016/j.prevetmed.2022.105768_bib24"), doi.asserted.by = c("crossref", "crossref", "crossref", _x000D_
"crossref", "crossref", "crossref", NA, "crossref", "crossref", "crossref", NA, "crossref", NA, "crossref", "crossref", NA, "crossref", "crossref", "crossref", "crossref", "crossref", "crossref", "crossref", NA), first.page = c("19", "490", "147", "493", "278", "297", NA, "8533", "12388", "1439", NA, "1", NA, "308", NA, NA, "1", "59", NA, "2088", "8", "1679", "3151", NA), DOI = c("10.20506/rst.28.1.1856", "10.3390/v13030490", "10.1017/S0950268802007148", "10.1051/vetres:2007008", "10.1016/j.prevetmed.2008.12.003", _x000D_
"10.1016/j.prevetmed.2010.04.006", NA, "10.1038/s41598-018-26954-9", "10.1038/s41598-020-68623-w", "10.3390/v12121439", NA, "10.1016/j.virol.2019.04.011", NA, "10.1093/comjnl/7.4.308", "10.1371/journal.pone.0045059", NA, "10.18637/jss.v033.i09", "10.1016/j.vetmic.2010.06.012", "10.1017/S0950268819000633", "10.1086/425583", "10.1016/j.virol.2017.08.035", "10.1086/522007", "10.1111/tbed.14202", NA), article.title = c("History of highly pathogenic avian influenza", "Multiple reassortants of H5N8 clade 2.3.4.4b highly pathogenic avian influenza viruses detected in South Korea during the winter of 2020-2021", _x000D_
"A clarification of transmission terms in host-microparasite models: numbers, densities and areas", "Estimating the day of highly pathogenic avian influenza (H7N7) virus introduction into a poultry flock based on mortality data", "Back-calculation method shows that within-flock transmission of highly pathogenic avian influenza (H7N7) virus in the Netherlands is not influenced by housing risk factors", "Within-flock transmission of H7N1 highly pathogenic avian influenza virus in turkeys during the Italian epidemic in 1999-2000", _x000D_
NA, "Effective thresholds for reporting suspicions and improve early detection of avian influenza outbreaks in layer chickens", "Estimating the introduction time of highly pathogenic avian influenza into poultry flocks", "Re-Invasion of H5N8 high pathogenicity avian influenza virus clade 2.3.4.4b in Hokkaido, Japan, 2020", "Maximum likelihood estimation and inference: with examples", "Genetics and pathogenicity of H5N6 highly pathogenic avian influenza viruses isolated from wild birds and a chicken in Japan during winter 2017-2018", _x000D_
NA, "A simplex algorithm for function minimization", "Quantifying transmission of highly pathogenic and low pathogenicity H7N1 avian influenza in turkeys", "First outbreak of an H5N8 highly pathogenic avian influenza virus on a chicken farm in Japan in 2020", "Solving differential equations in R: Package deSolve", "The effect of inoculation dose of a highly pathogenic avian influenza virus strain H5N1 on the infectiousness of chickens", "Estimating within-flock transmission rate parameter for H5N2 highly pathogenic avian influenza virus in Minnesota turkey flocks during the 2015 epizootic", _x000D_
"Avian influenza A virus (H7N7) epidemic in The Netherlands in 2003: course of the epidemic and effectiveness of control measures", "Five distinct reassortants of H5N6 highly pathogenic avian influenza A viruses affected Japan during the winter of 2016-2017", "Transmission of the highly pathogenic avian influenza virus H5N1 within flocks during the 2004 epidemic in Thailand", "Inferring within-flock transmission dynamics of highly pathogenic avian influenza H5N8 virus in France, 2020", NA), volume = c("28", _x000D_
"13", "129", "38", "88", "95", NA, "8", "10", "12", NA, "533", NA, "7", "7", "13", "33", "147", "147", "90", "512", "196", "68", NA), author = c("Alexander", "Baek", "Begon", "Bos", "Bos", "Bos", "Caswell", "Gonzales", "Hobbelen", "Isoda", "Millar", "Mine", NA, "Nelder", "Saenz", "Sakuma", "Soetaert", "Spekreijse", "Ssematimba", "Stegeman", "Takemae", "Tiensin", "Vergne", NA), year = c("2009", "2021", "2002", "2007", "2009", "2010", "2006", "2018", "2020", "2020", "2011", "2019", NA, "1965", "2012", _x000D_
"2021", "2010", "2011", "2019", "2004", "2017", "2007", "2021", NA), journal.title = c("Rev. Sci. Tech.", "Viruses", "Epidemiol. Infect.", "Vet. Res.", "Prev. Vet. Med.", "Prev. Vet. Med.", NA, "Sci. Rep.", "Sci. Rep.", "Viruses", NA, "Virology", NA, "Comput. J.", "PLoS One", "Viruses", "J. Stat. Softw.", "Vet. Microbiol.", "Epidemiol. Infect.", "J. Infect. Dis.", "Virology", "J. Infect. Dis.", "Transbound. Emerg. Dis.", NA), series.title = c(NA, NA, NA, NA, NA, NA, "Matrix Population Models", NA, _x000D_
NA, NA, "R, SAS, and ADMB", NA, NA, NA, NA, NA, NA, NA, NA, NA, NA, NA, NA, NA), unstructured = c(NA, NA, NA, NA, NA, NA, NA, NA, NA, NA, NA, NA, "Ministry of Agriculture, Forestry, and Fisheries (MAFF). 2020. Guideline for prevention and control of highly pathogenic avian influenza and low pathogenic avian influenza (in Japanese). Retrieved from https://www.maff.go.jp/j/syouan/douei/katiku_yobo/k_bousi/attach/pdf/index-30.pdf.", NA, NA, NA, NA, NA, NA, NA, NA, NA, NA, "World Organisation for Animal Health (OIE). 2021. Update on avian influenza in animals (types H5 and H7). Retrieved from https://old.oie.int/en/animal-health-in-the-world/update-on-avian-influenza/2020/."_x000D_
), issue = c(NA, NA, NA, NA, NA, NA, NA, NA, NA, NA, NA, NA, NA, NA, NA, "489", NA, NA, NA, NA, NA, NA, NA, NA))</t>
  </si>
  <si>
    <t>S016758772200201X</t>
  </si>
  <si>
    <t>list(DOI = "10.13039/501100003993", name = "Ministry of Agriculture, Forestry and Fisheries", doi.asserted.by = "publisher", id.id = "10.13039/501100003993", id.id.type = "DOI", id.asserted.by = "publisher")</t>
  </si>
  <si>
    <t>list(date = c("2022-11-01", "2022-11-01", "2022-11-01", "2022-11-01", "2022-11-01", "2022-11-01"), content.version = c("tdm", "stm-asf", "stm-asf", "stm-asf", "stm-asf", "stm-asf"), delay.in.days = c(0, 0, 0, 0, 0, 0), URL = c("https://www.elsevier.com/tdm/userlicense/1.0/", "https://doi.org/10.15223/policy-017", "https://doi.org/10.15223/policy-037", "https://doi.org/10.15223/policy-012", "https://doi.org/10.15223/policy-029", "https://doi.org/10.15223/policy-004"))</t>
  </si>
  <si>
    <t>list(value = c("Elsevier", "Estimation of introduction time window of highly pathogenic avian influenza virus into broiler chicken farms during the 2020 – 2021 winter season outbreak in Japan", "Preventive Veterinary Medicine", "https://doi.org/10.1016/j.prevetmed.2022.105768", "article", "© 2022 Elsevier B.V. All rights reserved."), name = c("publisher", "articletitle", "journaltitle", "articlelink", "content_type", "copyright"), label = c("This article is maintained by", "Article Title", "Journal Title", _x000D_
"CrossRef DOI link to publisher maintained version", "Content Type", "Copyright"))</t>
  </si>
  <si>
    <t>International Journal of Biomathematics</t>
  </si>
  <si>
    <t>10.1142/s1793524522500589</t>
  </si>
  <si>
    <t>1793-5245,1793-7159</t>
  </si>
  <si>
    <t>2022-05-05</t>
  </si>
  <si>
    <t>World Scientific Pub Co Pte Ltd</t>
  </si>
  <si>
    <t>Global dynamical analysis of H5 subtype avian influenza model</t>
  </si>
  <si>
    <t>https://doi.org/10.1142/s1793524522500589</t>
  </si>
  <si>
    <t>&lt;jats:p&gt; In order to study the comprehensive influence of factors such as contact between resident birds and poultry, poultry recruitment, environment and other factors on the transmission and control of H5 subtype avian influenza virus, a dynamic model of resident birds and poultry is developed. First, the basic reproduction number [Formula: see text] is obtained. When [Formula: see text], the dynamic model have a unique positive equilibrium and the disease persisted. Second, the Lyapunov functions is constructed to determine the global stability of the disease-free equilibrium and the endemic equilibrium. The results of numerical simulation show that regular disinfection and sterilization can increase the mortality of virus and effectively prevent the occurrence of epidemic situation. Although closing the live poultry trading market is not the main measure to control the epidemic, but it can control the epidemic to a lower level. Therefore, the regular closure of trading markets and sterilization can prevent and control the spread of the epidemic. &lt;/jats:p&gt;</t>
  </si>
  <si>
    <t>Int. J. Biomath.</t>
  </si>
  <si>
    <t>list(given = c("Ya", "Zhen", "Juping", "Youming", "Juan"), family = c("Chen", "Jin", "Zhang", "Wang", "Zhang"), sequence = c("first", "additional", "additional", "additional", "additional"), affiliation.name = c("Complex Systems Research Center, Shanxi University, Shanxi, Taiyuan 030006, P. R. China", "Complex Systems Research Center, Shanxi University, Shanxi, Taiyuan 030006, P. R. China", "Complex Systems Research Center, Shanxi University, Shanxi, Taiyuan 030006, P. R. China", "The Laboratory of Animal Epidemiological Surveillance, China Animal Health &amp; Epidemiology Center, Qingdao, Shandong 266032, P. R. China", _x000D_
"Complex Systems Research Center, Shanxi University, Shanxi, Taiyuan 030006, P. R. China"))</t>
  </si>
  <si>
    <t>list(URL = "https://www.worldscientific.com/doi/pdf/10.1142/S1793524522500589", content.type = "unspecified", content.version = "vor", intended.application = "similarity-checking")</t>
  </si>
  <si>
    <t>list(issue = c("3", NA, NA, NA, NA, NA, NA, NA, NA, NA, NA, NA, NA, NA, NA, NA, NA, NA, NA, NA, NA, NA, NA, NA, NA, NA, NA, NA, NA, NA, NA, NA, NA, NA, NA, NA, NA, NA, NA, NA, NA, NA, NA, NA, NA), key = c("S1793524522500589BIB001", "S1793524522500589BIB002", "S1793524522500589BIB003", "S1793524522500589BIB004", "S1793524522500589BIB005", "S1793524522500589BIB006", "S1793524522500589BIB007", "S1793524522500589BIB008", "S1793524522500589BIB009", "S1793524522500589BIB010", "S1793524522500589BIB011", _x000D_
"S1793524522500589BIB013", "S1793524522500589BIB014", "S1793524522500589BIB015", "S1793524522500589BIB016", "S1793524522500589BIB017", "S1793524522500589BIB018", "S1793524522500589BIB019", "S1793524522500589BIB020", "S1793524522500589BIB021", "S1793524522500589BIB022", "S1793524522500589BIB023", "S1793524522500589BIB024", "S1793524522500589BIB025", "S1793524522500589BIB026", "S1793524522500589BIB027", "S1793524522500589BIB028", "S1793524522500589BIB029", "S1793524522500589BIB030", "S1793524522500589BIB031", _x000D_
"S1793524522500589BIB032", "S1793524522500589BIB033", "S1793524522500589BIB035", "S1793524522500589BIB036", "S1793524522500589BIB037", "S1793524522500589BIB038", "S1793524522500589BIB039", "S1793524522500589BIB041", "S1793524522500589BIB042", "S1793524522500589BIB043", "S1793524522500589BIB044", "S1793524522500589BIB046", "S1793524522500589BIB047", "S1793524522500589BIB048", "S1793524522500589BIB049"), first.page = c("107", NA, NA, NA, NA, NA, NA, NA, "418", "421", NA, NA, NA, NA, NA, NA, NA, "1", _x000D_
NA, NA, NA, NA, NA, "293", NA, NA, NA, NA, NA, NA, NA, NA, NA, NA, NA, NA, NA, NA, NA, NA, NA, NA, NA, NA, NA), volume = c("52", NA, NA, NA, NA, NA, NA, NA, "21", "4", NA, NA, NA, NA, NA, NA, NA, NA, NA, NA, NA, NA, NA, NA, NA, NA, NA, NA, NA, NA, NA, NA, NA, NA, NA, NA, NA, NA, NA, NA, NA, NA, NA, NA, NA), author = c("Amendola A.", NA, NA, NA, NA, NA, NA, NA, "Lasalle J. P.", "Zhao X. Q", NA, NA, NA, "Bhatia N. P.", NA, NA, NA, "Lucchetti J.", NA, NA, NA, NA, NA, "Ruan S. G.", NA, NA, NA, NA, NA, _x000D_
NA, NA, NA, NA, NA, NA, NA, NA, NA, NA, NA, NA, NA, NA, NA, NA), year = c("2011", NA, NA, NA, NA, NA, NA, NA, "1976", "1996", NA, NA, NA, "2006", NA, NA, NA, "2009", NA, NA, NA, NA, NA, "2009", NA, NA, NA, NA, NA, NA, NA, NA, NA, NA, NA, NA, NA, NA, NA, NA, NA, NA, NA, NA, NA), journal.title = c("J. Prev. Med. Hyg.", NA, NA, NA, NA, NA, NA, NA, NA, "Can. Appl. Math. Q.", NA, NA, NA, NA, NA, NA, NA, NA, NA, NA, NA, NA, NA, NA, NA, NA, NA, NA, NA, NA, NA, NA, NA, NA, NA, NA, NA, NA, NA, NA, NA, NA, _x000D_
NA, NA, NA), doi.asserted.by = c(NA, "publisher", "publisher", "publisher", "publisher", "publisher", "publisher", "publisher", NA, NA, "publisher", "publisher", "publisher", NA, "publisher", "publisher", "publisher", NA, "publisher", "publisher", "publisher", "publisher", "publisher", NA, "publisher", "publisher", "publisher", "publisher", "publisher", "publisher", "publisher", "publisher", "publisher", "publisher", "publisher", "publisher", "publisher", "publisher", "publisher", "publisher", "publisher", _x000D_
"publisher", "publisher", "publisher", "publisher"), DOI = c(NA, "10.1017/S0950268803001067", "10.3389/fmicb.2020.01085", "10.1371/journal.ppat.1000161", "10.1371/journal.ppat.1000854", "10.1099/vir.0.023168-0", "10.1017/CBO9780511530043", "10.1016/S0025-5564(02)00108-6", NA, NA, "10.1371/journal.pone.0033092", "10.4310/CMS.2008.v6.n2.a12", "10.1016/0025-5564(76)90125-5", NA, "10.20506/rst.28.1.1868", "10.1017/CBO9781139020411", "10.1017/CBO9780511530043", NA, "10.1016/j.jtbi.2008.04.011", "10.1016/S0140-6736(97)11212-0", _x000D_
"10.1128/JVI.72.8.6678-6688.1998", "10.1111/tbed.13515", "10.2307/1403510", NA, "10.3390/vetsci7020073", "10.1016/j.amc.2017.04.007", "10.1073/pnas.0710581105", "10.1007/s10393-010-0672-8", "10.1098/rspb.2007.0542", "10.1098/rspb.2007.1100", "10.1016/j.sste.2010.11.001", "10.1007/s12250-020-00193-7", "10.1137/100803110", "10.1142/S0218339013400044", "10.1002/mma.5690", "10.1016/j.nonrwa.2015.02.007", "10.5962/bhl.title.7313", "10.1007/s10958-014-2020-y", "10.1038/srep04846", "10.1016/j.mbs.2012.11.012", _x000D_
"10.1080/17513758.2015.1111449", "10.1142/S1793524515500308", "10.1007/s40435-017-0379-6", "10.1016/j.mcm.2010.07.006", "10.1142/S0218339010003330"), volume.title = c(NA, NA, NA, NA, NA, NA, NA, NA, "Regional Conf. Ser. Appl. Math. Philadelphia", NA, NA, NA, NA, "Dynamical Systems: Stability Theory and Applications", NA, NA, NA, "Advances in Disease Epidemiology", NA, NA, NA, NA, NA, "Spatial Ecology", NA, NA, NA, NA, NA, NA, NA, NA, NA, NA, NA, NA, NA, NA, NA, NA, NA, NA, NA, NA, NA))</t>
  </si>
  <si>
    <t>10.1142/S1793524522500589</t>
  </si>
  <si>
    <t>list(DOI = c("10.13039/501100001809", NA, NA), name = c("National Natural Science Foundation of China", "General Youth Fund project in Shanxi Province", "Scientific and Technological Innovation Programs of Higher Education Institutions in Shanxi Province"), doi.asserted.by = c("crossref", NA, NA), award = c("61873154, 11971278, 11601292", "201901D211158", "2019L0114"), id.id = c("10.13039/501100001809", NA, NA), id.id.type = c("DOI", NA, NA), id.asserted.by = c("crossref", NA, NA))</t>
  </si>
  <si>
    <t>2010-03</t>
  </si>
  <si>
    <t>10.1016/j.epidem.2010.01.002</t>
  </si>
  <si>
    <t>29-35</t>
  </si>
  <si>
    <t>Modelling the spatial spread of H7N1 avian influenza virus among poultry farms in Italy</t>
  </si>
  <si>
    <t>list(given = c("I.", "P.", "R.", "A.", "L."), family = c("Dorigatti", "Mulatti", "Rosà", "Pugliese", "Busani"), sequence = c("first", "additional", "additional", "additional", "additional"))</t>
  </si>
  <si>
    <t>list(URL = c("https://api.elsevier.com/content/article/PII:S1755436510000058?httpAccept=text/xml", "https://api.elsevier.com/content/article/PII:S1755436510000058?httpAccept=text/plain"), content.type = c("text/xml", "text/plain"), content.version = c("vor", "vor"), intended.application = c("text-mining", "text-mining"))</t>
  </si>
  <si>
    <t>list(key = c("10.1016/j.epidem.2010.01.002_bib1", "10.1016/j.epidem.2010.01.002_bib2", "10.1016/j.epidem.2010.01.002_bib3", "10.1016/j.epidem.2010.01.002_bib4", "10.1016/j.epidem.2010.01.002_bib5", "10.1016/j.epidem.2010.01.002_bib6", "10.1016/j.epidem.2010.01.002_bib7", "10.1016/j.epidem.2010.01.002_bib8", "10.1016/j.epidem.2010.01.002_bib9", "10.1016/j.epidem.2010.01.002_bib10", "10.1016/j.epidem.2010.01.002_bib11", "10.1016/j.epidem.2010.01.002_bib12", "10.1016/j.epidem.2010.01.002_bib13", "10.1016/j.epidem.2010.01.002_bib14", _x000D_
"10.1016/j.epidem.2010.01.002_bib15", "10.1016/j.epidem.2010.01.002_bib16", "10.1016/j.epidem.2010.01.002_bib17", "10.1016/j.epidem.2010.01.002_bib18", "10.1016/j.epidem.2010.01.002_bib19", "10.1016/j.epidem.2010.01.002_bib20", "10.1016/j.epidem.2010.01.002_bib21", "10.1016/j.epidem.2010.01.002_bib22", "10.1016/j.epidem.2010.01.002_bib23"), doi.asserted.by = c("crossref", "crossref", "crossref", "crossref", "crossref", "crossref", "crossref", "crossref", "crossref", "crossref", "crossref", "crossref", _x000D_
"crossref", "crossref", NA, NA, "crossref", NA, "crossref", "crossref", "crossref", "crossref", NA), first.page = c("716", "3", "704", "155", "171", "289", "288", "1022", "813", "2467", "273", "318", "1659", "107", NA, NA, "156", NA, "1", "3239", "167", "1003", "152"), DOI = c("10.1109/TAC.1974.1100705", "10.1016/S0378-1135(00)00160-7", "10.1371/journal.pcbi.0030071", "10.1016/S0167-5877(02)00217-9", "10.1016/j.tvjl.2008.02.013", "10.1080/03079450050118403", "10.2307/1589789", "10.1637/0005-2086-47.s3.1022", _x000D_
"10.1126/science.1065973", "10.1098/rspb.2006.3609", "10.1016/j.prevetmed.2005.09.005", "10.1016/j.prevetmed.2007.04.017", "10.1098/rspb.2003.2429", "10.1016/S0378-1135(02)00105-0", NA, NA, "10.1016/j.vetmic.2009.05.005", NA, "10.1016/j.prevetmed.2004.12.001", "10.1098/rspb.2009.0427", "10.1637/7103", "10.1017/S0950268803001067", NA), article.title = c("A new look at the statistical model identification", "A review of avian influenza in different bird species", "Risk maps for the spread of highly pathogenic avian influenza in poultry", _x000D_
"The foot-and-mouth disease epidemic in The Netherlands in 2001", "Risk factors for highly pathogenic H7N1 avian influenza virus infection in poultry during the 1999–2000 epidemic in Italy", "The avian influenza epidemic in Italy, 1999–200: a review", "Avian influenza in caged laying chickens", "Epidemiology, production losses, and control measures associated with an outbreak of avian influenza subtype H7N2 in Pennsylvania (1996–98)", "Dynamics of the 2001 UK foot and mouth epidemic: stochastic dispersal in a heterogeneous landscape", _x000D_
"Key strategies for reducing spread of avian influenza among commercial poultry holdings: lessons for transmission to humans", "Analysis of the 1999–2000 highly pathogenic avian influenza (H7N1) epidemic in the main poultry-production area in northern Italy", "Transmission parameters of highly pathogenic avian influenza (H7N1) among industrial poultry farms in northern Italy in 1999–2000", "Neighbourhood control policies and the spread of infectious diseases", "Seroepidemiological evidence of avian h4, h5, and h9 influenza a virus transmission to pigs in southeastern China", _x000D_
"Numerical Recipes in C++", NA, "Generation of avian influenza virus (AIV) contaminated fecal fine particulate matter (pm2.5): genome and infectivity detection and calculation of immission", NA, "Risk factors for the introduction of high pathogenicity avian influenza virus into poultry farms during the epidemic in the Netherlands in 2003", "The role of pre-emptive culling in the control of foot-and-mouth disease", "Comparative sucsceptibility of chickens and turkeys to avian influenza a H7N1 virus infection and protective efficacy of a commercial avian influenza H7N2 virus vaccine", _x000D_
"Comparison of the transmission characteristics of low and high pathogenicity avian influenza A virus (H5N2)", "Evolution and ecology of influenza a virus"), volume = c("19", "74", "3", "57", "181", "29", "24", "47", "294", "273", "73", "81", "270", "88", NA, NA, "139", NA, "69", "276", "48", "131", "56"), author = c("Akaike", "Alexander", "Boender", "Bouma", "Busani", "Capua", "Halvorson", "Henzler", "Keeling", "Le Menach", "Mannelli", "Mannelli", "Matthews", "Ninomiya", "Press", "Rice", "Sedlmaier", _x000D_
"Stegeman", "Thomas", "Tildesley", "Tumpey", "Van der Goot", "Webster"), year = c("1974", "2000", "2007", "2003", "2009", "2000", "1980", "2002", "2001", "2006", "2006", "2007", "2003", "2002", "2002", "2004", "2009", "2004", "2005", "2009", "2004", "2003", "1992"), journal.title = c("IEEE Trans. Autom. Control", "Vet. Microbiol.", "PloS Comput. Biol.", "Prev. Vet. Med.", "Vet. J.", "Avian Pathol.", "Avian Dis.", "Avian Dis.", "Science", "Proc. R. Soc. B-Biol. Sci.", "Prev. Vet. Med.", "Prev. Vet. Med.", _x000D_
"Proc. R. Soc. Lond. B", "Vet. Microbiol.", NA, NA, "Vet. Microbiol.", NA, "Prev. Vet. Med.", "Proc. R. Soc. B: Biol. Sci.", "Avian Dis.", "Epidemiol. Infect.", "Microbiol. Mol. Biol. Rev."), issue = c(NA, "1–2", "4", "3", "2", NA, NA, NA, "5543", "1600", "4", "4", NA, "2", NA, NA, "1–2", NA, "1–2", "1671", NA, NA, "1"), series.title = c(NA, NA, NA, NA, NA, NA, NA, NA, NA, NA, NA, NA, NA, NA, "The Art of Scientific Computing", "Mathematical Statistics and Data Analysis", NA, "Avian Influenza A Virus (h7n7) Epidemic in The Netherlands in 2003: Course of the Epidemic and Effectiveness of Control Measures", _x000D_
NA, NA, NA, NA, NA))</t>
  </si>
  <si>
    <t>S1755436510000058</t>
  </si>
  <si>
    <t>list(name = c("EU Commission", "Italian Ministry of Health, Department of Food and Nutrition and Veterinary Public Health"), award = c("FP6-513737", "5002/92"))</t>
  </si>
  <si>
    <t>list(date = c("2010-03-01", "2020-03-19"), content.version = c("tdm", "vor"), delay.in.days = c(0, 3671), URL = c("https://www.elsevier.com/tdm/userlicense/1.0/", "http://creativecommons.org/licenses/by-nc-nd/4.0/"))</t>
  </si>
  <si>
    <t>2011-06</t>
  </si>
  <si>
    <t>10.1016/j.epidem.2011.01.003</t>
  </si>
  <si>
    <t>71-75</t>
  </si>
  <si>
    <t>How backyard poultry flocks influence the effort required to curtail avian influenza epidemics in commercial poultry flocks</t>
  </si>
  <si>
    <t>list(given = c("G.", "S."), family = c("Smith", "Dunipace"), sequence = c("first", "additional"))</t>
  </si>
  <si>
    <t>list(URL = c("https://api.elsevier.com/content/article/PII:S1755436511000041?httpAccept=text/xml", "https://api.elsevier.com/content/article/PII:S1755436511000041?httpAccept=text/plain"), content.type = c("text/xml", "text/plain"), content.version = c("vor", "vor"), intended.application = c("text-mining", "text-mining"))</t>
  </si>
  <si>
    <t>list(key = c("10.1016/j.epidem.2011.01.003_bb0005", "10.1016/j.epidem.2011.01.003_bb0010", "10.1016/j.epidem.2011.01.003_bb0015", "10.1016/j.epidem.2011.01.003_bb0020", "10.1016/j.epidem.2011.01.003_bb0025", "10.1016/j.epidem.2011.01.003_bb0030", "10.1016/j.epidem.2011.01.003_bb0035", "10.1016/j.epidem.2011.01.003_bb0050", "10.1016/j.epidem.2011.01.003_bb0060", "10.1016/j.epidem.2011.01.003_bb0065", "10.1016/j.epidem.2011.01.003_bb0175", "10.1016/j.epidem.2011.01.003_bb0070", "10.1016/j.epidem.2011.01.003_bb0075", _x000D_
"10.1016/j.epidem.2011.01.003_bb0080", "10.1016/j.epidem.2011.01.003_bb0090", "10.1016/j.epidem.2011.01.003_bb0095", "10.1016/j.epidem.2011.01.003_bb0105", "10.1016/j.epidem.2011.01.003_bb0110", "10.1016/j.epidem.2011.01.003_bb0115", "10.1016/j.epidem.2011.01.003_bb0125", "10.1016/j.epidem.2011.01.003_bb0170", "10.1016/j.epidem.2011.01.003_bb0135", "10.1016/j.epidem.2011.01.003_bb0140", "10.1016/j.epidem.2011.01.003_bb0145", "10.1016/j.epidem.2011.01.003_bb0150", "10.1016/j.epidem.2011.01.003_bb0155", _x000D_
"10.1016/j.epidem.2011.01.003_bb0160", "10.1016/j.epidem.2011.01.003_bb0165"), doi.asserted.by = c("crossref", NA, NA, NA, "crossref", "crossref", "crossref", "crossref", "crossref", "crossref", "crossref", "crossref", "crossref", "crossref", "crossref", NA, "crossref", NA, "crossref", "crossref", "crossref", NA, "crossref", NA, "crossref", "crossref", "crossref", "crossref"), first.page = c("1099", NA, NA, NA, "247", "704", "493", "565", "27", "873", "713", "120", "e349", "3", "85", NA, "2467", _x000D_
NA, "273", "767", "349", NA, "1359", NA, "19", "2088", "1", "2287"), DOI = c("10.1637/0005-2086-47.s3.1099", NA, NA, NA, "10.1016/j.prevetmed.2008.10.007", "10.1371/journal.pcbi.0030071", "10.1051/vetres:2007008", "10.1136/vr.150.18.565", "10.1186/1746-6148-4-27", "10.1098/rsif.2009.0386", "10.1637/8706-031609-ResNote.1", "10.1016/j.prevetmed.2007.01.012", "10.1371/journal.pone.0000349", "10.1016/j.mbs.2004.10.013", "10.1016/S0025-5564(02)00129-3", NA, "10.1098/rspb.2006.3609", NA, "10.1016/j.prevetmed.2005.09.005", _x000D_
"10.2460/javma.2005.226.767", "10.20506/rst.28.1.1875", NA, "10.1098/rspb.2003.2339", NA, "10.1098/rspb.2007.1100", "10.1086/425583", "10.1016/j.prevetmed.2004.12.001", "10.1098/rspb.2007.0542"), article.title = c("Low-pathogenicity H7N2 avian influenza outbreak in Virginia during 2002", "Comprehensive report on the 2004 outbreak of high pathogenicity avian influenza (H7N3) in the Fraser Valley of British Columbia, Canada. June 30, 2004, minor revisions November 24, 2004", "Highlights of NAHMS Poultry '04 part I: reference of health and management of backyard/small production flocks in the United States, 2004", _x000D_
NA, "The role of backyard poultry flocks in the epidemic of highly pathogenic avian influenza virus (H7N7) in the Netherlands in 2003", "Risk maps for the spread of highly pathogenic avian influenza in poultry", "Estimating the day of highly pathogenic avian influenza (H7N7) virus introduction into a poultry flock based on mortality data", "Newcastle disease outbreaks in Italy during 2000", "Contact structures in the poultry industry in Great Britain: exploring transmission routes for a potential avian influenza virus epidemic", _x000D_
"The construction of next-generation matrices for compartmental epidemic models", "Stochastic Model of the Potential Spread of Highly Pathogenic Avian Influenza from an Infected Commercial Broiler Operation in Georgia", "Non-commercial poultry industries: surveys of backyard and game fowl breeder flocks in the United States", "The transmissibility of highly pathogenic avian influenza in commercial poultry in industrialized countries", "The type-reproduction number T in models for infectious disease control", _x000D_
"The critical vaccination fraction for heterogeneous epidemic models", "Report on the Canadian poultry industry forum", "Key strategies for reducing spread of avian influenza among commercial poultry holdings: lessons for transmission to humans", "Overview: the avian influenza outbreak in BC (2004)", "Analysis of the 1999–2000 highly pathogenic avian influenza (H7N1) epidemic in the main poultry production area in Northern Italy", "Evaluation of risk factors for the spread of low pathogenicity H7N2 avian influenza virus among commercial poultry farms", _x000D_
"Avian influenza: the Canadian experience", "The source and means of spread of the avian influenza virus in the lower fraser valley of British Columbia during an outbreak in the winter of 2004. An interim report February 15, 2005", "A new method for estimating the effort required to control an infectious disease", "Avian influenza sampling campaign in the British Columbia Fraser Valley, 9–19 April 2004", "Epidemiological consequences of an incursion of highly pathogenic H5N1 avian influenza into the British poultry flock", _x000D_
"Avian influenza A virus (H7N7) epidemic in The Netherlands in 2003: course of the epidemic and effectiveness of control measures", "Risk factors for the introduction of high pathogenicity avian influenza virus into poultry farms during the epidemic in the Netherlands in 2003", "Control of a highly pathogenic H5N1 avian influenza outbreak in the GB poultry flock"), volume = c("47", NA, NA, NA, "88", "3", "38", "150", "4", "7", "54", "80", "2", "206", "181", NA, "273", NA, "73", "226", "28", NA, "270", _x000D_
NA, "275", "190", "69", "274"), author = c("Akey", "Anon", "Anon", "Anon", "Bavinck", "Boender", "Bos", "Capua", "Dent", "Diekmann", "Dorea", "Garber", "Garske", "Heesterbeek", "Hill", "Hudson", "Le Menach", "Lees", "Mannelli", "McQuiston", "Pasik", "Power", "Roberts", "Schofield", "Sharkey", "Stegeman", "Thomas", "Truscott"), year = c("2003", "2004", "2005", "2009", "2009", "2007", "2007", "2002", "2008", "2010", "2010", "2007", "2006", "2007", "2003", "2004", "2006", "2004", "2006", "2005", "2009", _x000D_
"2005", "2003", "2005", "2008", "2004", "2005", "2007"), journal.title = c("Avian Dis.", NA, NA, NA, "Prev. Vet. Med.", "PLoS Comput. Biol.", "Vet. Res.", "Vet. Rec.", "BMC Vet. Res.", "J. R. Soc. Interface", "Avian Dis.", "Prev. Vet. Med.", "PLoS ONE", "Math. Biosci.", "Math. Biosci.", NA, "Proc. R. Soc. B", NA, "Prev. Vet. Med.", "JAVMA", "Rev. Sci. Tech. Off. Int. Epiz.", NA, "Proc. R. Soc. London", NA, "Proc. Biol. Sci.", "J. Infect. Dis.", "Prev. Vet. Med.", "Proc. Biol. Sci."), series.title = c(NA, _x000D_
"Animal Disease Surveillance Unit", "USDA, APHIS, CEAH, VS Information Sheet, August 2005", "Report of the meeting of the OIE terrestrial animal health standards commission", NA, NA, NA, NA, NA, NA, NA, NA, NA, NA, NA, "Avian Influenza—lessons learned and moving forward. Abbotsford, October 27–28, 2004. Report dated December 2004", NA, "Presentation given to the Canadian Poultry Industry Forum, Avian Influenza—lessons learned and moving forward. Abbotsford, October 27–28, 2004", NA, NA, NA, _x000D_
NA, NA, "Sampling of rare biological events. DRDC Suffield TR 2005–032", NA, NA, NA, NA), issue = c(NA, NA, NA, NA, "4", "4", NA, NA, NA, NA, NA, NA, "4", NA, NA, NA, NA, NA, NA, NA, NA, NA, NA, NA, NA, "12", NA, NA))</t>
  </si>
  <si>
    <t>S1755436511000041</t>
  </si>
  <si>
    <t>list(DOI = "10.13039/100000057", name = "National Institute of General Medical Sciences", doi.asserted.by = "crossref", award = "5U01GM-076426", id.id = "10.13039/100000057", id.id.type = "DOI", id.asserted.by = "crossref")</t>
  </si>
  <si>
    <t>list(date = c("2011-06-01", "2016-02-12"), content.version = c("tdm", "vor"), delay.in.days = c(0, 1717), URL = c("https://www.elsevier.com/tdm/userlicense/1.0/", "http://creativecommons.org/licenses/by-nc-nd/4.0/"))</t>
  </si>
  <si>
    <t>Proceedings of the Royal Society B: Biological Sciences</t>
  </si>
  <si>
    <t>2006-10-07</t>
  </si>
  <si>
    <t>10.1098/rspb.2006.3609</t>
  </si>
  <si>
    <t>0962-8452,1471-2954</t>
  </si>
  <si>
    <t>2006-07-11</t>
  </si>
  <si>
    <t>2467-2475</t>
  </si>
  <si>
    <t>The Royal Society</t>
  </si>
  <si>
    <t>Key strategies for reducing spread of avian influenza among commercial poultry holdings: lessons for transmission to humans</t>
  </si>
  <si>
    <t>&lt;jats:p&gt;Recent avian flu epidemics (A/H5N1) in Southeast Asia and case reports from around the world have led to fears of a human pandemic. Control of these outbreaks in birds would probably lead to reduced transmission of the avian virus to humans. This study presents a mathematical model based on stochastic farm-to-farm transmission that incorporates flock size and spatial contacts to evaluate the impact of control strategies. Fit to data from the recent epidemic in the Netherlands, we evaluate the efficacy of control strategies and forecast avian influenza dynamics. Our results identify high-risk areas of spread by mapping of the farm level reproductive number. Results suggest that an immediate depopulation of infected flocks following an accurate and quick diagnosis would have a greater impact than simply depopulating surrounding flocks. Understanding the relative importance of different control measures is essential for response planning.&lt;/jats:p&gt;</t>
  </si>
  <si>
    <t>Proc. R. Soc. B.</t>
  </si>
  <si>
    <t>list(given = c("Arnaud", "Elisabeta", "Rebecca F", "David L", "Antoine"), family = c("Le Menach", "Vergu", "Grais", "Smith", "Flahault"), sequence = c("first", "additional", "additional", "additional", "additional"), affiliation.name = c("Université Pierre et Marie Curie, Institut National de la Santé et de la Recherche Médicale (INSERM) U70727 rue Chaligny, 75012 Paris, France", "Institut National de la Recherche Agronomique (INRA), Unité de Mathématiques et d'Informatiques Appliquées78350 Jouy-en-Josas, France", _x000D_
"Université Pierre et Marie Curie, Institut National de la Santé et de la Recherche Médicale (INSERM) U70727 rue Chaligny, 75012 Paris, France", "Forgarty International Center, National Institutes of HealthBethesda, MD 20892, USA", "Université Pierre et Marie Curie, Institut National de la Santé et de la Recherche Médicale (INSERM) U70727 rue Chaligny, 75012 Paris, France"))</t>
  </si>
  <si>
    <t>list(URL = c("https://royalsocietypublishing.org/doi/pdf/10.1098/rspb.2006.3609", "https://royalsocietypublishing.org/doi/full-xml/10.1098/rspb.2006.3609", "https://royalsocietypublishing.org/doi/pdf/10.1098/rspb.2006.3609"), content.type = c("application/pdf", "application/xml", "unspecified"), content.version = c("vor", "vor", "vor"), intended.application = c("text-mining", "text-mining", "similarity-checking"))</t>
  </si>
  <si>
    <t>list(key = c("e_1_3_2_2_1", "e_1_3_2_3_1", "e_1_3_2_4_1", "e_1_3_2_5_1", "e_1_3_2_6_1", "e_1_3_2_7_1", "e_1_3_2_8_1", "e_1_3_2_9_1", "e_1_3_2_10_1", "e_1_3_2_11_1", "e_1_3_2_12_1", "e_1_3_2_13_1", "e_1_3_2_14_1", "e_1_3_2_15_1", "e_1_3_2_16_1", "e_1_3_2_17_1", "e_1_3_2_18_1", "e_1_3_2_19_1", "e_1_3_2_20_1", "e_1_3_2_21_1", "e_1_3_2_22_1", "e_1_3_2_23_1", "e_1_3_2_24_1", "e_1_3_2_25_1", "e_1_3_2_26_1", "e_1_3_2_27_1", "e_1_3_2_28_1", "e_1_3_2_29_1", "e_1_3_2_30_1", "e_1_3_2_31_1", "e_1_3_2_32_1", _x000D_
"e_1_3_2_33_1"), doi.asserted.by = c("publisher", "crossref", "publisher", "publisher", "publisher", "publisher", "publisher", NA, "publisher", "publisher", NA, "publisher", "publisher", "publisher", "publisher", "publisher", "publisher", "publisher", "publisher", "publisher", "publisher", NA, "publisher", NA, NA, "publisher", "publisher", "publisher", "publisher", "publisher", "publisher", "publisher"), DOI = c("10.1016/S0378-1135(00)00160-7", "10.1093/oso/9780198545996.001.0001", "10.1007/BF01314321", _x000D_
"10.2307/1403510", "10.1016/j.vaccine.2004.04.017", "10.1080/0307945021000070714", "10.3201/eid1012.040581", NA, "10.1016/S0891-0618(00)00064-8", "10.1080/03079450400003601", NA, "10.1038/nature04017", "10.1126/science.1096898", "10.3201/eid1202.050640", "10.1637/0005-2086-47.s3.1022", "10.1016/S0140-6736(04)15589-X", "10.1126/science.1102287", "10.1128/JVI.78.15.8372-8381.2004", "10.1051/vetres:2005025", "10.1126/science.1115717", "10.1637/0005-2086-47.s3.1006", NA, "10.1016/S0264-410X(01)00279-1", _x000D_
NA, NA, "10.1086/425583", "10.3201/eid1004.030396", "10.1016/j.prevetmed.2004.12.001", "10.1017/S0950268803001067", "10.1126/science.1090350", "10.1038/435415a", "10.1136/vr.158.10.341"), unstructured = c(NA, "Anderson R.M&amp; May R.M Infectious diseases of humans: dynamics and control. 1991 New York NY:Oxford University Press.", NA, NA, NA, NA, NA, NA, NA, NA, "European Commission 2003 The Netherlands: avian influenza.", NA, NA, NA, NA, NA, NA, NA, NA, NA, NA, "Office International des Epizooties 2004. Available at http://www.oie.int/. (accessed March 2005).", _x000D_
NA, "Sanco D 2003 Avian influenza (AI) in the Netherlands Belgium and Germany-chronology of main events and list of decisions adopted by the commission. Available at http://europa.eu.int/comm/food/animal/diseases/controlmeasures/avian/chronology_2003_epidemic.pdf (accessed October 2004).", "Statistics in Netherlands 2004. Available at http://www.cbs.nl/en-GB/default.htm. (accessed October 2004).", NA, NA, NA, NA, NA, NA, NA), first.page = c(NA, NA, NA, NA, NA, NA, NA, "1", NA, NA, NA, NA, NA, NA, _x000D_
NA, NA, NA, NA, NA, NA, NA, NA, NA, NA, NA, NA, NA, NA, NA, NA, NA, NA), article.title = c(NA, NA, NA, NA, NA, NA, NA, "Community measures for the control of avian influenza. Council directive 92/40/EEC, 19 May 1992", NA, NA, NA, NA, NA, NA, NA, NA, NA, NA, NA, NA, NA, NA, NA, NA, NA, NA, NA, NA, NA, NA, NA, NA), volume = c(NA, NA, NA, NA, NA, NA, NA, "167", NA, NA, NA, NA, NA, NA, NA, NA, NA, NA, NA, NA, NA, NA, NA, NA, NA, NA, NA, NA, NA, NA, NA, NA), author = c(NA, NA, NA, NA, NA, NA, NA, "Council of the European Communities", _x000D_
NA, NA, NA, NA, NA, NA, NA, NA, NA, NA, NA, NA, NA, NA, NA, NA, NA, NA, NA, NA, NA, NA, NA, NA), year = c(NA, NA, NA, NA, NA, NA, NA, "1992", NA, NA, NA, NA, NA, NA, NA, NA, NA, NA, NA, NA, NA, NA, NA, NA, NA, NA, NA, NA, NA, NA, NA, NA), journal.title = c(NA, NA, NA, NA, NA, NA, NA, "Off. J. Eur. Comm", NA, NA, NA, NA, NA, NA, NA, NA, NA, NA, NA, NA, NA, NA, NA, NA, NA, NA, NA, NA, NA, NA, NA, NA))</t>
  </si>
  <si>
    <t>list(date = "2006-07-11", content.version = "tdm", delay.in.days = 0, URL = "https://royalsociety.org/journals/ethics-policies/data-sharing-mining/")</t>
  </si>
  <si>
    <t>10.1371/journal.pcbi.0030071</t>
  </si>
  <si>
    <t>2007-04-20</t>
  </si>
  <si>
    <t>e71</t>
  </si>
  <si>
    <t>Risk Maps for the Spread of Highly Pathogenic Avian Influenza in Poultry</t>
  </si>
  <si>
    <t>list(given = c("Gert Jan", "Thomas J", "Annemarie", "Gonnie", "Armin R. W", "Mart C. M", "Michiel"), family = c("Boender", "Hagenaars", "Bouma", "Nodelijk", "Elbers", "de Jong", "van Boven"), sequence = c("first", "additional", "additional", "additional", "additional", "additional", "additional"))</t>
  </si>
  <si>
    <t>list(URL = "https://dx.plos.org/10.1371/journal.pcbi.0030071", content.type = "unspecified", content.version = "vor", intended.application = "similarity-checking")</t>
  </si>
  <si>
    <t>list(key = c("pcbi-0030071-b001", "pcbi-0030071-b002", "pcbi-0030071-b003", "pcbi-0030071-b004", "pcbi-0030071-b005", "pcbi-0030071-b006", "pcbi-0030071-b007", "pcbi-0030071-b008", "pcbi-0030071-b009", "pcbi-0030071-b010", "pcbi-0030071-b011", "pcbi-0030071-b012", "pcbi-0030071-b013", "pcbi-0030071-b014", "pcbi-0030071-b015", "pcbi-0030071-b016", "pcbi-0030071-b017", "pcbi-0030071-b018", "pcbi-0030071-b019", "pcbi-0030071-b020", "pcbi-0030071-b021", "pcbi-0030071-b022", "pcbi-0030071-b023", "pcbi-0030071-b024"_x000D_
), doi.asserted.by = c("crossref", "crossref", "crossref", "crossref", "crossref", "crossref", "crossref", "crossref", "crossref", "crossref", "crossref", "crossref", "crossref", "crossref", "crossref", "crossref", "crossref", "crossref", "crossref", "crossref", "crossref", NA, "crossref", "crossref"), first.page = c("675", "1234", "363", "587", "209", "1083", "968", "542", "1155", "285", "263", "273", "27", "813", "746", "279", "2557", "136", "2088", "691", "2467", NA, "3", "18141"), DOI = c("10.20506/rst.21.3.1353", _x000D_
"10.1136/bmj.38603.375856.68", "10.1007/s10806-004-5187-2", "10.1016/S0140-6736(04)15589-X", "10.1038/nature04017", "10.1126/science.1115717", "10.1126/science.1096898", "10.1038/35097116", "10.1126/science.1061020", "10.1017/S0950268801006483", "10.1016/j.prevetmed.2003.08.007", "10.1016/j.prevetmed.2005.09.005", "10.1016/S0167-5877(03)00080-1", "10.1126/science.1065973", "10.1136/vr.148.24.746", "10.1016/S0966-842X(02)02371-5", "10.1098/rspb.2003.2546", "10.1038/nature01343", "10.1086/425583", _x000D_
"10.1637/7149", "10.1098/rspb.2006.3609", NA, "10.1186/1746-6148-2-3", "10.1073/pnas.0505098102"), article.title = c("Economic costs of the foot and mouth disease outbreak in the United Kingdom in 2001.", "Psychosocial effects of the 2001 UK foot and mouth disease epidemic in a rural population: Qualitative diary based study.", "Risk communication, value judgments, and the public-policy maker relationship in a climate of public sensitivity toward animals: Revisiting Britain's foot and mouth crisis.", _x000D_
"Transmission of H7N7 avian influenza A virus to human beings during a large outbreak in commercial poultry farms in The Netherlands.", "Strategies for containing an emerging influenza pandemic in Southeast Asia.", "Containing pandemic influenza at the source.", "Public health risk from the avian H5N1 influenza epidemic.", "Transmission intensity and impact of control policies on the foot and mouth epidemic in Great Britain.", "The foot-and-mouth epidemic in Great Britain: Pattern of spread and impact of interventions.", _x000D_
"Rate of inter-herd transmission of classical swine fever virus by different types of contact during the 1997–8 epidemic in The Netherlands.", "Neighbourhood infections of classical swine fever during the 1997–1998 epidemic in The Netherlands.", "Analysis of the 1999–2000 highly pathogenic avian influenza (H7N1) epidemic in the main poultry-production area in northern Italy.", "Risk analysis of the spread of classical swine fever virus through “neighbourhood infections” for different regions in Belgium.", _x000D_
"Dynamics of the 2001 UK foot and mouth epidemic: Stochastic dispersal in a heterogeneous landscape.", "Landscape fragmentation and foot-and-mouth disease transmission.", "The role of mathematical modelling in the control of the 2001 FMD epidemic in the UK.", "The impact of local heterogeneity on alternative control strategies for foot-and-mouth disease.", "Modelling vaccination strategies against foot-and-mouth disease.", "Avian influenza A virus (H7N7) epidemic in the Netherlands in 2003: Course of the epidemic and effectiveness of control measures.", _x000D_
"The highly pathogenic avian influenza A virus (H7N7) epidemic in The Netherlands in 2003: Lessons learned from the first five outbreaks.", "Key strategies for reducing spread of avian influenza among commercial poultry holdings: Lessons for transmission to humans.", NA, "Topographic determinants of foot and mouth disease transmission in the UK 2001 epidemic.", "Quantification of the effect of vaccination on transmission of avian influenza (H7N7) in chickens."), volume = c("21", "331", "17", "363", _x000D_
"437", "309", "304", "413", "292", "128", "61", "73", "60", "294", "148", "10", "270", "421", "190", "48", "273", NA, "2", "102"), year = c("2002", "2005", "2004", "2004", "2005", "2005", "2004", "2001", "2001", "2002", "2003", "2006", "2003", "2001", "2001", "2002", "2003", "2003", "2004", "2004", "2006", NA, "2006", "2005"), journal.title = c("Rev Sci Tech", "Br Med J", "J Agric Environ Ethics", "Lancet", "Nature", "Science", "Science", "Nature", "Science", "Epidemiol Infect", "Prev Vet Med", "Prev Vet Med", _x000D_
"Prev Vet Med", "Science", "Vet Rec", "Trends Microbiol", "Proc R Soc Lond B Biol Sci", "Nature", "J Infect Dis", "Avian Dis", "Proc R Soc Lond B Biol Sci", NA, "BMC Vet Res", "Proc Natl Acad Sci U S A"), unstructured = c(NA, NA, NA, NA, NA, NA, NA, NA, NA, NA, NA, NA, NA, NA, NA, NA, NA, NA, NA, NA, NA, "BurnhamKPAndersonDR\n\t\t\t\t\t2002\n\t\t\t\t\tModel selection and multimodel inference\n\t\t\t\t\tNew York\n\t\t\t\t\tSpringer\n\t\t\t\t\t488", NA, NA))</t>
  </si>
  <si>
    <t>list(date = "2007-04-20", content.version = "unspecified", delay.in.days = 0, URL = "http://creativecommons.org/licenses/by/4.0/")</t>
  </si>
  <si>
    <t>http://dx.doi.org/10.1371/journal.pcbi.corrections_policy</t>
  </si>
  <si>
    <t>10.1016/j.prevetmed.2008.10.007</t>
  </si>
  <si>
    <t>247-254</t>
  </si>
  <si>
    <t>The role of backyard poultry flocks in the epidemic of highly pathogenic avian influenza virus (H7N7) in the Netherlands in 2003</t>
  </si>
  <si>
    <t>list(given = c("V.", "A.", "M.", "M.E.H.", "E.", "J.A."), family = c("Bavinck", "Bouma", "van Boven", "Bos", "Stassen", "Stegeman"), sequence = c("first", "additional", "additional", "additional", "additional", "additional"))</t>
  </si>
  <si>
    <t>list(URL = c("https://api.elsevier.com/content/article/PII:S016758770900004X?httpAccept=text/xml", "https://api.elsevier.com/content/article/PII:S016758770900004X?httpAccept=text/plain"), content.type = c("text/xml", "text/plain"), content.version = c("vor", "vor"), intended.application = c("text-mining", "text-mining"))</t>
  </si>
  <si>
    <t>list(key = c("10.1016/j.prevetmed.2008.10.007_bib1", "10.1016/j.prevetmed.2008.10.007_bib2", "10.1016/j.prevetmed.2008.10.007_bib3", "10.1016/j.prevetmed.2008.10.007_bib4", "10.1016/j.prevetmed.2008.10.007_bib5", "10.1016/j.prevetmed.2008.10.007_bib6", "10.1016/j.prevetmed.2008.10.007_bib7", "10.1016/j.prevetmed.2008.10.007_bib8", "10.1016/j.prevetmed.2008.10.007_bib9", "10.1016/j.prevetmed.2008.10.007_bib10", "10.1016/j.prevetmed.2008.10.007_bib11", "10.1016/j.prevetmed.2008.10.007_bib12", "10.1016/j.prevetmed.2008.10.007_bib13", _x000D_
"10.1016/j.prevetmed.2008.10.007_bib14", "10.1016/j.prevetmed.2008.10.007_bib15", "10.1016/j.prevetmed.2008.10.007_bib16", "10.1016/j.prevetmed.2008.10.007_bib17", "10.1016/j.prevetmed.2008.10.007_bib18", "10.1016/j.prevetmed.2008.10.007_bib19", "10.1016/j.prevetmed.2008.10.007_bib20", "10.1016/j.prevetmed.2008.10.007_bib21", "10.1016/j.prevetmed.2008.10.007_bib22", "10.1016/j.prevetmed.2008.10.007_bib23", "10.1016/j.prevetmed.2008.10.007_bib24", "10.1016/j.prevetmed.2008.10.007_bib25", "10.1016/j.prevetmed.2008.10.007_bib26", _x000D_
"10.1016/j.prevetmed.2008.10.007_bib27", "10.1016/j.prevetmed.2008.10.007_bib28", "10.1016/j.prevetmed.2008.10.007_bib29", "10.1016/j.prevetmed.2008.10.007_bib30", "10.1016/j.prevetmed.2008.10.007_bib31", "10.1016/j.prevetmed.2008.10.007_bib32", "10.1016/j.prevetmed.2008.10.007_bib33", "10.1016/j.prevetmed.2008.10.007_bib34", "10.1016/j.prevetmed.2008.10.007_bib35"), doi.asserted.by = c("crossref", "crossref", "crossref", "crossref", "crossref", "crossref", "crossref", NA, "crossref", NA, NA, "crossref", _x000D_
"crossref", "crossref", "crossref", "crossref", "crossref", "crossref", "crossref", NA, "crossref", "crossref", NA, "crossref", "crossref", "crossref", "crossref", "crossref", "crossref", "crossref", "crossref", "crossref", "crossref", "crossref", "crossref"), first.page = c("1099", "3", "976", "161", "e71", "493", "928", NA, "123", NA, NA, "37", "691", "1356", "15", "1650", "1022", "587", "487", NA, "1659", "363", NA, "89", "1120", "757", "522", "2088", "337", "1", "1664", "2287", "8318", "39", _x000D_
"1519"), DOI = c("10.1637/0005-2086-47.s3.1099", "10.1016/S0378-1135(00)00160-7", "10.1637/0005-2086-47.s3.976", "10.1637/7602-041306R.1", "10.1371/journal.pcbi.0030071", "10.1051/vetres:2007008", "10.1637/7218-060304R", NA, "10.1023/B:VERC.0000014128.68876.31", NA, NA, "10.1038/442037a", "10.1637/7149", "10.1073/pnas.0308352100", "10.1080/03079450701774835", "10.3201/eid1211.060223", "10.1637/0005-2086-47.s3.1022", "10.1016/S0140-6736(04)15589-X", "10.3201/eid1403.070767", NA, "10.1098/rspb.2003.2429", _x000D_
"10.1637/7631-042806R1.1", NA, "10.1016/S0167-5877(01)00220-3", "10.3201/eid1307.061222", "10.1038/442757a", "10.1086/519692", "10.1086/425583", "10.1080/03079450701488345", "10.1016/j.prevetmed.2004.12.001", "10.3201/eid1111.050608", "10.1098/rspb.2007.0542", "10.1016/j.vaccine.2007.09.048", "10.1016/S0167-5877(97)00058-5", "10.1126/science.1090350"), article.title = c("Low-pathogenicity H7N2 avian influenza outbreak in Virginia during 2002", "A review of avian influenza in different bird species", _x000D_
"Should we change the definition of avian influenza for eradication purposes?", "Summary of avian influenza activity in Europe, Asia, Africa, and Australasia, 2002–2006", "Risk maps for the spread of highly pathogenic avian influenza in poultry", "Estimating the day of highly pathogenic avian influenza (H7N7) virus introduction into a poultry flock based on mortality data", "Virus characterization, clinical presentation and pathology associated with H7N3 avian influenza in British Columbia broiler breeder chickens in 2004", _x000D_
NA, "The 1999–2000 avian influenza (H7N1) epidemic in Italy", NA, NA, "Avian flu: multiple introductions of H5N1 in Nigeria", "The highly pathogenic avian influenza A (H7N7) virus epidemic in The Netherlands in 2003—lessons learned from the first five outbreaks", "Avian influenza A virus (H7N7) associated with human conjunctivitis and a fatal case of acute respiratory distress syndrome", "Double introduction of highly pathogenic H5N1 avian influenza virus into France in early 2006", "Anatidae migration in the western Palearctic and spread of highly pathogenic avian influenza H5NI virus", _x000D_
"Epidemiology, production losses, and control measures associated with an outbreak of avian influenza subtype H7N2 in Pennsylvania (1996–98)", "Transmission of H7N7 avian influenza A virus to human beings during a large outbreak in commercial poultry farms in the Netherlands", "Highly pathogenic avian influenza virus (H5N1) in domestic poultry and relationship with migratory birds, South Korea", NA, "Neighbourhood control policies and the spread of infectious diseases", "Avian influenza in Chile: a successful experience", _x000D_
NA, "Risk factors for Campylobacter spp. contamination in French broiler-chicken flocks at the end of the rearing period", "Possible avian influenza (H5N1) from migratory bird, Egypt", "Silent spread of H5N1 in vaccinated poultry", "Epidemiology of cases of H5N1 virus infection in Indonesia, July 2005–June 2006", "Avian influenza A virus (H7N7) epidemic in The Netherlands in 2003: course of the epidemic and effectiveness of control measures", "Active surveillance for avian influenza viruses in wild birds and backyard flocks in Northern Italy during 2004 to 2006", _x000D_
"Risk factors for the introduction of high pathogenicity Avian Influenza virus into poultry farms during the epidemic in the Netherlands in 2003", "Highly pathogenic avian influenza H5N1, Thailand, 2004", "Control of a highly pathogenic H5N1 avian influenza outbreak in the GB poultry flock", "Variable effect of vaccination against highly pathogenic avian influenza (H7N7) on disease and transmission in pheasants and teals", "Implications derived from a mathematical model for eradication of pseudorabies virus", _x000D_
"Are we ready for pandemic influenza?"), volume = c("47", "74", "47", "51", "3", "38", "4", NA, "27S1", NA, NA, "442", "48", "101", "37", "12", "47", "363", "14", NA, "270", "51", NA, "50", "13", "442", "196", "190", "36", "69", "11", "274", "25", "33", "28"), author = c("Akey", "Alexander", "Alexander", "Alexander", "Boender", "Bos", "Bowes", "Burnham", "Capua", NA, "Diekmann", "Ducatez", "Elbers", "Fouchier", "Gall-Reculé", "Gilbert", "Henzler", "Koopmans", "Lee", NA, "Matthews", "Max", NA, "Refregier-Petton", _x000D_
"Saad", "Savill", "Sedyaningsih", "Stegeman", "Terregino", "Thomas", "Tiensin", "Truscott", "Van der Goot", "Van Nes", "Webby"), year = c("2003", "2000", "2003", "2007", "2007", "2007", "2004", "2002", "2003", NA, "2000", "2006", "2004", "2004", "2008", "2006", "2003", "2004", "2008", NA, "2003", "2007", NA, "2001", "2007", "2006", "2007", "2004", "2007", "2005", "2005", "2007", "2007", "1998", "2003"), journal.title = c("Avian Dis.", "Vet. Microbiol.", "Avian Dis.", "Avian Dis.", "PLoS Comput. Biol.", _x000D_
"Vet. Res.", "Avian Dis.", NA, "Vet. Res. Commun.", NA, NA, "Nature", "Avian Dis.", "Proc. Natl. Acad. Sci. U.S.A.", "Avian Pathol.", "Emerg. Infect. Dis.", "Avian Dis.", "Lancet", "Emerg. Infect. Dis.", NA, "Proc. Biol. Sci.", "Avian Dis.", NA, "Prev. Vet. Med.", "Emerg. Infect. Dis.", "Nature", "J. Infect. Dis.", "J. Infect. Dis.", "Avian Pathol.", "Prev. Vet. Med.", "Emerg. Infect. Dis.", "Proc. Biol. Sci.", "Vaccine", "Prev. Vet. Med.", "Science"), series.title = c(NA, NA, NA, NA, NA, NA, NA, _x000D_
"Model Selection and Multimodel Inference", NA, NA, "Mathematical Epidemiology of Infectious Diseases. Model Building, Analysis and Interpretation", NA, NA, NA, NA, NA, NA, NA, NA, NA, NA, NA, NA, NA, NA, NA, NA, NA, NA, NA, NA, NA, NA, NA, NA), unstructured = c(NA, NA, NA, NA, NA, NA, NA, NA, NA, "Council Directive 92/40/EEC, 1992. Council Directive of 19th May 1992 introducing Community measures for the control of avian influenza. http://www.europa.eu.int/eur-lex/en/index.html.", NA, NA, NA, NA, _x000D_
NA, NA, NA, NA, NA, "LNV, 2003. Ministry of Agriculture, Nature and Food Quality. Current situation regarding conclusion of Avian Influenza epidemic (Letter to Parliament 17-09-2003). Available in Dutch at: http://www.minlnv.nl/servlet/page?_pageid=78. Accessed March 2004.", NA, NA, "Office International des Epizootie (World Organisation for Animal Health; OIE), 2003. Available at: www.OIE.int. Accessed 2003.", NA, NA, NA, NA, NA, NA, NA, NA, NA, NA, NA, NA))</t>
  </si>
  <si>
    <t>S016758770900004X</t>
  </si>
  <si>
    <t>2015-09</t>
  </si>
  <si>
    <t>10.1016/j.prevetmed.2015.06.006</t>
  </si>
  <si>
    <t>142-150</t>
  </si>
  <si>
    <t>Controlling highly pathogenic avian influenza outbreaks: An epidemiological and economic model analysis</t>
  </si>
  <si>
    <t>list(given = c("J.A.", "H.J.W.", "E.A.J.", "M.A.P.M.", "R.H.M."), family = c("Backer", "van Roermund", "Fischer", "van Asseldonk", "Bergevoet"), sequence = c("first", "additional", "additional", "additional", "additional"))</t>
  </si>
  <si>
    <t>list(URL = c("https://api.elsevier.com/content/article/PII:S0167587715002184?httpAccept=text/xml", "https://api.elsevier.com/content/article/PII:S0167587715002184?httpAccept=text/plain"), content.type = c("text/xml", "text/plain"), content.version = c("vor", "vor"), intended.application = c("text-mining", "text-mining"))</t>
  </si>
  <si>
    <t>list(key = c("10.1016/j.prevetmed.2015.06.006_bib0005", "10.1016/j.prevetmed.2015.06.006_bib0010", "10.1016/j.prevetmed.2015.06.006_bib0015", "10.1016/j.prevetmed.2015.06.006_bib0020", "10.1016/j.prevetmed.2015.06.006_bib0025", "10.1016/j.prevetmed.2015.06.006_bib0030", "10.1016/j.prevetmed.2015.06.006_bib0035", "10.1016/j.prevetmed.2015.06.006_bib0040", "10.1016/j.prevetmed.2015.06.006_bib0045", "10.1016/j.prevetmed.2015.06.006_bib0050", "10.1016/j.prevetmed.2015.06.006_bib0055", "10.1016/j.prevetmed.2015.06.006_bib0060", _x000D_
"10.1016/j.prevetmed.2015.06.006_bib0065", "10.1016/j.prevetmed.2015.06.006_bib0070", "10.1016/j.prevetmed.2015.06.006_bib0075", "10.1016/j.prevetmed.2015.06.006_bib0080", "10.1016/j.prevetmed.2015.06.006_bib0085", "10.1016/j.prevetmed.2015.06.006_bib0090", "10.1016/j.prevetmed.2015.06.006_bib0095", "10.1016/j.prevetmed.2015.06.006_bib0100", "10.1016/j.prevetmed.2015.06.006_bib0105", "10.1016/j.prevetmed.2015.06.006_bib0110", "10.1016/j.prevetmed.2015.06.006_bib0115", "10.1016/j.prevetmed.2015.06.006_bib0120", _x000D_
"10.1016/j.prevetmed.2015.06.006_bib0125", "10.1016/j.prevetmed.2015.06.006_bib0130", "10.1016/j.prevetmed.2015.06.006_bib0135", "10.1016/j.prevetmed.2015.06.006_bib0140", "10.1016/j.prevetmed.2015.06.006_bib0145", "10.1016/j.prevetmed.2015.06.006_bib0150", "10.1016/j.prevetmed.2015.06.006_bib0155", "10.1016/j.prevetmed.2015.06.006_bib0160", "10.1016/j.prevetmed.2015.06.006_bib0165", "10.1016/j.prevetmed.2015.06.006_bib0170", "10.1016/j.prevetmed.2015.06.006_bib0175", "10.1016/j.prevetmed.2015.06.006_bib0180", _x000D_
"10.1016/j.prevetmed.2015.06.006_bib0185", "10.1016/j.prevetmed.2015.06.006_bib0190", "10.1016/j.prevetmed.2015.06.006_bib0195", "10.1016/j.prevetmed.2015.06.006_bib0200", "10.1016/j.prevetmed.2015.06.006_bib0205", "10.1016/j.prevetmed.2015.06.006_bib0210", "10.1016/j.prevetmed.2015.06.006_bib0215", "10.1016/j.prevetmed.2015.06.006_bib0220", "10.1016/j.prevetmed.2015.06.006_bib0225", "10.1016/j.prevetmed.2015.06.006_bib0230", "10.1016/j.prevetmed.2015.06.006_bib0235"), doi.asserted.by = c("crossref", _x000D_
NA, NA, NA, "crossref", NA, "crossref", "crossref", "crossref", NA, "crossref", NA, "crossref", "crossref", "crossref", "crossref", "crossref", "crossref", NA, NA, NA, NA, "crossref", "crossref", NA, "crossref", "crossref", "crossref", "crossref", "crossref", "crossref", "crossref", "crossref", "crossref", "crossref", "crossref", "crossref", "crossref", "crossref", "crossref", NA, "crossref", "crossref", "crossref", "crossref", "crossref", "crossref"), first.page = c("3", NA, NA, NA, "1085", NA, _x000D_
"27", "849", "247", NA, "e71", NA, "278", "297", NA, "289", "191", "499", NA, NA, NA, NA, "227", "1763", NA, "587", "199", "217", "318", "273", "305", "201", "2864", "1115", "19", "159", "707", "2088", "11269", "1679", NA, "2287", NA, NA, "1003", "18141", "91"), DOI = c("10.1016/S0378-1135(00)00160-7", NA, NA, NA, "10.3382/ps.2009-00400", NA, "10.1016/j.prevetmed.2012.05.012", "10.1098/rsif.2008.0408", "10.1016/j.prevetmed.2008.10.007", NA, "10.1371/journal.pcbi.0030071", NA, "10.1016/j.prevetmed.2008.12.003", _x000D_
"10.1016/j.prevetmed.2010.04.006", "10.1371/journal.ppat.1000281", "10.1080/03079450050118403", "10.1038/nature03974", "10.1007/s10460-007-9086-9", NA, NA, NA, NA, "10.3201/eid1202.050640", "10.1086/315137", NA, "10.1016/S0140-6736(04)15589-X", "10.1111/tbed.12021", "10.1111/tbed.12034", "10.1016/j.prevetmed.2007.04.017", "10.1016/j.prevetmed.2005.09.005", "10.1016/S0308-521X(02)00072-0", "10.1016/j.prevetmed.2010.06.010", "10.1016/j.vaccine.2009.02.085", "10.3382/ps.2009-00556", "10.1098/rspb.2007.1100", _x000D_
"10.1136/vr.157.6.159", "10.1637/8821-040209-Review.1", "10.1086/425583", "10.1128/JVI.79.17.11269-11279.2005", "10.1086/522007", NA, "10.1098/rspb.2007.0542", "10.1079/9780851990774.0115", "10.1007/1-4020-3441-5_15", "10.1017/S0950268803001067", "10.1073/pnas.0505098102", "10.1016/j.virol.2008.08.037"), article.title = c("A review of avian influenza in different bird species", NA, NA, NA, "Financial effects of the highly pathogenic avian influenza outbreaks on the Turkish broiler producers", NA, _x000D_
"Vaccination against foot-and-mouth disease I: epidemiological consequences", "Modeling the effectiveness and risks of vaccination strategies to control classical swine fever epidemics", "The role of backyard poultry flocks in the epidemic of highly pathogenic avian influenza virus (H7N7) in the Netherlands in 2003", NA, "Risk maps for the spread of highly pathogenic avian influenza in poultry", NA, "Back-calculation method shows that within-flock transmission of highly pathogenic avian influenza (H7N7) virus in the Netherlands is not influenced by housing risk factors", _x000D_
"Within-flock transmission of H7N1 highly pathogenic avian influenza virus in turkeys during the Italian epidemic in 1999–2000", "Estimation of transmission parameters of H5N1 avian influenza virus in chickens", "The avian influenza epidemic in Italy, 1999–2000: a review", "Avian flu: H5N1 virus outbreak in migratory waterfowl", "Social-ethical issues concerning the control strategy of animal diseases in the European Union: a survey", NA, NA, NA, NA, "Free-grazing ducks and highly pathogenic avian influenza, Thailand", _x000D_
"Antibody response in individuals infected with avian influenza A (H5N1) viruses and detection of anti-H5 antibody among household and social contacts", NA, "Transmission of H7N7 avian influenza A virus to human beings during a large outbreak in commercial poultry farms in the Netherlands", "Economic analysis of HPAI control in the Netherlands I: epidemiological modeling to support economic analysis", "Economic analysis of HPAI control in the Netherlands II: comparison of control strategies", "Transmission parameters of highly pathogenic avian influenza (H7N1) among industrial poultry farms in northern Italy in 1999–2000", _x000D_
"Analysis of the 1999–2000 highly pathogenic avian influenza (H7N1) epidemic in the main poultry-production area in northern Italy", "Alternative risk financing instruments for swine epidemics", "Multi criteria decision making to evaluate control strategies of contagious animal diseases", "An inactivated H5N2 vaccine reduces transmission of highly pathogenic H5N1 avian influenza virus among native chickens", "The effects of control measures on the economic burden associated with epidemics of avian influenza in Italy", _x000D_
"Epidemiological consequences of an incursion of highly pathogenic H5N1 avian influenza into the British poultry flock", "Origin and evolution of highly pathogenic H5N1 avian influenza in Asia", "Use of epidemiologic models in the control of highly pathogenic avian influenza", "Avian influenza A virus (H7N7) epidemic in the Netherlands in 2003: course of the epidemic and effectiveness of control measures", "Are ducks contributing to the endemicity of highly pathogenic H5N1 influenza virus in Asia", _x000D_
"Transmission of the highly pathogenic avian influenza virus H5N1 within flocks during the 2004 epidemic in Thailand", NA, "Control of a highly pathogenic H5N1 avian influenza outbreak in the GB poultry flock", "Public and Private Schemes Indemnifying Epidemic Livestock Losses in the European Union: a Review", NA, "Comparison of the transmission characteristics of low and high pathogenicity avian influenza a virus (H5N2)", "Quantification of the effect of vaccination on transmission of avian influenza (H7N7) in chickens", _x000D_
"Transmission of highly pathogenic avian influenza H5N1virus in peking ducks is significantly reduced by a genetically distant H5N2 vaccine"), volume = c("74", NA, NA, NA, "89", NA, "107", "6", "88", NA, "3", NA, "88", "95", "5", "29", "436", "24", NA, NA, NA, NA, "12", "180", NA, "363", "61", "61", "81", "73", "75", "96", "27", "89", "275", "157", "54", "190", "79", "196", NA, "274", NA, NA, "131", "102", "382"), author = c("Alexander", NA, NA, NA, "Aral", NA, "Backer", "Backer", "Bavinck", NA, _x000D_
"Boender", NA, "Bos", "Bos", "Bouma", "Capua", "Chen", "Cohen", NA, NA, "European Centre for Disease Prevention and Control", "Ge", "Gilbert", "Katz", "Keeling", "Koopmans", "Longworth", "Longworth", "Mannelli", "Mannelli", "Meuwissen", "Mourits", "Poetri", "Sartore", "Sharkey", "Sims", "Stegeman", "Stegeman", "Sturm-Ramirez", "Tiensin", NA, "Truscott", "Van Asseldonk", NA, "Van der Goot", "Van der Goot", "Van der Goot"), year = c("2000", NA, NA, NA, "2010", NA, "2012", "2009", "2009", NA, "2007", _x000D_
NA, "2009", "2010", "2009", "2000", "2005", "2007", NA, NA, "2014", "2008", "2006", "1999", "2008", "2004", "2014", "2014", "2007", "2006", "2003", "2010", "2009", "2010", "2008", "2005", "2010", "2004", "2005", "2007", NA, "2007", "2006", NA, "2003", "2005", "2008"), journal.title = c("Vet. Microbiol.", NA, NA, NA, "Poult. Sci.", NA, "Prev. Vet. Med.", "J. R. Soc. Interface", "Prev. Vet. Med.", NA, "PLoS Comput. Biol.", NA, "Prev. Vet. Med.", "Prev. Vet. Med.", "PLoS Pathog.", "Avian Pathol.", "Nature", _x000D_
"Agric. Human Values", NA, NA, NA, NA, "Emerg. Infect. Dis.", "J. Infect. Dis.", NA, "Lancet", "Transbound. Emerg. Dis.", "Transbound. Emerg. Dis.", "Prev. Vet. Med.", "Prev. Vet. Med.", "Agric. Syst.", "Prev. Vet. Med.", "Vaccine", "Poult. Sci.", "P R Soc B", "Vet. Rec.", "Avian Dis.", "J. Infect. Dis.", "J. Virol.", "J. Infect. Dis.", NA, "P R Soc. B", NA, NA, "Epidemiol. Infect.", "Proc. Natl. Acad. Sci. U. S. A.", "Virology"), unstructured = c(NA, "Anon., 2004. Dierziektebeleid met draagvlak. Advies over de bestrijding van zeer besmettelijke dierziekten. Deel 2–Onderbouwing van het advies. In: DierAangelegenheden., G.u.v.d.R.v.h.L.G.e.d.R.v. (Ed.), 88 pp. [In Dutch].", _x000D_
"Anon., 2007. Contingency plan avian influenza (Beleidsdraaiboek Aviaire Influenza), v. 1.0. Ministry of Economic Affairs, 226 pp. [In Dutch].", "Anonymous, 2005. Wijziging Regeling ter wering van Aviaire Influenza II en de Regeling preventie, bestrijding en monitoring van besmettelijke dierziekten en zoönosen en TSE’s. Staatscourant 204, TRCJZ/2005/3119.", NA, "Backer, J., Bergevoet, R., Fischer, E., Nodelijk, G., Bosman, K., Saatkamp, H., van Roermund, H., 2011. Control of highly pathogenic avian influenza: epidemiological and economic aspects. LEI Wageningen UR Den Haag.", _x000D_
NA, NA, NA, "Bergevoet, R.H.M., Van Asseldonk, M.A.P.M., Bokma-Bakker, M., Denormandie, N., A.R.W., E., De Koeijer, A., Marchot, P., Saatkamp, H.W., Santini, N., Wilkens, E., 2011. Feasibility study on the revision of Council Decision 2009/470/EC (ex 90/424/EEC) on expenditure in the veterinary field with a view to develop a harmonized EU framework for cost and responsibility sharing schemes for animal diseases. EU DG Sanco.", NA, "Borck Høg, B., Rosenquist, H., Sørensen, A.I.V., Larsen, L.S., Osek, J., Wieczorek, K., Kusyk, P., Cerdá-Cuéllar, M., Dolz, R., Urdaneta, S., David, B., Hofshagen, M., Wagenaar, J.A., Bolder, N., Jørgensen, F., Williams, N., Merga, Y., Humphrey, T., 2011. Questionnaire survey among broiler producers in six European countries. CAMCON. ISBN: 978-87-92763-21-1.", _x000D_
NA, NA, NA, NA, NA, NA, "Council Directive 2005/94/EC, 2005. on community measures for the control of avian influenza and repealing Directive 92/40/EEC. Official Journal of the European Union, L10/16–L10/65.", "Dijkhuizen, A.A., Morris, R.S., 1997. Animal health economics: principles and applications. University of Sydney Sydney.", NA, NA, NA, NA, NA, NA, NA, NA, NA, NA, NA, NA, NA, NA, NA, NA, NA, NA, NA, NA, "Treep, L., Brandwijk, T., Olink, J., Tillie, F., Veer, M., Verhoek, A., 2004. Verkenning hobbydierhouderij. 88p.", _x000D_
NA, NA, "Van Asseldonk, M.A.P.M., Meuwissen, M.P.M., Mourits, M.C.M., Huirne, R.B.M., 2005. Economics of controlling avian influenza epidemics. In: Schrijver, R.S., Koch, G. (Eds.), Avian Influenza: Prevention and Control.", NA, NA, NA), series.title = c(NA, NA, NA, NA, NA, NA, NA, NA, NA, NA, NA, NA, NA, NA, NA, NA, NA, NA, NA, NA, "Outbreak of Highly Pathogenic Avian Influenza A(H5N8) in Europe –20 November 2014", "Flexible Decision-Making in Crisis Events: Discovering Real Options in the Control of Foot-and-Mouth Disease Epidemics", _x000D_
NA, NA, "Modeling Infectious Diseases in humans and animals", NA, NA, NA, NA, NA, NA, NA, NA, NA, NA, NA, NA, NA, NA, NA, NA, NA, NA, NA, NA, NA, NA))</t>
  </si>
  <si>
    <t>S0167587715002184</t>
  </si>
  <si>
    <t>list(name = "The Dutch Ministry of Economic Affairs")</t>
  </si>
  <si>
    <t>list(date = "2015-09-01", content.version = "tdm", delay.in.days = 0, URL = "https://www.elsevier.com/tdm/userlicense/1.0/")</t>
  </si>
  <si>
    <t>list(value = c("Elsevier", "Controlling highly pathogenic avian influenza outbreaks: An epidemiological and economic model analysis", "Preventive Veterinary Medicine", "https://doi.org/10.1016/j.prevetmed.2015.06.006", "article", "Copyright © 2015 Elsevier B.V. All rights reserved."), name = c("publisher", "articletitle", "journaltitle", "articlelink", "content_type", "copyright"), label = c("This article is maintained by", "Article Title", "Journal Title", "CrossRef DOI link to publisher maintained version", _x000D_
"Content Type", "Copyright"))</t>
  </si>
  <si>
    <t>10.1038/s41598-021-81254-z</t>
  </si>
  <si>
    <t>2021-01-15</t>
  </si>
  <si>
    <t>Estimating epidemiological parameters using diagnostic testing data from low pathogenicity avian influenza infected turkey houses</t>
  </si>
  <si>
    <t>&lt;jats:title&gt;Abstract&lt;/jats:title&gt;&lt;jats:p&gt;Limiting spread of low pathogenicity avian influenza (LPAI) during an outbreak is critical to reduce the negative impact on poultry producers and local economies. Mathematical models of disease transmission can support outbreak control efforts by estimating relevant epidemiological parameters. In this article, diagnostic testing data from each house on a premises infected during a LPAI H5N2 outbreak in the state of Minnesota in the United States in 2018 was used to estimate the time of virus introduction and adequate contact rate, which determines the rate of disease spread. A well-defined most likely time of virus introduction, and upper and lower 95% credibility intervals were estimated for each house. The length of the 95% credibility intervals ranged from 11 to 22 with a mean of 17 days. In some houses the contact rate estimates were also well-defined; however, the estimated upper 95% credibility interval bound for the contact rate was occasionally dependent on the upper bound of the prior distribution. The estimated modes ranged from 0.5 to 6.0 with a mean of 2.8 contacts per day. These estimates can be improved with early detection, increased testing of monitored premises, and combining the results of multiple barns that possess similar production systems.&lt;/jats:p&gt;</t>
  </si>
  <si>
    <t>list(given = c("Peter J.", "Sasidhar", "Amos", "Erica", "Mia Kim", "Marie", "Carol J."), family = c("Bonney", "Malladi", "Ssematimba", "Spackman", "Torchetti", "Culhane", "Cardona"), sequence = c("first", "additional", "additional", "additional", "additional", "additional", "additional"))</t>
  </si>
  <si>
    <t>list(URL = c("https://www.nature.com/articles/s41598-021-81254-z.pdf", "https://www.nature.com/articles/s41598-021-81254-z", "https://www.nature.com/articles/s41598-021-81254-z.pdf"), content.type = c("application/pdf", "text/html", "application/pdf"), content.version = c("vor", "vor", "vor"), intended.application = c("text-mining", "text-mining", "similarity-checking"))</t>
  </si>
  <si>
    <t>list(key = c("81254_CR1", "81254_CR2", "81254_CR3", "81254_CR4", "81254_CR5", "81254_CR6", "81254_CR7", "81254_CR8", "81254_CR9", "81254_CR10", "81254_CR11", "81254_CR12", "81254_CR13", "81254_CR14", "81254_CR15", "81254_CR16", "81254_CR17", "81254_CR18", "81254_CR19", "81254_CR20", "81254_CR21", "81254_CR22", "81254_CR23", "81254_CR24", "81254_CR25", "81254_CR26", "81254_CR27", "81254_CR28", "81254_CR29", "81254_CR30", "81254_CR31", "81254_CR32", "81254_CR33", "81254_CR34", "81254_CR35", "81254_CR36", _x000D_
"81254_CR37"), doi.asserted.by = c("crossref", "publisher", "publisher", "publisher", "publisher", "publisher", "publisher", "publisher", NA, NA, NA, "publisher", NA, "publisher", NA, "publisher", "publisher", "publisher", "publisher", "publisher", NA, "crossref", NA, "publisher", "publisher", "crossref", "publisher", "publisher", "publisher", NA, NA, "publisher", "publisher", NA, "publisher", "publisher", NA), unstructured = c("Halvorson, D. A. In Avian Influenza (ed David E. Swayne) Ch. 23, 513–536 (Blackwell Publishing Ltd., 2008).", _x000D_
"Halvorson, D. A. The control of H5 or H7 mildly pathogenic avian influenza: a role for inactivated vaccine. Avian Pathol. 31, 5–12 (2002).", "Comin, A., Klinkenberg, D., Marangon, S., Toffan, A. &amp; Stegeman, A. Transmission dynamics of low pathogenicity avian influenza infections in Turkey flocks. PLoS ONE 6, e26935 (2011).", "Pinsent, A., Blake, I. M., White, M. T. &amp; Riley, S. Surveillance of low pathogenic novel H7N9 avian influenza in commercial poultry barns: detection of outbreaks and estimation of virus introduction time. BMC Infect. Dis. 14, 427 (2014).", _x000D_
"Bos, M. E. et al. Estimating the day of highly pathogenic avian influenza (H7N7) virus introduction into a poultry flock based on mortality data. Vet. Res. 38, 493–504 (2007).", "Stegeman, A., Elbers, A. R., Bouma, A., de Smit, H. &amp; de Jong, M. C. Transmission of classical swine fever virus within herds during the 1997–1998 epidemic in The Netherlands. Prevent. Vet. Med. 42, 201–218 (1999).", "Guinat, C. et al. Inferring within-herd transmission parameters for African swine fever virus using mortality data from outbreaks in the Russian Federation. Transbound. Emerg. Dis. 65, e264–e271 (2018).", _x000D_
"Hartig, F., Calabrese, J. M., Reineking, B., Wiegand, T. &amp; Huth, A. Statistical inference for stochastic simulation models–theory and application. Ecol. Lett. 14, 816–827 (2011).", "U.S. Department of Agriculture, A. P. H. I. S. Code of Federal Regulations (ed Code of Federal Regulations) (U.S. Government Publishing Office, 2019).", "USDA-APHIS. Epidemiologic and other analyses of avian influenza infected poultry flocks: February, 2019 Report. 72 (Fort Collins, CO, April 2019).", "Agriculture, U. S. D. o. Code of Federal Regulations, Title 9, Part 56, Control of H5/H7 low pathogenic avian influenza. Federal Register, 206–215 (2019).", _x000D_
"Bonney, P. J. et al. Evaluating the effect of the within-flock disease transmission rate on pre-movement active surveillance in low pathogenicity avian influenza infected flocks. Avian Dis. 63, 249–256 (2018).", "Becker, N. G. Analysis of Infectious Disease Data (Chapman and Hall, London, 1989).", "Ssematimba, A. et al. Estimating the between-farm transmission rates for highly pathogenic avian influenza subtype H5N1 epidemics in Bangladesh between 2007 and 2013. Transbound. Emerg. Dis. 65, e127–e134 (2018).", _x000D_
"Pillai, S., Pantin-Jackwood, M., Suarez, D., Saif, Y. &amp; Lee, C.-W. Pathobiological characterization of low-pathogenicity H5 avian influenza viruses of diverse origins in chickens, ducks and turkeys. Adv. Virol. 155, 1439–1451 (2010).", "Iqbal, M. et al. Selection of variant viruses during replication and transmission of H7N1 viruses in chickens and turkeys. Virology 433, 282–295 (2012).", "Pantin-Jackwood, M. J., Stephens, C. B., Bertran, K., Swayne, D. E. &amp; Spackman, E. The pathogenesis of H7N8 low and highly pathogenic avian influenza viruses from the United States 2016 outbreak in chickens, turkeys and mallards. PLoS ONE 12, e0177265 (2017).", _x000D_
"Saenz, R. A. et al. Quantifying transmission of highly pathogenic and low pathogenicity H7N1 avian influenza in turkeys. PLoS ONE 7, e45059 (2012).", "Spackman, E. et al. The pathogenesis of low pathogenicity H7 avian influenza viruses in chickens, ducks and turkeys. Virol. J. 7, 331 (2010).", "Dundon, W. G., Maniero, S., Toffan, A., Capua, I. &amp; Cattoli, G. Appearance of serum antibodies against the avian influenza nonstructural 1 protein in experimentally infected chickens and turkeys. Avian Dis. 51, 209–212 (2007).", _x000D_
"Morales, A. C. Pathogenesis, Virus Shedding and Serologic Response in Selected Domestic Avian Species Against Low Pathogenic Avian Influenza (LPAI) Wild Bird Isolates (University of Georgia, Athens, 2008).", "Homme, P., Easterday, B. &amp; Anderson, D. Avian influenza virus infections. II. Experimental epizootiology of influenza A/Turkey/Wisconsin/1966 virus in turkeys. Avian Dis. 240–247 (1970).", "Preskenis, L. Characterization of Recent North American Low-Pathogencity Avian Influenza H7 Isolates in SPF Leghorns, Turkeys and Pekin Ducks (University of Delaware, Newark, 2010).", _x000D_
"Spackman, E. et al. Development of a real-time reverse transcriptase PCR assay for type A influenza virus and the avian H5 and H7 hemagglutinin subtypes. J. Clin. Microbiol. 40, 3256–3260 (2002).", "Comin, A., Stegeman, A., Marangon, S. &amp; Klinkenberg, D. Evaluating surveillance strategies for the early detection of low pathogenicity avian influenza infections. PLoS ONE 7, e35956 (2012).", "Ssematimba, A. et al. Estimating within-flock transmission rate parameter for H5N2 highly pathogenic avian influenza virus in Minnesota turkey flocks during the 2015 epizootic. Epidemiol. Infect. 147 (2019).", _x000D_
"Bos, M. E., Nielen, M., Koch, G., Stegeman, A. &amp; De Jong, M. C. Effect of H7N1 vaccination on highly pathogenic avian influenza H7N7 virus transmission in turkeys. Vaccine 26, 6322–6328 (2008).", "Bos, M. E. et al. Within-flock transmission of H7N1 highly pathogenic avian influenza virus in turkeys during the Italian epidemic in 1999–2000. Prevent. Vet. Med. 95, 297–300 (2010).", "Bos, M. E. et al. Back-calculation method shows that within-flock transmission of highly pathogenic avian influenza (H7N7) virus in the Netherlands is not influenced by housing risk factors. Prevent. Vet. Med. 88, 278–285 (2009).", _x000D_
"R: A language and environment for statistical computing (R Foundation for Statistical Computing, Vienna, Austria, 2020).", "Kernighan, B. W. &amp; Ritchie, D. M. The C Programming Language. Vol. 2 (Prentice-Hall Englewood Cliffs, NJ, 1988).", "Wickham, H. ggplot2: Elegant Graphics for Data Analysis (Springer, New York, 2016).", "Todd Weaver, J. et al. A simulation-based evaluation of premovement active surveillance protocol options for the managed movement of turkeys to slaughter during an outbreak of highly pathogenic avian influenza in the United States. Avian Dis. 60, 132–145 (2016).", _x000D_
"Cardona, C. et al. An assessment of the risk associated with movement of broilers to market into, within, and out of a control area during a highly pathogenic avian influenza outbreak in the United States. 221 (Fort Collins, CO, October 2018).", "Raue, A., Kreutz, C., Theis, F. J. &amp; Timmer, J. Joining forces of Bayesian and frequentist methodology: a study for inference in the presence of non-identifiability. Philos. Trans. R. Soc. A Math. Phys. Eng. Sci. 371, 20110544 (2013).", "Marjoram, P., Molitor, J., Plagnol, V. &amp; Tavaré, S. Markov chain Monte Carlo without likelihoods. Proc. Natl. Acad. Sci. 100, 15324–15328 (2003).", _x000D_
"USDA-APHIS. Epidemiologic and other analyses of avian influenza affected poultry flocks: May 25, 2018 report. 36 (Fort Collins, CO, May 2018)."), DOI = c("10.1002/9780813818634.ch23", "10.1080/03079450120106570", "10.1371/journal.pone.0026935", "10.1186/1471-2334-14-427", "10.1051/vetres:2007008", "10.1016/S0167-5877(99)00076-8", "10.1111/tbed.12748", "10.1111/j.1461-0248.2011.01640.x", NA, NA, NA, "10.1637/11889-042718-ResNote.1", NA, "10.1111/tbed.12692", NA, "10.1016/j.virol.2012.08.001", "10.1371/journal.pone.0177265", _x000D_
"10.1371/journal.pone.0045059", "10.1186/1743-422X-7-331", "10.1637/7556-033106R.1", NA, "10.2307/1588468", NA, "10.1128/JCM.40.9.3256-3260.2002", "10.1371/journal.pone.0035956", "10.1017/S0950268819000633", "10.1016/j.vaccine.2008.09.022", "10.1016/j.prevetmed.2010.04.006", "10.1016/j.prevetmed.2008.12.003", NA, NA, "10.1007/978-3-319-24277-4", "10.1637/11108-042415-Reg", NA, "10.1098/rsta.2011.0544", "10.1073/pnas.0306899100", NA), first.page = c(NA, "5", "e26935", "427", "493", "201", "e264", _x000D_
"816", NA, NA, NA, "249", NA, "e127", "1439", "282", "e0177265", "e45059", "331", "209", NA, NA, NA, "3256", "e35956", NA, "6322", "297", "278", NA, NA, NA, "132", NA, "20110544", "15324", NA), volume = c(NA, "31", "6", "14", "38", "42", "65", "14", NA, NA, NA, "63", NA, "65", "155", "433", "12", "7", "7", "51", NA, NA, NA, "40", "7", NA, "26", "95", "88", NA, NA, NA, "60", NA, "371", "100", NA), author = c(NA, "DA Halvorson", "A Comin", "A Pinsent", "ME Bos", "A Stegeman", "C Guinat", "F Hartig", _x000D_
NA, NA, NA, "PJ Bonney", "NG Becker", "A Ssematimba", "S Pillai", "M Iqbal", "MJ Pantin-Jackwood", "RA Saenz", "E Spackman", "WG Dundon", "AC Morales", NA, "L Preskenis", "E Spackman", "A Comin", NA, "ME Bos", "ME Bos", "ME Bos", NA, NA, "H Wickham", "J Todd Weaver", NA, "A Raue", "P Marjoram", NA), year = c(NA, "2002", "2011", "2014", "2007", "1999", "2018", "2011", NA, NA, NA, "2018", "1989", "2018", "2010", "2012", "2017", "2012", "2010", "2007", "2008", NA, "2010", "2002", "2012", NA, "2008", _x000D_
"2010", "2009", NA, NA, "2016", "2016", NA, "2013", "2003", NA), journal.title = c(NA, "Avian Pathol.", "PLoS ONE", "BMC Infect. Dis.", "Vet. Res.", "Prevent. Vet. Med.", "Transbound. Emerg. Dis.", "Ecol. Lett.", NA, NA, NA, "Avian Dis.", NA, "Transbound. Emerg. Dis.", "Adv. Virol.", "Virology", "PLoS ONE", "PLoS ONE", "Virol. J.", "Avian Dis.", NA, NA, NA, "J. Clin. Microbiol.", "PLoS ONE", NA, "Vaccine", "Prevent. Vet. Med.", "Prevent. Vet. Med.", NA, NA, NA, "Avian Dis.", NA, "Philos. Trans. R. Soc. A Math. Phys. Eng. Sci.", _x000D_
"Proc. Natl. Acad. Sci.", NA), volume.title = c(NA, NA, NA, NA, NA, NA, NA, NA, NA, NA, NA, NA, "Analysis of Infectious Disease Data", NA, NA, NA, NA, NA, NA, NA, "Pathogenesis, Virus Shedding and Serologic Response in Selected Domestic Avian Species Against Low Pathogenic Avian Influenza (LPAI) Wild Bird Isolates", NA, "Characterization of Recent North American Low-Pathogencity Avian Influenza H7 Isolates in SPF Leghorns, Turkeys and Pekin Ducks", NA, NA, NA, NA, NA, NA, NA, NA, "ggplot2: Elegant Graphics for Data Analysis", _x000D_
NA, NA, NA, NA, NA))</t>
  </si>
  <si>
    <t>81254</t>
  </si>
  <si>
    <t>list(name = c("State of Minnesota Board of Animal Health", "Center for Epidemiology and Animal Health", "B.S. Pomeroy Chair in Avian Health"), award1 = c("CON000000075615", "AP18VSCEAH00C016", NA), award2 = c("CON000000075615", "AP18VSCEAH00C016", NA), award3 = c("CON000000075615", "AP18VSCEAH00C016", NA), award4 = c("CON000000075615", "AP18VSCEAH00C016", NA), award5 = c("CON000000075615", "AP18VSCEAH00C016", NA))</t>
  </si>
  <si>
    <t>list(date = c("2021-01-15", "2021-01-15"), content.version = c("tdm", "vor"), delay.in.days = c(0, 0), URL = c("https://creativecommons.org/licenses/by/4.0", "https://creativecommons.org/licenses/by/4.0"))</t>
  </si>
  <si>
    <t>list(value = c("6 October 2020", "5 January 2021", "15 January 2021", "The authors declare no competing interests."), order = c(1, 2, 3, 1), name = c("received", "accepted", "first_online", "Ethics"), label = c("Received", "Accepted", "First Online", NA), group.name = c("ArticleHistory", "ArticleHistory", "ArticleHistory", "EthicsHeading"), group.label = c("Article History", "Article History", "Article History", "Competing interests"))</t>
  </si>
  <si>
    <t>Eurosurveillance</t>
  </si>
  <si>
    <t>2017-02-16</t>
  </si>
  <si>
    <t>10.2807/1560-7917.es.2017.22.7.30462</t>
  </si>
  <si>
    <t>1560-7917</t>
  </si>
  <si>
    <t>European Centre for Disease Control and Prevention (ECDC)</t>
  </si>
  <si>
    <t>Inference and forecast of H7N9 influenza in China, 2013 to 2015</t>
  </si>
  <si>
    <t>&lt;jats:p&gt;The recent emergence of A(H7N9) avian influenza poses a significant challenge to public health in China and around the world; however, understanding of the transmission dynamics and progression of influenza A(H7N9) infection in domestic poultry, as well as spillover transmission to humans, remains limited. Here, we develop a mathematical model–Bayesian inference system which combines a simple epidemic model and data assimilation method, and use it in conjunction with data on observed human influenza A(H7N9) cases from 19 February 2013 to 19 September 2015 to estimate key epidemiological parameters and to forecast infection in both poultry and humans. Our findings indicate a high outbreak attack rate of 33% among poultry but a low rate of chicken-to-human spillover transmission. In addition, we generated accurate forecasts of the peak timing and magnitude of human influenza A(H7N9) cases. This work demonstrates that transmission dynamics within an avian reservoir can be estimated and that real-time forecast of spillover avian influenza in humans is possible.&lt;/jats:p&gt;</t>
  </si>
  <si>
    <t>list(given = c("Ruiyun", "Yuqi", "Alex", "Sasikiran", "Jun", "Xuyi", "Bing", "Jeffrey"), family = c("Li", "Bai", "Heaney", "Kandula", "Cai", "Zhao", "Xu", "Shaman"), sequence = c("first", "additional", "additional", "additional", "additional", "additional", "additional", "additional"), affiliation1.name = c("State Key Laboratory of Remote Sensing Science, College of Global Change and Earth System Science, Beijing Normal University, Beijing, China", NA, NA, NA, NA, NA, "State Key Laboratory of Remote Sensing Science, College of Global Change and Earth System Science, Beijing Normal University, Beijing, China", _x000D_
NA), affiliation2.name = c("Department of Environmental Health Sciences, Mailman School of Public Health, Columbia University, New York, United States", NA, NA, NA, NA, NA, "Ministry of Education Key Laboratory for Earth System Modeling, Center for Earth System Science, Tsinghua University, Beijing, China", NA), affiliation.name = c(NA, "Ministry of Education Key Laboratory for Earth System Modeling, Center for Earth System Science, Tsinghua University, Beijing, China", "Department of Environmental Health Sciences, Mailman School of Public Health, Columbia University, New York, United States", _x000D_
"Department of Environmental Health Sciences, Mailman School of Public Health, Columbia University, New York, United States", "Ministry of Education Key Laboratory for Earth System Modeling, Center for Earth System Science, Tsinghua University, Beijing, China", "Ministry of Education Key Laboratory for Earth System Modeling, Center for Earth System Science, Tsinghua University, Beijing, China", NA, "Department of Environmental Health Sciences, Mailman School of Public Health, Columbia University, New York, United States"_x000D_
))</t>
  </si>
  <si>
    <t>list(issue = c("5772", "1", NA, "2", NA, NA, "7470", "9881", "20", NA, NA, "5", "16", "1", "5627", "2", "1", NA, "50", "9", "7", "12", "5", "12", "9", "9916", "12", "11", "3", NA), key = c("r1", "r2", "r3", "r4", "r5", "r6", "r7", "r8", "r9", "r10", "r11", "r12", "r13", "r14", "r15", "r16", "r17", "r18", "r19", "r20", "r21", "r22", "r23", "r24", "r25", "r26", "r27", "r28", "r29", "r30"), doi.asserted.by = c("crossref", "crossref", NA, "crossref", NA, NA, "crossref", "crossref", "crossref", NA, NA, _x000D_
"crossref", "crossref", "crossref", "crossref", "crossref", "crossref", "crossref", "crossref", "crossref", "crossref", "crossref", "crossref", "crossref", "crossref", "crossref", "crossref", "crossref", "crossref", NA), first.page = c("384", "152", NA, "150633", NA, NA, "241", "1926", "32", NA, NA, "e0126335", "1857", "23", "1966", "177", "214", "2837", "20425", "2723", "e1004383", "2884", "306", "e111834", "1565", "541", "2034", "878", "e0151333", NA), DOI = c("10.1126/science.1122438", "10.1128/mr.56.1.152-179.1992", _x000D_
NA, "10.1098/rsos.150633", NA, NA, "10.1038/nature12515", "10.1016/S0140-6736(13)60938-1", "10.2807/ese.18.20.20481-en", NA, NA, "10.1371/journal.pone.0126335", "10.1007/s11434-013-5873-4", "10.1177/096228029300200103", "10.1126/science.1086616", "10.1111/irv.12217", "10.1186/1741-7015-11-214", "10.1038/ncomms3837", "10.1073/pnas.1208772109", "10.1073/pnas.1415012112", "10.1371/journal.pcbi.1004383", "10.1175/1520-0493(2001)129&lt;2884:AEAKFF&gt;2.0.CO;2", "10.1111/j.1750-2659.2011.00234.x", "10.1371/journal.pone.0111834", _x000D_
"10.3201/eid2009.131243", "10.1016/S0140-6736(13)61904-2", "10.3201/eid2012.140765", "10.1007/s13238-014-0084-6", "10.1371/journal.pone.0151333", NA), article.title = c("Global patterns of influenza a virus in wild birds.", "Evolution and ecology of influenza A viruses.", NA, "Does influenza A virus infection affect movement behaviour during stopover in its wild reservoir host?", NA, NA, "The genesis and source of the H7N9 influenza viruses causing human infections in China.", "Origin and diversity of novel avian influenza A H7N9 viruses causing human infection: phylogenetic, structural, and coalescent analyses.", _x000D_
"Epidemiological link between exposure to poultry and all influenza A(H7N9) confirmed cases in Huzhou city, China, March to May 2013.", NA, NA, "Environmental sampling for avian influenza A(H7N9) in live-poultry markets in Guangdong, China.", "Isolation and characterization of H7N9 viruses from live poultry markets – implication of the source of current H7N9 infection in humans.", "The estimation of the basic reproduction number for infectious diseases.", "Transmission dynamics and control of severe acute respiratory syndrome.", _x000D_
"The 1918 influenza pandemic in New York City: age-specific timing, mortality, and transmission dynamics.", "Transmission potential of influenza A/H7N9, February to May 2013, China.", "Real-time influenza forecasts during the 2012-2013 season.", "Forecasting seasonal outbreaks of influenza.", "Inference of seasonal and pandemic influenza transmission dynamics.", "Forecasting influenza epidemics in Hong Kong.", "An ensemble adjustment Kalman Filter for data assimilation.", "Transmission parameters of the A/H1N1 (2009) influenza virus pandemic: a review.", _x000D_
"Quantification of bird-to-bird and bird-to-human infections during 2013 novel H7N9 avian influenza outbreak in China.", "Live poultry market closure and control of avian influenza A(H7N9), Shanghai, China.", "Effect of closure of live poultry markets on poultry-to-person transmission of avian influenza A H7N9 virus: an ecological study.", "Circulation of reassortant influenza A(H7N9) viruses in poultry and humans, Guangdong Province, China, 2013.", "Continuous reassortments with local chicken H9N2 virus underlie the human-infecting influenza A (H7N9) virus in the new influenza season, Guangdong, China.", _x000D_
"Seasonality of influenza A(H7N9) in China – fitting simple epidemic models to human cases.", NA), volume = c("312", "56", NA, "3", NA, NA, "502", "381", "18", NA, NA, "10", "58", "2", "300", "8", "11", "4", "109", "112", "11", "129", "5", "9", "20", "383", "20", "5", "11", NA), author = c("Olsen", "Webster", NA, "Bengtsson", NA, NA, "Lam", "Liu", "Han", NA, NA, "Kang", "Shi", "Dietz", "Lipsitch", "Yang", "Chowell", "Shaman", "Shaman", "Yang", "Yang", "Anderson", "Boëlle", "Hsieh", "He", "Yu", _x000D_
"Ke", "Qi", "Lin", NA), year = c("2006", "1992", NA, "2016", NA, NA, "2013", "2013", "2013", NA, NA, "2015", "2013", "1993", "2003", "2014", "2013", "2013", "2012", "2015", "2015", "2001", "2011", "2014", "2014", "2014", "2014", "2014", "2016", NA), journal.title = c("Science", "Microbiol Rev", NA, "R Soc Open Sci", NA, NA, "Nature", "Lancet", "Euro Surveill", NA, NA, "PLoS One", "Chin Sci Bull", "Stat Methods Med Res", "Science", "Influenza Other Respi Viruses", "BMC Med", "Nat Commun", "Proc Natl Acad Sci USA", _x000D_
"Proc Natl Acad Sci USA", "PLOS Comput Biol", "Mon Weather Rev", "Influenza Other Respi Viruses", "PLoS One", "Emerg Infect Dis", "Lancet", "Emerg Infect Dis", "Protein Cell", "PLoS One", NA), unstructured = c(NA, NA, "Centers for Disease Control and Prevention (CDC). Transmission of influenza viruses from animals to people. Atlanta: CDC; 2014. Available from: http://www.cdc.gov/flu/about/viruses/transmission.htm", NA, "European Centre for Disease Prevention and Control (ECDC). Updated rapid risk assessment – human infection with a novel avian influenza A(H7N9) virus, China. Stockholm: ECDC; 2014. Available from: http://www.ecdc.europa.eu/en/publications/Publications/influenza-AH7N9-China-rapid-risk-assessment-27-January-2014.pdf", _x000D_
"Food and Agriculture Organization (FAO). Fourth wave of H7N9 avian influenza threatens livelihoods, public health. Rome: FAO; 2015. Available from: http://www.fao.org/ag/againfo/programmes/en/empres/news_151015.html", NA, NA, NA, "Centers for Disease Control and Prevention (CDC). Avian influenza A (H7N9) virus. Updated on 12 Feb 2014. Atlanta: CDC; 2014. Available from: http://www.cdc.gov/flu/avianflu/h7n9-virus.htm", "Public Health Agency of Canada. Summary of assessment of public health risk to Canada associated with avian influenza A(H7N9) virus in China. Montréal: Public Health Agency of Canada; 2016. Available from: http://phac-aspc.gc.ca/eri-ire/h7n9/risk_assessment-evaluation_risque-eng.php", _x000D_
NA, NA, NA, NA, NA, NA, NA, NA, NA, NA, NA, NA, NA, NA, NA, NA, NA, NA, "Ministry of Agriculture of the People’s Republic of China (MOA). Emergency guide for H7N9 avian influenza in animals (for trial implentation). Beijing: MOA; 2013. Available from: http://www.moa.gov.cn/govpublic/SYJ/201304/t20130409_3428338.htm."))</t>
  </si>
  <si>
    <t>list(date = "2017-02-16", content.version = "unspecified", delay.in.days = 0, URL = "http://creativecommons.org/licenses/by/4.0/")</t>
  </si>
  <si>
    <t>http://dx.doi.org/10.2807/1560-7917.es.crp2020</t>
  </si>
  <si>
    <t>10.3934/mbe.2019170</t>
  </si>
  <si>
    <t>3393-3410</t>
  </si>
  <si>
    <t>Evaluating the effect of virus mutation on the transmission of avian influenza H7N9 virus in China based on dynamical model</t>
  </si>
  <si>
    <t>list(given = c("Ning", NA, "Juan", "Li", "Zhen", NA, NA), family = c("Bai", NA, "Zhang", "Li", "Jin", NA, NA), sequence = c("first", "first", "additional", "additional", "additional", "additional", "additional"), name = c(NA, "1 Complex Systems Research Center, Shanxi University, Taiyuan, Shanxi 030006, People’s Republicof China", NA, NA, NA, "2 Shanxi Key Laboratory of Mathematical Techniques and Big Data Analysis on Disease Control andPrevention, Shanxi University, Taiyuan, Shanxi 030006, People’s Republic of China", _x000D_
"3 School of Computer &amp;amp; Information Technology, Shanxi University, Taiyuan, Shanxi 030006,People’s Republic of China"))</t>
  </si>
  <si>
    <t>list(URL = "http://www.aimspress.com/article/10.3934/mbe.2019170", content.type = "unspecified", content.version = "vor", intended.application = "similarity-checking")</t>
  </si>
  <si>
    <t>list(unstructured = c("4. &lt;em&gt;Avian Influenza Report,&lt;/em&gt; Report of the government of the Hong Kong Special AdministrativeRegion, Available from: https://www.chp.gov.hk/sc/resources/29/332.html.", "5. X. Wang, H. Jiang, P. Wu, et al, Epidemiology of avian influenza A H7N9 virus in humanbeings across five epidemics in mainland China, 2013-17: an epidemiological study of laboratory-confirmed case series, &lt;em&gt;Lancet Infect. Dis.,&lt;/em&gt; 17 (2017), 822–832.", "6. A. Badulak, Human Infections with the Emerging Avian Influenza A H7N9 Virus from WetMarket Poultry: Clinical Analysis and Characterization of Viral Genome,&lt;em&gt; J. Emerg. Med.,&lt;/em&gt; 45(2013), 484.", _x000D_
"8. &lt;em&gt;Human infection with avian influenza A(H7N9) virus - China,&lt;/em&gt; Report of World Health Organiza-tion, Available from: http://www.who.int/csr/don/27-february-2017-ah7n9-china/en/.", "11. C. Quan, W. Shi, Y. Yang, et al, New threats of H7N9 influenza virus: the spread and evolution ofhighly and low pathogenic variants with high genomic diversity in Wave Five, &lt;em&gt;J. Virol.,&lt;/em&gt; 92 (2018),JVI.00301-18.", "12. &lt;em&gt;Official Veterinary Bulletin,&lt;/em&gt; Report of Ministry of Agriculture of the People's Republic of China,Available from: http://jiuban.moa.gov.cn/zwllm/tzgg/gb/sygb/.", _x000D_
"26. &lt;em&gt;Guangdong statistical yearbook,&lt;/em&gt; Report of Guangdong statistical information network, Availablefrom: http://www.gdstats.gov.cn/tjsj/gdtjnj/.", "27. &lt;em&gt;Nation data,&lt;/em&gt; Report of Nation Bureau of Statistics of China, Available from: http://data.stats.gov.cn/easyquery.htm?cn=E0103."), article.title = c("&lt;em&gt;Avian Influenza Report,&lt;/em&gt; Report of the government of the Hong Kong Special AdministrativeRegion, Available", "X. Wang, H. Jiang, P. Wu, et al, Epidemiology of avian influenza A H7N9 virus in humanbeings across five epidemics in mainland China,", _x000D_
"A. Badulak, Human Infections with the Emerging Avian Influenza A H7N9 Virus from WetMarket", "&lt;em&gt;Human infection with avian influenza A(H7N9) virus - China,&lt;/em&gt; Report of World Health Organiza-tion, Available", "C. Quan, W. Shi, Y. Yang, et al, New threats of H7N9 influenza", "&lt;em&gt;Official Veterinary Bulletin,&lt;/em&gt; Report of Ministry of Agriculture of the People's Republic of China,Available", "&lt;em&gt;Guangdong statistical yearbook,&lt;/em&gt; Report of Guangdong statistical information network,", "&lt;em&gt;Nation data,&lt;/em&gt; Report of Nation Bureau of Statistics of China, Available"_x000D_
), key = c("4", "5", "6", "8", "11", "12", "26", "27"))</t>
  </si>
  <si>
    <t>Environmental Research</t>
  </si>
  <si>
    <t>2021-07</t>
  </si>
  <si>
    <t>10.1016/j.envres.2020.110465</t>
  </si>
  <si>
    <t>0013-9351</t>
  </si>
  <si>
    <t>110465</t>
  </si>
  <si>
    <t>Different intervention strategies toward live poultry markets against avian influenza A (H7N9) virus: Model-based assessment</t>
  </si>
  <si>
    <t>list(ORCID = c("https://orcid.org/0000-0002-1416-1476", NA, NA, NA, NA, NA, NA, NA), authenticated.orcid = c(FALSE, NA, NA, NA, NA, NA, NA, NA), given = c("Guanghu", "Min", "Xueli", "Tian", "Tao", "Jianpeng", "Tie", "Wenjun"), family = c("Zhu", "Kang", "Wei", "Tang", "Liu", "Xiao", "Song", "Ma"), sequence = c("first", "additional", "additional", "additional", "additional", "additional", "additional", "additional"))</t>
  </si>
  <si>
    <t>list(URL = c("https://api.elsevier.com/content/article/PII:S0013935120313621?httpAccept=text/xml", "https://api.elsevier.com/content/article/PII:S0013935120313621?httpAccept=text/plain"), content.type = c("text/xml", "text/plain"), content.version = c("vor", "vor"), intended.application = c("text-mining", "text-mining"))</t>
  </si>
  <si>
    <t>list(issue = c("24", "4", "9881", "9", "4", "9916", "24", "20", NA, NA, "2", "5", "5", "3", "7470", "8", "6", "619–620", "10", "11", "1", "C", "2", "2", "1", "9", "2", "1", NA, "9", NA, "11", "12", NA, "9916", "7", "10", "6183", "4", "10"), key = c("10.1016/j.envres.2020.110465_bib2", "10.1016/j.envres.2020.110465_bib3", "10.1016/j.envres.2020.110465_bib4", "10.1016/j.envres.2020.110465_bib5", "10.1016/j.envres.2020.110465_bib6", "10.1016/j.envres.2020.110465_bib7", "10.1016/j.envres.2020.110465_bib8", _x000D_
"10.1016/j.envres.2020.110465_bib9", "10.1016/j.envres.2020.110465_bib10", "10.1016/j.envres.2020.110465_bib11", "10.1016/j.envres.2020.110465_bib12", "10.1016/j.envres.2020.110465_bib13", "10.1016/j.envres.2020.110465_bib14", "10.1016/j.envres.2020.110465_bib15", "10.1016/j.envres.2020.110465_bib16", "10.1016/j.envres.2020.110465_bib17", "10.1016/j.envres.2020.110465_bib18", "10.1016/j.envres.2020.110465_bib19", "10.1016/j.envres.2020.110465_bib20", "10.1016/j.envres.2020.110465_bib21", "10.1016/j.envres.2020.110465_bib22", _x000D_
"10.1016/j.envres.2020.110465_bib23", "10.1016/j.envres.2020.110465_bib24", "10.1016/j.envres.2020.110465_bib25", "10.1016/j.envres.2020.110465_bib26", "10.1016/j.envres.2020.110465_bib27", "10.1016/j.envres.2020.110465_bib28", "10.1016/j.envres.2020.110465_bib29", "10.1016/j.envres.2020.110465_bib30", "10.1016/j.envres.2020.110465_bib31", "10.1016/j.envres.2020.110465_bib32", "10.1016/j.envres.2020.110465_bib33", "10.1016/j.envres.2020.110465_bib34", "10.1016/j.envres.2020.110465_bib35", "10.1016/j.envres.2020.110465_bib36", _x000D_
"10.1016/j.envres.2020.110465_bib37", "10.1016/j.envres.2020.110465_bib38", "10.1016/j.envres.2020.110465_bib39", "10.1016/j.envres.2020.110465_bib40", "10.1016/j.envres.2020.110465_bib41"), doi.asserted.by = c("crossref", "crossref", "crossref", "crossref", "crossref", "crossref", "crossref", "crossref", "crossref", NA, "crossref", "crossref", "crossref", "crossref", "crossref", "crossref", "crossref", "crossref", "crossref", "crossref", "crossref", "crossref", "crossref", "crossref", "crossref", _x000D_
"crossref", "crossref", "crossref", NA, "crossref", NA, "crossref", "crossref", "crossref", "crossref", "crossref", "crossref", "crossref", "crossref", NA), first.page = c("2337", NA, "1916", "1535", "844", "496", "2277", "1888", NA, NA, "112", NA, "852", "1037", "241", "1339", "520", "1358", "1470", "5650", "178", "55", "539", "252", NA, "3243", NA, "8", "281", "713", "159", "1891", "2104", "192", "541", "1037", "1784", "4846", "470", "e63"), DOI = c("10.1056/NEJMc1306100", "10.1371/journal.pcbi.1000346", _x000D_
"10.1016/S0140-6736(13)60903-4", "10.3201/eid2009.140424", "10.1099/jgv.0.000399", "10.1016/S0140-6736(13)62109-1", "10.1056/NEJMoa1305584", "10.1056/NEJMoa1304459", "10.1038/ncomms5116", NA, "10.7555/JBR.30.20150054", "10.1371/journal.pone.0126335", "10.3201/eid2105.141137", "10.1637/0005-2086-47.s3.1037", "10.1038/nature12515", "10.3201/eid1808.111879", "10.1056/NEJMoa1304617", "10.1016/j.scitotenv.2017.11.226", "10.1371/journal.ppat.0030151", "10.1128/JVI.00325-08", "10.1016/j.jtbi.2008.04.011", _x000D_
"10.1016/j.onehlt.2016.03.002", "10.20506/rst.33.2.2289", "10.1016/S1473-3099(15)00502-2", "10.1136/bmjopen-2013-004189", "10.1073/pnas.0806852106", "10.1371/journal.pbio.1000316", "10.1186/2049-9957-2-8", NA, "10.1016/j.tim.2017.06.008", NA, "10.3201/eid2011.140556", "10.3201/eid2212.160450", "10.1016/j.amc.2017.04.007", "10.1016/S0140-6736(13)61904-2", "10.1093/cid/cit951", "10.3201/eid2110.150623", "10.1038/srep04846", "10.1016/j.jinf.2015.06.012", NA), article.title = c("Live-Animal markets and influenza A (H7N9) virus infection", _x000D_
"The role of environmental transmission in recurrent avian influenza epidemics", "Human infections with the emerging avian influenza A H7N9 virus from wet market poultry: clinical analysis and characterisation of viral genome", "Asymptomatic, mild, and severe influenza A(H7N9) virus infection in humans, Guangzhou, China", "Diversity and evolution of avian influenza viruses in live poultry markets, free-range poultry and wild wetland birds in China", "Can closure of live poultry markets halt the spread of H7N9", _x000D_
"Clinical findings in 111 cases of influenza A (H7N9) virus infection", "Human infection with a novel avian-origin influenza A (H7N9) virus", "Predicting the risk of avian influenza A H7N9 infection in live-poultry markets across Asia", NA, "Effects of closing and reopening live poultry markets on the epidemic of human infection with avian influenza A virus", "Environmental sampling for avian influenza A(H7N9) in live-poultry markets in Guangdong, China", "Transmission potential of influenza A(H7N9) virus, China, 2013-2014", _x000D_
"The impact of a monthly rest day on avian influenza virus isolation rates in retail live poultry markets in Hong Kong", "The genesis and source of the H7N9 influenza viruses causing human infections in China", "Avian influenza and ban on overnight poultry storage in live poultry markets, Hong Kong", "Epidemiology of human infections with avian influenza A(H7N9) virus in China", "Independent and interactive effects of ambient temperature and absolute humidity on the risks of avian influenza A(H7N9) infection in China", _x000D_
"Influenza virus transmission is dependent on relative humidity and temperature", "High temperature (30°C) blocks aerosol but not contact transmission of influenza virus", "A methodology for performing global uncertainty and sensitivity analysis in systems biology", "Interventions in live poultry markets for the control of avian influenza: a systematic review", "Animal and human influenzas", "Interventions to reduce zoonotic and pandemic risks from avian influenza in Asia", "Calculating the burden of disease of avian-origin H7N9 infections in China", _x000D_
"Absolute humidity modulates influenza survival, transmission, and seasonality", "Absolute humidity and the seasonal onset of influenza in the continental United States", "Inferring the potential risks of H7N9 infection by spatiotemporally characterizing bird migration and poultry distribution in eastern China", "One health: the Hong Kong experience with avian influenza", "Epidemiology, evolution, and pathogenesis of H7N9 influenza viruses in five epidemic waves since 2013 in China", "Further notes on the basic reproduction number", _x000D_
"Poultry market closures and human infection with influenza A(H7N9) virus, China, 2013–14", "Effect of live poultry market interventions on influenza A(H7N9) virus, Guangdong, China", "Assessing reappearance factors of H7N9 avian influenza in China", "Effect of closure of live poultry markets on poultry-to-person transmission of avian influenza A H7N9 virus: an ecological study", "Enhanced disinfection and regular closure of wet markets reduced the risk of avian influenza A virus transmission", _x000D_
"Effect of live poultry market closure on avian influenza A(H7N9) virus activity in Guangzhou, China, 2014", "Determination of original infection source of H7N9 avian influenza by dynamical model", "The role of live poultry movement and live bird market biosecurity in the epidemiology of influenza A (H7N9): a cross-sectional observational study in four eastern China provinces", "Avian influenza A(H7N9) virus and mixed live poultry-animal markets in Guangdong province: a perfect storm in the making?"_x000D_
), volume = c("368", "5", "381", "20", "97", "383", "368", "368", "5", "18", "30", "10", "21", "47", "502", "18", "370", NA, "3", "82", "254", "2", "33", "16", "4", "106", "8", "2", "365", "25", NA, "20", "22", "309", "383", "58", "21", "4", "71", "4"), author = c("Bao", "Breban", "Chen", "Chen", "Chen", "Fournie", "Gao", "Gao", "Gilbert", "Han", "Jian", "Kang", "Kucharski", "Kung", "Lam", "Leung", "Li", "Liu", "Lowen", "Lowen", "Marino", "Offeddu", "Peiris", "Peiris", "Qi", "Shaman", "Shaman", "Shi", _x000D_
"Sims", "Su", "van den Driessche", "Wu", "Wu", "Xing", "Yu", "Yuan", "Yuan", "Zhang", "Zhou", "Zhou"), year = c("2013", "2009", "2013", "2014", "2016", "2014", "2013", "2013", "2014", "2013", "2016", "2015", "2015", "2003", "2013", "2012", "2014", "2018", "2007", "2008", "2008", "2016", "2014", "2016", "2014", "2009", "2010", "2013", "2012", "2017", "2008", "2014", "2016", "2017", "2014", "2014", "2015", "2014", "2015", "2015"), journal.title = c("N. Engl. J. Med.", "PLoS Comput. Biol.", "Lancet", _x000D_
"Emerg. Infect. Dis.", "J. Gen. Virol.", "Lancet", "N. Engl. J. Med.", "N. Engl. J. Med.", "Nat. Commun.", NA, "Journal of Biomedical Research", "PloS One", "Emerg. Infect. Dis.", "Avian Dis.", "Nature", "Emerg. Infect. Dis.", "N. Engl. J. Med.", "Sci. Total Environ.", "PLoS Pathog.", "J. Virol.", "J. Theor. Biol.", "One Health", "Revue Scientifique Et Technique De L Office International Des Epizooties", "Lancet Infect. Dis.", "BMJ Open", "Proc. Natl. Acad. Sci. U.S.A.", "PLoS Biol.", "Infectious Diseases of Poverty", _x000D_
"Curr. Top. Microbiol. Immunol.", "Trends Microbiol.", NA, "Emerg. Infect. Dis.", "Emerg. Infect. Dis.", "Appl. Math. Comput.", "Lancet", "Clin. Infect. Dis.", "Emerg. Infect. Dis.", "Sci. Rep.", "J. Infect.", "Emerg. Microb. Infect."), series.title = c(NA, NA, NA, NA, NA, NA, NA, NA, NA, "Epidemiological link between exposure to poultry and all influenza A(H7N9) confirmed cases in Huzhou city, China, March to May 2013", NA, NA, NA, NA, NA, NA, NA, NA, NA, NA, NA, NA, NA, NA, NA, NA, NA, NA, NA, _x000D_
NA, "Mathematical Epidemiology", NA, NA, NA, NA, NA, NA, NA, NA, NA))</t>
  </si>
  <si>
    <t>S0013935120313621</t>
  </si>
  <si>
    <t>list(DOI = "10.13039/501100001809", name = "National Natural Science Foundation of China", doi.asserted.by = "publisher", id.id = "10.13039/501100001809", id.id.type = "DOI", id.asserted.by = "publisher")</t>
  </si>
  <si>
    <t>list(date = "2021-07-01", content.version = "tdm", delay.in.days = 0, URL = "https://www.elsevier.com/tdm/userlicense/1.0/")</t>
  </si>
  <si>
    <t>list(value = c("Elsevier", "Different intervention strategies toward live poultry markets against avian influenza A (H7N9) virus: Model-based assessment", "Environmental Research", "https://doi.org/10.1016/j.envres.2020.110465", "article", "© 2020 Elsevier Inc. All rights reserved."), name = c("publisher", "articletitle", "journaltitle", "articlelink", "content_type", "copyright"), label = c("This article is maintained by", "Article Title", "Journal Title", "CrossRef DOI link to publisher maintained version", _x000D_
"Content Type", "Copyright"))</t>
  </si>
  <si>
    <t>Evolutionary Applications</t>
  </si>
  <si>
    <t>10.1111/eva.12576</t>
  </si>
  <si>
    <t>1752-4571,1752-4571</t>
  </si>
  <si>
    <t>2017-12</t>
  </si>
  <si>
    <t>547-557</t>
  </si>
  <si>
    <t>Inferring epidemiologic dynamics from viral evolution: 2014–2015 Eurasian/North American highly pathogenic avian influenza viruses exceed transmission threshold, &lt;i&gt;R&lt;/i&gt;&lt;sub&gt;0&lt;/sub&gt; = 1, in wild birds and poultry in North America</t>
  </si>
  <si>
    <t>&lt;jats:title&gt;Abstract&lt;/jats:title&gt;&lt;jats:p&gt;Highly pathogenic avian influenza virus (&lt;jats:styled-content style="fixed-case"&gt;HPAIV&lt;/jats:styled-content&gt;) is a multihost pathogen with lineages that pose health risks for domestic birds, wild birds, and humans. One mechanism of intercontinental &lt;jats:styled-content style="fixed-case"&gt;HPAIV&lt;/jats:styled-content&gt; spread is through wild bird reservoirs, and wild birds were the likely sources of a Eurasian (&lt;jats:styled-content style="fixed-case"&gt;EA&lt;/jats:styled-content&gt;) lineage &lt;jats:styled-content style="fixed-case"&gt;HPAIV&lt;/jats:styled-content&gt; into North America in 2014. The introduction resulted in several reassortment events with North American (&lt;jats:styled-content style="fixed-case"&gt;NA&lt;/jats:styled-content&gt;) lineage low‐pathogenic avian influenza viruses and the reassortant &lt;jats:styled-content style="fixed-case"&gt;EA&lt;/jats:styled-content&gt;/&lt;jats:styled-content style="fixed-case"&gt;NA&lt;/jats:styled-content&gt; H5N2 went on to cause one of the largest &lt;jats:styled-content style="fixed-case"&gt;HPAIV&lt;/jats:styled-content&gt; poultry outbreaks in North America. We evaluated three hypotheses about novel &lt;jats:styled-content style="fixed-case"&gt;HPAIV&lt;/jats:styled-content&gt; introduced into wild and domestic bird hosts: (i) transmission of novel &lt;jats:styled-content style="fixed-case"&gt;HPAIV&lt;/jats:styled-content&gt;s in wild birds was restricted by mechanisms associated with highly pathogenic phenotypes; (ii) the &lt;jats:styled-content style="fixed-case"&gt;HPAIV&lt;/jats:styled-content&gt; poultry outbreak was not self‐sustaining and required viral input from wild birds; and (iii) reassortment of the &lt;jats:styled-content style="fixed-case"&gt;EA&lt;/jats:styled-content&gt; H5N8 generated reassortant &lt;jats:styled-content style="fixed-case"&gt;EA&lt;/jats:styled-content&gt;/&lt;jats:styled-content style="fixed-case"&gt;NA AIV&lt;/jats:styled-content&gt;s with a fitness advantage over fully Eurasian lineages in North American wild birds. We used a time‐rooted phylodynamic model that explicitly incorporated viral population dynamics with evolutionary dynamics to estimate the basic reproductive number (&lt;jats:italic&gt;R&lt;/jats:italic&gt;&lt;jats:sub&gt;0&lt;/jats:sub&gt;) and viral migration among host types in domestic and wild birds, as well as between the &lt;jats:styled-content style="fixed-case"&gt;EA&lt;/jats:styled-content&gt; H5N8 and &lt;jats:styled-content style="fixed-case"&gt;EA&lt;/jats:styled-content&gt;/&lt;jats:styled-content style="fixed-case"&gt;NA&lt;/jats:styled-content&gt; H5N2 in wild birds. We did not find evidence to support hypothesis (i) or (ii) as our estimates of the transmission parameters suggested that the &lt;jats:styled-content style="fixed-case"&gt;HPAIV&lt;/jats:styled-content&gt; outbreak met or exceeded the threshold for persistence in wild birds (&lt;jats:italic&gt;R&lt;/jats:italic&gt;&lt;jats:sub&gt;0&lt;/jats:sub&gt; &amp;gt; 1) and poultry (&lt;jats:italic&gt;R&lt;/jats:italic&gt;&lt;jats:sub&gt;0&lt;/jats:sub&gt; ≈ 1) with minimal estimated transmission among host types. There was also no evidence to support hypothesis (iii) because &lt;jats:italic&gt;R&lt;/jats:italic&gt;&lt;jats:sub&gt;0&lt;/jats:sub&gt; values were similar among &lt;jats:styled-content style="fixed-case"&gt;EA&lt;/jats:styled-content&gt; H5N8 and &lt;jats:styled-content style="fixed-case"&gt;EA&lt;/jats:styled-content&gt;/&lt;jats:styled-content style="fixed-case"&gt;NA&lt;/jats:styled-content&gt; H5N2 in wild birds. Our results suggest that this novel &lt;jats:styled-content style="fixed-case"&gt;HPAIV&lt;/jats:styled-content&gt; and reassortments did not encounter any transmission barriers sufficient to prevent persistence when introduced to wild or domestic birds.&lt;/jats:p&gt;</t>
  </si>
  <si>
    <t>list(ORCID = c("https://orcid.org/0000-0002-5478-1549", NA, NA, NA), authenticated.orcid = c(FALSE, NA, NA, NA), given = c("Daniel A.", "Jeffrey S.", "Robert J.", "Hon S."), family = c("Grear", "Hall", "Dusek", "Ip"), sequence = c("first", "additional", "additional", "additional"), affiliation.name = c("United States Geological Survey National Wildlife Health Center  Madison WI USA", "United States Geological Survey National Wildlife Health Center  Madison WI USA", "United States Geological Survey National Wildlife Health Center  Madison WI USA", _x000D_
"United States Geological Survey National Wildlife Health Center  Madison WI USA"))</t>
  </si>
  <si>
    <t>list(URL = c("https://api.wiley.com/onlinelibrary/tdm/v1/articles/10.1111%2Feva.12576", "https://onlinelibrary.wiley.com/doi/pdf/10.1111/eva.12576", "https://onlinelibrary.wiley.com/doi/full-xml/10.1111/eva.12576", "https://onlinelibrary.wiley.com/doi/am-pdf/10.1111%2Feva.12576", "https://onlinelibrary.wiley.com/doi/pdf/10.1111/eva.12576", "https://onlinelibrary.wiley.com/doi/pdf/10.1111/eva.12576"), content.type = c("application/pdf", "application/pdf", "application/xml", "application/pdf", "application/pdf", _x000D_
"unspecified"), content.version = c("vor", "vor", "vor", "am", "vor", "vor"), intended.application = c("text-mining", "text-mining", "text-mining", "syndication", "syndication", "similarity-checking"))</t>
  </si>
  <si>
    <t>list(key = c("e_1_2_7_2_1", "e_1_2_7_3_1", "e_1_2_7_4_1", "e_1_2_7_5_1", "e_1_2_7_6_1", "e_1_2_7_7_1", "e_1_2_7_8_1", "e_1_2_7_9_1", "e_1_2_7_10_1", "e_1_2_7_11_1", "e_1_2_7_12_1", "e_1_2_7_13_1", "e_1_2_7_14_1", "e_1_2_7_15_1", "e_1_2_7_16_1", "e_1_2_7_17_1", "e_1_2_7_18_1", "e_1_2_7_19_1", "e_1_2_7_20_1", "e_1_2_7_21_1", "e_1_2_7_22_1", "e_1_2_7_23_1", "e_1_2_7_24_1", "e_1_2_7_25_1", "e_1_2_7_26_1", "e_1_2_7_27_1", "e_1_2_7_28_1", "e_1_2_7_29_1", "e_1_2_7_30_1", "e_1_2_7_31_1", "e_1_2_7_32_1", _x000D_
"e_1_2_7_33_1", "e_1_2_7_34_1", "e_1_2_7_35_1", "e_1_2_7_36_1", "e_1_2_7_37_1", "e_1_2_7_38_1", "e_1_2_7_39_1", "e_1_2_7_40_1", "e_1_2_7_41_1", "e_1_2_7_42_1", "e_1_2_7_43_1", "e_1_2_7_44_1", "e_1_2_7_45_1", "e_1_2_7_46_1", "e_1_2_7_47_1", "e_1_2_7_48_1", "e_1_2_7_49_1", "e_1_2_7_50_1", "e_1_2_7_51_1", "e_1_2_7_52_1", "e_1_2_7_53_1"), doi.asserted.by = c("publisher", NA, "publisher", "publisher", "publisher", "publisher", "publisher", "publisher", "publisher", "publisher", "publisher", "publisher", _x000D_
"publisher", "publisher", "publisher", "publisher", "publisher", NA, "publisher", NA, "publisher", "publisher", "publisher", "publisher", "publisher", "publisher", "publisher", "publisher", "publisher", "publisher", "publisher", "publisher", "publisher", "publisher", "publisher", "publisher", "publisher", "publisher", NA, "publisher", "publisher", "publisher", "publisher", "publisher", "publisher", "publisher", "publisher", "publisher", NA, "publisher", "publisher", "publisher"), DOI = c("10.1080/03079457.2010.492825", _x000D_
NA, "10.1038/srep28980", "10.1002/jwmg.1064", "10.1371/journal.pcbi.1003913", "10.1371/journal.pcbi.1003537", "10.1016/j.vetmic.2008.10.027", "10.1016/j.epidem.2014.10.001", "10.1890/15-0934", "10.1093/molbev/msl102", "10.1073/pnas.0511120103", "10.1371/journal.pgen.1005421", "10.1371/journal.pone.0032729", "10.1126/science.1176062", "10.1098/rstb.2010.0060", "10.1371/journal.pone.0000349", "10.1111/j.1474-919X.2007.00699.x", NA, "10.7589/2016-02-029", NA, "10.1111/1365-2664.12031", "10.1111/ele.12629", _x000D_
"10.1017/S0950268810001330", "10.1637/11137-050815-Reg", "10.3201/eid2105.142020", "10.3201/eid2207.152032", "10.1038/ncomms11448", "10.1098/rspa.1927.0118", "10.1073/pnas.1608853113", "10.1098/rsif.2013.1106", "10.1093/molbev/msw064", "10.1111/j.1461-0248.2011.01703.x", "10.3201/eid2302.161616", "10.1128/JVI.00728-15", "10.1126/science.aaf8852", "10.1016/S0169-5347(01)02144-9", "10.1038/srep09484", "10.1111/j.1365-294X.2010.04908.x", NA, "10.1098/rstb.2012.0193", "10.1016/j.meegid.2009.04.009", _x000D_
"10.1038/srep36237", "10.1111/irv.12324", "10.1111/j.1750-2659.2011.00331.x", "10.1098/rstb.2012.0198", "10.1093/molbev/msr217", "10.1073/pnas.1207965110", "10.1086/425583", NA, "10.1098/rsif.2014.0945", "10.1186/s12859-015-0749-z", "10.32614/RJ-2016-025"), issue = c(NA, "1", NA, NA, NA, NA, NA, NA, NA, NA, NA, NA, NA, NA, NA, NA, NA, NA, NA, NA, NA, NA, NA, NA, NA, NA, NA, NA, NA, NA, NA, NA, NA, NA, NA, NA, NA, NA, "1", NA, NA, NA, NA, NA, NA, NA, NA, NA, NA, NA, NA, NA), first.page = c(NA, "e47", _x000D_
NA, NA, NA, NA, NA, NA, NA, NA, NA, NA, NA, NA, NA, NA, NA, NA, NA, NA, NA, NA, NA, NA, NA, NA, NA, NA, NA, NA, NA, NA, NA, NA, NA, NA, NA, NA, "7", NA, NA, NA, NA, NA, NA, NA, NA, NA, NA, NA, NA, NA), article.title = c(NA, "Emerging concepts of data integration in pathogen phylodynamics", NA, NA, NA, NA, NA, NA, NA, NA, NA, NA, NA, NA, NA, NA, NA, NA, NA, NA, NA, NA, NA, NA, NA, NA, NA, NA, NA, NA, NA, NA, NA, NA, NA, NA, NA, NA, "CODA: Convergence diagnosis and output analysis for MCMC", NA, NA, _x000D_
NA, NA, NA, NA, NA, NA, NA, NA, NA, NA, NA), volume = c(NA, "1", NA, NA, NA, NA, NA, NA, NA, NA, NA, NA, NA, NA, NA, NA, NA, NA, NA, NA, NA, NA, NA, NA, NA, NA, NA, NA, NA, NA, NA, NA, NA, NA, NA, NA, NA, NA, "6", NA, NA, NA, NA, NA, NA, NA, NA, NA, NA, NA, NA, NA), author = c(NA, "Baele G.", NA, NA, NA, NA, NA, NA, NA, NA, NA, NA, NA, NA, NA, NA, NA, "Gelman A.", NA, NA, NA, NA, NA, NA, NA, NA, NA, NA, NA, NA, NA, NA, NA, NA, NA, NA, NA, NA, "Plummer M.", NA, NA, NA, NA, NA, NA, NA, NA, NA, NA, _x000D_
NA, NA, NA), year = c(NA, "2017", NA, NA, NA, NA, NA, NA, NA, NA, NA, NA, NA, NA, NA, NA, NA, "2014", NA, NA, NA, NA, NA, NA, NA, NA, NA, NA, NA, NA, NA, NA, NA, NA, NA, NA, NA, NA, "2006", NA, NA, NA, NA, NA, NA, NA, NA, NA, NA, NA, NA, NA), journal.title = c(NA, "Systematic Biology", NA, NA, NA, NA, NA, NA, NA, NA, NA, NA, NA, NA, NA, NA, NA, NA, NA, NA, NA, NA, NA, NA, NA, NA, NA, NA, NA, NA, NA, NA, NA, NA, NA, NA, NA, NA, "R News", NA, NA, NA, NA, NA, NA, NA, NA, NA, NA, NA, NA, NA), volume.title = c(NA, _x000D_
NA, NA, NA, NA, NA, NA, NA, NA, NA, NA, NA, NA, NA, NA, NA, NA, "Bayesian data analysis", NA, NA, NA, NA, NA, NA, NA, NA, NA, NA, NA, NA, NA, NA, NA, NA, NA, NA, NA, NA, NA, NA, NA, NA, NA, NA, NA, NA, NA, NA, NA, NA, NA, NA), unstructured = c(NA, NA, NA, NA, NA, NA, NA, NA, NA, NA, NA, NA, NA, NA, NA, NA, NA, NA, NA, "Greene J. L.(2015).Update on the Highly‐Pathogenic Avian Influenza Outbreak of 2014‐2015. CRS Report #R44114.Washington DC:Congressional Research Service. Retrieved fromhttps://www.fas.org/sgp/crs/misc/R44114.pdf", _x000D_
NA, NA, NA, NA, NA, NA, NA, NA, NA, NA, NA, NA, NA, NA, NA, NA, NA, NA, NA, NA, NA, NA, NA, NA, NA, NA, NA, NA, "USDA APHIS. (2015).Epidemiologic and Other Analyses of HPAI‐Affected Poultry Flocks: September 9 2015 Report.Fort Collins CO. Retrieved fromhttp://www.aphis.usda.gov/animal_health/animal_dis_spec/poultry/downloads/Epidemiologic-Analysis-June-15-2015.pdf", NA, NA, NA))</t>
  </si>
  <si>
    <t>list(DOI = "10.13039/100000203", name = "U.S. Geological Survey", doi.asserted.by = "publisher", award = "Ecosystems Mission Area", id.id = "10.13039/100000203", id.id.type = "DOI", id.asserted.by = "publisher")</t>
  </si>
  <si>
    <t>list(date = c("2017-12-01", "2017-12-01"), content.version = c("am", "vor"), delay.in.days = c(0, 0), URL = c("http://creativecommons.org/licenses/by/4.0/", "http://creativecommons.org/licenses/by/4.0/"))</t>
  </si>
  <si>
    <t>10.1371/journal.pone.0026935</t>
  </si>
  <si>
    <t>2011-10-26</t>
  </si>
  <si>
    <t>e26935</t>
  </si>
  <si>
    <t>Transmission Dynamics of Low Pathogenicity Avian Influenza Infections in Turkey Flocks</t>
  </si>
  <si>
    <t>list(given = c("Arianna", "Don", "Stefano", "Anna", "Arjan"), family = c("Comin", "Klinkenberg", "Marangon", "Toffan", "Stegeman"), sequence = c("first", "additional", "additional", "additional", "additional"))</t>
  </si>
  <si>
    <t>list(URL = "http://dx.plos.org/10.1371/journal.pone.0026935", content.type = "unspecified", content.version = "vor", intended.application = "similarity-checking")</t>
  </si>
  <si>
    <t>list(key = c("ref1", "ref2", "ref3", "ref4", "ref5", "ref6", "ref7", "ref8", "ref9", "ref10", "ref11", "ref12", "ref13", "ref14", "ref15", "ref16", "ref17", "ref18", "ref19", "ref20", "ref21"), year = c("2009", "2008", "2009", "2009", "2003", "2003", "2011", "1992", "2007", "2009", "2010", "2004", "2007", "2010", "2004", "2009", "2007", "2006", "2010", "2007", "2008"), doi.asserted.by = c(NA, "crossref", NA, "crossref", "crossref", "crossref", "crossref", NA, "crossref", "crossref", NA, "crossref", _x000D_
"crossref", "crossref", "crossref", "crossref", "crossref", "crossref", NA, NA, NA), DOI = c(NA, "10.1002/9780813818634.ch9", NA, "10.1016/j.cimid.2008.01.004", "10.1637/0005-2086-47.s3.976", "10.1017/S0950268803001067", "10.1016/j.vetmic.2011.04.022", NA, "10.1086/522007", "10.1016/j.prevetmed.2008.12.003", NA, "10.1637/7103", "10.1637/7556-033106R.1", "10.1016/j.prevetmed.2010.04.006", "10.1080/03079450310001652077", "10.1371/journal.ppat.1000281", "10.1016/j.vaccine.2007.01.113", "10.1007/s11538-005-9047-7", _x000D_
NA, NA, NA), article.title = c(NA, "Highly pathogenic avian influenza outbreaks in Europe, Asia and Africa since 1959, excluding the Asian H5N1 virus outbreaks.", NA, "The history of avian influenza.", "Should we change the definition of avian influenza for eradication purposes?", "Comparison of the transmission characteristics of low and high pathogenicity avian influenza A virus (H5N2).", "Transmission between chickens of an H7N1 low pathogenic avian influenza virus isolated during the epidemic of 1999 in Italy.", _x000D_
"Infectious diseases of humans: Dynamics and control.", "Transmission of the highly pathogenic avian influenza virus H5N1 within flocks during the 2004 epidemic in Thailand.", "Back-calculation method shows that within-flock transmission of highly pathogenic avian influenza (H7N7) virus in the Netherlands is not influenced by housing risk factors.", "Design and results of an intensive monitoring programme for avian influenza in meat-type turkey flocks during four epidemics in northern Italy.", "Comparative susceptibility of chickens and turkeys to avian influenza A H7N2 virus infection and protective efficacy of a commercial avian influenza H7N2 virus vaccine.", _x000D_
"Appearance of serum antibodies against the avian influenza nonstructural 1 protein in experimentally infected chickens and turkeys.", "Within-flock transmission of H7N1 highly pathogenic avian influenza virus in turkeys during the italian epidemic in 1999–2000.", "Increased resistance of vaccinated turkeys to experimental infection with an H7N3 low-pathogenicity avian influenza virus.", "Estimation of transmission parameters of H5N1 avian influenza virus in chickens.", "The use of vaccination to combat multiple introductions of notifiable avian influenza viruses of the H5 and H7 subtypes between 2000 and 2006 in Italy.", _x000D_
"Generality of the final size formula for an epidemic of a newly invading infectious disease.", "Estimate of basic reproduction number (R0) of low pathogenicity avian influenza outbreaks using a Bayesian approach.", "WinBUGS User Manual – upgraded version 1.4.3.", NA), author = c(NA, "DJ Alexander", NA, "B Lupiani", "DJ Alexander", "JA van der Goot", "JL Gonzales", "RM Anderson", "T Tiensin", "MEH Bos", "A Comin", "TM Tumpey", "WG Dundon", "MEH Bos", "I Capua", "A Bouma", "I Capua", "J Ma", "A Comin", _x000D_
"D Spiegelhalter", NA), issue = c(NA, NA, NA, "4", "3 Suppl", "2", NA, NA, "11", "4", NA, "1", "1 Suppl", "3–4", "2", "1", "27", "3", NA, NA, NA), first.page = c(NA, NA, NA, "311", "976", "1003", NA, NA, "1679", "278", NA, "167", "209", "297", "158", "e1000281", "4987", "679", "145", NA, NA), volume = c(NA, NA, NA, "32", "47", "131", NA, NA, "196", "88", NA, "48", "51", "95", "33", "5", "25", "68", NA, NA, NA), journal.title = c(NA, NA, NA, "Comp Immunol Microbiol Infect Dis", "Avian Diseases", _x000D_
"Epidemiology and Infection", NA, NA, "The Journal of Infectious Diseases", "Prev Vet Med", NA, "Avian Diseases", "Avian Dis", "Prev Vet Med", "Avian Pathol", "PLoS Pathog", "Vaccine", "Bull Math Biol", NA, NA, NA))</t>
  </si>
  <si>
    <t>list(date = "2011-10-26", content.version = "unspecified", delay.in.days = 0, URL = "http://creativecommons.org/licenses/by/4.0/")</t>
  </si>
  <si>
    <t>2009-02</t>
  </si>
  <si>
    <t>10.1017/s0950268808000885</t>
  </si>
  <si>
    <t>2008-06-18</t>
  </si>
  <si>
    <t>219-226</t>
  </si>
  <si>
    <t>Estimation of the basic reproductive number (&lt;i&gt;R&lt;/i&gt;&lt;sub&gt;0&lt;/sub&gt;) for epidemic, highly pathogenic avian influenza subtype H5N1 spread</t>
  </si>
  <si>
    <t>https://doi.org/10.1017/s0950268808000885</t>
  </si>
  <si>
    <t>&lt;jats:title&gt;SUMMARY&lt;/jats:title&gt;&lt;jats:p&gt;Three different methods were used for estimating the basic reproductive number (&lt;jats:italic&gt;R&lt;/jats:italic&gt;&lt;jats:sub&gt;0&lt;/jats:sub&gt;) from data on 110 outbreaks of highly pathogenic avian influenza (HPAI) subtype H5N1 that occurred in village poultry in Romania, 12 May to 6 June 2006. We assumed a village-level infectious period of 7 days. The methods applied were GIS-based identification of nearest infectious neighbour (based on either Euclidean or road distance), the method of epidemic doubling time, and a susceptible–infectious (SI) modelling approach. In general, the estimated basic reproductive numbers were consistent: 2·14, 1·95, 2·68 and 2·21, respectively. Although the true basic reproductive number in this epidemic is unknown, results suggest that the use of a range of methods might be useful for characterizing epidemics of infectious diseases. Once the basic reproductive number has been estimated, better control strategies and targeted surveillance programmes can be designed.&lt;/jats:p&gt;</t>
  </si>
  <si>
    <t>list(given = c("M. P.", "D.", "C.", "A."), family = c("WARD", "MAFTEI", "APOSTU", "SURU"), sequence = c("first", "additional", "additional", "additional"))</t>
  </si>
  <si>
    <t>list(URL = "https://www.cambridge.org/core/services/aop-cambridge-core/content/view/S0950268808000885", content.type = "unspecified", content.version = "vor", intended.application = "similarity-checking")</t>
  </si>
  <si>
    <t>list(key = c("S0950268808000885_ref027", "S0950268808000885_ref021", "S0950268808000885_ref026", "S0950268808000885_ref018", "S0950268808000885_ref014", "S0950268808000885_ref004", "S0950268808000885_ref002", "S0950268808000885_ref010", "S0950268808000885_ref029", "S0950268808000885_ref001", "S0950268808000885_ref016", "S0950268808000885_ref025", "S0950268808000885_ref013", "S0950268808000885_ref003", "S0950268808000885_ref019", "S0950268808000885_ref012", "S0950268808000885_ref017", "S0950268808000885_ref007", _x000D_
"S0950268808000885_ref008", "S0950268808000885_ref005", "S0950268808000885_ref006", "S0950268808000885_ref009", "S0950268808000885_ref011", "S0950268808000885_ref015", "S0950268808000885_ref020", "S0950268808000885_ref022", "S0950268808000885_ref023", "S0950268808000885_ref024", "S0950268808000885_ref028"), doi.asserted.by = c("publisher", "publisher", "publisher", "publisher", "publisher", "publisher", "crossref", "publisher", "publisher", NA, "publisher", "publisher", NA, "publisher", "publisher", _x000D_
"publisher", "publisher", "publisher", "publisher", "publisher", "publisher", "crossref", "publisher", "publisher", "publisher", "publisher", "publisher", "publisher", "publisher"), DOI = c("10.1038/nature03063", "10.1136/vr.157.6.159", "10.1016/j.mehy.2006.07.041", "10.1016/S0167-5877(99)00111-7", "10.1016/S0167-5877(99)00077-X", "10.3201/eid1212.060829", "10.1093/oso/9780198545996.001.0001", "10.1111/j.1751-0813.1990.tb07727.x", "10.1073/pnas.0601266103", NA, "10.1086/522007", "10.1016/0167-5877(95)00538-2", _x000D_
NA, "10.1016/S0378-1135(00)00160-7", "10.1080/03079450601161406", "10.1051/vetres:2007063", "10.1086/425583", "10.1089/vbz.2004.4.177", "10.1637/MS 7597-040506.1", "10.1007/BF00362792", "10.1007/978-1-4615-5951-1_3", "10.3923/ijps.2005.39.43", "10.1136/vr.159.13.403", "10.1016/j.prevetmed.2007.04.017", "10.1126/science.310.5747.426", "10.1637/6063", "10.1637/0005-2086-47.s3.1096", "10.2460/javma.228.12.1869", "10.1126/science.1115717"), volume.title = c(NA, NA, NA, NA, NA, NA, "Infectious Diseases of Humans: Dynamics and Control", _x000D_
NA, NA, "Epidemiologic Methods for the Study of Infectious Diseases", NA, NA, NA, NA, NA, NA, NA, NA, NA, NA, NA, NA, NA, NA, NA, NA, NA, NA, NA), author = c(NA, NA, NA, NA, NA, NA, "Anderson", NA, NA, "Halloran", NA, NA, "Ward", NA, NA, NA, NA, NA, NA, NA, NA, "Khawaja", NA, NA, NA, NA, NA, NA, NA), year = c(NA, NA, NA, NA, NA, NA, "1991", NA, NA, "2001", NA, NA, NA, NA, NA, NA, NA, NA, NA, NA, NA, "2005", NA, NA, NA, NA, NA, NA, NA), first.page = c(NA, NA, NA, NA, NA, NA, NA, NA, NA, "63", NA, _x000D_
NA, NA, NA, NA, NA, NA, NA, NA, NA, NA, "39", NA, NA, NA, NA, NA, NA, NA), article.title = c(NA, NA, NA, NA, NA, NA, NA, NA, NA, NA, NA, NA, "Environmental and anthropogenic risk factors for highly pathogenic avian influenza subtype H5N1 outbreaks in Romania, 2005–2006", NA, NA, NA, NA, NA, NA, NA, NA, "Surveillance of avian influenza viruses in wild birds in areas adjacent to the epicenter of an outbreak in Federal Capital Territory of Pakistan", NA, NA, NA, NA, NA, NA, NA), journal.title = c(NA, _x000D_
NA, NA, NA, NA, NA, NA, NA, NA, NA, NA, NA, "Veterinary Research Communications", NA, NA, NA, NA, NA, NA, NA, NA, "International Journal of Poultry Science", NA, NA, NA, NA, NA, NA, NA), volume = c(NA, NA, NA, NA, NA, NA, NA, NA, NA, NA, NA, NA, NA, NA, NA, NA, NA, NA, NA, NA, NA, "4", NA, NA, NA, NA, NA, NA, NA))</t>
  </si>
  <si>
    <t>S0950268808000885</t>
  </si>
  <si>
    <t>list(date = "2008-06-18", content.version = "unspecified", delay.in.days = 0, URL = "https://www.cambridge.org/core/terms")</t>
  </si>
  <si>
    <t>10.1371/journal.pone.0000349</t>
  </si>
  <si>
    <t>2007-04-04</t>
  </si>
  <si>
    <t>e349</t>
  </si>
  <si>
    <t>The Transmissibility of Highly Pathogenic Avian Influenza in Commercial Poultry in Industrialised Countries</t>
  </si>
  <si>
    <t>list(given = c("Tini", "Paul", "Azra C."), family = c("Garske", "Clarke", "Ghani"), sequence = c("first", "additional", "additional"))</t>
  </si>
  <si>
    <t>list(URL = "http://dx.plos.org/10.1371/journal.pone.0000349", content.type = "unspecified", content.version = "vor", intended.application = "similarity-checking")</t>
  </si>
  <si>
    <t>list(key = c("ref1", "ref2", "ref3", "ref4", "ref5", "ref6", "ref7", "ref8", "ref9", "ref10", "ref11", "ref12", "ref13", "ref14", "ref15", "ref16", "ref17", "ref18", "ref19", "ref20", "ref21", "ref22", "ref23", "ref24", "ref25", "ref26"), doi.asserted.by = c("crossref", "crossref", "crossref", "crossref", "crossref", "crossref", "crossref", "crossref", NA, NA, "crossref", "crossref", NA, NA, "crossref", "crossref", "crossref", NA, "crossref", NA, "crossref", "crossref", "crossref", "crossref", NA, _x000D_
"crossref"), first.page = c("2", "8951", "3", "393", "1319", "7", "289", "455", "13", NA, "167", "691", NA, NA, "2088", "1356", "587", NA, "509", NA, NA, "405", "153", "18141", "16", "542"), DOI = c("10.1016/j.jcv.2005.09.002", "10.1128/JVI.78.17.8951-8959.2004", "10.1016/S0378-1135(00)00160-7", "10.1080/03079450410001724085", "10.3201/eid1209.060430", "10.1016/S0001-706X(02)00057-8", "10.1080/03079450050118403", "10.1080/03079459994470", NA, NA, "10.1637/7103", "10.1637/7149", NA, NA, "10.1086/425583", _x000D_
"10.1073/pnas.0308352100", "10.1016/S0140-6736(04)15589-X", NA, "10.1093/aje/kwh255", NA, "10.1017/CBO9780511802843", "10.1080/03079450410001724012", "10.1016/j.virol.2005.07.011", "10.1073/pnas.0505098102", NA, "10.1038/35097116"), article.title = c("Avian influenza A (H5N1).", "Influenza: Emergence and Control.", "A review of avian influenza in different bird species.", "Avian influenza: recent developments.", "Control of Avian Influenza in Poultry.", "The 1999–2000 avian influenza (H7N1) epidemic in Italy: Veterinary and human health implications.", _x000D_
"The avian influenza epidemic in Italy, 1999–2000: a review.", "Outbreaks of highly pathogenic avian influenza (H5N2) in italy during October 1997 to January 1998.", "Spatio-temporal analysis of the 1999–2000 avian influenza epidemic in the main poultry production area in northern Italy.", "The control of avian influenza in areas at risk: the Italian experience 1997–2003; 2003; Wageningen, The Netherlands", "Comparative Susceptibility of Chickens and Turkeys to Avian Influenza A H7N2 Virus Infection and Protective Efficacy of a Commerical Avian Influenza H7N2 Virus Vaccine.", _x000D_
"The highly pathogenic avian influenza A (H7N7) virus epidemic in The Netherlands in 2003 - lessons learned from the first five outbreaks.", "Avian Influenza (H7N7) in The Netherlands 2003; 2006; Edinburgh", "Avian influenza (AI) in the Netherlands, Belgium and Germany - chronology of main events and list of decisiions adopted by the commission", "Avian Influenza A Virus (H7N7) Epidemic in The Netherlands in 2003: Course of the Epidemic and Effectiveness of Control Measures.", "Avian influenza A virus (H7N7) associated with human conjunctivitis and a fatal case of acute respiratory distress syndrome.", _x000D_
"Transmission of H7N7 avian influenza A virus to human beings during a large outbreak in commercial poultry farms in the Netherlands.", "A Short Summary of the 2004 Outbreak of High Pathogenicity Avian Influenza (H7N3) in British Columbia, Canada", "Different Epidemic Curves for Severe Acute Respiratory Syndrome Reveal Similar Impacts of Control Measures.", "Numerical recipes in C: the art of scientific computing", "Bootstrap Methods and their Application", "Vaccination of chickens against H5N1 avian influenza in the face of an outbreak interrupts virus transmission.", _x000D_
"Protective efficacy in chickens, geese and ducks of an H5N1-inactivated vaccine developed by reverse genetics.", "Quantification of the effect of vaccination on transmission of avian influenza (H7N7) in chickens.", "Council directive 2005/94/EC of 20 December 2005 on Community measures for the control of avian influenza in repealing Directive 92/40/EEC.", "Transmission intensity and impact of control policies on the foot and mouth epidemic in Great Britain."), volume = c("35", "78", "74", "33", _x000D_
"12", "83", "29", "28", NA, NA, "48", "48", NA, NA, "190", "101", "363", NA, "160", NA, NA, "33", "341", "102", NA, "413"), author = c("MD de Jong", "AS Lipatov", "DJ Alexander", "I Capua", "I Capua", "I Capua", "I Capua", "I Capua", "A Mannelli", "S Marangon", "TM Tumpey", "AR Elbers", "A Stegeman", "DG Sanco", "A Stegeman", "RAM Fouchier", "M Koopmans", NA, "J Wallinga", "WH Press", "AC Davison", "TM Ellis", "G Tian", "JA van der Goot", NA, "NM Ferguson"), year = c("2006", "2004", "2000", "2004", _x000D_
"2006", "2002", "2000", "1999", "2004", NA, "2004", "2004", NA, "2003", "2004", "2004", "2004", "2004", "2004", "1992", "1997", "2004", "2005", "2005", "2005", "2001"), journal.title = c("Journal of Clinical Virology", "Journal of Viorology", "Veterinary Microbiology", "Avian Pathology", "Emerging Infectious Diseases", "Acta Tropica", "Avian Pathology", "Avian Pathology", NA, NA, "Avian Diseases", "Avian Diseases", NA, NA, "Journal of Infectious Diseases", "PNAS", "The Lancet", NA, "American Journal of Epidemiology", _x000D_
NA, NA, "Avian Pathology", "Virology", "PNAS", "Official Journal of the European Union", "Nature"))</t>
  </si>
  <si>
    <t>list(date = "2007-04-04", content.version = "unspecified", delay.in.days = 0, URL = "http://creativecommons.org/licenses/by/4.0/")</t>
  </si>
  <si>
    <t>2012-09</t>
  </si>
  <si>
    <t>10.1016/j.prevetmed.2012.01.021</t>
  </si>
  <si>
    <t>143-151</t>
  </si>
  <si>
    <t>Estimating spatial and temporal variations of the reproduction number for highly pathogenic avian influenza H5N1 epidemic in Thailand</t>
  </si>
  <si>
    <t>list(given = c("N.", "M.", "S.", "C.", "W.", "F.", "C.", "K."), family = c("Marquetoux", "Paul", "Wongnarkpet", "Poolkhet", "Thanapongtharm", "Roger", "Ducrot", "Chalvet-Monfray"), sequence = c("first", "additional", "additional", "additional", "additional", "additional", "additional", "additional"))</t>
  </si>
  <si>
    <t>list(URL = c("https://api.elsevier.com/content/article/PII:S0167587712000396?httpAccept=text/xml", "https://api.elsevier.com/content/article/PII:S0167587712000396?httpAccept=text/plain"), content.type = c("text/xml", "text/plain"), content.version = c("vor", "vor"), intended.application = c("text-mining", "text-mining"))</t>
  </si>
  <si>
    <t>list(key = c("10.1016/j.prevetmed.2012.01.021_bib0005", "10.1016/j.prevetmed.2012.01.021_bib0010", "10.1016/j.prevetmed.2012.01.021_bib0015", "10.1016/j.prevetmed.2012.01.021_bib0020", "10.1016/j.prevetmed.2012.01.021_bib0025", "10.1016/j.prevetmed.2012.01.021_bib0030", "10.1016/j.prevetmed.2012.01.021_bib0035", "10.1016/j.prevetmed.2012.01.021_bib0040", "10.1016/j.prevetmed.2012.01.021_bib0045", "10.1016/j.prevetmed.2012.01.021_bib0050", "10.1016/j.prevetmed.2012.01.021_bib0055", "10.1016/j.prevetmed.2012.01.021_bib0060", _x000D_
"10.1016/j.prevetmed.2012.01.021_bib0065", "10.1016/j.prevetmed.2012.01.021_bib0070", "10.1016/j.prevetmed.2012.01.021_bib0075", "10.1016/j.prevetmed.2012.01.021_bib0080", "10.1016/j.prevetmed.2012.01.021_bib0085", "10.1016/j.prevetmed.2012.01.021_bib0090", "10.1016/j.prevetmed.2012.01.021_bib0095", "10.1016/j.prevetmed.2012.01.021_bib0100", "10.1016/j.prevetmed.2012.01.021_bib0105", "10.1016/j.prevetmed.2012.01.021_bib0110", "10.1016/j.prevetmed.2012.01.021_bib0150", "10.1016/j.prevetmed.2012.01.021_bib0120", _x000D_
"10.1016/j.prevetmed.2012.01.021_bib0125", "10.1016/j.prevetmed.2012.01.021_bib0130", "10.1016/j.prevetmed.2012.01.021_bib0135", "10.1016/j.prevetmed.2012.01.021_bib0140", "10.1016/j.prevetmed.2012.01.021_bib0145"), series.title = c("Infectious Diseases of Humans", NA, "Applied Spatial Data Analysis with R", NA, NA, NA, NA, NA, NA, NA, NA, NA, NA, NA, NA, NA, NA, NA, NA, NA, NA, NA, NA, NA, NA, NA, NA, NA, NA), author = c("Anderson", "Bivand", "Bivand", "Buranathai", "Capua", "Chowell", "Cross", _x000D_
"de Jong", "Degallier", "Diekmann", "Favier", "Gilbert", "Haydon", "Hethcote", "Kermack", "Kilpatrick", "Lee", "Mishra", "Paul", "Pouillot", "Soares Magalhaes", "Souris", "Tiensin", "Tiensin", "Vynnycky", "Ward", "Wearing", "Webster", "Yee"), year = c("1991", "2009", "2008", "2007", "2007", "2007", "2007", "1995", "2005", "1990", "2006", "2006", "2003", "2000", "1991", "2006", "2009", "2011", "2010", "2010", "2010", "2010", "2009", "2007", "2007", "2009", "2005", "2006", "2009"), doi.asserted.by = c(NA, _x000D_
"crossref", NA, "crossref", "crossref", "crossref", "crossref", "crossref", NA, "crossref", "crossref", "crossref", "crossref", "crossref", NA, "crossref", "crossref", "crossref", "crossref", "crossref", "crossref", "crossref", "crossref", "crossref", "crossref", "crossref", "crossref", "crossref", "crossref"), first.page = c(NA, "2859", "237", "194", "213", "155", "315", "183", "131", "365", "332", "227", "121", "599", "33", "19368", "3692", "87", NA, "330", "31", "3", "1735", "1679", "881", "219", _x000D_
"e174", "303", "325"), DOI = c(NA, "10.1016/j.csda.2008.07.021", NA, "10.1637/7594-040306R.1", "10.1016/j.tvjl.2007.07.004", "10.1098/rsif.2006.0161", "10.1098/rsif.2006.0185", "10.1016/0167-5877(95)00538-2", NA, "10.1007/BF00178324", "10.1111/j.1365-3156.2006.01560.x", "10.3201/eid1202.050640", "10.1098/rspb.2002.2191", "10.1137/S0036144500371907", NA, "10.1073/pnas.0609227103", "10.1128/JVI.79.6.3692-3702.2005", "10.1136/jech.2009.097113", "10.1051/vetres/2009076", "10.1016/j.ijfoodmicro.2010.07.011", _x000D_
"10.1186/1746-6148-6-31", "10.1186/1476-072X-9-3", "10.1086/599207", "10.1086/522007", "10.1093/ije/dym071", "10.1017/S0950268808000885", "10.1371/journal.pmed.0020174", "10.1016/j.virol.2006.01.044", "10.1016/j.cimid.2008.01.005"), article.title = c(NA, "Power calculations for global and local Moran's", "Areal data and spatial autocorrelation", "Surveillance activities and molecular analysis of H5N1 highly pathogenic avian influenza viruses from Thailand, 2004–2005", "Avian influenza: we have the chance to make a difference", _x000D_
"Comparative estimation of the reproduction number for pandemic influenza from daily case notification data", "Utility of R0 as a predictor of disease invasion in structured populations", "Mathematical modelling in veterinary epidemiology: why model building is important", "Une nouvelle méthode d’estimation du taux de reproduction des maladies (R0): application à l’étude des épidémies de dengue dans le District Fédéral (Brésil)", "On the definition and the computation of the basic reproduction ratio R0 in models for infectious diseases in heterogeneous populations", _x000D_
"Early determination of the reproductive number for vector-borne diseases: the case of dengue in Brazil", "Free-grazing ducks and highly pathogenic avian influenza, Thailand", "The construction and analysis of epidemic trees with reference to the 2001 UK foot-and-mouth outbreak", "The mathematics of infectious diseases", "Contributions to the mathematical theory of epidemics—I. 1927", "Predicting the global spread of H5N1 avian influenza", "Characterization of Highly Pathogenic H5N1 Avian Influenza A Viruses Isolated from South Korea—Lee et al. 79 (6): 3692", _x000D_
"The ABC of terms used in mathematical models of infectious diseases", "Anthropogenic factors and the risk of highly pathogenic avian influenza H5N1: prospects from a spatial-based model", "Evaluating variability and uncertainty separately in microbial quantitative risk assessment using two R packages", "Evaluating the control of HPAIV H5N1 in Vietnam: virus transmission within infected flocks reported before and after vaccination", "Retrospective space-time analysis of H5N1 Avian Influenza emergence in Thailand", _x000D_
"Ecologic risk factor investigation of clusters of Avian Influenza A (H5N1) virus infection in Thailand", "Transmission of the highly pathogenic avian Influenza Virus H5N1 within flocks during the 2004 epidemic in Thailand", "Estimates of the reproduction numbers of Spanish influenza using morbidity data", "Estimation of the basic reproductive number (R0) for epidemic, highly pathogenic avian influenza subtype H5N1 spread", "Appropriate models for the management of infectious diseases", "The immunogenicity and efficacy against H5N1 challenge of reverse genetics-derived H5N3 influenza vaccine in ducks and", _x000D_
"Epidemiology of H5N1 avian influenza"), volume = c(NA, "53", NA, "51", "174", "4", "4", "25", "4", "28", "11", "12", "270", "42", "53", "103", "79", "65", "41", "142", "6", "9", "199", "196", "36", "137", "2", "351", "32"), journal.title = c(NA, "Comput. Stat. Data Anal.", NA, "Avian Dis.", "Vet. J.", "J. R. Soc. Interface", "J. R. Soc. Interface", "Prev. Vet. Med.", "Environn. Risques Santé", "J. Math. Biol.", "Trop. Med. Int. Health", "Emerg Infect Dis", "Proc Biol Sci", "SIAM Rev", "Bull. Math. Biol.", _x000D_
"Proc. Natl. Acad. Sci. U.S.A.", "J. Virol.", "J. Epidemiol. Community Health", "Vet. Res.", "Int. J. Food Microbiol.", "BMC Vet. Res.", "Int. J. Health Geographics", "J. Infect. Dis.", "J. Infect. Dis.", "Int. J. Epidemiol.", "Epidemiol. Infect.", "PLoS Med.", "Virology", "Comp. Immunol. Microbiol. Infect. Dis."), issue = c(NA, NA, NA, NA, NA, NA, NA, NA, NA, NA, NA, NA, NA, NA, NA, NA, NA, NA, NA, NA, NA, NA, "12", NA, NA, NA, NA, NA, NA))</t>
  </si>
  <si>
    <t>S0167587712000396</t>
  </si>
  <si>
    <t>list(date = "2012-09-01", content.version = "tdm", delay.in.days = 0, URL = "https://www.elsevier.com/tdm/userlicense/1.0/")</t>
  </si>
  <si>
    <t>2003-10</t>
  </si>
  <si>
    <t>10.1017/s0950268803001067</t>
  </si>
  <si>
    <t>1003-1013</t>
  </si>
  <si>
    <t>Comparison of the transmission characteristics of low and high pathogenicity avian influenza A virus (H5N2)</t>
  </si>
  <si>
    <t>https://doi.org/10.1017/s0950268803001067</t>
  </si>
  <si>
    <t>&lt;jats:p&gt;Low pathogenicity avian influenza A strains (LPAI) of the H5 and H7 type are noted for their ability to transform into highly pathogenic counterparts (HPAI). Here we compare the transmission characteristics in poultry of LPAI H5N2 (A/Chicken/Pennsylvania/83) and corresponding HPAI virus by means of transmission experiments. In the experiments, five inoculated animals are placed in a cage with five contact animals, and the infection chain is monitored by taking blood samples, and samples from the trachea and cloaca. The data are analysed by final size methods and a generalized linear model. The results show that HPAI virus is more infectious and induces a longer infectious period than LPAI. In fact, fully susceptible animals are invariably infected when confronted with HPAI virus and die within six days after infection. Animals previously infected with LPAI virus, on the other hand, survive an infection with HPAI virus or escape infection all together. This implies that a previous infection with LPAI virus effectively reduces susceptibility of the host to infection and decreases transmission of HPAI virus. We discuss the implications of these conclusions for the control and evolution of avian influenza viruses.&lt;/jats:p&gt;</t>
  </si>
  <si>
    <t>list(given = c("J. A.", "M. C. M.", "G.", "M."), family = c("VAN DER GOOT", "DE JONG", "KOCH", "VAN BOVEN"), sequence = c("first", "additional", "additional", "additional"))</t>
  </si>
  <si>
    <t>list(URL = "https://www.cambridge.org/core/services/aop-cambridge-core/content/view/S0950268803001067", content.type = "unspecified", content.version = "vor", intended.application = "similarity-checking")</t>
  </si>
  <si>
    <t>S0950268803001067</t>
  </si>
  <si>
    <t>2003-10-07</t>
  </si>
  <si>
    <t>list(date = "2003-10-07", content.version = "unspecified", delay.in.days = 6, URL = "https://www.cambridge.org/core/terms")</t>
  </si>
  <si>
    <t>Journal of The Royal Society Interface</t>
  </si>
  <si>
    <t>2012-08-07</t>
  </si>
  <si>
    <t>10.1098/rsif.2012.0022</t>
  </si>
  <si>
    <t>1742-5689,1742-5662</t>
  </si>
  <si>
    <t>2012-02-22</t>
  </si>
  <si>
    <t>1836-1845</t>
  </si>
  <si>
    <t>Outbreaks of H5N1 in poultry in Thailand: the relative role of poultry production types in sustaining transmission and the impact of active surveillance in control</t>
  </si>
  <si>
    <t>&lt;jats:p&gt;H5N1, highly pathogenic avian influenza, continues to pose a public health risk in the countries of southeast Asia where it has become endemic. However, in Thailand, which experienced two of the largest recorded epidemics in 2004–2005, the disease has been successfully reduced to very low levels. We fitted a spatio-temporal model of the spread of infection to outbreak data collected during the second wave of outbreaks to assess the extent to which different poultry types were responsible for propagating infection. Our estimates suggest that the wave of outbreaks would not have been possible without the contribution of backyard flocks to the susceptibility of a sub-district. However, we also estimated that outbreaks involving commercial poultry, a much larger sector in Thailand than in neighbouring countries, were disproportionately infectious, a factor which was also crucial in sustaining the wave. As a result, implemented measures that aim to reduce the role of commercial farms in the spread of infection, such as the drive to bring aspects of the supply chain ‘in house’, may help to explain the subsequent success in controlling H5N1 in Thailand. We also found that periods of active surveillance substantially improved the rate of outbreak detection.&lt;/jats:p&gt;</t>
  </si>
  <si>
    <t>J. R. Soc. Interface.</t>
  </si>
  <si>
    <t>list(given = c("Patrick", "Simon", "Nienke", "Thanawat", "Azra C."), family = c("Walker", "Cauchemez", "Hartemink", "Tiensin", "Ghani"), sequence = c("first", "additional", "additional", "additional", "additional"), affiliation.name = c("MRC Centre for Outbreak Analysis and Modelling, Department of Infectious Disease Epidemiology, Imperial College London, London, UK", "MRC Centre for Outbreak Analysis and Modelling, Department of Infectious Disease Epidemiology, Imperial College London, London, UK", _x000D_
"Theoretical Epidemiology Group, Department of Veterinary Medicine, Utrecht University, Utrecht, The Netherlands", NA, "MRC Centre for Outbreak Analysis and Modelling, Department of Infectious Disease Epidemiology, Imperial College London, London, UK"), affiliation1.name = c(NA, NA, NA, "Theoretical Epidemiology Group, Department of Veterinary Medicine, Utrecht University, Utrecht, The Netherlands", NA), affiliation2.name = c(NA, NA, NA, "Center for Veterinary Epidemiology Development, Bureau of Disease Control and Veterinary Services, Department of Livestock Development, Bangkok, Thailand", _x000D_
NA))</t>
  </si>
  <si>
    <t>list(URL = c("https://royalsocietypublishing.org/doi/pdf/10.1098/rsif.2012.0022", "https://royalsocietypublishing.org/doi/full-xml/10.1098/rsif.2012.0022", "https://royalsocietypublishing.org/doi/pdf/10.1098/rsif.2012.0022"), content.type = c("application/pdf", "application/xml", "unspecified"), content.version = c("vor", "vor", "vor"), intended.application = c("text-mining", "text-mining", "similarity-checking"))</t>
  </si>
  <si>
    <t>list(key = c("e_1_3_2_2_2", "e_1_3_2_3_2", "e_1_3_2_4_2", "e_1_3_2_5_2", "e_1_3_2_6_2", "e_1_3_2_7_2", "e_1_3_2_8_2", "e_1_3_2_9_2", "e_1_3_2_10_2", "e_1_3_2_11_2", "e_1_3_2_12_2", "e_1_3_2_13_2", "e_1_3_2_14_2", "e_1_3_2_15_2", "e_1_3_2_16_2", "e_1_3_2_17_2", "e_1_3_2_18_2", "e_1_3_2_19_2", "e_1_3_2_20_2", "e_1_3_2_21_2", "e_1_3_2_22_2", "e_1_3_2_23_2", "e_1_3_2_24_2", "e_1_3_2_25_2", "e_1_3_2_26_2", "e_1_3_2_27_2", "e_1_3_2_28_2", "e_1_3_2_29_2", "e_1_3_2_30_2", "e_1_3_2_31_2", "e_1_3_2_32_2", _x000D_
"e_1_3_2_33_2", "e_1_3_2_34_2", "e_1_3_2_35_2", "e_1_3_2_36_2"), doi.asserted.by = c("publisher", "publisher", "publisher", "publisher", "publisher", "publisher", NA, "publisher", "publisher", NA, NA, NA, "publisher", "publisher", NA, "publisher", NA, "publisher", "publisher", "publisher", "publisher", "publisher", "publisher", "publisher", "publisher", "publisher", "publisher", "publisher", NA, "publisher", "publisher", "publisher", "publisher", "publisher", "publisher"), DOI = c("10.20506/rst.28.1.1864", _x000D_
"10.1637/7637-042806R.1", "10.1016/j.vaccine.2011.09.127", "10.20506/rst.28.1.1865", "10.1637/7635-042806R.1", "10.1073/pnas.0710581105", NA, "10.1017/S0950268808001039", "10.1073/pnas.1006419107", NA, NA, NA, "10.3201/eid1111.050608", "10.1079/WPS200570", NA, "10.1371/journal.pone.0000502", NA, "10.1016/S0140-6736(97)11212-0", "10.1016/j.epidem.2008.09.001", "10.1111/1467-985X.00125", "10.1111/1467-9868.00353", "10.1214/06-BA122", "10.1073/pnas.1008895108", "10.1038/35104594", "10.1371/journal.pcbi.0030071", _x000D_
"10.1098/rspb.2007.0542", "10.1371/annotation/bdf0c45a-a656-4980-8bc8-7990255ed1ad", "10.1086/599207", NA, "10.3201/eid1202.050640", "10.1111/j.1865-1682.2011.01227.x", "10.1073/pnas.0403212101", "10.1073/pnas.0504662102", "10.1098/rspb.2004.2715", "10.1017/S0950268811000161"), unstructured = c(NA, NA, NA, NA, NA, NA, "WHO. 2010 Cumulative number of confirmed human cases of avian influenza A/(H5N1) reported to WHO (updated 2012; cited 9 February 2012). See http://www.who.int/influenza/human_animal_interface/HSN1_cumulative_table_archives/en/index.html.", _x000D_
NA, NA, NA, NA, NA, NA, NA, NA, NA, NA, NA, NA, NA, NA, NA, NA, NA, NA, NA, NA, NA, "Otte J. Pfeiffer D. Tiensin T. Price L. B.&amp; Silbergeld E. K.. 2006 Evidence-based policy for controlling HPAI in poultry: bio-security revisited. Research report John Hopkins Bloomberg School of Public Health.", NA, NA, NA, NA, NA, NA), first.page = c(NA, NA, NA, NA, NA, NA, NA, NA, NA, "198", "169", NA, NA, NA, NA, NA, NA, NA, NA, NA, NA, NA, NA, NA, NA, NA, NA, NA, NA, NA, NA, NA, NA, NA, NA), article.title = c(NA, _x000D_
NA, NA, NA, NA, NA, NA, NA, NA, "Avian influenza vaccination in Egypt: limitations of the current strategy", NA, NA, NA, NA, "Highly pathogenic avian influenza risk, biosecurity and smallholder adversity", NA, NA, NA, NA, NA, NA, NA, NA, NA, NA, NA, NA, NA, NA, NA, NA, NA, NA, NA, NA), volume = c(NA, NA, NA, NA, NA, NA, NA, NA, NA, "3", NA, NA, NA, NA, "19", NA, NA, NA, NA, NA, NA, NA, NA, NA, NA, NA, NA, NA, NA, NA, NA, NA, NA, NA, NA), author = c(NA, NA, NA, NA, NA, NA, NA, NA, NA, "Peyre M.", _x000D_
"Safman R. M.", "NaRanong V.", NA, NA, "Otte J.", NA, "Cressie NAC", NA, NA, NA, NA, NA, NA, NA, NA, NA, NA, NA, NA, NA, NA, NA, NA, NA, NA), year = c(NA, NA, NA, NA, NA, NA, NA, NA, NA, "2009", "2010", "2007", NA, NA, "2007", NA, "1991", NA, NA, NA, NA, NA, NA, NA, NA, NA, NA, NA, NA, NA, NA, NA, NA, NA, NA), journal.title = c(NA, NA, NA, NA, NA, NA, NA, NA, NA, "J. Mol. Genet. Med.", NA, NA, NA, NA, "Livestock Res. Rural Dev.", NA, NA, NA, NA, NA, NA, NA, NA, NA, NA, NA, NA, NA, NA, NA, NA, NA, _x000D_
NA, NA, NA), volume.title = c(NA, NA, NA, NA, NA, NA, NA, NA, NA, NA, "Avian influenza: science, policy and politics", "Conference on poultry in the 21st century: avian influenza and beyond—2007", NA, NA, NA, NA, "Statistics for spatial data", NA, NA, NA, NA, NA, NA, NA, NA, NA, NA, NA, NA, NA, NA, NA, NA, NA, NA))</t>
  </si>
  <si>
    <t>list(date = "2012-02-22", content.version = "tdm", delay.in.days = 0, URL = "https://royalsociety.org/journals/ethics-policies/data-sharing-mining/")</t>
  </si>
  <si>
    <t>http://dx.doi.org/10.1098/crossmark-policy</t>
  </si>
  <si>
    <t>list(value = c("2012-01-12", "2012-02-02", "2012-02-22"), order = 0:2, name = c("received", "accepted", "published"), label = c("Received", "Accepted", "Published"), group.name = c("publication_history", "publication_history", "publication_history"), group.label = c("Publication History", "Publication History", "Publication History"))</t>
  </si>
  <si>
    <t>10.3389/fvets.2021.597630</t>
  </si>
  <si>
    <t>2021-06-24</t>
  </si>
  <si>
    <t>Estimation of the Basic Reproduction Numbers of the Subtypes H5N1, H5N8, and H5N6 During the Highly Pathogenic Avian Influenza Epidemic Spread Between Farms</t>
  </si>
  <si>
    <t>&lt;jats:p&gt;It is important to understand pathogen transmissibility in a population to establish an effective disease prevention policy. The basic reproduction number (&lt;jats:italic&gt;R&lt;/jats:italic&gt;&lt;jats:sub&gt;0&lt;/jats:sub&gt;) is an epidemiologic parameter for understanding the characterization of disease and its dynamics in a population. We aimed to estimate the&lt;jats:italic&gt;R&lt;/jats:italic&gt;&lt;jats:sub&gt;0&lt;/jats:sub&gt;of the highly pathogenic avian influenza (HPAI) subtypes H5N1, H5N8, and H5N6, which were associated with nine outbreaks in Korea between 2003 and 2018, to understand the epidemic transmission of each subtype. According to HPAI outbreak reports of the Animal and Plant Quarantine Agency, we estimated the generation time by calculating the time of infection between confirmed HPAI-positive farms. We constructed exponential growth and maximum likelihood (ML) models to estimate the basic reproduction number, which assumes the number of secondary cases infected by the index case. The Kruskal-Wallis test was used to analyze the epidemic statistics between subtypes. The estimated generation time of H5N1, H5N8, and H5N6 were 4.80 days [95% confidence interval (CI) 4.23–5.38] days, 7.58 (95% CI 6.63–8.46), and 5.09 days (95% CI 4.44–5.74), respectively. A pairwise comparison showed that the generation time of H5N8 was significantly longer than that of the subtype H5N1 (&lt;jats:italic&gt;P&lt;/jats:italic&gt;= 0.04). Based on the ML model,&lt;jats:italic&gt;R&lt;/jats:italic&gt;&lt;jats:sub&gt;0&lt;/jats:sub&gt;was estimated as 1.69 (95% CI 1.48–2.39) for subtype H5N1, 1.60 (95%CI 0.97–2.23) for subtype H5N8, and 1.49 (95%CI 0.94–2.04) for subtype H5N6. We concluded that&lt;jats:italic&gt;R&lt;/jats:italic&gt;&lt;jats:sub&gt;0&lt;/jats:sub&gt;estimates may be associated with the poultry product system, climate, species specificity based on the HPAI virus subtype, and prevention policy. This study provides an insight on the transmission and dynamics patterns of various subtypes of HPAI occurring worldwide. Furthermore, the results are useful as scientific evidence for establishing a disease control policy.&lt;/jats:p&gt;</t>
  </si>
  <si>
    <t>list(given = c("Woo-Hyun", "Seongbeom"), family = c("Kim", "Cho"), sequence = c("first", "additional"))</t>
  </si>
  <si>
    <t>list(URL = "https://www.frontiersin.org/articles/10.3389/fvets.2021.597630/full", content.type = "unspecified", content.version = "vor", intended.application = "similarity-checking")</t>
  </si>
  <si>
    <t>list(key = c("B1", "B2", "B3", "B4", "B5", "B6", "B7", "B8", "B9", "B10", "B11", "B12", "B13", "B14", "B15", "B16", "B17", "B18", "B19", "B20", "B21", "B22", "B23", "B24", "B25", "B26", "B27", "B28", "B29", "B30", "B31", "B32", "B33", "B34", "B35", "B36", "B37", "B38", "B39", "B40", "B41", "B42", "B43", "B44", "B45", "B46", "B47", "B48", "B49", "B50", "B51", "B52", "B53", "B54", "B55", "B56", "B57", "B58", "B59", "B60", "B61"), doi.asserted.by = c("publisher", "publisher", "publisher", "publisher", _x000D_
"publisher", "publisher", NA, "publisher", "publisher", "publisher", "publisher", "publisher", "publisher", "publisher", NA, "publisher", "publisher", "publisher", "publisher", "publisher", "publisher", "crossref", "publisher", "publisher", "publisher", "publisher", "publisher", "publisher", "publisher", "publisher", "publisher", "publisher", "publisher", "publisher", "publisher", NA, "publisher", NA, "publisher", "publisher", "publisher", "publisher", NA, "publisher", "publisher", "publisher", "publisher", _x000D_
NA, NA, "publisher", NA, "publisher", "publisher", "publisher", "publisher", "publisher", "publisher", "publisher", NA, "publisher", NA), first.page = c("5637", "1", "2021", "52", "30434", "616", NA, "554", "3692", "362", "487", "480", "1087", "249", NA, "507", "21", "56", "103", "325", "183", "64", "23", "599", "2999", "509", "147", "1505", "60", "219", "143", "e127", "1", "e349", "e0218202", NA, "139", NA, "53", "1015", "208", "e27", NA, "1", "S445", "579", "171", NA, NA, "1329", NA, "459", "6", _x000D_
"e151", "e191", "20", "899", "1", NA, "182", "29"), DOI = c("10.1016/j.vaccine.2006.10.051", "10.1016/j.onehlt.2015.03.001", "10.3201/eid1912.130340", "10.1016/j.virol.2016.08.036", "10.2807/1560-7917.ES.2017.22.1.30434", "10.1126/science.aaa6724", NA, "10.1038/39218", "10.1128/JVI.79.6.3692-3702.2005", "10.1016/j.vetmic.2009.09.011", "10.3201/eid1403.070767", "10.3201/1803.111490", "10.3201/eid2006.140233", "10.1016/j.vetmic.2014.08.002", NA, "10.3201/eid2203.151006", "10.1016/j.meegid.2017.03.005", _x000D_
"10.1016/j.meegid.2017.05.001", "10.1038/s41426-018-0104-3", "10.1016/j.cimid.2008.01.005", "10.1016/0167-5877(95)00538-2", "10.1093/oso/9780195121124.001.0001", "10.1177/096228029300200103", "10.1098/rspb.2006.3754", "10.1002/sim.3136", "10.1093/aje/kwh255", "10.1186/1472-6947-12-147", "10.1093/aje/kwt133", "10.1111/tbed.12003", "10.1017/S0950268808000885", "10.1016/j.prevetmed.2012.01.021", "10.1111/tbed.12692", "10.1038/srep02175", "10.1371/journal.pone.0000349", "10.1371/journal.pone.0218202", _x000D_
NA, "10.12688/f1000research.18002.1", NA, "10.4142/jvs.2009.10.1.53", "10.3382/ps/pew028", "10.1080/03079457.2016.1142502", "10.4142/jvs.2019.20.e27", NA, "10.1016/j.mbs.2006.08.001", "10.2105/AJPH.2013.301704r", "10.1093/biomet/57.3.579", "10.1016/j.prevetmed.2018.09.014", NA, NA, "10.1111/tbed.12882", NA, "10.20506/rst.27.2.1821", "10.1016/j.ecolmodel.2014.08.005", "10.1371/journal.ppat.0030151", "10.1371/journal.pone.0000191", "10.1016/j.vetmic.2008.10.027", "10.1111/tbed.12790", "10.3201/eid2501.171901", _x000D_
NA, "10.13041/jpvm.2019.43.4.182", NA), article.title = c("An overview of the epidemiology of avian influenza", "One health, multiple challenges: the inter-species transmission of influenza A virus", "Novel variants of clade 2.3. 4 highly pathogenic avian influenza A (H5N1) viruses, China", "Changes in adaptation of H5N2 highly pathogenic avian influenza H5 clade 2.3. 4.4 viruses in chickens and mallards", "Genetic characterisation of novel, highly pathogenic avian influenza (HPAI) H5N6 viruses isolated in birds, South Korea, November 2016", _x000D_
"How a virus travels the world", NA, "A pandemic warning?", "Characterization of highly pathogenic H5N1 avian influenza A viruses isolated from South Korea", "An outbreak of highly pathogenic H5N1 avian influenza in Korea, 2008", "Highly pathogenic avian influenza virus (H5N1) in domestic poultry and relationship with migratory birds, South Korea", "Highly pathogenic avian influenza (H5N1) outbreaks in wild birds and poultry, South Korea", "Novel Reassortant Influenza A (H5N8) Viruses, South Korea, 2014", _x000D_
"Highly pathogenic avian influenza virus (H5N8) in domestic poultry and its relationship with migratory birds in South Korea during 2014", NA, "Highly pathogenic avian influenza A (H5N8) viruses reintroduced into South Korea by migratory waterfowl, 2014–2015", "Multiple novel H5N6 highly pathogenic avian influenza viruses, South Korea, 2016", "Genetic and phylogenetic characterizations of a novel genotype of highly pathogenic avian influenza (HPAI) H5N8 viruses in 2016/2017 in South Korea", "Characterization of a novel reassortant H5N6 highly pathogenic avian influenza virus clade 2.3. 4.4 in Korea, 2017", _x000D_
"Epidemiology of H5N1 avian influenza", "Mathematical modelling in veterinary epidemiology: why model building is important", NA, "The estimation of the basic reproduction number for infectious diseases", "How generation intervals shape the relationship between growth rates and reproductive numbers", "A likelihood-based method for real-time estimation of the serial interval and reproductive number of an epidemic", "Different epidemic curves for severe acute respiratory syndrome reveal similar impacts of control measures", _x000D_
"The R0 package: a toolbox to estimate reproduction numbers for epidemic outbreaks", "A new framework and software to estimate time-varying reproduction numbers during epidemics", "Transmission rate and reproductive number of the H 5 N 1 highly pathogenic avian influenza virus during the December 2005–July 2008 Epidemic in Nigeria", "Estimation of the basic reproductive number (R 0) for epidemic, highly pathogenic avian influenza subtype H5N1 spread", "Estimating spatial and temporal variations of the reproduction number for highly pathogenic avian influenza H5N1 epidemic in Thailand", _x000D_
"Estimating the between-farm transmission rates for highly pathogenic avian influenza subtype H5N1 epidemics in Bangladesh between 2007 and 2013", "Modeling highly pathogenic avian influenza transmission in wild birds and poultry in West Bengal, India", "The transmissibility of highly pathogenic avian influenza in commercial poultry in industrialised countries", "Effective control measures considering spatial heterogeneity to mitigate the 2016–2017 avian influenza epidemic in the Republic of Korea", _x000D_
NA, "Epidemic curves made easy using the R package incidence", NA, "Experimental infection of chickens, ducks and quails with the highly pathogenic H5N1 avian influenza virus", "Experimental infection of SPF and Korean native chickens with highly pathogenic avian influenza virus (H5N8)", "Pathogenicity of the Korean H5N8 highly pathogenic avian influenza virus in commercial domestic poultry species", "Pathogenicity of clade 2.3. 4.4 H5N6 highly pathogenic avian influenza virus in three chicken breeds from South Korea in 2016/2017", _x000D_
NA, "Avian–human influenza epidemic model", "Unraveling r 0: Considerations for public health applications", "A generalized Kruskal-Wallis test for comparing K samples subject to unequal patterns of censorship", "Dynamics of the 2004 avian influenza H5N1 outbreak in Thailand: the role of duck farming, sequential model fitting and control", NA, NA, "Risk factors associated with highly pathogenic avian influenza subtype H5N8 outbreaks on broiler duck farms in South Korea", NA, "Climate change and avian influenza", _x000D_
"Climate change suggests a shift of H5N1 risk in migratory birds", "Influenza virus transmission is dependent on relative humidity and temperature", "Temperature drops and the onset of severe avian influenza A H5N1 virus outbreaks", "Avian influenza virus in water: infectivity is dependent on pH, salinity and temperature", "Experimental infection of highly pathogenic avian influenza viruses, clade 2.3. 4.4 H5N6 and H5N8, in mandarin ducks from South Korea", "Complexity of the basic reproduction number (R0)", _x000D_
NA, "The contribution of farm vehicle movements for a highly pathogenic avian influenza epidemic in 2014 in the Republic of Korea", "Comparison of the pathogenic potential of highly pathogenic avian influenza (HPAI) H5N6, and H5N8 viruses isolated in South Korea during the 2016–2017 winter season"), volume = c("25", "1", "19", "499", "22", "347", NA, "389", "79", "141", "14", "18", "20", "173", NA, "22", "51", "53", "7", "32", "25", NA, "2", "274", "27", "160", "12", "178", "61", "137", "106", _x000D_
"65", "3", "2", "14", NA, "8", NA, "10", "95", "45", "20", NA, "207", "108", "57", "159", NA, NA, "65", NA, "27", "306", "3", "2", "136", "65", "25", NA, "43", NA), author = c("Alexander", "Short", "Gu", "DeJesus", "Si", "Verhagen", NA, "De Jong", "Lee", "Kim", "Lee", "Kim", "Lee", "Jeong", NA, "Kwon", "Lee", "Kim", "Lee", "Yee", "de Jong", "Thomas", "Dietz", "Wallinga", "Forsberg White", "Wallinga", "Obadia", "Cori", "Bett", "Ward", "Marquetoux", "Ssematimba", "Pandit", "Garske", "Lee", NA, "Kamvar", _x000D_
NA, "Jeong", "Lee", "Lee", "Park", NA, "Iwami", "Ridenhour", "Breslow", "Retkute", NA, NA, "Kim", NA, "Gilbert", "Tian", "Lowen", "Liu", "Brown", "Son", "Delamater", NA, "Kim", "Kwon"), year = c("2007", "2015", "2013", "2016", "2017", "2015", NA, "1997", "2005", "2010", "2008", "2012", "2014", "2014", "2016", "2016", "2017", "2017", "2018", "2009", "1995", "2001", "1993", "2006", "2008", "2004", "2012", "2013", "2014", "2009", "2012", "2018", "2013", "2007", "2019", NA, "2019", "2015", "2009", "2016", _x000D_
"2016", "2019", "2017", "2007", "2018", "1970", "2018", NA, NA, "2018", "2017", "2008", "2015", "2007", "2007", "2009", "2018", "2019", NA, "2019", "2018"), journal.title = c("Vaccine.", "One Health.", "Emerg Infect Dis.", "Virology.", "Euro Surveill.", "Science.", NA, "Nature.", "J Virol.", "Vet Microbiol.", "Emerg Infect Dis.", "Emerg Infect Dis.", "Emerg Infect Dis. J", "Vet Microbiol.", NA, "Emerg Infect Dis.", "Infect Genet Evol.", "Infect Genet Evol.", "Emerg Microbes Infect.", "Comp Immunol Microbiol Infect Dis.", _x000D_
"Prev Vet Med.", NA, "Stat Methods Med Res.", "Proc R Soc B.", "Stat Med.", "Am J Epidemiol.", "BMC Med Inform Decis Mak.", "Am J Epidemiol.", "Transbound Emerg Dis.", "Epidemiol Infect.", "Prev Vet Med.", "Transbound Emerg Dis.", "Sci Rep.", "PLoS ONE.", "PLoS ONE.", NA, "F1000Res.", NA, "J Vet Sci.", "Poult Sci.", "Avian Pathol.", "J Vet Sci.", NA, "Math Biosci.", "Am J Public Health.", "Biometrika.", "Prev Vet Med.", NA, NA, "Transbound Emerg Dis.", NA, "Rev Sci Tech", "Ecol Model.", "PLoS Pathog.", _x000D_
"PLoS ONE.", "Vet Microbiol.", "Transbound Emerg Dis.", "Emerg Infect Dis.", NA, "J Prev Vet Med.", NA), unstructured = c(NA, NA, NA, NA, NA, NA, "Cumulative Number of Confirmed Human Cases for Avian Influenza A(H5N1) Reported to WHO, 2003-20192019", NA, NA, NA, NA, NA, NA, NA, NA, NA, NA, NA, NA, NA, NA, NA, NA, NA, NA, NA, NA, NA, NA, NA, NA, NA, NA, NA, NA, "OhS-m Self-Declaration of the Recovery of Freedom From Highly Pathogenic Avian Influenza in Poultry by Republic of Korea: OIE Delegate for Republic of Korea, Ministry of Agriculture, Food and Rural Affairs2018", _x000D_
NA, NA, NA, NA, NA, NA, NA, NA, NA, NA, NA, "BankW World Bank Open Data Online2020", "StatisticsKorea Livestock Statistics Survey Korea2015", NA, NA, NA, NA, NA, NA, NA, NA, NA, "Status of Highly Pathogenic Avian Influenza in South Korea Seoul2016", NA, NA), volume.title = c(NA, NA, NA, NA, NA, NA, NA, NA, NA, NA, NA, NA, NA, NA, "2014-2016 Epidemiologic Reports of Highly Pathogenic Avian Influenza", NA, NA, NA, NA, NA, NA, "Epidemiologic Methods for the Study of Infectious Diseases", NA, NA, NA, _x000D_
NA, NA, NA, NA, NA, NA, NA, NA, NA, NA, NA, NA, "High Pathogenic Avian Influenza; The Blue Book", NA, NA, NA, NA, "2016-2017 Epidemiologic Reports of Highly Pathogenic Avian Influenza", NA, NA, NA, NA, NA, NA, NA, "Producer Incentives in Livestock Disease Management", NA, NA, NA, NA, NA, NA, NA, NA, NA, "Emerg Microbes Infect."))</t>
  </si>
  <si>
    <t>list(date = "2021-06-24", content.version = "vor", delay.in.days = 0, URL = "https://creativecommons.org/licenses/by/4.0/")</t>
  </si>
  <si>
    <t>http://dx.doi.org/10.3389/crossmark-policy</t>
  </si>
  <si>
    <t>Journal of Biological Systems</t>
  </si>
  <si>
    <t>2013-12</t>
  </si>
  <si>
    <t>10.1142/s0218339013400044</t>
  </si>
  <si>
    <t>0218-3390,1793-6470</t>
  </si>
  <si>
    <t>1340004</t>
  </si>
  <si>
    <t>World Scientific Pub Co Pte Lt</t>
  </si>
  <si>
    <t>MODELING SEASONALITY IN AVIAN INFLUENZA H5N1</t>
  </si>
  <si>
    <t>https://doi.org/10.1142/s0218339013400044</t>
  </si>
  <si>
    <t>&lt;jats:p&gt; The number of cases of H5N1 avian influenza in birds and humans exhibit seasonality which peaks during the winter months. What causes the seasonality in H5N1 cases is still being investigated. This article addresses the question of modeling the periodicity in cumulative number of human cases of H5N1. Three potential drivers of influenza seasonality are investigated: (1) seasonality in bird-to-bird transmission; (2) seasonality caused by wild bird migration or seasonal fluctuation of avian influenza in wild birds; (3) seasonality caused by environmental transmission. A framework of seven models is composed. The seven models involve these three mechanisms and combinations of the mechanisms. Each of the models in the framework is fitted to the cumulative number of humans cases of H5N1. The corrected akaike information criterion (AICc) is used to compare the models and it is found that the model with periodic bird-to-bird transmission rate best explains the data. The best fitted model with the best fitted parameters gives a reproduction number of highly pathogenic avian influenza [Formula: see text]. The best fitted model is a simple SI epidemic model with periodic transmission rate and disease-induced mortality, however, this model is capable of very complex dynamical behavior such as period doubling and chaos. &lt;/jats:p&gt;</t>
  </si>
  <si>
    <t>J. Biol. Syst.</t>
  </si>
  <si>
    <t>list(given = c("NECIBE", "MAIA"), family = c("TUNCER", "MARTCHEVA"), sequence = c("first", "additional"), affiliation.name = c("Department of Mathematics, University of Tulsa, Keplinger Hall U337, 800 S. Tucker Drive, Tulsa, OK 74104-3189, USA", "Department of Mathematics, University of Florida, 358 Little Hall, P.O. Box 118105, Gainesville, FL 32611-8105, USA"))</t>
  </si>
  <si>
    <t>list(URL = "https://www.worldscientific.com/doi/pdf/10.1142/S0218339013400044", content.type = "unspecified", content.version = "vor", intended.application = "similarity-checking")</t>
  </si>
  <si>
    <t>list(key = c("rf1", "rf3", "rf4", "rf6", "rf7", "rf8", "rf9", "rf10", "rf11", "rf13", "rf14", "rf15", "rf16", "rf17", "rf19", "rf20", "rf21", "rf22", "rf23", "rf24", "rf25", "rf26", "rf28", "rf29", "rf30", "rf31", "rf32", "rf34", "rf36", "rf37", "rf38", "rf39", "rf40", "rf41", "rf42", "rf43", "rf44", "rf45", "rf46", "rf47"), unstructured = c("J. Lucchetti, M. Roy and M. Martcheva, Advances in Disease Epidemiology, eds. J. M. Tchuenche and Z. Mukandavire (Nova Science Publishers, New York, 2009) pp. 1–30.", _x000D_
NA, NA, NA, NA, NA, NA, NA, NA, NA, NA, NA, NA, NA, NA, NA, NA, NA, NA, NA, NA, NA, NA, NA, NA, NA, NA, NA, NA, NA, NA, NA, NA, NA, NA, NA, NA, NA, NA, NA), doi.asserted.by = c(NA, "publisher", "publisher", "publisher", "publisher", "publisher", "publisher", "publisher", "publisher", "publisher", "publisher", "publisher", NA, NA, "publisher", NA, "publisher", "publisher", "publisher", "publisher", "publisher", "publisher", "publisher", "publisher", "publisher", NA, "publisher", "publisher", "publisher", _x000D_
NA, "publisher", NA, "publisher", "publisher", "publisher", "publisher", NA, "crossref", "publisher", "publisher"), DOI = c(NA, "10.1126/science.1213362", "10.1128/CMR.00037-06", "10.1016/S1473-3099(07)70186-X", "10.1371/journal.pone.0024042", "10.1128/JVI.01680-06", "10.1086/605435", "10.1021/es1016153", "10.1016/S0264-410X(99)00100-0", "10.1371/journal.pcbi.1000346", "10.1038/nature02746", "10.1371/journal.pone.0002268", NA, NA, "10.1371/journal.pcbi.1001079", NA, "10.1371/journal.pone.0017622", _x000D_
"10.3201/eid/1706.100880", "10.1126/science.1122438", "10.2307/1591428", "10.2307/1591429", "10.1016/0042-6822(78)90247-7", "10.1637/8786-040109-ResNote.1", "10.1637/8754-033109-ResNote.1", "10.1016/j.jtbi.2010.03.005", NA, "10.1016/j.meegid.2009.04.009", "10.1016/j.jtbi.2008.11.011", "10.1056/NEJMra052211", NA, "10.1016/S0022-5193(84)80150-2", NA, "10.1007/s00285-007-0140-4", "10.1088/1742-6596/138/1/012017", "10.3934/mbe.2006.3.161", "10.1007/s10884-008-9111-8", NA, "10.1515/9780691187655", "10.1017/S0950268808000885", _x000D_
"10.1371/journal.ppat.1000281"), first.page = c(NA, NA, NA, NA, NA, NA, NA, NA, NA, NA, NA, NA, "718", "e6705", NA, NA, NA, NA, NA, NA, NA, NA, NA, NA, NA, "10365", NA, NA, NA, NA, NA, "1", NA, NA, NA, NA, "235", NA, NA, NA), volume = c(NA, NA, NA, NA, NA, NA, NA, NA, NA, NA, NA, NA, "7", "4", NA, "5", NA, NA, NA, NA, NA, NA, NA, NA, NA, "106", NA, NA, NA, NA, NA, "27", NA, NA, NA, NA, "3", NA, NA, NA), author = c(NA, NA, NA, NA, NA, NA, NA, NA, NA, NA, NA, NA, "Fuhrmann C.", "Fereidouni S. R.", _x000D_
NA, "Weber T. P.", NA, NA, NA, NA, NA, NA, NA, NA, NA, "Breban R.", NA, NA, NA, "Burnham K. P.", NA, "Moheim I. A.", NA, NA, NA, NA, "Marthceva M.", "Thieme H. R.", NA, NA), journal.title = c(NA, NA, NA, NA, NA, NA, NA, NA, NA, NA, NA, NA, "Geography Compass", "PLoS One", NA, "Virology J.", NA, NA, NA, NA, NA, NA, NA, NA, NA, "Proc. Natl. Acad. Sci.", NA, NA, NA, NA, NA, "Math. Med. Biol.", NA, NA, NA, NA, "J. Biol. Dyn.", NA, NA, NA), volume.title = c(NA, NA, NA, NA, NA, NA, NA, NA, NA, NA, NA, _x000D_
NA, NA, NA, NA, NA, NA, NA, NA, NA, NA, NA, NA, NA, NA, NA, NA, NA, NA, "Model selection and multimodel inference: A practical information-theoretic approach", NA, NA, NA, NA, NA, NA, NA, "Mathematics in Population Biology", NA, NA), year = c(NA, NA, NA, NA, NA, NA, NA, NA, NA, NA, NA, NA, NA, NA, NA, NA, NA, NA, NA, NA, NA, NA, NA, NA, NA, NA, NA, NA, NA, "2002", NA, NA, NA, NA, NA, NA, NA, "2003", NA, NA))</t>
  </si>
  <si>
    <t>10.1142/S0218339013400044</t>
  </si>
  <si>
    <t>2014-01-28</t>
  </si>
  <si>
    <t>mBio</t>
  </si>
  <si>
    <t>2023-10-31</t>
  </si>
  <si>
    <t>10.1128/mbio.00862-23</t>
  </si>
  <si>
    <t>2150-7511</t>
  </si>
  <si>
    <t>American Society for Microbiology</t>
  </si>
  <si>
    <t>Environmental transmission of influenza A virus in mallards</t>
  </si>
  <si>
    <t>https://doi.org/10.1128/mbio.00862-23</t>
  </si>
  <si>
    <t>&lt;jats:title&gt;ABSTRACT&lt;/jats:title&gt;_x000D_
          &lt;jats:p&gt;_x000D_
            Influenza A viruses present a major challenge for animal and human health. They circulate widely in wild waterfowl and frequently spillover into poultry, emphasizing the need for risk-based surveillance in wild birds and an understanding of the relative importance of different transmission mechanisms. We addressed this objective with a replicated (_x000D_
            &lt;jats:italic&gt;N&lt;/jats:italic&gt;_x000D_
            = 6) experimental infection study in which we serially exposed eight cohorts of four naïve contact mallards to an experimentally infected mallard and a shared water pool. Viral concentration in the water was a better predictor of transmission than several direct measures of viral shedding in the focal duck. Our data provide quantification of transmission probability and its variation throughout the infectious period of an infected duck. Our findings highlight the need to consider environmental surveillance in risk-based surveillance planning and provide realistic parameters for identifying optimal control strategies using epidemiological inference._x000D_
          &lt;/jats:p&gt;_x000D_
          &lt;jats:sec&gt;_x000D_
            &lt;jats:title&gt;IMPORTANCE&lt;/jats:title&gt;_x000D_
            &lt;jats:p&gt;Wild birds are the natural reservoir hosts of influenza A viruses. Highly pathogenic strains of influenza A viruses pose risks to wild birds, poultry, and human health. Thus, understanding how these viruses are transmitted between birds is critical. We conducted an experiment where we experimentally infected mallards which are ducks that are commonly exposed to influenza viruses. We exposed several contact ducks to the experimentally infected duck to estimate the probability that a contact duck would become infected from either exposure to the virus shed directly from the infected duck or shared water contaminated with the virus from the infected duck. We found that environmental transmission from contaminated water best predicted the probability of transmission to naïve contact ducks, relatively low levels of virus in the water were sufficient to cause infection, and the probability of a naïve duck becoming infected varied over time.&lt;/jats:p&gt;_x000D_
          &lt;/jats:sec&gt;</t>
  </si>
  <si>
    <t>list(given = c("Kim M.", "Clinton B.", "Nicole L.", "Jeremy W.", "Kaci K.", "Colleen T.", "Susan A."), family = c("Pepin", "Leach", "Barrett", "Ellis", "VanDalen", "Webb", "Shriner"), sequence = c("first", "additional", "additional", "additional", "additional", "additional", "additional"), affiliation.name = c("United States Department of Agriculture, Animal and Plant Health Inspection Service, Wildlife Services, National Wildlife Research Center , Fort Collins, Colorado, USA", "Department of Fish Wildlife and Conservation Biology, Colorado State University , Fort Collins, Colorado, USA", _x000D_
"United States Department of Agriculture, Animal and Plant Health Inspection Service, Wildlife Services, National Wildlife Research Center , Fort Collins, Colorado, USA", "United States Department of Agriculture, Animal and Plant Health Inspection Service, Wildlife Services, National Wildlife Research Center , Fort Collins, Colorado, USA", "United States Department of Agriculture, Animal and Plant Health Inspection Service, Wildlife Services, National Wildlife Research Center , Fort Collins, Colorado, USA", _x000D_
"Department of Biology and Graduate Degree Program in Ecology, Colorado State University , Fort Collins, Colorado, USA", "United States Department of Agriculture, Animal and Plant Health Inspection Service, Wildlife Services, National Wildlife Research Center , Fort Collins, Colorado, USA"), ORCID = c(NA, NA, NA, NA, NA, NA, "https://orcid.org/0000-0003-0349-7182"), authenticated.orcid = c(NA, NA, NA, NA, NA, NA, FALSE))</t>
  </si>
  <si>
    <t>list(URL = c("https://journals.asm.org/doi/pdf/10.1128/mbio.00862-23", "https://journals.asm.org/doi/pdf/10.1128/mbio.00862-23"), content.type = c("application/pdf", "unspecified"), content.version = c("vor", "vor"), intended.application = c("text-mining", "similarity-checking"))</t>
  </si>
  <si>
    <t>list(key = c("e_1_3_2_2_2", "e_1_3_2_3_2", "e_1_3_2_4_2", "e_1_3_2_8_2", "e_1_3_2_9_2", "e_1_3_2_10_2", "e_1_3_2_11_2", "e_1_3_2_12_2", "e_1_3_2_13_2", "e_1_3_2_14_2", "e_1_3_2_15_2", "e_1_3_2_16_2", "e_1_3_2_17_2", "e_1_3_2_18_2", "e_1_3_2_19_2", "e_1_3_2_20_2", "e_1_3_2_21_2", "e_1_3_2_22_2", "e_1_3_2_23_2", "e_1_3_2_24_2", "e_1_3_2_25_2", "e_1_3_2_26_2", "e_1_3_2_27_2", "e_1_3_2_28_2", "e_1_3_2_29_2", "e_1_3_2_30_2", "e_1_3_2_31_2", "e_1_3_2_32_2", "e_1_3_2_33_2", "e_1_3_2_34_2", "e_1_3_2_35_2", _x000D_
"e_1_3_2_36_2", "e_1_3_2_37_2", "e_1_3_2_38_2", "e_1_3_2_39_2", "e_1_3_2_40_2", "e_1_3_2_41_2", "e_1_3_2_42_2", "e_1_3_2_43_2", "e_1_3_2_44_2", "e_1_3_2_45_2", "e_1_3_2_46_2", "e_1_3_2_47_2", "e_1_3_2_48_2", "e_1_3_2_49_2", "e_1_3_2_50_2", "e_1_3_2_51_2"), doi.asserted.by = c("publisher", "publisher", "publisher", "publisher", "publisher", "publisher", "publisher", "publisher", "publisher", "publisher", "publisher", "publisher", "publisher", "publisher", "publisher", "publisher", "publisher", "publisher", _x000D_
"publisher", "publisher", "publisher", "publisher", "publisher", "publisher", "publisher", "publisher", "publisher", "publisher", "publisher", "publisher", "publisher", "publisher", "publisher", "publisher", "publisher", "publisher", "publisher", "publisher", "publisher", "publisher", "publisher", "publisher", "publisher", "publisher", "publisher", "publisher", "publisher"), DOI = c("10.1128/mr.56.1.152-179.1992", "10.1007/978-3-319-11155-1", "10.1126/science.abo1232", "10.3390/v12060632", "10.1126/science.1122438", _x000D_
"10.1016/j.coviro.2017.10.006", "10.1002/9780813818634.ch3", "10.1371/journal.pone.0012851", "10.3390/v13020212", "10.1098/rspb.2020.1680", "10.1093/icb/icw055", "10.1637/8912-043009-Reg.1", "10.1073/pnas.0809026106", "10.1637/8754-033109-ResNote.1", "10.20506/rst.28.1.1880", "10.1016/j.meegid.2009.04.009", "10.1371/journal.pcbi.1000346", "10.1098/rsif.2012.0804", "10.1098/rspb.2011.1417", "10.1016/j.epidem.2010.03.002", "10.1098/rstb.2018.0346", "10.1016/j.tree.2020.08.014", "10.1080/22221751.2022.2065937", _x000D_
"10.1080/22221751.2020.1868274", "10.1371/journal.ppat.1009879", "10.3390/v12060673", "10.1111/tbed.13037", "10.1038/s41598-020-76541-0", "10.1111/j.1750-2659.2012.00354.x", "10.1371/journal.pone.0050834", "10.1128/JVI.03292-13", "10.1111/tbed.14445", "10.1186/s13567-018-0604-0", "10.1126/science.abi5273", "10.1038/nature04153", "10.1017/S0950268812000477", "10.1016/j.jtbi.2010.05.036", "10.1098/rstb.2010.0065", "10.1098/rsif.2009.0560", "10.1007/978-1-4614-9224-5", "10.1098/rspb.2013.3051", "10.1098/rsos.171420", _x000D_
"10.3201/eid2805.220318", "10.1111/irv.12886", "10.1111/j.1749-4877.2009.00180.x", "10.1002/9780471729259.mc15g01s29", "10.1093/oxfordjournals.aje.a118408"))</t>
  </si>
  <si>
    <t>list(DOI = "10.13039/100000199", name = "U.S. Department of Agriculture", doi.asserted.by = "crossref", award = "Appropriated funds", id.id = "10.13039/100000199", id.id.type = "DOI", id.asserted.by = "crossref")</t>
  </si>
  <si>
    <t>list(date = c("2023-10-31", "2023-10-31"), content.version = c("vor", "tdm"), delay.in.days = c(0, 0), URL = c("https://doi.org/10.1128/AuthorWarrantyLicense.v1", "https://journals.asm.org/non-commercial-tdm-license"))</t>
  </si>
  <si>
    <t>https://doi.org/10.1128/asmj-crossmark-policy-page</t>
  </si>
  <si>
    <t>list(value = c("2023-04-05", "2023-08-07", "2023-09-28"), order = c(0, 2, 3), name = c("received", "accepted", "published"), label = c("Received", "Accepted", "Published"), group.name = c("publication_history", "publication_history", "publication_history"), group.label = c("Publication History", "Publication History", "Publication History"))</t>
  </si>
  <si>
    <t>10.1371/journal.pone.0193730</t>
  </si>
  <si>
    <t>2018-03-01</t>
  </si>
  <si>
    <t>e0193730</t>
  </si>
  <si>
    <t>Assessing the probability of introduction and spread of avian influenza (AI) virus in commercial Australian poultry operations using an expert opinion elicitation</t>
  </si>
  <si>
    <t>https://doi.org/10.1371/journal.pone.0193730</t>
  </si>
  <si>
    <t>list(ORCID = c("https://orcid.org/0000-0002-0364-9791", NA, NA, NA, NA, NA, NA, NA, NA), authenticated.orcid = c(TRUE, NA, NA, NA, NA, NA, NA, NA, NA), given = c("Mini", "Jenny-Ann", "Angela Bullanday", "Peter", "Belinda", "Kathryn", "Barbara", "Amanda", "Marta"), family = c("Singh", "Toribio", "Scott", "Groves", "Barnes", "Glass", "Moloney", "Black", "Hernandez-Jover"), sequence = c("first", "additional", "additional", "additional", "additional", "additional", "additional", "additional", "additional"_x000D_
))</t>
  </si>
  <si>
    <t>list(URL = "http://dx.plos.org/10.1371/journal.pone.0193730", content.type = "unspecified", content.version = "vor", intended.application = "similarity-checking")</t>
  </si>
  <si>
    <t>list(issue = c("1", "1–2", "1", "30", NA, "1", "1–2", "1", "7", "1", "7", "5", "3–4", "6", NA, NA, NA, NA, "11", "7", NA, "4", "3 Suppl", "12", NA, "5", "1–2", "12", "3", NA, NA, NA, NA, "9", "4", NA, "3", "12", "5", "1", "1", "7", "3", NA, NA, "2", "Pt 7", "4", "3 Suppl", "4", "6", NA, NA, "4", "16", "6", "3 Suppl", "1", "5", "51", "3–4", "10", "3", "6", "8", "1–2", "7", "2"), key = c("ref1", "ref2", "ref3", "ref4", "ref5", "ref6", "ref7", "ref8", "ref9", "ref10", "ref11", "ref12", "ref13", _x000D_
"ref14", "ref15", "ref16", "ref17", "ref18", "ref19", "ref20", "ref21", "ref22", "ref23", "ref24", "ref25", "ref26", "ref27", "ref28", "ref29", "ref30", "ref31", "ref32", "ref33", "ref34", "ref35", "ref36", "ref37", "ref38", "ref39", "ref40", "ref41", "ref42", "ref43", "ref44", "ref45", "ref46", "ref47", "ref48", "ref49", "ref50", "ref51", "ref52", "ref53", "ref54", "ref55", "ref56", "ref57", "ref58", "ref59", "ref60", "ref61", "ref62", "ref63", "ref64", "ref65", "ref66", "ref67", "ref68"), doi.asserted.by = c("crossref", _x000D_
"crossref", "crossref", "crossref", NA, "crossref", "crossref", "crossref", "crossref", "crossref", "crossref", "crossref", "crossref", "crossref", NA, NA, NA, NA, "crossref", "crossref", "crossref", "crossref", "crossref", "crossref", NA, "crossref", "crossref", "crossref", "crossref", NA, NA, NA, "crossref", "crossref", "crossref", NA, NA, "crossref", "crossref", "crossref", "crossref", "crossref", "crossref", "crossref", NA, "crossref", "crossref", "crossref", "crossref", "crossref", "crossref", _x000D_
"crossref", "crossref", "crossref", "crossref", "crossref", "crossref", "crossref", "crossref", "crossref", "crossref", "crossref", "crossref", "crossref", "crossref", "crossref", "crossref", "crossref"), first.page = c("152", "3", "333", "5637", NA, "128", "106", "82", "1075", "55", "266", "940", "249", "388", "190", NA, NA, NA, "387", "445", "59", "289", "806", "1896", "3", "165", "165", "e0144533", "512", NA, NA, NA, "806", "1492", "974", "109", "933", "1896", "165", "110", "123", "1430", "566", _x000D_
"42", "912326", "445", "1430", "1275", "812", "928", "555", "331", "10", "e35956", "9086", "526", "817", "251", "282", "19368", "270", "428", "493", "e1002094", "e72279", "1", "979", "40"), DOI = c("10.1128/MMBR.56.1.152-179.1992", "10.1016/S0378-1135(00)00160-7", "10.20506/rst.28.1.1859", "10.1016/j.vaccine.2006.10.051", NA, "10.1016/j.prevetmed.2014.11.018", "10.1016/j.prevetmed.2012.09.001", "10.1016/j.rvsc.2013.02.016", "10.1016/j.meegid.2010.07.005", "10.1637/8364-051608-Reg.1", "10.1111/j.1751-0813.2009.00446.x", _x000D_
"10.1017/S0950268813002136", "10.1016/j.vetmic.2014.08.002", "10.1002/rmv.1857", NA, NA, NA, NA, "10.1111/avj.12379", "10.1111/j.1751-0813.2005.tb13090.x", "10.1002/9780813818634.ch4", "10.1111/j.1751-0813.1997.tb10099.x", "10.1637/0005-2086-47.s3.806", "10.3201/eid1612.100776", NA, "10.1111/j.1751-0813.2009.00423.x", "10.1016/j.prevetmed.2015.05.006", "10.1371/journal.pone.0144533", "10.1111/j.1539-6924.2009.01337.x", NA, NA, NA, "10.1637/0005-2086-47.s3.806", "10.3201/eid1509.080231", "10.2307/1591638", _x000D_
NA, NA, "10.3201/eid1612.100776", "10.1111/j.1751-0813.2009.00423.x", "10.1128/AEM.43.1.110-115.1982", "10.1111/irv.12179", "10.1099/vir.0.063438-0", "10.7589/0090-3558-47.3.566", "10.1186/1743-422X-8-42", NA, "10.4081/gh.2014.33", "10.1099/vir.0.063438-0", "10.1637/9422-061410-Reg.1", "10.1637/0005-2086-47.s3.812", "10.1637/7218-060304R", "10.1080/03079450802499118", "10.1186/1743-422X-7-331", "10.1186/1297-9716-42-10", "10.1371/journal.pone.0035956", "10.1128/JVI.00666-13", "10.1111/tbed.12056", _x000D_
"10.1637/0005-2086-47.s3.817", "10.1016/j.prevetmed.2014.08.015", "10.1016/j.tim.2014.02.011", "10.1073/pnas.0609227103", "10.1016/j.prevetmed.2010.09.016", "10.1111/j.1439-0450.2005.00891.x", "10.1051/vetres:2007008", "10.1371/journal.ppat.1002094", "10.1371/journal.pone.0072279", "10.1016/j.prevetmed.2004.12.001", "10.1292/jvms.71.979", "10.4314/sokjvs.v10i2.8"), article.title = c("Evolution and ecology of influenza A viruses", "A review of avian influenza in different bird species", "Intra- and interspecies transmission of H7N7 highly pathogenic avian influenza virus during the avian influenza epidemic in The Netherlands in 2003", _x000D_
"An overview of the epidemiology of avian influenza", "Unexpected Inter-farm Transmission Dynamics During a Highly Pathogenic Avian Influenza Epidemic", "Evaluating the risk of avian influenza introduction and spread among poultry exhibition flocks in Australia", "Avian influenza transmission risks: analysis of biosecurity measures and contact structure in Dutch poultry farming", "Social network analysis used to assess the relationship between the spread of avian influenza and movement patterns of backyard chickens in Ratchaburi, Thailand", _x000D_
"Possible sources and spreading routes of highly pathogenic avian influenza virus subtype H5N1 infections in poultry and wild birds in Central Europe in 2007 inferred through likelihood analyses", "Human contacts and potential pathways of disease introduction on Georgia poultry farms", "Australian surveillance for avian influenza viruses in wild birds between July 2005 and June 2007", "Epidemiological analysis of spatially misaligned data: a case of highly pathogenic avian influenza virus outbreak in Nigeria", _x000D_
"Highly pathogenic avian influenza virus (H5N8) in domestic poultry and its relationship with migratory birds in South Korea during 2014", "Intracontinental and intercontinental dissemination of Asian H5 highly pathogenic avian influenza virus (clade 2.3.4.4) in the winter of 2014–2015", NA, NA, NA, NA, "Avian influenza in Australia: a summary of 5 years of wild bird surveillance", "The role of wild waterfowl in the epidemiology of AI in Australia", "Epidemiology of avian influenza in agricultural and other man-made systems", _x000D_
"Identification and characterisation of an H7N3 influenza A virus from an outbreak of virulent avian influenza in Victoria", "An outbreak of highly pathogenic avian influenza in Australia in 1997 caused by an H7N4 virus", "Surveillance and analysis of avian influenza viruses, Australia", "Influenza A virus", "Are the Australian poultry industries vulnerable to large outbreaks of highly pathogenic avian influenza?", "Use of a modified Delphi panel to identify and weight criteria for prioritization of zoonotic diseases in Switzerland", _x000D_
"Expert Opinion on the Perceived Effectiveness and Importance of On-Farm Biosecurity Measures for Cattle and Swine Farms in Switzerland", "Reducing overconfidence in the interval judgments of experts", NA, NA, NA, "An outbreak of highly pathogenic avian influenza in Australia in 1997 caused by an H7N4 virus", "in domestic poultry, Saskatchewan, Canada, 2007", "Isolation of H13N2 influenza A virus from turkeys and surface water", "Control of avian influenza in Italy: from stamping out to emergency and prophylactic vaccination", _x000D_
"Control of an outbreak of highly pathogenic avian influenza, caused by the virus sub-type H5N1, in Japan in 2004", "Surveillance and analysis of avian influenza viruses, Australia", "Are the Australian poultry industries vulnerable to large outbreaks of highly pathogenic avian influenza?", "Possible waterborne transmission and maintenance of influenza viruses in domestic ducks", "Influenza A virus survival in water is influenced by the origin species of the host cell", "Perpetuation of H5N1 and H9N2 avian influenza viruses in natural water bodies", _x000D_
"Avian influenza shedding patterns in waterfowl: implications for surveillance, environmental transmission, and disease spread", "Characterization of an H10N8 influenza virus isolated from Dongting lake wetland", "Persistence of avian influenza viruses in various artificially frozen environmental water types", "Landscape attributes driving avian influenza virus circulation in the Lake Alaotra region of Madagascar", "Perpetuation of H5N1 and H9N2 avian influenza viruses in natural water bodies", "Molecular characterization of pandemic H1N1 influenza viruses isolated from turkeys and pathogenicity of a human pH1N1 isolate in turkeys", _x000D_
"Summary of the 2001–02 Pennsylvania H7N2 low pathogenicity avian influenza outbreak in meat type chickens", "Virus characterization, clinical presentation, and pathology associated with H7N3 avian influenza in British Columbia broiler breeder chickens in 2004", "The onset of virus shedding and clinical signs in chickens infected with high-pathogenicity and low-pathogenicity avian influenza viruses", "The pathogenesis of low pathogenicity H7 avian influenza viruses in chickens, ducks and turkeys", _x000D_
"Highly pathogenic or low pathogenic avian influenza virus subtype H7N1 infection in chicken lungs: small differences in general acute responses", "Evaluating surveillance strategies for the early detection of low pathogenicity avian influenza infections", "Characterization of the 2012 highly pathogenic avian influenza H7N3 virus isolated from poultry in an outbreak in Mexico: pathobiology and vaccine protection", "Chasing notifiable avian influenza in domestic poultry: a case report of low-pathogenic avian influenza h5 viruses in two Belgian holdings", _x000D_
"Evaluation of pathogenic potential of avian influenza virus serotype H9N2 in chickens", "Risk based surveillance for early detection of low pathogenic avian influenza outbreaks in layer chickens", "Supersize me: how whole-genome sequencing and big data are transforming epidemiology", "Predicting the global spread of H5N1 avian influenza", "A PathWayDiagram for introduction and prevention of Avian Influenza: Application to the Dutch poultry sector", "Virus spread pattern within infected chicken farms using regression model: the 2003–2004 HPAI epidemic in the Republic of Korea", _x000D_
"Estimating the day of highly pathogenic avian influenza (H7N7) virus introduction into a poultry flock based on mortality data", "Evolutionary analysis of inter-farm transmission dynamics in a highly pathogenic avian influenza epidemic", "Hazard analysis of critical control points assessment as a tool to respond to emerging infectious disease outbreaks", "Risk factors for the introduction of high pathogenicity Avian Influenza virus into poultry farms during the epidemic in the Netherlands in 2003", _x000D_
"Spatial Analysis of Low Pathogenic H5N2 Avian Influenza Outbreaks in Japan in 2005", "Risk factors for the occurrence and spread of Highly Pathogenic Avian Influenza H5N1 in commercial poultry farms in Kano, Nigeria"), volume = c("56", "74", "28", "25", NA, "118", "109", "95", "10", "53", "87", "142", "173", "25", NA, NA, NA, NA, "93", "83", NA, "75", "47", "16", "1", "87", "121", "10", "30", NA, NA, NA, "47", "15", "35", "124", "24", "16", "87", "43", "8", "95", "47", "8", "2012", "8", "95", "54", _x000D_
"47", "48", "37", "7", "42", "7", "87", "61", "47", "117", "22", "103", "97", "52", "38", "7", "8", "69", "71", "10"), author = c("RG Webster", "DJ Alexander", "MC de Jong", "DJ Alexander", "A Fusaro", "M Hernandez-Jover", "A Ssematimba", "C Poolkhet", "M Haase", "AR Vieira", "L Haynes", "OA Adegboye", "J Jeong", "T Saito", "T Schaal", NA, NA, NA, "VL Grillo", "G Arzey", "DE Swayne", "PW Selleck", "PW Selleck", "PM Hansbro", "DL Suarez", "S Hamilton", "N Stebler", "K Kuster", "A Speirs‐Bridge", _x000D_
"G Gigerenzer", "B Australia", "D Vose", "PW Selleck", "Y Berhane", "V Sivanandan", "S Marangon", "A Nishiguchi", "PM Hansbro", "SA Hamilton", "DD Markwell", "S Shigematsu", "H Zhang", "V Henaux", "H Zhang", "D Shoham", "L Guerrini", "H Zhang", "Y Berhane", "PA Dunn", "VA Bowes", "AR Spickler", "E Spackman", "JM Rebel", "A Comin", "DR Kapczynski", "S Marche", "S Bano", "JL Gonzales", "RR Kao", "AM Kilpatrick", "GE Hop", "H Yoon", "ME Bos", "A Bataille", "KL Edmunds", "ME Thomas", "A Nishiguchi", _x000D_
"AM Wakawa"), year = c("1992", "2000", "2009", "2007", "2016", "2015", "2013", "2013", "2010", "2009", "2009", "2014", "2014", "2015", "2016", NA, NA, NA, "2015", "2005", "2008", "1997", "2003", "2010", "2008", "2009", "2015", "2015", "2010", "2002", "2002", "2008", "2003", "2009", "1991", "2006", "2005", "2010", "2009", "1982", "2014", "2014", "2011", "2011", "2012", "2014", "2014", "2010", "2003", "2004", "2008", "2010", "2011", "2012", "2013", "2014", "2003", "2014", "2014", "2006", "2010", "2005", _x000D_
"2007", "2011", "2013", "2005", "2009", "2012"), journal.title = c("Microbiological reviews", "Veterinary microbiology", "Revue scientifique et technique", "Vaccine", "Journal of virology", "Preventive veterinary medicine", "Preventive veterinary medicine", "Res Vet Sci", "Infection, genetics and evolution: journal of molecular epidemiology and evolutionary genetics in infectious diseases", "Avian diseases", "Australian veterinary journal", "Epidemiology and infection", "Veterinary microbiology", _x000D_
"Rev Med Virol", NA, NA, NA, NA, "Australian veterinary journal", "Australian veterinary journal", "Avian influenza", "Australian veterinary journal", "Avian diseases", "Emerging infectious diseases", "Avian influenza", "Australian veterinary journal", "Preventive veterinary medicine", "PloS one", "Risk Analysis", NA, NA, NA, "Avian diseases", "Emerging infectious diseases", "Avian diseases", "Developments in biologicals", "Revue scientifique et technique", "Emerging infectious diseases", "Australian veterinary journal", _x000D_
"Applied and environmental microbiology", "Influenza and other respiratory viruses", "Journal of General Virology", "Journal of wildlife diseases", "Virology journal", "Influenza Res Treat", "Geospatial health", "The Journal of general virology", "Avian diseases", "Avian diseases", "Avian diseases", "Avian pathology: journal of the WVPA", "Virology journal", "Veterinary research", "PloS one", "Journal of virology", "Transboundary and emerging diseases", "Avian diseases", "Preventive veterinary medicine", _x000D_
"Trends in microbiology", "Proceedings of the National Academy of Sciences of the United States of America", "Preventive veterinary medicine", "Journal of veterinary medicine B, Infectious diseases and veterinary public health", "Veterinary research", "PLoS pathogens", "PloS one", "Preventive veterinary medicine", "Journal of Veterinary Medical Science", "Sokoto Journal of Veterinary Sciences"), unstructured = c(NA, NA, NA, NA, NA, NA, NA, NA, NA, NA, NA, NA, NA, NA, NA, "Health OWOfA. OIE Situation Report for Avian Influenza. 2017 10/07/2017. Report No.", _x000D_
"Hamilton S. Simulating the transmission and control of highly pathogenic avian influenza in the Australian commercial poultry industries [PhD]: University of Sydney; 2011.", "AECL. Australian Egg Corporation Limited Annual Report 2016. 2016.", NA, NA, NA, NA, NA, NA, NA, NA, NA, NA, NA, NA, NA, NA, NA, NA, NA, NA, NA, NA, NA, NA, NA, NA, NA, NA, NA, NA, NA, NA, NA, NA, NA, NA, NA, NA, NA, NA, NA, NA, NA, NA, NA, NA, NA, NA, NA, NA, NA, NA))</t>
  </si>
  <si>
    <t>list(name = c("Australian Poultry Cooperative Research Centre", "Woolworths Limited"), award = c("1.5.7", NA))</t>
  </si>
  <si>
    <t>list(date = "2018-03-01", content.version = "vor", delay.in.days = 0, URL = "http://creativecommons.org/licenses/by/4.0/")</t>
  </si>
  <si>
    <t>2008-03-06</t>
  </si>
  <si>
    <t>10.1098/rsif.2007.1110</t>
  </si>
  <si>
    <t>2007-07-17</t>
  </si>
  <si>
    <t>363-371</t>
  </si>
  <si>
    <t>Assessing the risk of bluetongue to UK livestock: uncertainty and sensitivity analyses of a temperature-dependent model for the basic reproduction number</t>
  </si>
  <si>
    <t>&lt;jats:p&gt;Since 1998 bluetongue virus (BTV), which causes bluetongue, a non-contagious, insect-borne infectious disease of ruminants, has expanded northwards in Europe in an unprecedented series of incursions, suggesting that there is a risk to the large and valuable British livestock industry. The basic reproduction number,&lt;jats:italic&gt;R&lt;/jats:italic&gt;&lt;jats:sub&gt;0&lt;/jats:sub&gt;, provides a powerful tool with which to assess the level of risk posed by a disease. In this paper, we compute&lt;jats:italic&gt;R&lt;/jats:italic&gt;&lt;jats:sub&gt;0&lt;/jats:sub&gt;for BTV in a population comprising two host species, cattle and sheep. Estimates for each parameter which influences&lt;jats:italic&gt;R&lt;/jats:italic&gt;&lt;jats:sub&gt;0&lt;/jats:sub&gt;were obtained from the published literature, using those applicable to the UK situation wherever possible. Moreover, explicit temperature dependence was included for those parameters for which it had been quantified. Uncertainty and sensitivity analyses based on Latin hypercube sampling and partial rank correlation coefficients identified temperature, the probability of transmission from host to vector and the vector to host ratio as being most important in determining the magnitude of&lt;jats:italic&gt;R&lt;/jats:italic&gt;&lt;jats:sub&gt;0&lt;/jats:sub&gt;. The importance of temperature reflects the fact that it influences many processes involved in the transmission of BTV and, in particular, the biting rate, the extrinsic incubation period and the vector mortality rate.&lt;/jats:p&gt;</t>
  </si>
  <si>
    <t>list(given = c("Simon", "Simon", "Matthew", "James L.N", "Philip S"), family = c("Gubbins", "Carpenter", "Baylis", "Wood", "Mellor"), sequence = c("first", "additional", "additional", "additional", "additional"), affiliation.name = c("Institute for Animal Health, Pirbright LaboratoryAsh Road, Pirbright, Surrey GU24 0NF, UK", "Institute for Animal Health, Pirbright LaboratoryAsh Road, Pirbright, Surrey GU24 0NF, UK", "Faculty of Veterinary Clinical Science, University of LiverpoolLeahurst, Neston, Wirral, Cheshire CH64 7TE, UK", _x000D_
"Cambridge Infectious Diseases Consortium, Department of Veterinary MedicineUniversity of Cambridge, Madingley Road, Cambridge CB3 0ES, UK", "Institute for Animal Health, Pirbright LaboratoryAsh Road, Pirbright, Surrey GU24 0NF, UK"))</t>
  </si>
  <si>
    <t>list(URL = c("https://royalsocietypublishing.org/doi/pdf/10.1098/rsif.2007.1110", "https://royalsocietypublishing.org/doi/full-xml/10.1098/rsif.2007.1110", "https://royalsocietypublishing.org/doi/pdf/10.1098/rsif.2007.1110"), content.type = c("application/pdf", "application/xml", "unspecified"), content.version = c("vor", "vor", "vor"), intended.application = c("text-mining", "text-mining", "similarity-checking"))</t>
  </si>
  <si>
    <t>list(key = c("e_1_3_2_2_1", "e_1_3_2_3_1", "e_1_3_2_4_1", "e_1_3_2_5_1", "e_1_3_2_6_1", "e_1_3_2_7_1", "e_1_3_2_8_1", "e_1_3_2_9_1", "e_1_3_2_10_1", "e_1_3_2_11_1", "e_1_3_2_12_1", "e_1_3_2_13_1", "e_1_3_2_14_1", "e_1_3_2_15_1", "e_1_3_2_16_1", "e_1_3_2_17_1", "e_1_3_2_18_1", "e_1_3_2_19_1", "e_1_3_2_20_1", "e_1_3_2_21_1", "e_1_3_2_22_1", "e_1_3_2_23_1", "e_1_3_2_24_1", "e_1_3_2_25_1", "e_1_3_2_26_1", "e_1_3_2_27_1", "e_1_3_2_28_1", "e_1_3_2_29_1", "e_1_3_2_30_1", "e_1_3_2_31_1", "e_1_3_2_32_1", _x000D_
"e_1_3_2_33_1", "e_1_3_2_34_1", "e_1_3_2_35_1", "e_1_3_2_36_1", "e_1_3_2_37_1", "e_1_3_2_38_1", "e_1_3_2_39_1", "e_1_3_2_40_1", "e_1_3_2_41_1", "e_1_3_2_42_1", "e_1_3_2_43_1", "e_1_3_2_44_1", "e_1_3_2_45_1", "e_1_3_2_46_1", "e_1_3_2_47_1", "e_1_3_2_48_1", "e_1_3_2_49_1"), unstructured = c("Albers A. R. W. et al. 2007 Bluetongue virus serotype 8 epidemic in north-western Europe in 2006: preliminary findings. In Proc. 25th Meeting of the Society for Veterinary Epidemiology and Preventive Medicine March 2007 (eds D. J. Mellor &amp; J. R. Newton) pp. 231–245. Edinburgh UK: Society for Veterinary Epidemiology and Preventive Medicine.", _x000D_
NA, "Anderson R.M&amp; May R.M. 1991 Infectious diseases of humans: dynamics and control. Oxford UK:Oxford University Press.", NA, NA, NA, NA, NA, NA, NA, NA, NA, NA, NA, NA, NA, NA, NA, NA, NA, NA, "MacDonald G. 1957 The epidemiology and control of malaria. Oxford UK:Oxford University Press.", NA, NA, NA, NA, NA, NA, NA, NA, NA, NA, NA, "O'Connell L. 2002 Entomological aspects of the transmission of orbiviruses by Culicoides biting midges. PhD thesis University of Bristol.", NA, NA, NA, NA, NA, NA, _x000D_
NA, NA, NA, NA, NA, NA, NA, NA), doi.asserted.by = c(NA, "publisher", "crossref", "publisher", "publisher", "publisher", "publisher", NA, "publisher", "publisher", "publisher", NA, "publisher", "publisher", "publisher", "publisher", "publisher", "publisher", "publisher", "publisher", "publisher", NA, "publisher", "publisher", NA, "crossref", NA, "publisher", "publisher", NA, NA, "publisher", "publisher", NA, "publisher", "publisher", "publisher", "publisher", "publisher", "publisher", "publisher", _x000D_
"publisher", "publisher", "publisher", "publisher", "publisher", NA, "publisher"), DOI = c(NA, "10.1098/rstb.1986.0072", "10.1093/oso/9780198545996.001.0001", "10.2307/4315", "10.2307/1403510", "10.1016/S0378-1135(02)00106-2", "10.1093/jmedent/22.5.476", NA, "10.1093/jmedent/43.1.73", "10.1016/j.bulm.2004.11.008", "10.1007/BF00178324", NA, "10.1146/annurev.en.37.010192.000245", "10.1603/0022-2585-37.5.675", "10.1603/0022-2585-38.2.197", "10.1111/j.1751-0813.1975.tb00053.x", "10.1098/rsif.2005.0042", _x000D_
"10.1017/S0031182099005442", "10.1098/rspb.2001.1599", "10.1111/j.1365-2915.1996.tb00077.x", "10.1590/S0074-02762003000700002", NA, "10.20506/rst.19.1.1211", "10.1053/tvjl.2002.0713", NA, "10.1006/rwvi.1999.0195", NA, "10.1046/j.1365-2915.2000.00243.x", "10.1603/0022-2585-38.5.760", NA, NA, "10.4269/ajtmh.1992.47.709", "10.1093/jmedent/34.1.24", NA, "10.1038/nrmicro1090", "10.1111/j.1365-2915.2006.00636.x", "10.1017/S0031182000066853", "10.1093/oxfordjournals.aje.a009076", "10.1136/vr.157.5.133", _x000D_
"10.1111/j.1365-2915.1989.tb00240.x", "10.1099/vir.0.18705-0", "10.20506/rst.5.2.256", "10.1111/j.0269-283X.2004.00493.x", "10.1016/j.vaccine.2005.07.039", "10.1099/vir.0.80290-0", "10.1016/S1090-0233(00)90470-2", NA, "10.1098/rspb.2003.2608"), first.page = c(NA, NA, NA, NA, NA, NA, NA, "46", NA, NA, NA, "320", NA, NA, NA, NA, NA, NA, NA, NA, NA, NA, NA, NA, "245", "1043", "588", NA, NA, "160", "129", NA, NA, NA, NA, NA, NA, NA, NA, NA, NA, NA, NA, NA, NA, NA, "147", NA), article.title = c(NA, NA, _x000D_
NA, NA, NA, NA, NA, "Dynamics of biting activity of C. imicola (Diptera: Ceratopogonidae) during the year", NA, NA, NA, "Protection of cattle from Culicoides spp. in Australia by shelter and chemical treatments", NA, NA, NA, NA, NA, NA, NA, NA, NA, NA, NA, NA, NA, NA, "Temperature effects on the gonotrophic cycle of Culicoides variipennis (Diptera: Ceratopogonidae)", NA, NA, "Environmental effects on vector competence and virogenesis of bluetongue virus in Culicoides: interpreting laboratory data in a field context", _x000D_
"Use of cattle to protect sheep from bluetongue infection", NA, NA, NA, NA, NA, NA, NA, NA, NA, NA, NA, NA, NA, NA, NA, "Climate change: effects on Culicoides-transmitted viruses and implications for the UK", NA), volume = c(NA, NA, NA, NA, NA, NA, NA, "58", NA, NA, NA, "40", NA, NA, NA, NA, NA, NA, NA, NA, NA, NA, NA, NA, NA, NA, "7", NA, NA, "40", "49", NA, NA, NA, NA, NA, NA, NA, NA, NA, NA, NA, NA, NA, NA, NA, "16", NA), author = c(NA, NA, NA, NA, NA, NA, NA, "Braverman Y", NA, NA, NA, "Doherty W.M", _x000D_
NA, NA, NA, NA, NA, NA, NA, NA, NA, NA, NA, NA, "Melville L.F", "Mertens P.P.C", "Mullens B.A", NA, NA, "Mullens B.A", "Nevill E.M", NA, NA, NA, NA, NA, NA, NA, NA, NA, NA, NA, NA, NA, NA, NA, "Wittmann E.J", NA), year = c(NA, NA, NA, NA, NA, NA, NA, "2003", NA, NA, NA, "2004", NA, NA, NA, NA, NA, NA, NA, NA, NA, NA, NA, NA, "1996", "1999", "1991", NA, NA, "2004", "1979", NA, NA, NA, NA, NA, NA, NA, NA, NA, NA, NA, NA, NA, NA, NA, "2002", NA), journal.title = c(NA, NA, NA, NA, NA, NA, NA, "Israel Vet. Med. Assoc", _x000D_
NA, NA, NA, "Vet. Ital", NA, NA, NA, NA, NA, NA, NA, NA, NA, NA, NA, NA, NA, NA, "J. Am. Mosquito Contr. Assoc", NA, NA, "Vet. Ital", "J. S. Afr. Vet. Assoc", NA, NA, NA, NA, NA, NA, NA, NA, NA, NA, NA, NA, NA, NA, NA, "Vet. J", NA), volume.title = c(NA, NA, NA, NA, NA, NA, NA, NA, NA, NA, NA, NA, NA, NA, NA, NA, NA, NA, NA, NA, NA, NA, NA, NA, "Bluetongue disease in Southeast Asia and the Pacific", "Encyclopaedia of virology", NA, NA, NA, NA, NA, NA, NA, NA, NA, NA, NA, NA, NA, NA, NA, NA, NA, NA, _x000D_
NA, NA, NA, NA), edition = c(NA, NA, NA, NA, NA, NA, NA, NA, NA, NA, NA, NA, NA, NA, NA, NA, NA, NA, NA, NA, NA, NA, NA, NA, NA, "2", NA, NA, NA, NA, NA, NA, NA, NA, NA, NA, NA, NA, NA, NA, NA, NA, NA, NA, NA, NA, NA, NA))</t>
  </si>
  <si>
    <t>list(date = "2007-07-17", content.version = "tdm", delay.in.days = 0, URL = "https://royalsociety.org/journals/ethics-policies/data-sharing-mining/")</t>
  </si>
  <si>
    <t>http://dx.doi.org/10.1098/crossmarkpolicy</t>
  </si>
  <si>
    <t>10.1371/journal.pone.0246565</t>
  </si>
  <si>
    <t>2021-02-08</t>
  </si>
  <si>
    <t>e0246565</t>
  </si>
  <si>
    <t>Within-farm transmission characteristics of bluetongue virus serotype 8 in cattle and sheep in the Netherlands, 2007-2008</t>
  </si>
  <si>
    <t>&lt;jats:p&gt;In 2006 and 2007, sheep and cattle farms in the Netherlands were affected by an epidemic of bluetongue virus serotype 8 (BTV-8). In order to obtain insight into the within-farm spread of the virus, five affected cattle and five affected sheep farms were longitudinally monitored between early 2007 and mid or late 2008. The farms were visited between four and seven times to collect blood samples. During each visit, all animals present in the flock or herd were sampled. The samples were analysed for the presence of BTV-8 antibodies (ELISA) and BTV-8 antigen (rRT-PCR). The observed patterns of RT-PCR positives indicate a rapid within-farm virus spread during the vector season. During vector-free periods we observed a complete rRT-PCR positivity decline within a few months. During the vector season a lower bound estimate of the basic reproduction number (R&lt;jats:sub&gt;0&lt;/jats:sub&gt;) ranges from 2.9–6.9 in the cattle herds (one herd not analysed), and from 1.3–3.2 in the sheep flocks in this study.&lt;/jats:p&gt;</t>
  </si>
  <si>
    <t>list(ORCID = c("https://orcid.org/0000-0003-2209-125X", NA, NA, NA, NA, NA, NA), authenticated.orcid = c(TRUE, NA, NA, NA, NA, NA, NA), given = c("Thomas J.", "Anoek", "Eugene M. A.", "Roger M. M. I.", "Daniel M.", "Annemarie", "Armin R. W."), family = c("Hagenaars", "Backx", "van Rooij", "Vrouenraets", "Bontje", "Bouma", "Elbers"), sequence = c("first", "additional", "additional", "additional", "additional", "additional", "additional"))</t>
  </si>
  <si>
    <t>list(URL = "https://dx.plos.org/10.1371/journal.pone.0246565", content.type = "unspecified", content.version = "vor", intended.application = "similarity-checking")</t>
  </si>
  <si>
    <t>list(key = c("pone.0246565.ref001", "pone.0246565.ref002", "pone.0246565.ref003", "pone.0246565.ref004", "pone.0246565.ref005", "pone.0246565.ref006", "pone.0246565.ref007", "pone.0246565.ref008", "pone.0246565.ref009", "pone.0246565.ref010", "pone.0246565.ref011", "pone.0246565.ref012", "pone.0246565.ref013", "pone.0246565.ref014", "pone.0246565.ref015", "pone.0246565.ref016", "pone.0246565.ref017", "pone.0246565.ref018", "pone.0246565.ref019", "pone.0246565.ref020", "pone.0246565.ref021", "pone.0246565.ref022", _x000D_
"pone.0246565.ref023", "pone.0246565.ref024", "pone.0246565.ref025", "pone.0246565.ref026", "pone.0246565.ref027", "pone.0246565.ref028", "pone.0246565.ref029", "pone.0246565.ref030", "pone.0246565.ref031", "pone.0246565.ref032", "pone.0246565.ref033"), doi.asserted.by = c("crossref", "crossref", "crossref", "crossref", "crossref", "crossref", "crossref", "crossref", NA, NA, NA, NA, NA, "crossref", "crossref", "crossref", "crossref", "crossref", "crossref", NA, "crossref", "crossref", "crossref", _x000D_
"crossref", "crossref", "crossref", "crossref", "crossref", "crossref", "crossref", "crossref", "crossref", "crossref"), first.page = c("351", "207", "20", "4", "21", "1", "33", "281", NA, NA, NA, NA, "2189", "297", "153", "e7741", "e9353", "276", "441", NA, "469", "761", "18141", NA, "363", "471", "422", "339", "230", "133", "e94", "34", "330"), DOI = c("10.20506/rst.5.2.256", "10.1016/0147-9571(94)90044-2", "10.1053/tvjl.2002.0713", "10.1016/j.prevetmed.2008.06.002", "10.1016/j.prevetmed.2008.06.004", _x000D_
"10.1016/j.prevetmed.2009.08.007", "10.1016/j.vetmic.2013.01.010", "10.1111/tbed.12652", NA, NA, NA, NA, NA, "10.1016/j.prevetmed.2012.02.016", "10.1016/j.epidem.2009.05.004", "10.1371/journal.pone.0007741", "10.1371/journal.pone.0009353", "10.1016/j.prevetmed.2012.11.004", "10.1136/vr.163.15.441", NA, "10.1177/1040638712440986", "10.1016/0264-410X(94)90229-1", "10.1073/pnas.0505098102", "10.23943/princeton/9780691155395.001.0001", "10.1098/rsif.2007.1110", "10.1111/tbed.12000", "10.1136/vr.162.13.422-a", _x000D_
"10.1111/tbed.12128", "10.1016/j.prevetmed.2013.05.014", "10.1136/vr.157.5.133", "10.1111/tbed.12686", "10.1186/1756-3305-7-34", "10.1016/j.vetpar.2014.06.004"), article.title = c("The epidemiology of bluetongue", "The epidemiology of bluetongue", "Bluetongue virus in the Mediterranean Basin 1998–2001", "Bluetongue in Europe and the Mediterranean Basin: history of occurrence prior to 2006", "Field observations during the Bluetongue serotype 8 epidemic in 2006. I. Detection of first outbreaks and clinical signs in sheep and cattle in Belgium, France and The Netherlands", _x000D_
"Epidemiologic characteristics of bluetongue virus serotype 8 laboratory-confirmed outbreaks in The Netherlands in 2007 and a comparison with the situation in 2006", "Control of bluetongue in Europe", "Circulation of bluetongue virus 8 in French cattle, before and after the re-emergence in 2015", NA, NA, NA, NA, "EFSA Panel on Animal Health and Welfare (AHAW); Scientific Opinion on bluetongue serotype 8. European Food Safety Authority, Parma, Italy", "Scaling from challenge experiments to the field: quantifying the impact of vaccination on the transmission of bluetongue virus serotype 8", _x000D_
"Mapping the basic reproduction number (R0) for vector-borne diseases: a case study on bluetongue virus", "A modeling framework to describe the transmission of bluetongue virus within and between holdings in Great Britain", "The spread of bluetongue virus serotype 8 in Great Britain and its control by vaccination", "Estimation of the reproduction ratio (R0) of bluetongue based on serological field data and comparison with other BTV transmission models", "Seroprevalence of Bluetongue serotype 8 in cattle in the Netherlands in Spring 2007, and its consequences", _x000D_
NA, "Sustained high-throughput polymerase chain reaction diagnostics during the European epidemic of Bluetongue virus serotype 8", "Experimental quantification of vaccine-induced reduction in virus transmission", "Quantification of the effect of vaccination on transmission of avian influenza (H7N7) in chickens", NA, "Assessing the risk of bluetongue to UK livestock: uncertainty and sensitivity analysis of a temperature-dependent model for the basic reproduction number", "Detection of Schmallenberg virus in different Culicoides spp. by real-time RT-PCR", _x000D_
"Culicoides chiopterus as a potential vector of bluetongue virus in Europe", "Schmallenberg virus in Culicoides biting Midges in the Netherlands in 2012", "Schmallenberg virus in Italy: a retrospective survey in Culicoides stored during the bluetongue Italian surveillance program", "Bluetongue virus isolated from midges belonging to the Obsoletus complex (Culicoides, Diptera: Ceratopogonidae) in Italy", "Schmallenberg virus in Culicoides Latreille (Diptera: Ceratopogonidae) populations in France during 2011–2012 outbreak", _x000D_
"Feeding behaviour of Culicoides spp. (Diptera: Ceratopogonidae) on cattle and sheep in northeast Germany", "Culicoides (Diptera: Ceratopogonidae) host preferences and biting rates in the Netherlands: comparing cattle, sheep and the black-light trap"), volume = c("5", "17", "164", "87", "87", "92", "165", "65", NA, NA, NA, NA, "9", "10", "1", "4", "5", "108", "163", NA, "24", "12", "102", NA, "5", "59", "162", "62", "111", "157", "65", "7", "205"), author = c("WP Taylor", "EJP Gibbs", "PS Mellor", _x000D_
"PS Mellor", "ARW Elbers", "ARW Elbers", "S Zientara", "N Courtejoie", NA, NA, NA, NA, "EFSA Publication", "S Gubbins", "NA Hartemink", "C Szmaragd", "C Szmaragd", "IMGA Santman-Berends", "G Van Schaik", NA, "PA Van Rijn", "MCM De Jong", "JA van der Goot", "O Diekmann", "S Gubbins", "N De Regge", "E Dijkstra", "ARW Elbers", "M Goffredo", "G Savini", "A Ségard", "T Ayllón", "ARW Elbers"), year = c("1986", "1994", "2002", "2008", "2008", "2009", "2013", "2018", NA, NA, NA, NA, "2011", "2012", "2009", _x000D_
"2009", "2010", "2013", "2008", NA, "2012", "1994", "2005", "2012", "2008", "2012", "2008", "2015", "2013", "2005", "2018", "2014", "2014"), journal.title = c("Rev sci tech OIE", "Comp Immun Microbiol infect Dis", "Vet J", "Prev Vet Med", "Prev Vet Med", "Prev Vet Med", "Vet Microbiol", "Transbound Emerg Dis", NA, NA, NA, NA, "EFSA Journal", "Prev Vet Med", "Epidemics", "PLoS ONE", "PLoS ONE", "Prev Vet Med", "Vet Rec", NA, "J Vet Diagn Invest", "Vaccine", "Proc Natl Acad Sci USA", NA, "J R Soc Interface", _x000D_
"Transbound Emerg Dis", "Vet Rec", "Transbound Emerg Dis", "Prev Vet Med", "Vet Rec", "Transbound Emerg Dis", "Parasites &amp; Vectors", "Vet Parasitol"), unstructured = c(NA, NA, NA, NA, NA, NA, NA, NA, "ProMED-mail (2019). Bluetongue—Europe (04): France, cattle, BTV-8, congenital. ProMED-mail 2019; 14 Feb: 20190214.6316637. &lt;http://www.promedmail.org&gt;. Accessed 13 June 2019.", "ProMED-mail (2019). Bluetongue—Europe (03): Switzerland (SO) sheep, BTV-8, 2018, OIE. ProMED-mail 2019; 1 Feb: 20190201.6290247. &lt;http://www.promedmail.org&gt;. Accessed 13 June 2019.", _x000D_
"ProMED-mail (2019). Bluetongue—Europe: Germany (RP) bovine, st 8, spread. ProMED-mail 2019; 11 Jan: 20190111.6254410. &lt;http://www.promedmail.org&gt;. Accessed 13 June 2019.", "ProMED-mail (2019). Bluetongue–Europe (06): Belgium (LX) cattle, BTV-8. OIE. ProMED-mail 2019; 28 Mar: 20190328.6390822. &lt;http://www.promedmail.org&gt;. Accessed 13 June 2019.", NA, NA, NA, NA, NA, NA, NA, "Anonymous. Land- en tuinbouwcijfers 2007.’s-Gravenhage: LEI/ Centraal bureau voor de statistiek; 2007.", NA, NA, NA, _x000D_
NA, NA, NA, NA, NA, NA, NA, NA, NA, NA), issue = c(NA, NA, NA, NA, NA, NA, NA, NA, NA, NA, NA, NA, "5", NA, NA, NA, NA, NA, NA, NA, NA, NA, NA, NA, NA, NA, NA, NA, NA, NA, NA, NA, NA), volume.title = c(NA, NA, NA, NA, NA, NA, NA, NA, NA, NA, NA, NA, NA, NA, NA, NA, NA, NA, NA, NA, NA, NA, NA, "Mathematical Tools for Understanding Infectious Disease Dynamics", NA, NA, NA, NA, NA, NA, NA, NA, NA))</t>
  </si>
  <si>
    <t>list(DOI = "10.13039/501100013890", name = "Ministry of Agriculture, Nature and Food Quality", doi.asserted.by = "crossref", award = "WOT-01-001-004", id.id = "10.13039/501100013890", id.id.type = "DOI", id.asserted.by = "crossref")</t>
  </si>
  <si>
    <t>list(date = "2021-02-08", content.version = "vor", delay.in.days = 0, URL = "http://creativecommons.org/licenses/by/4.0/")</t>
  </si>
  <si>
    <t>Research in Veterinary Science</t>
  </si>
  <si>
    <t>2014-10</t>
  </si>
  <si>
    <t>10.1016/j.rvsc.2014.04.009</t>
  </si>
  <si>
    <t>0034-5288</t>
  </si>
  <si>
    <t>S61-S68</t>
  </si>
  <si>
    <t>Bovine tuberculosis: Within-herd transmission models to support and direct the decision-making process</t>
  </si>
  <si>
    <t>list(given = c("Julio", "Javier", "Maria Luisa", "Carmen", "Beatriz", "Lucas", "Lucía", "Andrés"), family = c("Álvarez", "Bezos", "de la Cruz", "Casal", "Romero", "Domínguez", "de Juan", "Pérez"), sequence = c("first", "additional", "additional", "additional", "additional", "additional", "additional", "additional"))</t>
  </si>
  <si>
    <t>list(URL = c("https://api.elsevier.com/content/article/PII:S0034528814001404?httpAccept=text/xml", "https://api.elsevier.com/content/article/PII:S0034528814001404?httpAccept=text/plain"), content.type = c("text/xml", "text/plain"), content.version = c("vor", "vor"), intended.application = c("text-mining", "text-mining"))</t>
  </si>
  <si>
    <t>list(key = c("10.1016/j.rvsc.2014.04.009_bib0010", "10.1016/j.rvsc.2014.04.009_bib0015", "10.1016/j.rvsc.2014.04.009_bib0020", "10.1016/j.rvsc.2014.04.009_bib0025", "10.1016/j.rvsc.2014.04.009_bib0030", "10.1016/j.rvsc.2014.04.009_bib0035", "10.1016/j.rvsc.2014.04.009_bib0040", "10.1016/j.rvsc.2014.04.009_bib0045", "10.1016/j.rvsc.2014.04.009_bib0050", "10.1016/j.rvsc.2014.04.009_bib0055", "10.1016/j.rvsc.2014.04.009_bib0060", "10.1016/j.rvsc.2014.04.009_bib0065", "10.1016/j.rvsc.2014.04.009_bib0070", _x000D_
"10.1016/j.rvsc.2014.04.009_bib0075", "10.1016/j.rvsc.2014.04.009_bib0080", "10.1016/j.rvsc.2014.04.009_bib0085", "10.1016/j.rvsc.2014.04.009_bib0090", "10.1016/j.rvsc.2014.04.009_bib0095", "10.1016/j.rvsc.2014.04.009_bib0100", "10.1016/j.rvsc.2014.04.009_bib0105", "10.1016/j.rvsc.2014.04.009_bib0110", "10.1016/j.rvsc.2014.04.009_bib0115", "10.1016/j.rvsc.2014.04.009_bib0120", "10.1016/j.rvsc.2014.04.009_bib0125", "10.1016/j.rvsc.2014.04.009_bib0130", "10.1016/j.rvsc.2014.04.009_bib0135", "10.1016/j.rvsc.2014.04.009_bib0140", _x000D_
"10.1016/j.rvsc.2014.04.009_bib0145", "10.1016/j.rvsc.2014.04.009_bib0150", "10.1016/j.rvsc.2014.04.009_bib0155", "10.1016/j.rvsc.2014.04.009_bib0160", "10.1016/j.rvsc.2014.04.009_bib0165", "10.1016/j.rvsc.2014.04.009_bib0170", "10.1016/j.rvsc.2014.04.009_bib0175", "10.1016/j.rvsc.2014.04.009_bib0180", "10.1016/j.rvsc.2014.04.009_bib0185", "10.1016/j.rvsc.2014.04.009_bib0190", "10.1016/j.rvsc.2014.04.009_bib0195", "10.1016/j.rvsc.2014.04.009_bib0200", "10.1016/j.rvsc.2014.04.009_bib0205", "10.1016/j.rvsc.2014.04.009_bib0210", _x000D_
"10.1016/j.rvsc.2014.04.009_bib0215", "10.1016/j.rvsc.2014.04.009_bib0220", "10.1016/j.rvsc.2014.04.009_bib0225", "10.1016/j.rvsc.2014.04.009_bib0230", "10.1016/j.rvsc.2014.04.009_bib0235", "10.1016/j.rvsc.2014.04.009_bib0240", "10.1016/j.rvsc.2014.04.009_bib0245", "10.1016/j.rvsc.2014.04.009_bib0250", "10.1016/j.rvsc.2014.04.009_bib0255", "10.1016/j.rvsc.2014.04.009_bib0260", "10.1016/j.rvsc.2014.04.009_bib0265", "10.1016/j.rvsc.2014.04.009_bib0270", "10.1016/j.rvsc.2014.04.009_bib0275", "10.1016/j.rvsc.2014.04.009_bib0280", _x000D_
"10.1016/j.rvsc.2014.04.009_bib0285", "10.1016/j.rvsc.2014.04.009_bib0290", "10.1016/j.rvsc.2014.04.009_bib0295", "10.1016/j.rvsc.2014.04.009_bib0300", "10.1016/j.rvsc.2014.04.009_bib0305", "10.1016/j.rvsc.2014.04.009_bib0310", "10.1016/j.rvsc.2014.04.009_bib0315", "10.1016/j.rvsc.2014.04.009_bib0320", "10.1016/j.rvsc.2014.04.009_bib0325", "10.1016/j.rvsc.2014.04.009_bib0330", "10.1016/j.rvsc.2014.04.009_bib0335", "10.1016/j.rvsc.2014.04.009_bib0340", "10.1016/j.rvsc.2014.04.009_bib0345", "10.1016/j.rvsc.2014.04.009_bib0350", _x000D_
"10.1016/j.rvsc.2014.04.009_bib0355", "10.1016/j.rvsc.2014.04.009_bib0360", "10.1016/j.rvsc.2014.04.009_bib0365", "10.1016/j.rvsc.2014.04.009_bib0370", "10.1016/j.rvsc.2014.04.009_bib0375", "10.1016/j.rvsc.2014.04.009_bib0380", "10.1016/j.rvsc.2014.04.009_bib0385", "10.1016/j.rvsc.2014.04.009_bib0390"), first.page = c("2737", "38", "100", "1356", "375", "1533", "1509", "361", "1977", "35", "703", "57", "147", "429", "133", "280", "853", "68", "e1002730", "245", "5", "17588", "183", NA, "111", "190", _x000D_
"6467", "1445", "292", "e18806", "117", "1", "e30545", "283", "407", "23", NA, "171", "1429", NA, "1417", "71", "505", "1069", "101", NA, "448", "425", "30", "199", "116", "295", "111", NA, "254", "e8215", "269", "103", "1", "203", "361", "351", "635", "283", "101", "174", "411", "266", "195", "e43116", "45", NA, NA, "227", "603", "391", "15"), article.title = c("Bovine tuberculosis: The genetic basis of host susceptibility", "Evaluation of the sensitivity and specificity of bovine tuberculosis diagnostic tests in naturally infected cattle herds using a Bayesian approach", _x000D_
"Eradication of bovine tuberculosis at a herd-level in Madrid, Spain: Study of within-herd transmission dynamics over a 12 year period", "High prevalence and increased severity of pathology of bovine tuberculosis in Holsteins compared to zebu breeds under field cattle husbandry in central Ethiopia", "Comparison of different testing schemes to increase the detection Mycobacterium bovis infection in Ethiopian cattle", "Field evaluation of the efficacy of Mycobacterium bovis bacillus Calmette-Guerin against bovine tuberculosis in neonatal calves in Ethiopia", _x000D_
"A novel approach to assess the probability of disease eradication from a wild-animal reservoir host", "Population biology of infectious diseases: Part I", NA, "Analysis of the diagnostic accuracy of the gamma interferon assay for detection of bovine tuberculosis in U.S. herds", "Non-linear transmission and simple models for bovine tuberculosis", "A simulation model for the spread of bovine tuberculosis within New Zealand cattle herds", "A clarification of transmission terms in host-microparasite models: numbers, densities and areas", _x000D_
"Costs to farmers of a tuberculosis breakdown", "Exploring the use of molecular epidemiology to track bovine tuberculosis in Nigeria: An overview from 2002 to 2004", "The consequences of risk-based surveillance: Developing output-based standards for surveillance to demonstrate freedom from disease", "Fasciola hepatica is associated with the failure to detect bovine tuberculosis in dairy cattle", "Using latent class analysis to estimate the test characteristics of the gamma-interferon test, the single intradermal comparative tuberculin test and a multiplex immunoassay under Irish conditions", _x000D_
"Estimating the hidden burden of bovine tuberculosis in Great Britain", "A study of cattle-to-cattle transmission of Mycobacterium bovis infection", "Australia's campaign to eradicate bovine tuberculosis: The battle for freedom and beyond", "Simple model for tuberculosis in cattle and badgers", "Mathematical modelling in veterinary epidemiology: Why model building is important", NA, "An update on bovine tuberculosis programmes in Latin American and Caribbean countries", "Ante mortem diagnosis of tuberculosis in cattle: A review of the tuberculin tests, gamma-interferon assay and other ancillary diagnostic techniques", _x000D_
"Minimum infective dose of Mycobacterium bovis in cattle", "Long-term temporal trends and estimated transmission rates for Mycobacterium bovis infection in an undisturbed high-density badger (Meles meles) population", "Network of contacts between cattle herds in a French area affected by bovine tuberculosis in 2010", "A preliminary study of genetic factors that influence susceptibility to bovine tuberculosis in the British cattle herd", "The influence of empirical contact networks on modelling diseases in cattle", _x000D_
"Scientific opinion on the use of a gamma interferon test for the diagnosis of bovine tuberculosis", "A genome wide association scan of bovine tuberculosis susceptibility in Holstein-Friesian dairy cattle", "Evaluation of surveillance strategies for bovine tuberculosis (Mycobacterium bovis) using an individual based epidemiological model", "Principles of epidemiological modelling", "Cattle-to-cattle transmission of Mycobacterium bovis", "Association between molecular type and the epidemiological features of Mycobacterium bovis in cattle", _x000D_
"Diagnosis of Mycobacterium bovis infection in cattle by use of the gamma-interferon (Bovigam) assay", "Multi-state modelling reveals sex-dependent transmission, progression and severity of tuberculosis in wild badgers", "A compartmental model for the within-herd spread of M. bovis in Irish cattle herds", "Modelling the impact of vaccination on tuberculosis in badgers", "Low-dose Mycobacterium bovis infection in cattle results in pathology indistinguishable from that of high-dose infection", "A comparison of wildlife control and cattle vaccination as methods for the control of bovine tuberculosis", _x000D_
"A model of bovine tuberculosis control in domesticated cattle herds", "Evaluating potential sources of bovine tuberculosis infection in a New Zealand cattle herd", NA, "A natural-transmission model of bovine tuberculosis provides novel disease insights", "Within-group contact of cattle in dairy barns and the implications for disease transmission", "A marked difference in pathogenesis and immune response induced by different Mycobacterium tuberculosis genotypes", "The use of a gamma-interferon assay to confirm a diagnosis of bovine tuberculosis in Brazil", _x000D_
"Within-herd contact structure and transmission of Mycobacterium avium subspecies paratuberculosis in a persistently infected dairy cattle herd", "How should pathogen transmission be modelled?", "The tuberculin test", "LP-TB and BVD in a group of housed calves", "Defining output-based standards to achieve and maintain tuberculosis freedom in farmed deer, with reference to member states of the European Union", "Bayesian receiver operating characteristic estimation of multiple tests for diagnosis of bovine tuberculosis in Chadian cattle", _x000D_
"Transmission of tuberculosis from experimentally infected cattle to in-contact calves", "A mathematical model for Mycobacterium bovis excretion from tuberculous cattle", "An impossible undertaking: The eradication of bovine tuberculosis in the United States", "Clinical strains of Mycobacterium tuberculosis display a wide range of virulence in guinea pigs", "Simulation model of within-herd transmission of bovine tuberculosis in Argentine dairy herds", "Simulation-model evaluation of bovine tuberculosis-eradication strategies in Argentine dairy herds", _x000D_
"Modelling the feasibility of bovine tuberculosis eradication in Argentina", "Surveillance and risk management during the latter stages of eradication: Experiences from Australia", "Towards eradication of bovine tuberculosis in the European Union", "Models to capture the potential for disease transmission in domestic sheep flocks", "Development of a model to simulate infection dynamics of Mycobacterium bovis in cattle herds in the United States", "Minimization of bovine tuberculosis control costs in US dairy herds", _x000D_
"Polymorphisms in toll-like receptor 1 and 9 genes and their association with tuberculosis susceptibility in Chinese Holstein cattle", "Impact of imperfect test sensitivity on determining risk factors: The case of bovine tuberculosis", "A network model of E. coli O157 transmission within a typical UK dairy herd: The effect of heterogeneity and clustering on the prevalence of infection", NA, NA, "The influence of cattle breed on susceptibility to bovine tuberculosis in Ethiopia", "Epidemiological models to support animal disease surveillance activities", _x000D_
"The World Organisation for Animal Health and epidemiological modelling: Background and objectives", "Detectability of bovine TB using the tuberculin skin test does not vary significantly according to pathogen genotype within Northern Ireland"), volume = c("277", "155", "8", "14", "42", "17", "141", "280", "L121", "101", "69", "32", "129", "158", "151", "105", "3", "151", "8", "155", "81", "102", "25", NA, "112", "81", "73", "141", "59", "6", "4", "10", "7", "67", "30", "81", NA, "112", "141", NA, _x000D_
"141", "87", "122", "264", "42", NA, "171", "95", "133", "113", "100", "16", "40", NA, "90", "4", "124", "28", "64", "89", "54", "54", "30", "112", "112", "106", "243", "112", "147", "7", "254", NA, NA, "35", "30", "30", "19"), author = c("Allen", "Alvarez", "Alvarez", "Ameni", "Ameni", "Ameni", "Anderson", "Anderson", "Anon", "Antognoli", "Barlow", "Barlow", "Begon", "Bennett", "Cadmus", "Cameron", "Claridge", "Clegg", "Conlan", "Costello", "Cousins", "Cox", "de Jong", "de Jong", "de Kantor", "de la Rua-Domenech", _x000D_
"Dean", "Delahay", "Dommergues", "Driscoll", "Duncan", "EFSA panel on Animal Health and Welfare (AHAW)", "Finlay", "Fischer", "Garner", "Goodchild", "Goodchild", "Gormley", "Graham", "Griffin", "Hardstaff", "Johnson", "Kao", "Kao", "Kean", "Keeling", "Khatri", "Kleinlutzum", "Lopez", "Marassi", "Marce", "McCallum", "Monaghan", "Monies", "More", "Muller", "Neill", "Neill", "Olmstead", "Palanisamy", "Perez", "Perez", "Perez", "Radunz", "Reviriego Gordejo", "Schley", "Smith", "Smith", "Sun", "Szmaragd", _x000D_
"Turner", "USDA", "VLA (Veterinary Laboratories Agency)", "Vordermeier", "Willeberg", "Willeberg", "Wright"), year = c("2010", "2011", "2012", "2007", "2010", "2010", "2013", "1979", "1964", "2011", "2000", "1997", "2002", "2006", "2011", "2012", "2012", "2011", "2012", "1998", "2001", "2005", "1995", "1995", "2006", "2006", "2005", "2013", "2012", "2011", "2012", "2012", "2012", "2005", "2011", "2001", "2003", "2006", "2013", "2000", "2013", "2007", "1999", "1997", "1999", "2008", "2012", "2013", _x000D_
"2003", "2010", "2011", "2001", "1994", "2000", "2009", "2009", "1989", "1991", "2004", "2009", "2002", "2002", "2011", "2006", "2006", "2012", "2013", "2013", "2012", "2012", "2008", NA, NA, "2012", "2011", "2011", "2013"), journal.title = c("Proceedings. Biological Sciences", "Veterinary Microbiology", "BMC Veterinary Research", "Clinical and Vaccine Immunology", "Tropical Animal Health and Production", "Clinical and Vaccine Immunology", "Epidemiology and Infection", "Nature", "Official Journal of the European", _x000D_
"Preventive Veterinary Medicine", "The Journal of Animal Ecology", "Preventive Veterinary Medicine", "Epidemiology and Infection", "The Veterinary Record", "Veterinary Microbiology", "Preventive Veterinary Medicine", "Nature Communications", "Veterinary Microbiology", "PLoS Computational Biology", "Veterinary Journal (London, England: 1997)", "Tuberculosis (Edinburgh, Scotland)", "Proceedings of the National Academy of Sciences of the United States of America", "Preventive Veterinary Medicine", NA, _x000D_
"Veterinary Microbiology", "Research in Veterinary Science", "Infection and Immunity", "Epidemiology and Infection", "Transboundary and Emerging Diseases", "PLoS ONE", "Epidemics", "EFSA Journal", "PLoS ONE", "Preventive Veterinary Medicine", "Revue Scientifique et Technique (International Office of Epizootics)", "Tuberculosis (Edinburgh, Scotland)", NA, "Veterinary Microbiology", "Epidemiology and Infection", NA, "Epidemiology and Infection", "Tuberculosis (Edinburgh, Scotland)", "Epidemiology and Infection", _x000D_
"Proceedings. Biological Sciences", "New Zealand Journal of Agricultural Research", NA, "The Veterinary Record", "Research in Veterinary Science", "Clinical and Experimental Immunology", "Acta Tropica", "Preventive Veterinary Medicine", "Trends in Ecology and Evolution (Personal Edition)", "Veterinary Microbiology", NA, "Preventive Veterinary Medicine", "PLoS ONE", "The Veterinary Record", "Veterinary Microbiology", "The Journal of Economic History", "Tuberculosis (Edinburgh, Scotland)", "Preventive Veterinary Medicine", _x000D_
"Preventive Veterinary Medicine", "Revue Scientifique et Technique (International Office of Epizootics)", "Veterinary Microbiology", "Veterinary Microbiology", "Preventive Veterinary Medicine", "Journal of the American Veterinary Medical Association", "Preventive Veterinary Medicine", "Veterinary Immunology and Immunopathology", "PLoS ONE", "Journal of Theoretical Biology", NA, NA, "Comparative Immunology, Microbiology and Infectious Diseases", "Revue Scientifique et Technique (International Office of Epizootics)", _x000D_
"Revue Scientifique et Technique (International Office of Epizootics)", "Infection, Genetics and Evolution: Journal of Molecular Epidemiology and Evolutionary Genetics in Infectious Diseases"), issue = c(NA, "1", NA, NA, NA, NA, NA, NA, NA, NA, NA, NA, NA, NA, NA, "4", NA, NA, NA, NA, NA, NA, NA, NA, NA, NA, NA, NA, NA, NA, NA, NA, NA, NA, NA, NA, NA, NA, NA, NA, NA, NA, NA, NA, NA, NA, NA, NA, NA, NA, NA, NA, NA, NA, NA, NA, NA, NA, NA, NA, NA, NA, NA, NA, NA, NA, NA, NA, NA, NA, NA, NA, NA, NA, _x000D_
NA, NA, NA), doi.asserted.by = c(NA, "crossref", "crossref", "crossref", "crossref", "crossref", "crossref", "crossref", NA, "crossref", "crossref", "crossref", "crossref", "crossref", "crossref", "crossref", "crossref", "crossref", "crossref", "crossref", "crossref", "crossref", "crossref", NA, "crossref", "crossref", "crossref", "crossref", "crossref", "crossref", "crossref", "crossref", "crossref", "crossref", NA, "crossref", NA, "crossref", "crossref", NA, "crossref", "crossref", "crossref", _x000D_
"crossref", "crossref", NA, "crossref", "crossref", "crossref", "crossref", "crossref", "crossref", "crossref", NA, "crossref", "crossref", "crossref", "crossref", "crossref", "crossref", "crossref", "crossref", NA, "crossref", "crossref", "crossref", "crossref", "crossref", "crossref", "crossref", "crossref", NA, NA, "crossref", NA, NA, "crossref"), DOI = c(NA, "10.1016/j.vetmic.2011.07.034", "10.1186/1746-6148-8-100", "10.1128/CVI.00205-07", "10.1007/s11250-009-9429-1", "10.1128/CVI.00222-10", _x000D_
"10.1017/S095026881200310X", "10.1038/280361a0", NA, "10.1016/j.prevetmed.2011.05.012", "10.1046/j.1365-2656.2000.00428.x", "10.1016/S0167-5877(97)00002-0", "10.1017/S0950268802007148", "10.1136/vr.158.13.429", "10.1016/j.vetmic.2011.02.036", "10.1016/j.prevetmed.2012.01.009", "10.1038/ncomms1840", "10.1016/j.vetmic.2011.02.027", "10.1371/journal.pcbi.1002730", "10.1016/S1090-0233(05)80019-X", "10.1054/tube.2000.0261", "10.1073/pnas.0509003102", "10.1016/0167-5877(95)00538-2", NA, "10.1016/j.vetmic.2005.11.033", _x000D_
"10.1016/j.rvsc.2005.11.005", "10.1128/IAI.73.10.6467-6471.2005", "10.1017/S0950268813000721", "10.1111/j.1865-1682.2011.01269.x", "10.1371/journal.pone.0018806", "10.1016/j.epidem.2012.04.003", "10.2903/j.efsa.2012.2975", "10.1371/journal.pone.0030545", "10.1016/j.prevetmed.2004.12.002", NA, "10.1054/tube.2000.0256", NA, "10.1016/j.vetmic.2005.11.029", "10.1017/S0950268812003019", NA, "10.1017/S0950268813000642", "10.1016/j.tube.2006.04.002", "10.1017/S0950268899002472", "10.1098/rspb.1997.0148", _x000D_
"10.1080/00288233.1999.9513358", NA, "10.1136/vr.101072", "10.1016/j.rvsc.2013.06.006", "10.1046/j.1365-2249.2003.02171.x", "10.1016/j.actatropica.2009.10.002", "10.1016/j.prevetmed.2011.02.004", "10.1016/S0169-5347(01)02144-9", "10.1016/0378-1135(94)90050-7", NA, "10.1016/j.prevetmed.2009.03.013", "10.1371/journal.pone.0008215", "10.1136/vr.124.11.269", "10.1016/0378-1135(91)90102-L", "10.1017/S0022050704002955", "10.1016/j.tube.2009.01.005", "10.1016/S0167-5877(02)00043-0", "10.1016/S0167-5877(02)00044-2", _x000D_
NA, "10.1016/j.vetmic.2005.11.017", "10.1016/j.vetmic.2005.11.034", "10.1016/j.prevetmed.2012.01.023", "10.2460/javma.243.3.411", "10.1016/j.prevetmed.2013.07.014", "10.1016/j.vetimm.2012.04.016", "10.1371/journal.pone.0043116", "10.1016/j.jtbi.2008.05.007", NA, NA, "10.1016/j.cimid.2012.01.003", NA, NA, "10.1016/j.meegid.2013.05.011"), series.title = c(NA, NA, NA, NA, NA, NA, NA, NA, NA, NA, NA, NA, NA, NA, NA, NA, NA, NA, NA, NA, NA, NA, NA, "How does transmission of infection depend on population size", _x000D_
NA, NA, NA, NA, NA, NA, NA, NA, NA, NA, NA, NA, "Proceedings of the Annual Conference of the Society for Veterinary Epidemiology and Public Health 45–59", NA, NA, "Proceedings of the 9th International Symposium on Veterinary Epidemiology and Economics", NA, NA, NA, NA, NA, "Modeling infectious diseases in humans and animals", NA, NA, NA, NA, NA, NA, NA, "Paper presented at the Spring Meeting of the British Cattle Veterinary Association Ormskirk", NA, NA, NA, NA, NA, NA, NA, NA, NA, NA, NA, NA, _x000D_
NA, NA, NA, NA, NA, NA, NA, NA, NA, NA, NA))</t>
  </si>
  <si>
    <t>S0034528814001404</t>
  </si>
  <si>
    <t>list(DOI = "10.13039/100005825", name = "National Institute of Food and Agriculture", doi.asserted.by = "publisher", id.id = "10.13039/100005825", id.id.type = "DOI", id.asserted.by = "publisher")</t>
  </si>
  <si>
    <t>list(date = "2014-10-01", content.version = "tdm", delay.in.days = 0, URL = "https://www.elsevier.com/tdm/userlicense/1.0/")</t>
  </si>
  <si>
    <t>list(value = c("Elsevier", "Bovine tuberculosis: Within-herd transmission models to support and direct the decision-making process", "Research in Veterinary Science", "https://doi.org/10.1016/j.rvsc.2014.04.009", "article", "Copyright © 2014 Elsevier Ltd. All rights reserved."), name = c("publisher", "articletitle", "journaltitle", "articlelink", "content_type", "copyright"), label = c("This article is maintained by", "Article Title", "Journal Title", "CrossRef DOI link to publisher maintained version", _x000D_
"Content Type", "Copyright"))</t>
  </si>
  <si>
    <t>2014-05-22</t>
  </si>
  <si>
    <t>10.1098/rspb.2014.0248</t>
  </si>
  <si>
    <t>20140248</t>
  </si>
  <si>
    <t>Estimating epidemiological parameters for bovine tuberculosis in British cattle using a Bayesian partial-likelihood approach</t>
  </si>
  <si>
    <t>&lt;jats:p&gt;_x000D_
            Fitting models with Bayesian likelihood-based parameter inference is becoming increasingly important in infectious disease epidemiology. Detailed datasets present the opportunity to identify subsets of these data that capture important characteristics of the underlying epidemiology. One such dataset describes the epidemic of bovine tuberculosis (bTB) in British cattle, which is also an important exemplar of a disease with a wildlife reservoir (the Eurasian badger). Here, we evaluate a set of nested dynamic models of bTB transmission, including individual- and herd-level transmission heterogeneity and assuming minimal prior knowledge of the transmission and diagnostic test parameters. We performed a likelihood-based bootstrapping operation on the model to infer parameters based only on the recorded numbers of cattle testing positive for bTB at the start of each herd outbreak considering high- and low-risk areas separately. Models without herd heterogeneity are preferred in both areas though there is some evidence for super-spreading cattle. Similar to previous studies, we found low test sensitivities and high within-herd basic reproduction numbers (_x000D_
            &lt;jats:italic&gt;R&lt;/jats:italic&gt;_x000D_
            &lt;jats:sub&gt;0&lt;/jats:sub&gt;_x000D_
            ), suggesting that there may be many unobserved infections in cattle, even though the current testing regime is sufficient to control within-herd epidemics in most cases. Compared with other, more data-heavy approaches, the summary data used in our approach are easily collected, making our approach attractive for other systems._x000D_
          &lt;/jats:p&gt;</t>
  </si>
  <si>
    <t>list(given = c("A.", "R. J.", "P. R.", "R. R."), family = c("O'Hare", "Orton", "Bessell", "Kao"), sequence = c("first", "additional", "additional", "additional"), affiliation.name = c("Boyd Orr Centre for Population and Ecosystem Health, Institute of Biodiversity, Animal Health and Comparative Medicine, College of Medical, Veterinary and Life Sciences University of Glasgow, Glasgow G61 1QH, UK", "Boyd Orr Centre for Population and Ecosystem Health, Institute of Biodiversity, Animal Health and Comparative Medicine, College of Medical, Veterinary and Life Sciences University of Glasgow, Glasgow G61 1QH, UK", _x000D_
NA, "Boyd Orr Centre for Population and Ecosystem Health, Institute of Biodiversity, Animal Health and Comparative Medicine, College of Medical, Veterinary and Life Sciences University of Glasgow, Glasgow G61 1QH, UK"), affiliation1.name = c(NA, NA, "Boyd Orr Centre for Population and Ecosystem Health, Institute of Biodiversity, Animal Health and Comparative Medicine, College of Medical, Veterinary and Life Sciences University of Glasgow, Glasgow G61 1QH, UK", NA), affiliation2.name = c(NA, NA, "The Roslin Institute, The University of Edinburgh, Easter Bush, Edinburgh, EH25 9RG, UK", _x000D_
NA))</t>
  </si>
  <si>
    <t>list(URL = c("https://royalsocietypublishing.org/doi/pdf/10.1098/rspb.2014.0248", "https://royalsocietypublishing.org/doi/full-xml/10.1098/rspb.2014.0248", "https://royalsocietypublishing.org/doi/pdf/10.1098/rspb.2014.0248"), content.type = c("application/pdf", "application/xml", "unspecified"), content.version = c("vor", "vor", "vor"), intended.application = c("text-mining", "text-mining", "similarity-checking"))</t>
  </si>
  <si>
    <t>list(key = c("e_1_3_3_2_2", "e_1_3_3_3_2", "e_1_3_3_4_2", "e_1_3_3_5_2", "e_1_3_3_6_2", "e_1_3_3_7_2", "e_1_3_3_8_2", "e_1_3_3_9_2", "e_1_3_3_10_2", "e_1_3_3_11_2", "e_1_3_3_12_2", "e_1_3_3_13_2", "e_1_3_3_14_2", "e_1_3_3_15_2", "e_1_3_3_16_2", "e_1_3_3_17_2", "e_1_3_3_18_2", "e_1_3_3_19_2", "e_1_3_3_20_2", "e_1_3_3_21_2", "e_1_3_3_22_2", "e_1_3_3_23_2", "e_1_3_3_24_2", "e_1_3_3_25_2", "e_1_3_3_26_2", "e_1_3_3_27_2", "e_1_3_3_28_2", "e_1_3_3_29_2", "e_1_3_3_30_2", "e_1_3_3_31_2", "e_1_3_3_32_2", _x000D_
"e_1_3_3_33_2", "e_1_3_3_34_2", "e_1_3_3_35_2"), doi.asserted.by = c("publisher", "publisher", NA, NA, NA, NA, NA, "publisher", "publisher", "publisher", "publisher", "publisher", "publisher", "publisher", "publisher", "publisher", "publisher", "publisher", NA, "publisher", "publisher", "publisher", "publisher", "publisher", "publisher", "publisher", "publisher", "publisher", "publisher", "publisher", "publisher", "publisher", "publisher", "publisher"), DOI = c("10.1371/journal.pone.0009090", "10.1371/journal.pone.0018058", _x000D_
NA, NA, NA, NA, NA, "10.1016/j.tube.2005.05.002", "10.1016/j.vetimm.2006.07.001", "10.1136/vr.131.3.45", "10.1098/rsif.2008.0172", "10.1016/j.epidem.2008.09.001", "10.1098/rsif.2008.0433", "10.1371/journal.pcbi.1002730", "10.1371/journal.ppat.1003008", "10.1098/rspb.1997.0148", "10.1098/rsif.2006.0190", "10.1136/vr.159.9.265", NA, "10.1016/j.prevetmed.2009.08.022", "10.1016/0021-9991(76)90041-3", "10.1007/BF00178324", "10.1093/biomet/57.1.97", "10.1016/j.prevetmed.2011.02.015", "10.1186/1746-6148-9-225", _x000D_
"10.1017/S0950268812000635", "10.1214/ss/1177011136", "10.1073/pnas.1102900108", "10.1079/ASC50020265", "10.1186/1746-6148-7-31", "10.1186/1297-9716-44-97", "10.1098/rspb.2007.1601", "10.1038/35097116", "10.1186/1746-6148-8-51"), first.page = c(NA, NA, "213", NA, NA, "139", NA, NA, NA, NA, NA, NA, NA, NA, NA, NA, NA, NA, NA, NA, NA, NA, NA, NA, NA, NA, NA, NA, NA, NA, NA, NA, NA, NA), article.title = c(NA, NA, "The tuberculin test in cattle", NA, NA, NA, NA, NA, NA, NA, NA, NA, NA, NA, NA, NA, NA, _x000D_
NA, NA, NA, NA, NA, NA, NA, NA, NA, NA, NA, NA, NA, NA, NA, NA, NA), volume = c(NA, NA, "31", NA, NA, NA, NA, NA, NA, NA, NA, NA, NA, NA, NA, NA, NA, NA, NA, NA, NA, NA, NA, NA, NA, NA, NA, NA, NA, NA, NA, NA, NA, NA), author = c(NA, NA, "Kleeberg J", NA, NA, "Downs SH", NA, NA, NA, NA, NA, NA, NA, NA, NA, NA, NA, NA, NA, NA, NA, NA, NA, NA, NA, NA, NA, NA, NA, NA, NA, NA, NA, NA), year = c(NA, NA, "1960", NA, NA, "2011", NA, NA, NA, NA, NA, NA, NA, NA, NA, NA, NA, NA, NA, NA, NA, NA, NA, NA, NA, _x000D_
NA, NA, NA, NA, NA, NA, NA, NA, NA), journal.title = c(NA, NA, "J. South Afr. Vet. Med. Assoc.", NA, NA, NA, NA, NA, NA, NA, NA, NA, NA, NA, NA, NA, NA, NA, NA, NA, NA, NA, NA, NA, NA, NA, NA, NA, NA, NA, NA, NA, NA, NA), unstructured = c(NA, NA, NA, "Bourne FJ. 2007 Bovine TB: the scientific evidence. A science base for a sustainable policy to control TB in cattle: an epidemiological investigation into bovine tuberculosis. Final Report of the Independent Scientific Group on Cattle TB. Technical report. See http://archive.defra.gov.uk/foodfarm/farmanimal/diseases/atoz/tb/isg/.", _x000D_
"DEFRA Publications (PB 13601). 2011 Bovine TB Eradication Programme for England.", NA, "Francis J. 1958 Tuberculosis in animals and man: a study in comparative pathology . London UK: Cassell.", NA, NA, NA, NA, NA, NA, NA, NA, NA, NA, NA, "DEFRA: TB in cattle. See http://www.defra.gov.uk/statistics/foodfarm/landuselivestock/cattletb/national/.", NA, NA, NA, NA, NA, NA, NA, NA, NA, NA, NA, NA, NA, NA, NA), volume.title = c(NA, NA, NA, NA, NA, "Proc. of Society for Veterinary Epidemiology and Preventive Medicine", _x000D_
NA, NA, NA, NA, NA, NA, NA, NA, NA, NA, NA, NA, NA, NA, NA, NA, NA, NA, NA, NA, NA, NA, NA, NA, NA, NA, NA, NA))</t>
  </si>
  <si>
    <t>list(date = "2014-05-22", content.version = "tdm", delay.in.days = 0, URL = "https://royalsociety.org/journals/ethics-policies/data-sharing-mining/")</t>
  </si>
  <si>
    <t>list(value = c("2014-02-20", "2014-03-18", "2014-05-22"), order = 0:2, name = c("received", "accepted", "published"), label = c("Received", "Accepted", "Published"), group.name = c("publication_history", "publication_history", "publication_history"), group.label = c("Publication History", "Publication History", "Publication History"))</t>
  </si>
  <si>
    <t>2018-06</t>
  </si>
  <si>
    <t>10.1016/j.epidem.2018.01.003</t>
  </si>
  <si>
    <t>110-120</t>
  </si>
  <si>
    <t>Assessing the variability in transmission of bovine tuberculosis within Spanish cattle herds</t>
  </si>
  <si>
    <t>list(given = c("G.", "A.", "S.", "A.", "J.", "I.", "A.", "S.", "J.L.", "D.", "S."), family = c("Ciaravino", "García-Saenz", "Cabras", "Allepuz", "Casal", "García-Bocanegra", "De Koeijer", "Gubbins", "Sáez", "Cano-Terriza", "Napp"), sequence = c("first", "additional", "additional", "additional", "additional", "additional", "additional", "additional", "additional", "additional", "additional"))</t>
  </si>
  <si>
    <t>list(URL = c("https://api.elsevier.com/content/article/PII:S1755436517300117?httpAccept=text/xml", "https://api.elsevier.com/content/article/PII:S1755436517300117?httpAccept=text/plain"), content.type = c("text/xml", "text/plain"), content.version = c("vor", "vor"), intended.application = c("text-mining", "text-mining"))</t>
  </si>
  <si>
    <t>list(key = c("10.1016/j.epidem.2018.01.003_bib0005", "10.1016/j.epidem.2018.01.003_bib0010", "10.1016/j.epidem.2018.01.003_bib0015", "10.1016/j.epidem.2018.01.003_bib0020", "10.1016/j.epidem.2018.01.003_bib0025", "10.1016/j.epidem.2018.01.003_bib0030", "10.1016/j.epidem.2018.01.003_bib0035", "10.1016/j.epidem.2018.01.003_bib0040", "10.1016/j.epidem.2018.01.003_bib0045", "10.1016/j.epidem.2018.01.003_bib0050", "10.1016/j.epidem.2018.01.003_bib0055", "10.1016/j.epidem.2018.01.003_bib0060", "10.1016/j.epidem.2018.01.003_bib0065", _x000D_
"10.1016/j.epidem.2018.01.003_bib0070", "10.1016/j.epidem.2018.01.003_bib0075", "10.1016/j.epidem.2018.01.003_bib0080", "10.1016/j.epidem.2018.01.003_bib0085", "10.1016/j.epidem.2018.01.003_bib0090", "10.1016/j.epidem.2018.01.003_bib0095", "10.1016/j.epidem.2018.01.003_bib0100", "10.1016/j.epidem.2018.01.003_bib0105", "10.1016/j.epidem.2018.01.003_bib0110", "10.1016/j.epidem.2018.01.003_bib0115", "10.1016/j.epidem.2018.01.003_bib0120", "10.1016/j.epidem.2018.01.003_bib0125", "10.1016/j.epidem.2018.01.003_bib0130", _x000D_
"10.1016/j.epidem.2018.01.003_bib0135", "10.1016/j.epidem.2018.01.003_bib0140", "10.1016/j.epidem.2018.01.003_bib0145", "10.1016/j.epidem.2018.01.003_bib0150", "10.1016/j.epidem.2018.01.003_bib0155", "10.1016/j.epidem.2018.01.003_bib0160", "10.1016/j.epidem.2018.01.003_bib0165", "10.1016/j.epidem.2018.01.003_bib0170", "10.1016/j.epidem.2018.01.003_bib0175", "10.1016/j.epidem.2018.01.003_bib0180", "10.1016/j.epidem.2018.01.003_bib0185", "10.1016/j.epidem.2018.01.003_bib0190", "10.1016/j.epidem.2018.01.003_bib0195", _x000D_
"10.1016/j.epidem.2018.01.003_bib0200", "10.1016/j.epidem.2018.01.003_bib0205", "10.1016/j.epidem.2018.01.003_bib0210", "10.1016/j.epidem.2018.01.003_bib0215", "10.1016/j.epidem.2018.01.003_bib0220", "10.1016/j.epidem.2018.01.003_bib0225", "10.1016/j.epidem.2018.01.003_bib0230", "10.1016/j.epidem.2018.01.003_bib0235", "10.1016/j.epidem.2018.01.003_bib0240", "10.1016/j.epidem.2018.01.003_bib0245", "10.1016/j.epidem.2018.01.003_bib0250", "10.1016/j.epidem.2018.01.003_bib0255", "10.1016/j.epidem.2018.01.003_bib0260", _x000D_
"10.1016/j.epidem.2018.01.003_bib0265", "10.1016/j.epidem.2018.01.003_bib0270", "10.1016/j.epidem.2018.01.003_bib0275", "10.1016/j.epidem.2018.01.003_bib0280", "10.1016/j.epidem.2018.01.003_bib0285", "10.1016/j.epidem.2018.01.003_bib0290", "10.1016/j.epidem.2018.01.003_bib0295", "10.1016/j.epidem.2018.01.003_bib0300", "10.1016/j.epidem.2018.01.003_bib0305", "10.1016/j.epidem.2018.01.003_bib0310"), doi.asserted.by = c("crossref", "crossref", "crossref", "crossref", NA, NA, NA, NA, NA, NA, "crossref", _x000D_
"crossref", "crossref", "crossref", "crossref", "crossref", "crossref", "crossref", "crossref", "crossref", "crossref", "crossref", "crossref", NA, "crossref", "crossref", NA, "crossref", "crossref", "crossref", "crossref", "crossref", "crossref", NA, "crossref", NA, "crossref", NA, "crossref", "crossref", NA, "crossref", "crossref", "crossref", NA, NA, "crossref", NA, "crossref", NA, "crossref", "crossref", "crossref", "crossref", "crossref", "crossref", NA, NA, NA, NA, "crossref", "crossref"), _x000D_
    first.page = c("44", "100", "38", "S61", NA, NA, NA, NA, NA, NA, "1785", "20", "57", "379", "e108584", "228", NA, "245", "183", "190", "6467", "873", "S20", NA, "1511", "283", "1", "332", "23", "e104383", "816", "281", "999", NA, "1069", NA, "59", "123", "15 324", "92", "236", "340", "269", "103", NA, NA, "361", "7", "115", NA, "101", "2466", "411", "63", "505", "25", "187", "37", NA, NA, "e174", "43"), DOI = c("10.1016/j.prevetmed.2011.02.012", "10.1186/1746-6148-8-100", "10.1016/j.vetmic.2011.07.034", _x000D_
    "10.1016/j.rvsc.2014.04.009", NA, NA, NA, NA, NA, NA, "10.1099/ijs.0.02532-0", "10.3934/mbe.2008.5.20", "10.1016/S0167-5877(97)00002-0", "10.1146/annurev-ecolsys-102209-144621", "10.1371/journal.pone.0108584", "10.1038/nature13529", "10.1371/journal.pcbi.1002730", "10.1016/S1090-0233(05)80019-X", "10.1016/0167-5877(95)00538-2", "10.1016/j.rvsc.2005.11.005", "10.1128/IAI.73.10.6467-6471.2005", "10.1098/rsif.2009.0386", "10.1016/j.rvsc.2014.03.017", NA, "10.1007/s11538-006-9174-9", "10.1016/j.prevetmed.2004.12.002", _x000D_
    NA, "10.1016/j.prevetmed.2015.08.008", "10.1054/tube.2000.0256", "10.1371/journal.pone.0104383", "10.1111/j.1461-0248.2011.01640.x", "10.1098/rsif.2005.0042", "10.1111/1469-0691.12308", NA, "10.1098/rspb.1997.0148", NA, "10.1006/tpbi.2001.1525", NA, "10.1073/pnas.0306899100", "10.1016/S1090-0233(00)90482-9", NA, "10.1136/vr.123.13.340", "10.1136/vr.124.11.269", "10.1016/0378-1135(91)90102-L", NA, NA, "10.1016/S0167-5877(02)00043-0", NA, "10.1053/tvjl.2001.0655", NA, "10.1016/j.vetmic.2005.11.034", _x000D_
    "10.1002/ece3.1533", "10.2460/javma.243.3.411", "10.1191/1471082X04st065oa", "10.1093/genetics/145.2.505", "10.1016/j.vetimm.2006.07.001", NA, NA, NA, NA, "10.1371/journal.pmed.0020174", "10.1016/j.mbs.2009.12.007"), article.title = c("Analysis of the spatial variation of bovine tuberculosis disease risk in Spain (2006–2009)", "Eradication of bovine tuberculosis at a herd-level in Madrid, Spain: study of within-herd transmission dynamics over a 12-year period", "Evaluation of the sensitivity and specificity of bovine tuberculosis diagnostic tests in naturally infected cattle herds using a Bayesian approach", _x000D_
    "Bovine tuberculosis: within-herd transmission models to support and direct the decision-making process", NA, NA, NA, NA, NA, NA, "Elevation of Mycobacterium tuberculosis subsp. caprae Aranaz, et al., 1999 to species rank as Mycobacterium caprae comb. nov., sp. nov", "Global stability analysis for SEIS models with n latent classes", "A simulation model for the spread of bovine tuberculosis within New Zealand cattle herds", "Approximate Bayesian computation in evolution and ecology", "Modeling tuberculosis dynamics, detection and control in cattle herds", _x000D_
    "A dynamic model of bovine tuberculosis spread and control in Great Britain", "Estimating the hidden burden of bovine tuberculosis in Great Britain", "A study of cattle-to-cattle transmission of Mycobacterium bovis infection", "Mathematical modelling in veterinary epidemiology: why model building is important", "Ante mortem diagnosis of tuberculosis in cattle: a review of the tuberculin tests, γ-interferon assay and other ancillary diagnostic techniques", "Minimum effective dose of Mycobacterium bovis in cattle", _x000D_
    "The construction of next-generation matrices for compartmental epidemic models", "Pathology of bovine tuberculosis", "Scientific Opinion on the use of a gamma interferon test for the diagnosis of bovine tuberculosis", "Epidemiological models with non-exponentially distributed disease stages and applications to disease control", "Evaluation of surveillance strategies for bovine tuberculosis (Mycobacterium bovis) using an individual based epidemiological model", "Spatio-temporal variability of bovine tuberculosis eradication in Spain (2006–2011)", _x000D_
    "Estimation of the individual slaughterhouse surveillance sensitivity for bovine tuberculosis in Catalonia (North-Eastern Spain)", "Cattle-to-cattle transmission of Mycobacterium bovis", "Epidemiological investigation of bovine tuberculosis herd breakdowns in Spain 2009/2011", "Statistical inference for stochastic simulation models—theory and application", "Perspectives on the basic reproductive ratio", "Mathematical modelling and prediction in infectious disease epidemiology", NA, "A model of bovine tuberculosis control in domesticated cattle herds", _x000D_
    NA, "Realistic distributions of infectious periods in epidemic models: changing patterns of persistence and dynamics", "Sensitivity of model-based epidemiological parameter estimation to model assumptions", "Markov chain monte carlo without likelihoods", "Cattle-to-cattle transmission of bovine tuberculosis", "Pathogenesis and diagnosis of infections with Mycobacterium bovis in cattle. Independent Scientific Group on Cattle TB", "Excretion of Mycobacterium bovis by experimentally infected cattle", _x000D_
    "Transmission of tuberculosis from experimentally infected cattle to in-contact calves", "A mathematical model for Mycobacterium bovis excretion from tuberculous cattle", "Estimating epidemiological parameters for bovine tuberculosis in British cattle using a Bayesian partial-likelihood approach", "Bovine tuberculosis", "Simulation model of within-herd transmission of bovine tuberculosis in Argentine dairy herds", "CODA: convergence diagnosis and output analysis for MCMC", "Mycobacterium bovis infection and tuberculosis in cattle", _x000D_
    NA, "Towards eradication of bovine tuberculosis in the European Union", "Interactions between density, home range behaviors, and contact rates in the Channel Island fox (Urocyon littoralis)", "Development of a model to simulate infection dynamics of Mycobacterium bovis in cattle herds in the United States", "Bayesian inference for stochastic epidemics in closed populations", "Inferring coalescence times from DNA sequence data", "The effect of tuberculin testing on the development of cell-mediated immune responses during Mycobacterium bovis infection", _x000D_
    "Approximate Bayesian computation scheme for parameter inference and model selection in dynamical systems", "The interferon-gamma field trial: background, principles and progress", NA, NA, "Appropriate models for the management of infectious diseases", "Variability order of the latent and the infectious periods in a deterministic SEIR epidemic model and evaluation of control effectiveness"), volume = c("100", "8", "155", "97", NA, NA, NA, NA, NA, NA, "53", "5", "32", "41", "9", "511", "8", "155", _x000D_
    "25", "81", "73", "7", "97", "10", "69", "67", "10", "121", "81", "9", "14", "2", "19", NA, "264", NA, "60", NA, "100", "160", "146", "123", "124", "28", "281", NA, "54", "6", "163", NA, "112", "5", "243", "4", "145", "114", "6", "155", NA, NA, "2", "224"), author = c("Allepuz", "Álvarez", "Álvarez", "Álvarez", "Anderson", "Anon", "Anon", "Anon", "Anon", "Anon", "Aranaz", "Bame", "Barlow", "Beaumont", "Bekara", "Brooks-Pollock", "Conlan", "Costello", "De Jong", "De la Rua-Domenech", "Dean", _x000D_
    "Diekmann", "Domingo", "EFSA-AHAW (EFSA Panel on Animal Health and Welfare)", "Feng", "Fischer", "García-Saenz", "García-Saenz", "Goodchild", "Guta", "Hartig", "Heffernan", "Huppert", "Ibe", "Kao", "Keeling", "Lloyd", "Lloyd", "Marjoram", "Menzies", "Morrison", "Neill", "Neill", "Neill", "O’Hare", "OIE Manual", "Pérez", "Plummer", "Pollock", "R Core Team", "Reviriego Gordejo", "Sánchez", "Smith", "Streftaris", "Tavaré", "Thom", "Toni", "Vordermeier", "Vose", "Vynnycky", "Wearing", "Yan"_x000D_
    ), year = c("2011", "2012", "2012", "2014", "1991", "2010", "2013", "2013", "2015", "2015", "2003", "2008", "1997", "2010", "2014", "2014", "2012", "1998", "1995", "2006", "2005", "2010", "2014", "2012", "2007", "2005", "2014", "2015", "2001", "2014", "2011", "2005", "2013", "2009", "1997", "2008", "2001", "2009", "2003", "2000", "2000", "1988", "1989", "1991", "2014", "2012", "2002", "2006", "2002", "2015", "2006", "2015", "2013", "2004", "1997", "2006", "2009", "2004", "2008", "2010", "2005", _x000D_
    "2010"), journal.title = c("Prev. Vet. Med.", "BMC Vet. Res.", "Vet. Microbiol.", "Res. Vet. Sci.", NA, NA, NA, NA, NA, NA, "Int. J. Syst. Evol. Microbiol.", "Math. Biosci. Eng.", "Prev. Vet. Med.", "Annu. Rev. Ecol. Evol. Syst.", "PLoS One", "Nature", "PLoS Comput. Biol.", "Vet. J.", "Prev. Vet. Med.", "Res. Vet. Sci.", "Infect. Immun.", "J. R. Soc. Interface", "Res. Vet. Sci.", "EFSA J.", "Bull. Math. Biol.", "Prev. Vet. Med.", "Spat. Spatio-Tempor. Epidemiol.", "Prev. Vet. Med.", "Tuberculosis", _x000D_
    "PLoS One", "Ecol. Lett.", "J. R. Soc. Interface", "Clin. Microbiol. Infect.", NA, "Proc. Biol. Sci.", NA, "Theor. Popul. Biol.", NA, "Proc. Natl Acad. Sci. U. S. A.", "Vet. J.", "Vet. Rec.", "Vet. Rec.", "Vet. Rec.", "Vet. Microbiol.", "Proc. R. Soc. B", NA, "Prev. Vet. Med.", "R News", "Vet. J.", NA, "Vet. Microbiol.", "Ecol. Evol.", "J. Am. Vet. Med. Assoc.", "Stat. Modell.", "Genetics", "Vet. Immunol. Immunopathol.", "Interface", "Vet. Rec.", NA, NA, "PLoS Med.", "Math. Biosci."), series.title = c(NA, _x000D_
    NA, NA, NA, "Infectious Diseases of Humans: Dynamics and Control", "Programa Nacional de Erradicación de Tuberculosis Bovina presentado por España para el año 2010", "SANCO: Working Document on Eradication of Bovine Tuberculosis in the EU Accepted by the Bovine Tuberculosis Subgroup of the Task Force on Monitoring Animal Disease Eradication", "SANCO: Working Document on Causal Agents of Bovine Tuberculosis", "Programa Nacional de Erradicación de Tuberculosis Bovina presentado por España para el año 2015–2016", _x000D_
    "Informe final técnico-financiero, programa nacionalde la tuberculosis bovina, año 2015", NA, NA, NA, NA, NA, NA, NA, NA, NA, NA, NA, NA, NA, NA, NA, NA, NA, NA, NA, NA, NA, NA, NA, "Markov Processes for Stochastic Modeling", NA, "Modeling Infectious Diseases in Humans and Animals", NA, "Mathematical and Statistical Estimation Approaches in Epidemiology", NA, NA, NA, NA, NA, NA, NA, "Manual of Diagnostic Tests and Vaccines for Terrestrial Animals", NA, NA, NA, "R: A Language and Environment for Statistical Computing (version 3.2.1)", _x000D_
    NA, NA, NA, NA, NA, NA, NA, NA, "Risk Analysis: A Quantitative Guide", "An Introduction to Infectious Disease Modelling", NA, NA), issue = c(NA, NA, NA, NA, NA, NA, NA, NA, NA, NA, NA, "1", NA, NA, NA, NA, NA, NA, NA, NA, NA, "June (47)", "October", "12", NA, NA, "July", NA, NA, "8", NA, "September (4)", "11", NA, NA, NA, "1", NA, NA, NA, NA, NA, NA, NA, NA, NA, NA, "1", NA, NA, NA, NA, NA, "1", "2", NA, NA, "July (2)", NA, NA, "July (7)", "1"))</t>
  </si>
  <si>
    <t>S1755436517300117</t>
  </si>
  <si>
    <t>list(date = c("2018-06-01", "2017-02-02"), content.version = c("tdm", "vor"), delay.in.days = c(0, 0), URL = c("https://www.elsevier.com/tdm/userlicense/1.0/", "http://creativecommons.org/licenses/by-nc-nd/4.0/"))</t>
  </si>
  <si>
    <t>list(value = c("Elsevier", "Assessing the variability in transmission of bovine tuberculosis within Spanish cattle herds", "Epidemics", "https://doi.org/10.1016/j.epidem.2018.01.003", "article", "Crown Copyright © 2018 Published by Elsevier B.V."), name = c("publisher", "articletitle", "journaltitle", "articlelink", "content_type", "copyright"), label = c("This article is maintained by", "Article Title", "Journal Title", "CrossRef DOI link to publisher maintained version", "Content Type", "Copyright"_x000D_
))</t>
  </si>
  <si>
    <t>10.1371/journal.pone.0108584</t>
  </si>
  <si>
    <t>2014-09-25</t>
  </si>
  <si>
    <t>e108584</t>
  </si>
  <si>
    <t>Modeling Tuberculosis Dynamics, Detection and Control in Cattle Herds</t>
  </si>
  <si>
    <t>list(given = c("Mohammed El Amine", "Aurélie", "Jean-Jacques", "Benoit"), family = c("Bekara", "Courcoul", "Bénet", "Durand"), sequence = c("first", "additional", "additional", "additional"))</t>
  </si>
  <si>
    <t>list(URL = "http://dx.plos.org/10.1371/journal.pone.0108584", content.type = "unspecified", content.version = "vor", intended.application = "similarity-checking")</t>
  </si>
  <si>
    <t>list(key = c("ref1", "ref2", "ref3", "ref4", "ref5", "ref6", "ref7", "ref8", "ref9", "ref10", "ref11", "ref12", "ref13", "ref14", "ref15", "ref16", "ref17", "ref18", "ref19", "ref20", "ref21", "ref22", "ref23", "ref24", "ref25", "ref26", "ref27", "ref28", "ref29", "ref30", "ref31", "ref32", "ref33", "ref34", "ref35", "ref36", "ref37", "ref38", "ref39", "ref40", "ref41", "ref42", "ref43", "ref44", "ref45", "ref46", "ref47", "ref48", "ref49", "ref50", "ref51", "ref52"), unstructured = c("Radostits OM, Blood DC, Gay CC, Arundel JH, Ikede BO, &lt;etal&gt;et al&lt;/etal&gt;.. (1994) Veterinary Medicine: A Textbook of the Diseases of Cattle, Sheep, Pigs, Goats and Horses. London: Bailliere Tindall. 1763 p.", _x000D_
NA, NA, NA, NA, NA, "Bekara ME, Azizi L, Benet JJ, Durand B (2014) Spatial-temporal Variations of Bovine Tuberculosis Incidence in France between 1965 and 2000. Transbound Emerg Dis.", NA, NA, NA, NA, NA, NA, "Griffin JM, Williams DH, Collins JD (1999) Tuberculosis Investigation Unit, University College Dublin. Selected papers: 55–58.", NA, NA, "Carnon F (1985) Contribution à l’étude épidemiologique de la tuberculose bovine dans le département du Nord. Maisons-Alfort: Ecole Nationale Vétérinaire d’Alfort. 210 p.", _x000D_
NA, NA, NA, NA, NA, NA, NA, "R Development Core Team (2013) R: A language and environment for statistical computing. Vienna, Austria: R Foundation for Statistical Computing.", "Anderson RM, May RM (1991) Infectious diseases of humans: dynamics and control. Oxford and New York: Oxford University Press. 768 p.", NA, NA, NA, NA, NA, NA, NA, "Hagan WA, Bruner DW, Gillespie JH (1973) Hagan’s Infectious diseases of domestic animals: with special reference to etiology, diagnosis, and biologic therapy. Californie: Comstock Pub. Associates. 1385 p.", _x000D_
NA, NA, NA, NA, NA, "O’Reilly LM, Costello E (1988) Bovine tuberculosis with special reference to the epidemiological significance of pulmonary lesions. Irish Veterinary News: 11–21.", NA, NA, NA, NA, NA, NA, NA, NA, "Vose D (2000) Risk Analysis, A quantitative guide. Chichester: Wiley and Sons.752 p.", NA, NA, NA), doi.asserted.by = c(NA, "crossref", "crossref", NA, "crossref", "crossref", "crossref", "crossref", "crossref", "crossref", "crossref", "crossref", "crossref", NA, "crossref", "crossref", _x000D_
NA, "crossref", "crossref", "crossref", "crossref", "crossref", "crossref", "crossref", NA, "crossref", NA, "crossref", NA, NA, NA, "crossref", "crossref", NA, "crossref", "crossref", "crossref", "crossref", "crossref", NA, "crossref", "crossref", "crossref", "crossref", "crossref", "crossref", "crossref", "crossref", NA, "crossref", "crossref", "crossref"), first.page = c(NA, "361", "119", "19", "103", "71", NA, "190", "53", "183", "538", "100", "57", NA, "283", "1069", NA, "187", "2025", "45", _x000D_
"1027", "410", "379", "475", NA, NA, "213", "e1002730", "22", "93", "224", "e18058", "411", NA, "1081", "408", "1030", "1356", "245", NA, "228", "53", "1511", "e1002803", "1181", "1009", "225", "87", NA, "1103", "659", "e90334"), DOI = c(NA, "10.1016/S0167-5877(02)00043-0", "10.1016/j.vetmic.2005.11.042", NA, "10.1016/S0167-5877(99)00091-4", "10.20506/rst.20.1.1263", "10.1111/tbed.12224", "10.1016/j.rvsc.2005.11.005", "10.1016/0378-1135(94)90046-9", "10.1016/0167-5877(95)00538-2", "10.1097/00006454-199406000-00014", _x000D_
"10.1186/1746-6148-8-100", "10.1016/S0167-5877(97)00002-0", NA, "10.1016/j.prevetmed.2004.12.002", "10.1098/rspb.1997.0148", NA, "10.1098/rsif.2008.0172", "10.1093/genetics/162.4.2025", "10.1136/vr.131.3.45", "10.1534/genetics.112.143164", "10.1016/j.tree.2010.04.001", "10.1146/annurev-ecolsys-102209-144621", "10.1111/j.2041-210X.2011.00179.x", NA, "10.1093/oso/9780198545996.001.0001", NA, "10.1371/journal.pcbi.1002730", NA, NA, NA, "10.1371/journal.pone.0018058", "10.2460/javma.243.3.411", NA, "10.1007/s11250-010-9777-x", _x000D_
"10.5455/vetworld.2010.408-413", "10.1128/CVI.00134-06", "10.1128/CVI.00205-07", "10.1016/S1090-0233(05)80019-X", NA, "10.1038/nature13529", "10.1051/vetres:2003046", "10.1534/genetics.106.055574", "10.1371/journal.pcbi.1002803", "10.1007/s11222-012-9335-7", "10.1007/s11222-011-9271-y", "10.1111/j.1541-0420.2010.01410.x", "10.1515/sagmb-2012-0069", NA, "10.4269/ajtmh.2009.09-0182", "10.1136/vr.146.23.659", "10.1371/journal.pone.0090334"), article.title = c(NA, "Simulation model of within-herd transmission of bovine tuberculosis in Argentine dairy herds", _x000D_
"A review of tuberculosis science and policy in Great Britain", "Bovine Tuberculosis in the European Union and other countries: current status, control programmes and constrains to eradication", "Herd-based monitoring for tuberculosis in extensive swedish deer herds by culling and meat inspection rather than by intradermal tuberculin testing", "Mycobacterium bovis infection and control in domestic livestock", NA, "Ante mortem diagnosis of tuberculosis in cattle: a review of the tuberculin tests, gamma-interferon assay and other ancillary diagnostic techniques", _x000D_
"Post mortem diagnosis of Mycobacterium bovis infection in cattle", "Mathematical modelling in veterinary epidemiology: why model building is important", "Tuberculosis mastoiditis caused by Mycobacterium bovis", "Eradication of bovine tuberculosis at a herd-level in Madrid, Spain: study of within-herd transmission dynamics over a 12 year period", "A simulation model for the spread of bovine tuberculosis within New Zealand cattle herds", NA, "Evaluation of surveillance strategies for bovine tuberculosis (Mycobacterium bovis) using an individual based epidemiological model", _x000D_
"A model of bovine tuberculosis control in domesticated cattle herds", NA, "Approximate Bayesian computation scheme for parameter inference and model selection in dynamical systems", "Approximate Bayesian computation in population genetics", "Isolation of Mycobacterium bovis from the respiratory tracts of skin test-negative cattle", "A novel approach for choosing summary statistics in approximate Bayesian computation", "Approximate Bayesian Computation (ABC) in practice", "Approximate Bayesian computation in evolution and ecology", _x000D_
"abc: an R package for approximate Bayesian computation (ABC)", NA, NA, "The tuberculin test in cattle", "Estimating the hidden burden of bovine tuberculosis in Great Britain", "Recurrence of bovine tuberculosis breakdowns in Great Britain: risk factors and prediction", "Risk factors for bovine tuberculosis in New Zealand cattle farms and their relationship with possum control strategies", "Risk factors for herd breakdown with bovine tuberculosis in 148 cattle herds in the south west of England", _x000D_
"Local cattle and badger populations affect the risk of confirmed tuberculosis in British cattle herds", "Development of a model to simulate infection dynamics of Mycobacterium bovis in cattle herds in the United States", NA, "Prevalence of bovine tuberculosis in pastoral cattle herds in the Oromia region, southern Ethiopia", "A study on the prevalence of Bovine Tuberculosis in farmed dairy cattle in Himachal Pradesh", "Cattle husbandry in Ethiopia is a predominant factor affecting the pathology of bovine tuberculosis and gamma interferon responses to mycobacterial antigens", _x000D_
"High prevalence and increased severity of pathology of bovine tuberculosis in Holsteins compared to zebu breeds under field cattle husbandry in central Ethiopia", "A study of cattle-to-cattle transmission of Mycobacterium bovis infection", NA, "A dynamic model of bovine tuberculosis spread and control in Great Britain", "A deterministic and stochastic simulation model for intra-herd paratuberculosis transmission", "Using approximate Bayesian computation to estimate tuberculosis transmission parameters from genotype data", _x000D_
"Approximate Bayesian computation", "Considerate approaches to constructing summary statistics for ABC model selection", "An adaptive sequential Monte Carlo method for approximate Bayesian computation", "Estimation of parameters for macroparasite population evolution using approximate bayesian computation", "On optimality of kernels for approximate Bayesian computation using sequential Monte Carlo", NA, "Comparative intradermal tuberculin test in dairy cattle in the north of Ecuador and risk factors associated with bovine tuberculosis", _x000D_
"Assessment of defined antigens for the diagnosis of bovine tuberculosis in skin test-reactor cattle", "Estimation of sensitivity and specificity of bacteriology, histopathology and PCR for the confirmatory diagnosis of bovine tuberculosis using latent class analysis"), volume = c(NA, "54", "112", "16", "43", "20", NA, "81", "40", "25", "13", "8", "32", NA, "67", "264", NA, "6", "162", "131", "192", "25", "41", "3", NA, NA, "31", "8", "102", "86", "95", "6", "243", NA, "43", "3", "13", "14", "155", _x000D_
NA, "511", "35", "173", "9", "22", "22", "67", "12", NA, "81", "146", "9"), author = c(NA, "AM Perez", "D Reynolds", "R de la Rua-Domenech", "H Wahlstrom", "DV Cousins", NA, "R de la Rua-Domenech", "LA Corner", "MCM de Jong", "S Smith", "J Alvarez", "ND Barlow", NA, "EA Fischer", "RR Kao", NA, "T Toni", "MA Beaumont", "SD Neill", "S Aeschbacher", "K Csillery", "MA Beaumont", "K Csilléry", NA, NA, "HH Kleeberg", "AJ Conlan", "K Karolemeas", "T Porphyre", "AM Ramirez-Villaescusa", "F Vial", "RL Smith", _x000D_
NA, "B Gumi", "A Thakur", "G Ameni", "G Ameni", "E Costello", NA, "E Brooks-Pollock", "R Pouillot", "MM Tanaka", "M Sunnaker", "C Barnes", "P Del Moral", "CC Drovandi", "S Filippi", NA, "F Proano-Perez", "JM Pollock", "A Courcoul"), year = c(NA, "2002", "2006", "2006", "2000", "2001", NA, "2006", "1994", "1995", "1994", "2012", "1997", NA, "2005", "1997", NA, "2009", "2002", "1992", "2012", "2010", "2010", "2012", NA, NA, "1960", "2012", "2011", "2008", "2010", "2011", "2013", NA, "2011", "2010", _x000D_
"2006", "2007", "1998", NA, "2014", "2004", "2006", "2013", "2012", "2012", "2011", "2013", NA, "2009", "2000", "2014"), journal.title = c(NA, "Prev Vet Med", "Vet Microbiol", "Gov Vet J", "Prev Vet Med", "Rev Sci Tech", NA, "Res Vet Sci", "Vet Microbiol", "Prev Vet Med", "Pediatr Infect Dis J", "BMC Vet Res", "Prev Vet Med", NA, "Prev Vet Med", "Proc Biol Sci", NA, "J R Soc Interface", "Genetics", "Vet Rec", "Genetics", "Trends Ecol Evol", "Annual Review of Ecology, Evolution, and Systematics", _x000D_
"Methods in Ecology and Evolution", NA, NA, "J South African Vet Med Assoc", "PLoS Comput Biol", "PrevVet Med", "PrevVet Med", "PrevVet Med", "PLoS One", "J Am Vet Med Assoc", NA, "Trop Anim Health Prod", "Vet World", "Clin Vaccine Immunol", "Clin Vaccine Immunol", "Vet J", NA, "Nature", "Vet Res", "Genetics", "PLoS Comput Biol", "Statistics and Computing", "Statistics and Computing", "Biometrics", "Stat Appl Genet Mol Biol", NA, "Am J Trop Med Hyg", "Vet Rec", "PLoS One"))</t>
  </si>
  <si>
    <t>list(date = "2014-09-25", content.version = "unspecified", delay.in.days = 0, URL = "http://creativecommons.org/licenses/by/4.0/")</t>
  </si>
  <si>
    <t>American Association of Bovine Practitioners  Conference Proceedings</t>
  </si>
  <si>
    <t>10.21423/aabppro20218160</t>
  </si>
  <si>
    <t>1079-9737</t>
  </si>
  <si>
    <t>2021-02-12</t>
  </si>
  <si>
    <t>10-18</t>
  </si>
  <si>
    <t>Texas A&amp;M University Libraries</t>
  </si>
  <si>
    <t>Practical immunology and beef and dairy vx protocols</t>
  </si>
  <si>
    <t>&lt;jats:p&gt;Vaccination is an important component for the prevention and control of disease in cattle. However, too often vaccines are viewed as a catch-all solution for management and nutrition errors; the “best” vaccine can never overcome these deficiencies. Proper vaccination in the young and developing heifer is the key to long-term development of that animal as a reproductive unit in the herd. Modified-live vaccines (MLV) have been used because of the good antibody response, longer duration of immunity, fewer doses needed per animal, and lower cost. However, non-adjuvanted MLV vaccines fail to booster well vaccinated animals, as active vaccine-induced immunity neutralizes vaccine virus preventing the MLV from replicating and preventing a booster immune response. Improved adjuvants have increased the scope and duration of both MLV and inactivated virus immunity. The periparturient period (the last 3 weeks prior to calving and the first 3 weeks following calving) are poor times to initiate an immune response—hormonal, dietary and metabolic factors limit immune responsiveness. Postpartum is also a difficult time to vaccinate as lactation energy demands supercedes immunity. Each vaccine program needs to be designed based on animal flow, actual “disease” threats, and labor on the farm.&lt;/jats:p&gt;</t>
  </si>
  <si>
    <t>AABP Proceedings</t>
  </si>
  <si>
    <t>list(given = "Chris", family = "Chase", sequence = "first")</t>
  </si>
  <si>
    <t>list(URL = c("https://bovine-ojs-tamu.tdl.org/AABP/article/download/8160/8102", "https://bovine-ojs-tamu.tdl.org/AABP/article/download/8160/8102"), content.type = c("application/pdf", "unspecified"), content.version = c("vor", "vor"), intended.application = c("text-mining", "similarity-checking"))</t>
  </si>
  <si>
    <t>Starting from ground zero–what, when, and how</t>
  </si>
  <si>
    <t>Mathematical Biosciences</t>
  </si>
  <si>
    <t>2009-10</t>
  </si>
  <si>
    <t>10.1016/j.mbs.2009.08.003</t>
  </si>
  <si>
    <t>0025-5564</t>
  </si>
  <si>
    <t>136-149</t>
  </si>
  <si>
    <t>Dynamic phenomena arising from an extended Core Group model</t>
  </si>
  <si>
    <t>list(given = c("David", "Martin"), family = c("Greenhalgh", "Griffiths"), sequence = c("first", "additional"))</t>
  </si>
  <si>
    <t>list(URL = c("https://api.elsevier.com/content/article/PII:S0025556409001345?httpAccept=text/xml", "https://api.elsevier.com/content/article/PII:S0025556409001345?httpAccept=text/plain"), content.type = c("text/xml", "text/plain"), content.version = c("vor", "vor"), intended.application = c("text-mining", "text-mining"))</t>
  </si>
  <si>
    <t>list(key = c("10.1016/j.mbs.2009.08.003_bib1", "10.1016/j.mbs.2009.08.003_bib2", "10.1016/j.mbs.2009.08.003_bib3", "10.1016/j.mbs.2009.08.003_bib4", "10.1016/j.mbs.2009.08.003_bib5", "10.1016/j.mbs.2009.08.003_bib6", "10.1016/j.mbs.2009.08.003_bib7", "10.1016/j.mbs.2009.08.003_bib8", "10.1016/j.mbs.2009.08.003_bib9", "10.1016/j.mbs.2009.08.003_bib10", "10.1016/j.mbs.2009.08.003_bib11", "10.1016/j.mbs.2009.08.003_bib12", "10.1016/j.mbs.2009.08.003_bib13", "10.1016/j.mbs.2009.08.003_bib14", "10.1016/j.mbs.2009.08.003_bib15", _x000D_
"10.1016/j.mbs.2009.08.003_bib16", "10.1016/j.mbs.2009.08.003_bib17", "10.1016/j.mbs.2009.08.003_bib18", "10.1016/j.mbs.2009.08.003_bib19", "10.1016/j.mbs.2009.08.003_bib20", "10.1016/j.mbs.2009.08.003_bib21", "10.1016/j.mbs.2009.08.003_bib22", "10.1016/j.mbs.2009.08.003_bib23", "10.1016/j.mbs.2009.08.003_bib24", "10.1016/j.mbs.2009.08.003_bib25", "10.1016/j.mbs.2009.08.003_bib26", "10.1016/j.mbs.2009.08.003_bib27", "10.1016/j.mbs.2009.08.003_bib28", "10.1016/j.mbs.2009.08.003_bib29"), doi.asserted.by = c("crossref", _x000D_
"crossref", "crossref", "crossref", "crossref", NA, "crossref", "crossref", "crossref", "crossref", "crossref", NA, "crossref", "crossref", NA, NA, "crossref", "crossref", NA, "crossref", NA, NA, "crossref", NA, NA, NA, "crossref", NA, "crossref"), first.page = c("445", "134", "1424", "418", "327", "200", "361", "75", "1147", "365", "235", NA, "1", "1", NA, NA, "41", "835", NA, "459", NA, NA, "1", NA, NA, NA, "249", NA, "619"), DOI = c("10.3934/mbe.2006.3.445", "10.1214/aoap/1034625256", "10.1137/050629082", _x000D_
"10.1016/j.jmaa.2004.05.045", "10.1016/0893-9659(89)90080-3", NA, "10.3934/mbe.2004.1.361", "10.1023/A:1011418208496", "10.1088/0305-4470/35/5/303", "10.1007/BF00178324", "10.1006/tpbi.2000.1451", NA, "10.1016/S0025-5564(00)00012-2", "10.1007/s00285-008-0206-y", NA, NA, "10.1016/0025-5564(94)00066-9", "10.1137/0152047", NA, "10.1016/j.jtbi.2006.10.029", NA, NA, "10.1016/S0025-5564(02)00098-6", NA, NA, NA, "10.3934/mbe.2006.3.249", NA, "10.1007/BF00276144"), article.title = c("Stochastic epidemic models with a backward bifurcation", _x000D_
"The quasi-stationary behaviour of quasi-birth-and-death processes", "Introducing a population into a steady community: the critical case, the center manifold and the direction of bifurcation", "Backward bifurcations in simple vaccination models", "Results on the dynamics for models for the sexual transmission of the human immunodeficiency virus", "The role of long incubation periods in the dynamics of HIV/AIDS. Part 2: multiple group models", "Dynamical models of tuberculosis and applications", _x000D_
"Approximations for the long-term behaviour of an open-population epidemic model", "Quasi-stationary distributions for stochastic processes with an absorbing state", "On the definition and computation of the basic reproduction ratio R0 in models for infectious diseases in heterogeneous populations", "A model for tuberculosis with exogenous reinfection", NA, "Subcritical endemic steady states in mathematical models for animal infections with incomplete immunity", "Backward bifurcation, equilibrium and stability phenomena in a three-stage extended BRSV epidemic model", _x000D_
NA, NA, "A core group model for disease transmission", "Stability and bifurcation for a multiple-group model for the dynamics of HIV/AIDS transmission", NA, "Sustained oscillations via coherence resonance in SIR", NA, NA, "Stochastic models of some endemic infections", NA, NA, NA, "Raves, clubs and ecstasy: the impact of peer pressure", NA, "Cannibalism as a life boat mechanism"), volume = c("3", "7", "66", "298", "2", "vol. 83", "1", "3", "35", "28", "57", NA, "165", "59", NA, NA, "128", "52", NA, _x000D_
"245", NA, NA, "179", NA, NA, NA, "3", NA, "26"), author = c("Allen", "Bean", "Boldin", "Brauer", "Castillo-Chavez", "Castillo-Chavez", "Castillo-Chavez", "Clancy", "Dickman", "Diekmann", "Feng", NA, "Greenhalgh", "Greenhalgh", NA, "Grimmett", "Hadeler", "Huang", "Karlin", "Kuske", "Kuznetsov", NA, "Nasell", NA, NA, "Renshaw", "Song", NA, "van den Bosch"), year = c("2006", "1997", "2006", "2004", "1989", "1989", "2004", "2001", "2002", "1990", "2000", NA, "2000", "2009", NA, "2001", "1995", "1992", _x000D_
"1975", "2008", "2004", NA, "2002", NA, NA, "1991", "2006", NA, "1988"), journal.title = c("Math. Biosci. Eng.", "Ann. Appl. Probab.", "SIAM J. Appl. Math.", "J. Math. Anal. Appl.", "Appl. Math. Lett.", NA, "Math. Biosci. Eng.", "Methodol. Comput. Appl. Probab.", "J. Phys. A: Math. Gen.", "J. Math. Biol.", "Theor. Popul. Biol.", NA, "Math. Biosci.", "J. Math. Biol.", NA, NA, "Math. Biosci.", "SIAM J. Appl. Math.", NA, "J. Theor. Biol.", NA, NA, "Math. Biosci.", NA, NA, NA, "Math. Biosci. Eng.", NA, _x000D_
"J. Math. Biol."), issue = c(NA, "1", NA, NA, NA, NA, NA, NA, NA, NA, NA, NA, NA, NA, NA, NA, NA, NA, NA, NA, NA, NA, NA, NA, NA, NA, NA, NA, NA), series.title = c(NA, NA, NA, NA, NA, "Mathematical and Statistical Approaches to AIDS epidemiology", NA, NA, NA, NA, NA, NA, NA, NA, NA, "Probability and Random Processes", NA, NA, "A First Course in Stochastic Processes", NA, "Elements of Applied Bifurcation Theory", NA, NA, NA, NA, "Modelling Biological Populations in Space and Time", NA, NA, NA), unstructured = c(NA, _x000D_
NA, NA, NA, NA, NA, NA, NA, NA, NA, NA, "B. Gates, M. Gates, Tachi Yamada Selected to Lead Gates Foundation’s Global Health Program. Available from: &lt;http://www.gatesfoundation.org/GlobalHealth/Announcements/Announce-060106.html&gt; (accessed 14.04.2006).", NA, NA, "M. Griffiths, Backward Bifurcation and Associated Phenomena in Epidemic Models, Ph.D. Thesis, University of Strathclyde, 2007.", NA, NA, NA, NA, NA, NA, "S. Lister, Gates Gives Millions to Fund British Fight Against TB and AIDS. Available from: &lt;http://www.mindfully.org/Technology/2005/Gates-Gives-Millions28jun05.html&gt; (accessed 14.04.2006).", _x000D_
NA, "P.K. Pollett, Modelling quasi-stationarity in evanescent processes, Department of Mathematics, The University of Queensland. Available from: &lt;http://www.maths.uq.edu.au/~pkp/talks/monash/slides/monash.html&gt;, 2004.", "R Development Core Team, R: A language and environment for statistical computing. R Foundation for Statistical Computing, Vienna, Austria. ISBN 3-900051-00-3. Available from: &lt;http://www.R-project.org&gt;, 2004.", NA, NA, "I. Taxidis, Epidemic Dynamics, Disease Extinction and Critical Community Size in Homogeneously Mixed and Network Populations, M.Sc. Thesis, Utrecht University, 2008.", _x000D_
NA))</t>
  </si>
  <si>
    <t>S0025556409001345</t>
  </si>
  <si>
    <t>list(date = "2009-10-01", content.version = "tdm", delay.in.days = 0, URL = "https://www.elsevier.com/tdm/userlicense/1.0/")</t>
  </si>
  <si>
    <t>Journal of Mathematical Biology</t>
  </si>
  <si>
    <t>2009-07</t>
  </si>
  <si>
    <t>0303-6812,1432-1416</t>
  </si>
  <si>
    <t>2008-08-19</t>
  </si>
  <si>
    <t>1-36</t>
  </si>
  <si>
    <t>Backward bifurcation, equilibrium and stability phenomena in a three-stage extended BRSV epidemic model</t>
  </si>
  <si>
    <t>https://doi.org/10.1007/s00285-008-0206-y</t>
  </si>
  <si>
    <t>J. Math. Biol.</t>
  </si>
  <si>
    <t>list(URL = c("http://link.springer.com/content/pdf/10.1007/s00285-008-0206-y.pdf", "http://link.springer.com/article/10.1007/s00285-008-0206-y/fulltext.html", "http://link.springer.com/content/pdf/10.1007/s00285-008-0206-y"), content.type = c("application/pdf", "text/html", "unspecified"), content.version = c("vor", "vor", "vor"), intended.application = c("text-mining", "text-mining", "similarity-checking"))</t>
  </si>
  <si>
    <t>list(key = c("206_CR1", "206_CR2", "206_CR3", "206_CR4", "206_CR5", "206_CR6", "206_CR7", "206_CR8", "206_CR9", "206_CR10", "206_CR11", "206_CR12", "206_CR13", "206_CR14", "206_CR15", "206_CR16", "206_CR17", "206_CR18"), doi.asserted.by = c("crossref", "crossref", "crossref", "crossref", NA, "crossref", "crossref", NA, NA, "crossref", "crossref", "crossref", "crossref", NA, NA, "crossref", "crossref", NA), first.page = c("327", NA, "761", "628", "365", "181", "1", NA, NA, "41", "15", "835", "113", _x000D_
NA, "17", "513", "525", NA), DOI = c("10.1016/0893-9659(89)90080-3", "10.1007/978-3-642-93454-4_9", "10.1016/0264-410X(94)90229-1", "10.2460/ajvr.1996.57.05.628", NA, "10.1006/jtbi.1996.0094", "10.1016/S0025-5564(00)00012-2", NA, NA, "10.1016/0025-5564(94)00066-9", "10.1016/S0025-5564(97)00027-8", "10.1137/0152047", "10.1093/imammb/16.2.113", NA, NA, "10.1017/S0031182000074692", "10.1007/s002850000032", NA), volume = c("2", NA, "8", "57", "28", "180", "165", NA, NA, "128", "146", "52", "16", NA, _x000D_
"14", "105", "40", NA), author = c("C Castillo-Chavez", NA, "MCM Jong de", "MCM Jong de", "O Diekmann", "J Dushoff", "D Greenhalgh", NA, NA, "KP Hadeler", "KP Hadeler", "W Huang", "QJA Khan", NA, "A Sabó", "AN Schweitzer", "P Driessche van den", "RS Varga"), year = c("1989", NA, "1994", "1996", "1991", "1996", "2000", NA, NA, "1995", "1997", "1992", "1999", NA, "1970", "1992", "2000", "1962"), unstructured = c("Castillo-Chavez C, Cooke K, Huang W, Levin SA (1989a) Results on the dynamics for models for the sexual transmission of the human immunodeficiency virus. Appl Math Lett 2: 327–331", _x000D_
"Castillo-Chavez C, Cooke K, Huang W, Levin SA (1989b) The role of long incubation periods in the dynamics of HIV/AIDS. Part 2: Multiple group models. Mathematical and Statistical Approaches to AIDS Epidemiology. Lecture Notes in Biomathematics, vol 83. Springer, Heidelberg, pp 200–217", "de Jong MCM, Kimman TG (1994) Experimental quantification of vaccine induced reduction in virus transmission. Vaccine 8: 761–766", "de Jong MCM, Van der Poel WHM, Kramps JA, Brand A, Van Oirschot JT (1996) Persistence and recurrent outbreaks of bovine respiratory syncytial virus on dairy farms. Am J Vet Res 57: 628–633", _x000D_
"Diekmann O, Heesterbeek JAP, Metz JAJ (1991) On the definition and computation of the basic reproduction ratio R 0 in models for infectious diseases in heterogeneous populations. J Math Biol 28: 365–382", "Dushoff J (1996) Incorporating immunological ideas in epidemiological models. J Theor Biol 180: 181–187", "Greenhalgh D, Diekmann O, de Jong MCM (2000) Subcritical endemic steady states in mathematical models for animal infections with incomplete immunity. Math Biosci 165: 1–25", "Griffiths M (2007) Backward bifurcation and associated phenomena in epidemic models. PhD Thesis, University of Strathclyde", _x000D_
"Gurney WSC, Tobia S, Watt G (1996) SOLVER: A programme template for initial value problems expressable as sets of coupled ordinary or delay differential equations. STAMS, University of Strathclyde", "Hadeler KP, Castillo-Chavez C (1995) A core group model for disease transmission. Math Biosci 128: 41–55", "Hadeler KP, van den Driessche P (1997) Backward bifurcation in epidemic control. Math Biosci 146: 15–35", "Huang W, Cooke KL, Castillo-Chavez C (1992) Stability and bifurcation for a multiple-group model for the dynamics of HIV/AIDS transmission. SIAM J Appl Math 52: 835–854", _x000D_
"Khan QJA, Greenhalgh D (1999) Hopf bifurcation in epidemic models with a time delay in vaccination. IMA J Math Appl Med Biol 16: 113–142", "R Development Core Team (2004) R: A language and environment for statistical computing. R Foundation for Statistical Computing, Vienna, Austria. ISBN 3-900051-00-3, URL http://www.R-project.org", "Sabó A, Blaškovič D (1970) Resistance of tonsillary and throat mucosa to re-infection with a homologous pseudorabies virus strain. Acta Virol 14: 17–24", "Schweitzer AN, Anderson RM (1992) Dynamic interaction between CD4+ T-cells and parasitic helminths: Mathematical models of heterogeneity in outcome. Parasitology 105: 513–522", _x000D_
"van den Driessche P, Watmough J (2000) A simple SIS epidemic model with a backward bifurcation. J Math Biol 40: 525–540", "Varga RS (1962) Matrix iterative analysis. Prentice-Hall, Englewood Cliffs"), journal.title = c("Appl Math Lett", NA, "Vaccine", "Am J Vet Res", "J Math Biol", "J Theor Biol", "Math Biosci", NA, NA, "Math Biosci", "Math Biosci", "SIAM J Appl Math", "IMA J Math Appl Med Biol", NA, "Acta Virol", "Parasitology", "J Math Biol", NA), volume.title = c(NA, NA, NA, NA, NA, NA, NA, _x000D_
NA, NA, NA, NA, NA, NA, NA, NA, NA, NA, "Matrix iterative analysis"))</t>
  </si>
  <si>
    <t>206</t>
  </si>
  <si>
    <t>list(date = "2008-08-19", content.version = "tdm", delay.in.days = 0, URL = "http://www.springer.com/tdm")</t>
  </si>
  <si>
    <t>2000-05</t>
  </si>
  <si>
    <t>10.1016/s0025-5564(00)00012-2</t>
  </si>
  <si>
    <t>1-25</t>
  </si>
  <si>
    <t>Subcritical endemic steady states in mathematical models for animal infections with incomplete immunity</t>
  </si>
  <si>
    <t>https://doi.org/10.1016/s0025-5564(00)00012-2</t>
  </si>
  <si>
    <t>list(given = c("David", "Odo", "Mart C.M."), family = c("Greenhalgh", "Diekmann", "de Jong"), sequence = c("first", "additional", "additional"))</t>
  </si>
  <si>
    <t>list(URL = c("https://api.elsevier.com/content/article/PII:S0025556400000122?httpAccept=text/xml", "https://api.elsevier.com/content/article/PII:S0025556400000122?httpAccept=text/plain"), content.type = c("text/xml", "text/plain"), content.version = c("vor", "vor"), intended.application = c("text-mining", "text-mining"))</t>
  </si>
  <si>
    <t>list(key = c("10.1016/S0025-5564(00)00012-2_BIB1", "10.1016/S0025-5564(00)00012-2_BIB2", "10.1016/S0025-5564(00)00012-2_BIB3", "10.1016/S0025-5564(00)00012-2_BIB4", "10.1016/S0025-5564(00)00012-2_BIB5", "10.1016/S0025-5564(00)00012-2_BIB6", "10.1016/S0025-5564(00)00012-2_BIB7", "10.1016/S0025-5564(00)00012-2_BIB8", "10.1016/S0025-5564(00)00012-2_BIB9", "10.1016/S0025-5564(00)00012-2_BIB10", "10.1016/S0025-5564(00)00012-2_BIB11", "10.1016/S0025-5564(00)00012-2_BIB12", "10.1016/S0025-5564(00)00012-2_BIB13", _x000D_
"10.1016/S0025-5564(00)00012-2_BIB14", "10.1016/S0025-5564(00)00012-2_BIB15"), unstructured = c("H.W. Hethcote, J.A. Yorke, Gonorrhea dynamics and control, Lecture Notes in Biomathematics, vol. 56, Springer, Berlin, 1974", NA, NA, NA, NA, NA, "M.T. Doyle, A constrained mixing two-sex model for the spread of HIV, in: O. Arino, D. Axelrod, M. Kimmel, M. Langlais (Eds.), Mathematical Population Dynamics: Analysis of Heterogeneity, vol. 1, Theory of Epidemics, Wuerz Publishing, Winnipeg, Canada, 1995, p. 209", _x000D_
NA, NA, NA, NA, NA, NA, NA, NA), doi.asserted.by = c(NA, "crossref", NA, "crossref", "crossref", NA, NA, "crossref", "crossref", "crossref", NA, "crossref", "crossref", "crossref", NA), first.page = c(NA, "628", "84", "365", "9", NA, NA, "41", "15", "761", "17", "148", "163", "97", "163"), DOI = c(NA, "10.2460/ajvr.1996.57.05.628", NA, "10.1007/BF00178324", "10.1016/0025-5564(94)90023-X", NA, NA, "10.1016/0025-5564(94)00066-9", "10.1016/S0025-5564(97)00027-8", "10.1016/0264-410X(94)90229-1", NA, _x000D_
"10.2460/ajvr.1990.51.01.148", "10.1016/0167-5877(94)00442-L", "10.1016/0025-5564(94)90006-X", NA), article.title = c(NA, "Persistence and recurrent outbreaks of bovine respiratory syncytial virus on dairy farms", "How does transmission of infection depend on population size?", "On the definition and the computation of the basic reproduction number Ro in models for infectious diseases in heterogeneous populations", "Some bounds on estimates for reproductive ratios derived from the age-specific force of infection", _x000D_
NA, NA, "A core group model for disease transmission", "Backwards bifurcation in epidemic control", "Experimental quantification of vaccine induced reduction in virus transmission", "Resistance of pig tonsillary and throat mucosa to re-infection with a homologous pseudorabies virus strain", "Population biology of pseudorabies in swine", "Transmission of pseudorabies virus within pig populations is independent of the size of the population", "The computation of Ro for discrete-time epidemic models with dynamic heterogeneity", _x000D_
"Aujeszky's disease virus replication in tonsils and respiratory tract of non-immune and immune pigs"), volume = c(NA, "57", NA, "28", "124", NA, NA, "128", "146", "8", "14", "51", "23", "119", NA), author = c(NA, "de Jong", "de Jong", "Diekmann", "Greenhalgh", "Varga", NA, "Hadeler", "Hadeler", "de Jong", "Sabó", "Smith", "Bouma", "de Jong", "Miry"), year = c(NA, "1996", "1994", "1990", "1994", "1962", NA, "1995", "1997", "1994", "1970", "1990", "1995", "1994", "1989"), journal.title = c(NA, "Am. J. Vet. Res.", _x000D_
NA, "J. Math. Biol.", "Math. Biosci.", NA, NA, "Math. Biosci.", "Math. Biosci.", "Vaccine", "Acta Virol.", "Am. J. Vet. Res.", "Prev. Vet. Med.", "Math. Biosci.", NA), series.title = c(NA, NA, "Epidemic Models: Their Structure and Relation to Data", NA, NA, "Matrix Iterative Analysis", NA, NA, NA, NA, NA, NA, NA, NA, "Vaccination and Control of Aujeszky's Disease"))</t>
  </si>
  <si>
    <t>S0025556400000122</t>
  </si>
  <si>
    <t>list(date = "2000-05-01", content.version = "tdm", delay.in.days = 0, URL = "https://www.elsevier.com/tdm/userlicense/1.0/")</t>
  </si>
  <si>
    <t>Veterinary Quarterly</t>
  </si>
  <si>
    <t>1996-09</t>
  </si>
  <si>
    <t>10.1080/01652176.1996.9694622</t>
  </si>
  <si>
    <t>0165-2176,1875-5941</t>
  </si>
  <si>
    <t>81-86</t>
  </si>
  <si>
    <t>Informa UK Limited</t>
  </si>
  <si>
    <t>Experimental reproduction of respiratory disease in calves with non‐cell‐culture‐passaged bovine respiratory syncytial virus</t>
  </si>
  <si>
    <t>list(given = c("W.H.M.", "R.S.", "W.G.J.", "J.A.", "A.", "J.T."), family = c("van der Poel", "Schrijver", "Middel", "Kramps", "Brand", "Van Oirschot"), sequence = c("first", "additional", "additional", "additional", "additional", "additional"))</t>
  </si>
  <si>
    <t>list(URL = "http://www.tandfonline.com/doi/pdf/10.1080/01652176.1996.9694622", content.type = "unspecified", content.version = "vor", intended.application = "similarity-checking")</t>
  </si>
  <si>
    <t>list(key = c("CIT0001", "CIT0002", "CIT0003", "CIT0004", "CIT0005", "CIT0006", "CIT0007", "CIT0008", "CIT0009", "CIT0010", "CIT0011", "CIT0012", "CIT0013", "CIT0014", "CIT0015", "CIT0016", "CIT0017", "CIT0018"), first.page = c("140", "1648", "547", NA, NA, "390", "35", "85", "152", "299", "1097", NA, "1656", "417", NA, "19", "334", NA), volume = c("47", "44", "46", NA, NA, "44", "37", "22", "33", "18", "25", NA, "44", "36", NA, "65", "38", NA), author = c("Assaf R", "Bryson DG", "Castleman WL", NA, _x000D_
"Collins PL", "Elazhary MASY", "Fogarty U", "Holm‐Jensen M", "Ingh TSGAM van den", "Jacobs JW", "Kimman TG", NA, "McNulty MS", "Mohanty SB", NA, "Thomas LH", "Westenbrink F", NA), year = c("1983", "1983", "1985", NA, "1991", "1980", "1983", "1981", "1982", "1975", "1987", NA, "1983", "1975", NA, "1984", "1985", NA), journal.title = c("Can J Comp Med", "Am J Vet Res", "Am J Vet Res", NA, NA, "Can J Comp Med", "Ir Vet J", "Acta Vet Scand", "Res Vet Sci", "Res Vet Sci", "J Clin Microbiol", NA, "Am J Vet Res", _x000D_
"Am J vet Res", NA, "Br J Exp Path", "Res Vet Sci", NA), doi.asserted.by = c(NA, "crossref", "crossref", "publisher", NA, NA, NA, "crossref", "crossref", "crossref", "crossref", "publisher", "crossref", NA, "publisher", NA, "crossref", "publisher"), DOI = c(NA, "10.2460/ajvr.1983.44.09.1648", "10.2460/ajvr.1985.46.03.547", "10.1016/0378-1135(91)90098-Z", NA, NA, NA, "10.1186/BF03547210", "10.1016/S0034-5288(18)32328-2", "10.1016/S0034-5288(18)33582-3", "10.1128/JCM.25.6.1097-1106.1987", "10.1111/j.1439-0450.1992.tb01205.x", _x000D_
"10.2460/ajvr.1983.44.09.1656", NA, "10.1007/BF01310552", NA, "10.1016/S0034-5288(18)31805-8", "10.1111/j.1439-0450.1986.tb00042.x"), volume.title = c(NA, NA, NA, NA, "The Paramyxoviruses", NA, NA, NA, NA, NA, NA, NA, NA, NA, NA, NA, NA, NA))</t>
  </si>
  <si>
    <t>The Veterinary Journal</t>
  </si>
  <si>
    <t>2003-03</t>
  </si>
  <si>
    <t>10.1016/s1090-0233(02)00161-2</t>
  </si>
  <si>
    <t>1090-0233</t>
  </si>
  <si>
    <t>125-130</t>
  </si>
  <si>
    <t>Transmission of Bovine Viral Diarrhoea Virus by Unhygienic Vaccination Procedures, Ambient Air, and from Contaminated Pens</t>
  </si>
  <si>
    <t>https://doi.org/10.1016/s1090-0233(02)00161-2</t>
  </si>
  <si>
    <t>list(given = c("R", "A"), family = c("Niskanen", "Lindberg"), sequence = c("first", "additional"))</t>
  </si>
  <si>
    <t>list(URL = c("https://api.elsevier.com/content/article/PII:S1090023302001612?httpAccept=text/xml", "https://api.elsevier.com/content/article/PII:S1090023302001612?httpAccept=text/plain"), content.type = c("text/xml", "text/plain"), content.version = c("vor", "vor"), intended.application = c("text-mining", "text-mining"))</t>
  </si>
  <si>
    <t>list(key = c("10.1016/S1090-0233(02)00161-2_BIB1", "10.1016/S1090-0233(02)00161-2_BIB2", "10.1016/S1090-0233(02)00161-2_BIB3", "10.1016/S1090-0233(02)00161-2_BIB4", "10.1016/S1090-0233(02)00161-2_BIB5", "10.1016/S1090-0233(02)00161-2_BIB6", "10.1016/S1090-0233(02)00161-2_BIB7", "10.1016/S1090-0233(02)00161-2_BIB8", "10.1016/S1090-0233(02)00161-2_BIB9", "10.1016/S1090-0233(02)00161-2_BIB10", "10.1016/S1090-0233(02)00161-2_BIB11", "10.1016/S1090-0233(02)00161-2_BIB12", "10.1016/S1090-0233(02)00161-2_BIB13", _x000D_
"10.1016/S1090-0233(02)00161-2_BIB14", "10.1016/S1090-0233(02)00161-2_BIB15", "10.1016/S1090-0233(02)00161-2_BIB16", "10.1016/S1090-0233(02)00161-2_BIB17", "10.1016/S1090-0233(02)00161-2_BIB18", "10.1016/S1090-0233(02)00161-2_BIB19", "10.1016/S1090-0233(02)00161-2_BIB20", "10.1016/S1090-0233(02)00161-2_BIB21"), doi.asserted.by = c("crossref", NA, "crossref", "crossref", "crossref", "crossref", "crossref", NA, "crossref", "crossref", "crossref", "crossref", "crossref", NA, "crossref", "crossref", _x000D_
"crossref", "crossref", "crossref", "crossref", "crossref"), first.page = c("321", "86", "163", "2157", "240", "584", "320", "94", "587", "135", "412", "197", "197", "37", "97", "93", "251", "82", "453", "233", "33"), DOI = c("10.1136/vr.118.12.321", NA, "10.20506/rst.9.1.483", "10.2460/ajvr.1992.53.11.2157", "10.1136/vr.117.10.240", "10.1136/vr.132.23.584", "10.1016/0034-5288(92)90133-M", NA, "10.1136/vr.128.25.587", "10.1016/S0378-1135(98)00265-X", "10.1136/vr.135.17.412", "10.1016/S0378-1135(98)00270-3", _x000D_
"10.1016/S0378-1135(99)00009-7", NA, "10.1016/0378-1135(88)90001-6", "10.1186/BF03549659", "10.1053/tvjl.2001.0657", "10.1136/vr.128.4.82", "10.1111/j.1439-0450.1991.tb00895.x", "10.1080/01652176.1991.9694313", "10.1053/tvjl.1999.0363"), article.title = c("Persistent bovine viral diarrhoea virus infection in a bull", "Kontrol med smitstoffer ved recyclering af biomasse. [Control of pathogens by recycling of biomass]", "Control of bovine virus diarrhoea virus", "Differences in virulence between two noncytopathic bovine viral diarrhea viruses in calves", _x000D_
"Bovine virus diarrhoea-mucosal disease infection in cattle", "Role of fomites and flies in the transmission of bovine viral diarrhoea virus", "Serological analysis of a small herd sample to predict presence or absence of animals persistently infected with bovine viral diarrhoea virus (BVDV) in dairy herds", "Age distribution of animals persistently infected with bovine diarrhoea virus in twenty-two Danish dairy herds", "Replication of bovine viral diarrhoea virus in the bovine reproductive tract and excretion of virus in semen during acute and chronic infections", _x000D_
"A simple rapid and reliable enzyme-linked immunosorbent assay for the detection of bovine virus diarrhoea virus (BVDV) specific antibodies in cattle serum, plasma, and bulk milk", "Transmission of bovine viral diarrhoea virus by rectal examination", "Principles for eradication of bovine viral diarrhoea virus (BVDV) infections in cattle populations", "Airborne transmission of BHV1, BRSV, and BVDV among cattle is possible under experimental conditions", "Detection of BVD virus in viremic cattle by an indirect immunoperoxidase technique", _x000D_
"Transmission of bovine virus diarrhoea virus (BVDV) by artificial insemination (AI) with semen from a persistently infected bull", "Lack of virus transmission from primarily bovine viral diarrhoea virus (BVDV) infected calves to susceptible peers", "Failure to spread bovine virus diarrhoea virus infection from primarily infected calves despite concurrent infection with bovine coronavirus", "Transmission of bovine virus diarrhoea virus by blood feeding flies", "Primary bovine viral diarrhoea virus infection in calves following direct contact with a persistently viraemic calf", _x000D_
"Spread of bovine virus diarrhoea virus in a herd of heifer calves", "Genetic clustering of bovine viral diarrhoea viruses in cattle farms: genetic identification and analysis of viruses directly from cattle sera"), volume = c("118", "76", "9", "53", "117", "132", "53", "56", "128", "64", "135", "4", NA, NA, "17", "41", "163", "128", "38", "13", "158"), author = c("Barlow", "Bendixen", "Bolin", "Bolin", "Duffel", "Gunn", "Houe", "Houe", "Kirkland", "Kramps", "Lang-Ree", "Lindberg", "Mars", "Meyling", _x000D_
"Meyling", "Niskanen", "Niskanen", "Tarry", "Tråvén", "Wentink", "Vilček"), year = c("1986", "1993", "1990", "1992", "1985", "1993", "1992", "1992", "1991", "1999", "1994", "1999", "1999", "1984", "1988", "2000", "2002", "1991", "1991", "1991", "1999"), journal.title = c("Veterinary Record", "Dansk Veterinaertidskrift", "Revue Scientifique et Technique Office International des Epizooties", "American Journal of Veterinary Research", "Veterinary Record", "Veterinary Record", "Research in Veterinary Science", _x000D_
"Canadian Journal Veterinary Research", "Veterinary Record", "Veterinary Microbiology", "Veterinary Record", "Veterinary Microbiology", "Veterinary Microbiology", NA, "Veterinary Microbiology", "Acta Veterinaria Scandinavica", "The Veterinary Journal", "Veterinary Record", "Journal of Veterinary Medicine B", "Veterinary Quarterly", "Veterinary Journal"), series.title = c(NA, NA, NA, NA, NA, NA, NA, NA, NA, NA, NA, NA, NA, "Recent Advances in Virus Diagnosis", NA, NA, NA, NA, NA, NA, NA))</t>
  </si>
  <si>
    <t>S1090023302001612</t>
  </si>
  <si>
    <t>list(date = "2003-03-01", content.version = "tdm", delay.in.days = 0, URL = "https://www.elsevier.com/tdm/userlicense/1.0/")</t>
  </si>
  <si>
    <t>2007-06</t>
  </si>
  <si>
    <t>10.1016/j.prevetmed.2007.01.005</t>
  </si>
  <si>
    <t>49-64</t>
  </si>
  <si>
    <t>Sensitivity analysis to identify key-parameters in modelling the spread of bovine viral diarrhoea virus in a dairy herd</t>
  </si>
  <si>
    <t>list(given = c("Pauline", "Christine", "Anne-France", "Henri"), family = c("Ezanno", "Fourichon", "Viet", "Seegers"), sequence = c("first", "additional", "additional", "additional"))</t>
  </si>
  <si>
    <t>list(URL = c("https://api.elsevier.com/content/article/PII:S0167587707000141?httpAccept=text/xml", "https://api.elsevier.com/content/article/PII:S0167587707000141?httpAccept=text/plain"), content.type = c("text/xml", "text/plain"), content.version = c("vor", "vor"), intended.application = c("text-mining", "text-mining"))</t>
  </si>
  <si>
    <t>list(key = c("10.1016/j.prevetmed.2007.01.005_bib1", "10.1016/j.prevetmed.2007.01.005_bib2", "10.1016/j.prevetmed.2007.01.005_bib3", "10.1016/j.prevetmed.2007.01.005_bib4", "10.1016/j.prevetmed.2007.01.005_bib5", "10.1016/j.prevetmed.2007.01.005_bib6", "10.1016/j.prevetmed.2007.01.005_bib7", "10.1016/j.prevetmed.2007.01.005_bib8", "10.1016/j.prevetmed.2007.01.005_bib9", "10.1016/j.prevetmed.2007.01.005_bib10", "10.1016/j.prevetmed.2007.01.005_bib11", "10.1016/j.prevetmed.2007.01.005_bib12", "10.1016/j.prevetmed.2007.01.005_bib13", _x000D_
"10.1016/j.prevetmed.2007.01.005_bib14", "10.1016/j.prevetmed.2007.01.005_bib15", "10.1016/j.prevetmed.2007.01.005_bib16", "10.1016/j.prevetmed.2007.01.005_bib17", "10.1016/j.prevetmed.2007.01.005_bib18", "10.1016/j.prevetmed.2007.01.005_bib19", "10.1016/j.prevetmed.2007.01.005_bib20", "10.1016/j.prevetmed.2007.01.005_bib21", "10.1016/j.prevetmed.2007.01.005_bib22", "10.1016/j.prevetmed.2007.01.005_bib23", "10.1016/j.prevetmed.2007.01.005_bib24", "10.1016/j.prevetmed.2007.01.005_bib25"), first.page = c("1449", _x000D_
"157", "91", NA, "615", "143", "164", "275", "89", "133", "91", "115", "173", "2", "197", "156", "125", "93", "269", NA, "215", "211", "207", NA, "433"), article.title = c("Bovine viral diarrhoea virus: a review", "Pathogenesis and epidemiology of bovine virus diarrhoea virus infection of cattle", "Evaluation of bovine viral diarrhoea virus control using a mathematical model of infection dynamics", NA, "The effects of bovine viral diarrhoea virus on cattle reproduction in relation to disease control", _x000D_
"Modelling and costing BVD outbreaks in beef herds", "A study of he transmission of bovine virus diarrhoea virus between and within cattle herds", "Survivorship of animals persistently-infected with bovine virus diarrhoea virus (BVDV)", "Epidemiological features and economical importance of bovine diarrhoea virus (BVDV) infections", "Estimation of herd incidence of infection with bovine virus diarrhoea virus (BVDV) in herds previously without animals persistently-infected with BVDV", "A computer simulation of the transmission dynamics and the effects of duration of immunity and survival of persistently-infected animals on the spread of bovine viral-diarrhoea virus in dairy cattle", _x000D_
"Evolution of bovine viral diarrhea virus vaccines", "Experimental design for sensitivity analysis, optimisation, and validation of simulation models", "Bovine viral diarrhoea virus infections and its control: a review", "Airborne transmission of BHV1, BRSV, and BVDV among cattle is possible under experimental conditions", "Production of cattle immunotolerant to bovine viral diarrhoea virus", "Transmission of bovine viral diarrhoea virus by unhygienic vaccination procedures, ambient air, and from contaminated pens", _x000D_
"Lack of virus transmission from bovine viral diarrhoea virus infected calves to susceptible peers", "A state-transition model to simulate the economics of bovine virus diarrhoea control", NA, "A stochastic model for simulation of the economic consequences of bovine virus diarrhoea virus infection in a dairy herd", "A model of the spread of the bovine viral-diarrhoea virus within a dairy herd", "Approach for qualitative validation using aggregated data for a stochastic simulation model of the spread of the bovine viral-diarrhoea virus in a dairy cattle herd", _x000D_
NA, "Sensitivity analysis by experimental design and metamodelling: case study on simulation in national animal disease control"), volume = c("190", "18", "33", NA, "60–61", "167", "84", "15", "64", "34", "119", "20", NA, "25", "66", "48", "165", "41", "20", NA, "23", "63", "54", NA, "146"), author = c("Baker", "Brownlie", "Cherry", "Diekmann", "Fray", "Gunn", "Hartley", "Houe", "Houe", "Houe", "Innocent", "Kelling", "Kleijnen", "Lindberg", "Mars", "McClurkin", "Niskanen", "Niskanen", "Pasman", _x000D_
"Saltelli", "Sørensen", "Viet", "Viet", NA, "Vonk Noordegraaf"), year = c("1987", "1987", "1998", "2000", "2000", "2004", "1988", "1993", "1999", "1993", "1997", "2004", "1998", "2003", "1999", "1984", "2003", "2000", "1994", "2000", "1995", "2004", "2006", NA, "2003"), journal.title = c("J. Am. Vet. Med. Assoc.", "Vet. Res.", "Prev. Vet. Med.", NA, "Anim. Reprod. Sci.", "Vet. J.", "Acta Vet. Scand. Suppl.", "Prev. Vet. Med.", "Vet. Microbiol.", "Acta Vet. Scand.", "Epidemiol. Infect.", "Vet. Clin. Food Anim.", _x000D_
NA, "Vet. Quart.", "Vet. Microbiol.", "Can. J. Comp. Med.", "Vet. J.", "Acta Vet. Scand.", "Prev. Vet. Med.", NA, "Prev. Vet. Med.", "Prev. Vet. Med.", "Acta Biotheor.", NA, "Eur. J. Oper. Res."), doi.asserted.by = c(NA, NA, "crossref", NA, "crossref", "crossref", NA, "crossref", "crossref", "crossref", "crossref", "crossref", NA, "crossref", "crossref", NA, "crossref", "crossref", "crossref", NA, "crossref", "crossref", "crossref", NA, "crossref"), DOI = c(NA, NA, "10.1016/S0167-5877(97)00050-0", _x000D_
NA, "10.1016/S0378-4320(00)00082-8", "10.1016/S1090-0233(03)00112-6", NA, "10.1016/0167-5877(93)90099-F", "10.1016/S0378-1135(98)00262-4", "10.1186/BF03548201", "10.1017/S0950268897007723", "10.1016/j.cvfa.2003.11.001", NA, "10.1080/01652176.2003.9695140", "10.1016/S0378-1135(99)00009-7", NA, "10.1016/S1090-0233(02)00161-2", "10.1186/BF03549659", "10.1016/0167-5877(94)90060-4", NA, "10.1016/0167-5877(94)00436-M", "10.1016/j.prevetmed.2004.01.015", "10.1007/s10441-006-8226-8", NA, "10.1016/S0377-2217(02)00257-6"_x000D_
), series.title = c(NA, NA, NA, "Mathematical Epidemiology of Infectious Diseases: Model Building, Analysis and Interpretation. Wiley Series in Mathematical and Computational Biology", NA, NA, NA, NA, NA, NA, NA, NA, "Handbook of Simulation", NA, NA, NA, NA, NA, NA, "Sensitivity Analysis. Wiley Series in Probability and Statistics", NA, NA, NA, NA, NA), unstructured = c(NA, NA, NA, NA, NA, NA, NA, NA, NA, NA, NA, NA, NA, NA, NA, NA, NA, NA, NA, NA, NA, NA, NA, "Viet, A.-F., Fourichon, C., Seegers, H., in press. Review and critical discussion of modelling options to study the spread of the bovine viral-diarrhoea virus (BVDV) within a cattle herd. Epidemiol. Infect., Forthcoming Issue -1, 01 January 2005, pp. 1–16, DOI, 17 November 2006.", _x000D_
NA))</t>
  </si>
  <si>
    <t>S0167587707000141</t>
  </si>
  <si>
    <t>list(date = "2007-06-01", content.version = "tdm", delay.in.days = 0, URL = "https://www.elsevier.com/tdm/userlicense/1.0/")</t>
  </si>
  <si>
    <t>Veterinary Research</t>
  </si>
  <si>
    <t>2015-12</t>
  </si>
  <si>
    <t>10.1186/s13567-015-0145-8</t>
  </si>
  <si>
    <t>1297-9716</t>
  </si>
  <si>
    <t>2015-02-24</t>
  </si>
  <si>
    <t>Modelling the spread of bovine viral diarrhea virus (BVDV) in a beef cattle herd and its impact on herd productivity</t>
  </si>
  <si>
    <t>Vet Res</t>
  </si>
  <si>
    <t>list(given = c("Alix", "Anne-France", "Sandie", "Marie-Claude", "Etienne", "Pauline"), family = c("Damman", "Viet", "Arnoux", "Guerrier-Chatellet", "Petit", "Ezanno"), sequence = c("first", "additional", "additional", "additional", "additional", "additional"))</t>
  </si>
  <si>
    <t>list(URL = c("http://link.springer.com/content/pdf/10.1186/s13567-015-0145-8.pdf", "http://link.springer.com/article/10.1186/s13567-015-0145-8/fulltext.html", "http://link.springer.com/content/pdf/10.1186/s13567-015-0145-8", "https://link.springer.com/content/pdf/10.1186/s13567-015-0145-8.pdf"), content.type = c("application/pdf", "text/html", "unspecified", "application/pdf"), content.version = c("vor", "vor", "vor", "vor"), intended.application = c("text-mining", "text-mining", "similarity-checking", _x000D_
"similarity-checking"))</t>
  </si>
  <si>
    <t>list(key = c("145_CR1", "145_CR2", "145_CR3", "145_CR4", "145_CR5", "145_CR6", "145_CR7", "145_CR8", "145_CR9", "145_CR10", "145_CR11", "145_CR12", "145_CR13", "145_CR14", "145_CR15", "145_CR16", "145_CR17", "145_CR18", "145_CR19", "145_CR20", "145_CR21", "145_CR22", "145_CR23", "145_CR24", "145_CR25", "145_CR26", "145_CR27", "145_CR28", "145_CR29", "145_CR30", "145_CR31", "145_CR32", "145_CR33", "145_CR34", "145_CR35", "145_CR36", "145_CR37", "145_CR38", "145_CR39", "145_CR40", "145_CR41", "145_CR42", _x000D_
"145_CR43", "145_CR44", "145_CR45", "145_CR46", "145_CR47", "145_CR48"), doi.asserted.by = c("publisher", "publisher", "publisher", "publisher", "publisher", "publisher", "publisher", "crossref", "publisher", "publisher", "publisher", "publisher", "publisher", "publisher", "publisher", "publisher", "publisher", "publisher", "publisher", "publisher", "crossref", "publisher", NA, "publisher", "publisher", "publisher", "publisher", NA, "publisher", "publisher", "publisher", "publisher", "publisher", _x000D_
"publisher", "publisher", NA, "crossref", NA, "publisher", "publisher", "publisher", "publisher", "publisher", "publisher", "crossref", "crossref", "publisher", "publisher"), first.page = c("138", "209", "285", "631", "129", "111", "39", NA, "706", "49", "119", "83", "11", "275", "143", "86", "194", "492", "413", "1", "533", "473", "156", "15", "39", "622", "319", NA, "211", "1975", "28", "63", "285", "197", "113", NA, "961", "S31", "31", "109", "265", "183", "137", "240", "589", "1449", "197", "125"_x000D_
), DOI = c("10.1016/j.tvjl.2009.05.020", "10.1016/j.prevetmed.2005.07.016", "10.1016/j.prevetmed.2013.07.017", "10.1016/j.tvjl.2013.09.017", "10.1016/j.vetmic.2009.09.053", "10.1016/0308-521X(92)90036-N", "10.1051/vetres:2008016", "10.1007/978-94-007-2114-2_5", "10.1017/S095026880600745X", "10.1016/j.prevetmed.2007.01.005", "10.1016/j.vetmic.2009.09.052", "10.1016/j.prevetmed.2010.08.004", "10.1186/1297-9716-43-11", "10.1016/0167-5877(93)90099-F", "10.1016/S1090-0233(03)00112-6", "10.1016/j.prevetmed.2010.02.009", _x000D_
"10.1177/104063871102300202", "10.1016/j.prevetmed.2013.11.013", "10.2527/jas.2011-5058", "10.1080/01652176.2003.9695140", "10.2460/ajvr.1971.32.04.533", "10.1136/vr.106.23.473", NA, "10.1111/j.1439-0442.1989.tb00697.x", "10.1136/vr.133.2.39", "10.1136/vr.132.25.622", "10.1214/08-AOAS201", NA, "10.1016/j.prevetmed.2004.01.015", "10.1098/rstb.2010.0396", "10.1016/j.prevetmed.2012.07.005", "10.1079/AHR2005102", "10.1016/j.prevetmed.2007.08.005", "10.1016/S0378-1135(98)00270-3", "10.1016/S1045-1056(03)00025-3", _x000D_
NA, "10.20506/rst.25.3.1703", NA, "10.1016/j.biologicals.2012.07.009", "10.1016/j.prevetmed.2005.08.011", "10.1016/j.prevetmed.2009.11.004", "10.1016/j.prevetmed.2005.08.019", "10.1016/S0378-1135(00)00270-4", "10.1136/vr.117.10.240", "10.2460/ajvr.1974.35.04.589", "10.2460/javma.1987.190.11.1449", "10.1016/S0378-1135(99)00009-7", "10.1016/S1090-0233(02)00161-2"), volume = c("185", "72", "112", "198", "142", "38", "39", NA, "135", "80", "142", "97", "43", "15", "167", "95", "23", "113", "91", "25", _x000D_
"32", "106", "48", "36", "133", "132", "3", NA, "63", "366", "108", "6", "83", "64", "31", NA, "25", "60", "41", "72", "93", "72", "77", "117", "35", "190", "66", "165"), author = c("AW Stott", "A Joly", "MC Gates", "MC Gates", "B McCormick", "RM Bennett", "P Ezanno", NA, "A-F Viet", "P Ezanno", "A Courcoul", "AK Ersbøll", "M Tinsley", "H Houe", "GJ Gunn", "RL Smith", "JS Nickell", "RL Smith", "A-F Viet", "ALE Lindberg", "JW Kendrick", "J Done", "AW McClurkin", "U Carlsson", "M McGowan", "A Moerman", _x000D_
"C Breto", "A Saltelli", "A-F Viet", "D Carslake", "S Sarrazin", "V Moennig", "K Ståhl", "AL Lindberg", "I Greiser-Wilke", NA, "A Lindberg", "K Ståhl", "RW Fulton", "V Moennig", "O Rat-Aspert", "J Santarossa", "V Bitsch", "S Duffell", "JW Kendrick", "JC Baker", "MH Mars", "R Niskanen"), year = c("2010", "2005", "2013", "2013", "2010", "1992", "2008", NA, "2007", "2007", "2010", "2010", "2012", "1993", "2004", "2010", "2011", "2013", "2012", "2003", "1971", "1980", "1984", "1989", "1993", "1993", _x000D_
"2009", "2000", "2004", "2011", "2013", "2005", "2008", "1999", "2003", NA, "2006", "2012", "2013", "2005", "2010", "2005", "2000", "1985", "1974", "1987", "1999", "2003"), unstructured = c("Stott AW, Humphry RW, Gunn GJ (2010) Modelling the effects of previous infection and re-infection on the costs of bovine viral diarrhoea outbreaks in beef herds. Vet J 185:138–143", "Joly A, Fourichon C, Beaudeau F (2005) Description and first results of a BVDV control scheme in Brittany (western France). Prev Vet Med 72:209–213", _x000D_
"Gates MC, Woolhouse MEJ, Gunn GJ, Humphry RW (2013) Relative associations of cattle movements, local spread, and biosecurity with bovine viral diarrhoea virus (BVDV) seropositivity in beef and dairy herds. Prev Vet Med 112:285–295", "Gates MC, Humphry RW, Gunn GJ (2013) Associations between bovine viral diarrhoea virus (BVDV) seropositivity and performance indicators in beef suckler and dairy herds. Vet J 198:631–637", "McCormick B, Stott A, Brülisauer F, Vosough Ahmadi B, Gunn G (2010) An integrated approach to assessing the viability of eradicating BVD in Scottish beef suckler herds. Vet Microbiol 142:129–136", _x000D_
"Bennett RM (1992) Case-study of a simple decision support system to aid livestock disease control decisions. Agr Syst 38:111–129", "Ezanno P, Fourichon C, Seegers H (2008) Influence of herd structure and type of virus introduction on the spread of bovine viral diarrhoea virus (BVDV) within a dairy herd. Vet Res 39:39", "Ezanno P, Vergu E, Langlais M, Gilot-Fromont E: Modelling the dynamics of host-parasite interactions: basic principles. In New Frontiers of Molecular Epidemiology of Infectious Diseases. Edited by Morand S, Beaudeau F, Cabaret J: Springer; 2012:79-101.", _x000D_
"Viet A-F, Fourichon C, Seegers H (2007) Review and critical discussion of assumptions and modelling options to study the spread of the bovine viral diarrhoea virus (BVDV) within a cattle herd. Epidemiol Infect 135:706–721", "Ezanno P, Fourichon C, Viet A-F, Seegers H (2007) Sensitivity analysis to identify key-parameters in modelling the spread of bovine viral diarrhoea virus in a dairy herd. Prev Vet Med 80:49–64", "Courcoul A, Ezanno P (2010) Modelling the spread of Bovine Viral Diarrhoea Virus (BVDV) in a managed metapopulation of cattle herds. Vet Microbiol 142:119–128", _x000D_
"Ersbøll AK, Ersbøll BK, Houe H, Alban L, Kjeldsen A (2010) Spatial modelling of the between-herd infection dynamics of bovine virus diarrhoea virus (BVDV) in dairy herds in Denmark. Prev Vet Med 97:83–89", "Tinsley M, Lewis FI, Brülisauer F (2012) Network modeling of BVD transmission. Vet Res 43:11", "Houe H (1993) Survivorship of animals persistently infected with bovine virus diarrhoea virus (BVDV). Prev Vet Med 15:275–283", "Gunn GJ, Stott AW, Humphry RW (2004) Modelling and costing BVD outbreaks in beef herds. Vet J 167:143–149", _x000D_
"Smith RL, Sanderson MW, Renter DG, Larson R, White B (2010) A stochastic risk-analysis model for the spread of bovine viral diarrhea virus after introduction to naive cow-calf herds. Prev Vet Med 95:86–98", "Nickell JS, White BJ, Larson RL, Renter DG, Sanderson MW (2011) A simulation model to quantify the value of implementing whole-herd Bovine viral diarrhea virus testing strategies in beef cow-calf herds. J Vet Diagn Invest 23:194–205", "Smith RL, Sanderson MW, Jones R, N’Guessan Y, Renter D, Larson R, White BJ (2013) Economic risk analysis model for bovine viral diarrhea virus biosecurity in cow-calf herds. Prev Vet Med 113:492–503", _x000D_
"Viet A-F, Ezanno P, Petit E, Devun J, Vermesse R, Fourichon C (2012) Resilience of a beef cow-calf farming system to variations in demographic parameters. J Anim Sci 91:413–424", "Lindberg ALE (2003) Bovine viral diarrhoea virus infections and its control. A review Vet Q 25:1–16", "Kendrick JW (1971) Bovine viral diarrhea-mucosal disease virus infection in pregnant cows. Am J Vet Res 32:533–544", "Done J, Terlecki S, Richardson C, Harkness J, Sands J, Patterson D, Sweasey D, Shaw I, Winkler C, Duffell S (1980) Bovine virus diarrhoea-mucosal disease virus: pathogenicity for the fetal calf following maternal infection. Vet Rec 106:473–479", _x000D_
"McClurkin AW, Littledike ET, Cutlip RC, Frank GH, Coria MF, Bolin SR (1984) Production of cattle immunotolerant to bovine viral diarrhea virus. Can J Comp Med 48:156–161", "Carlsson U, Fredriksson G, Alenius S, Kindahl H (1989) Bovine virus diarrhoea virus, a cause of early pregnancy failure in the cow. Zentralbl Veterinarmed A 36:15–23", "McGowan M, Kirkland P, Richards S, Littlejohns I (1993) Increased reproductive losses in cattle infected with bovine pestivirus around the time of insemination. Vet Rec 133:39–43", _x000D_
"Moerman A, Straver P, de Jong M, Quak J, Baanvinger T, van Oirschot J (1993) A long term epidemiological study of bovine viral diarrhoea infections in a large herd of dairy cattle. Vet Rec 132:622–626", "Breto C, He D, Ionides EL, King AA (2009) Time series analysis via mechanistic models. Ann Appl Stat 3:319–348", "Saltelli A, Chan K, Scott EM (2000) Sensitivity Analysis. Wiley, New York", "Viet A-F, Fourichon C, Seegers H, Jacob C, Guihenneuc-Jouyaux C (2004) A model of the spread of the bovine viral-diarrhoea virus within a dairy herd. Prev Vet Med 63:211–236", _x000D_
"Carslake D, Grant W, Green LE, Cave J, Greaves J, Keeling M, McEldowney J, Weldegebriel H, Medley GF (2011) Endemic cattle diseases: comparative epidemiology and governance. Philos Trans R Soc Lond B Biol Sci 366:1975–1986", "Sarrazin S, Veldhuis A, Méroc E, Vangeel I, Laureyns J, Dewulf J, Van Der Stede Y (2013) Serological and virological BVDV prevalence and risk factor analysis for herds to be BVDV seropositive in Belgian cattle herds. Prev Vet Med 108:28–37", "Moennig V, Houe H, Lindberg A (2005) BVD control in Europe: current status and perspectives. Anim Health Res Rev 6:63–74", _x000D_
"Ståhl K, Lindberg A, Rivera H, Ortiz C, Moreno-López J (2008) Self-clearance from BVDV infections—a frequent finding in dairy herds in an endemically infected region in Peru. Prev Vet Med 83:285–296", "Lindberg AL, Alenius S (1999) Principles for eradication of bovine viral diarrhoea virus (BVDV) infections in cattle populations. Vet Microbiol 64:197–222", "Greiser-Wilke I, Grummer B, Moennig V (2003) Bovine viral diarrhoea eradication and control programmes in Europe. Biologicals 31:113–118", _x000D_
"Moennig V, Brownlie J: Vaccines and vaccination strategies. In EU Thematic network on control of bovine viral diarrhoea virus: position paper (QLRT – 2001-01573). Edited online (http://www.afbini.gov.uk/chs-thematic-network-position-paper-on-bvd-control.pdf); 2006:73-98.", "Lindberg A, Brownlie J, Gunn G, Houe H, Moennig V, Saatkamp H, Sandvik T, Valle P (2006) The control of bovine viral diarrhoea virus in Europe: today and in the future. Rev Sci Tech 25:961–979", "Ståhl K, Alenius S (2012) BVDV control and eradication in Europe - an update. Jpn J Vet Res 60:S31–S39", _x000D_
"Fulton RW (2013) Host response to bovine viral diarrhea virus and interactions with infectious agents in the feedlot and breeding herd. Biologicals 41:31–38", "Moennig V, Eicken K, Flebbe U, Frey HR, Grummer B, Haas L, Greiser-Wilke I, Liess B (2005) Implementation of two-step vaccination in the control of bovine viral diarrhoea (BVD). Prev Vet Med 72:109–114", "Rat-Aspert O, Fourichon C (2010) Modelling collective effectiveness of voluntary vaccination with and without incentives. Prev Vet Med 93:265–275", _x000D_
"Santarossa J, Stott A, Humphry R, Gunn G (2005) Optimal risk management versus willingness to pay for BVDV control options. Prev Vet Med 72:183–187", "Bitsch V, Hansen KE, Rønsholt L (2000) Experiences from the Danish programme for eradication of bovine virus diarrhoea (BVD) 1994–1998 with special reference to legislation and causes of infection. Vet Microbiol 77:137–143", "Duffell S, Harkness J (1985) Bovine virus diarrhoea-mucosal disease infection in cattle. Vet Rec 117:240–245", "Kendrick JW, Franti CE (1974) Bovine viral diarrhea: decay of colostrum-conferred antibody in the calf. Am J Vet Res 35:589–592", _x000D_
"Baker JC (1987) Bovine viral diarrhoea virus: a review. J Am Vet Med Assoc 190:1449–1458", "Mars MH, Bruschke CJM, van Oirschot JT (1999) Airborne transmission of BHV1, BRSV, and BVDV among cattle is possible under experimental conditions. Vet Microbiol 66:197–207", "Niskanen R, Lindberg A (2003) Transmission of bovine viral diarrhoea virus by unhygienic vaccination procedures, ambient air, and from contaminated pens. Vet J 165:125–130"), journal.title = c("Vet J", "Prev Vet Med", "Prev Vet Med", _x000D_
"Vet J", "Vet Microbiol", "Agr Syst", "Vet Res", NA, "Epidemiol Infect", "Prev Vet Med", "Vet Microbiol", "Prev Vet Med", "Vet Res", "Prev Vet Med", "Vet J", "Prev Vet Med", "J Vet Diagn Invest", "Prev Vet Med", "J Anim Sci", "A review Vet Q", "Am J Vet Res", "Vet Rec", "Can J Comp Med", "Zentralbl Veterinarmed A", "Vet Rec", "Vet Rec", "Ann Appl Stat", NA, "Prev Vet Med", "Philos Trans R Soc Lond B Biol Sci", "Prev Vet Med", "Anim Health Res Rev", "Prev Vet Med", "Vet Microbiol", "Biologicals", _x000D_
NA, "Rev Sci Tech", "Jpn J Vet Res", "Biologicals", "Prev Vet Med", "Prev Vet Med", "Prev Vet Med", "Vet Microbiol", "Vet Rec", "Am J Vet Res", "J Am Vet Med Assoc", "Vet Microbiol", "Vet J"), volume.title = c(NA, NA, NA, NA, NA, NA, NA, NA, NA, NA, NA, NA, NA, NA, NA, NA, NA, NA, NA, NA, NA, NA, NA, NA, NA, NA, NA, "Sensitivity Analysis", NA, NA, NA, NA, NA, NA, NA, NA, NA, NA, NA, NA, NA, NA, NA, NA, NA, NA, NA, NA))</t>
  </si>
  <si>
    <t>145</t>
  </si>
  <si>
    <t>list(date = "2015-02-24", content.version = "unspecified", delay.in.days = 0, URL = "http://creativecommons.org/licenses/by/4.0")</t>
  </si>
  <si>
    <t>list(value = c("1 April 2014", "6 January 2015", "24 February 2015"), order = 1:3, name = c("received", "accepted", "first_online"), label = c("Received", "Accepted", "First Online"), group.name = c("ArticleHistory", "ArticleHistory", "ArticleHistory"), group.label = c("Article History", "Article History", "Article History"))</t>
  </si>
  <si>
    <t>EFSA Journal</t>
  </si>
  <si>
    <t>2017-08</t>
  </si>
  <si>
    <t>10.2903/j.efsa.2017.4952</t>
  </si>
  <si>
    <t>1831-4732,1831-4732</t>
  </si>
  <si>
    <t>Assessment of listing and categorisation of animal diseases within the framework of the Animal Health Law (Regulation (EU) No 2016/429): bovine viral diarrhoea (BVD)</t>
  </si>
  <si>
    <t>https://doi.org/10.2903/j.efsa.2017.4952</t>
  </si>
  <si>
    <t>EFS2,EFSA Journal</t>
  </si>
  <si>
    <t>list(name = c("EFSA Panel on Animal Health and Welfare (AHAW)", NA, NA, NA, NA, NA, NA, NA, NA, NA, NA, NA, NA, NA, NA, NA, NA, NA, NA, NA, NA, NA, NA, NA, NA, NA, NA), sequence = c("first", "additional", "additional", "additional", "additional", "additional", "additional", "additional", "additional", "additional", "additional", "additional", "additional", "additional", "additional", "additional", "additional", "additional", "additional", "additional", "additional", "additional", "additional", "additional", _x000D_
"additional", "additional", "additional"), given = c(NA, "Simon", "Anette", "Andrew", "Paolo", "Klaus", "Sandra", "Bruno", "Margaret", "Christian", "Virginie", "Miguel Angel", "Søren Saxmose", "Mohan", "Liisa", "Hans", "Jan Arend", "Hans‐Hermann", "Antonio", "Preben", "Christoph", "Francesca", "Alessandro", "Sofie", "Beatriz", "Lisa", "Dominique"), family = c(NA, "More", "Bøtner", "Butterworth", "Calistri", "Depner", "Edwards", "Garin‐Bastuji", "Good", "Gortázar Schmidt", "Michel", "Miranda", _x000D_
"Nielsen", "Raj", "Sihvonen", "Spoolder", "Stegeman", "Thulke", "Velarde", "Willeberg", "Winckler", "Baldinelli", "Broglia", "Dhollander", "Beltrán‐Beck", "Kohnle", "Bicout"))</t>
  </si>
  <si>
    <t>list(URL = c("https://api.wiley.com/onlinelibrary/tdm/v1/articles/10.2903/j.efsa.2017.4952", "http://onlinelibrary.wiley.com/wol1/doi/10.2903/j.efsa.2017.4952/fullpdf"), content.type = c("application/pdf", "unspecified"), content.version = c("vor", "vor"), intended.application = c("text-mining", "similarity-checking"))</t>
  </si>
  <si>
    <t>list(key = c("10.2903/j.efsa.2017.4952_ref1", "10.2903/j.efsa.2017.4952_ref2", "10.2903/j.efsa.2017.4952_ref3", "10.2903/j.efsa.2017.4952_ref4", "10.2903/j.efsa.2017.4952_ref5", "10.2903/j.efsa.2017.4952_ref6", "10.2903/j.efsa.2017.4952_ref7", "10.2903/j.efsa.2017.4952_ref8", "10.2903/j.efsa.2017.4952_ref9", "10.2903/j.efsa.2017.4952_ref10", "10.2903/j.efsa.2017.4952_ref11", "10.2903/j.efsa.2017.4952_ref12", "10.2903/j.efsa.2017.4952_ref13", "10.2903/j.efsa.2017.4952_ref14", "10.2903/j.efsa.2017.4952_ref15", _x000D_
"10.2903/j.efsa.2017.4952_ref16", "10.2903/j.efsa.2017.4952_ref17", "10.2903/j.efsa.2017.4952_ref18", "10.2903/j.efsa.2017.4952_ref19", "10.2903/j.efsa.2017.4952_ref20", "10.2903/j.efsa.2017.4952_ref21", "10.2903/j.efsa.2017.4952_ref22", "10.2903/j.efsa.2017.4952_ref23", "10.2903/j.efsa.2017.4952_ref24", "10.2903/j.efsa.2017.4952_ref25", "10.2903/j.efsa.2017.4952_ref26", "10.2903/j.efsa.2017.4952_ref27", "10.2903/j.efsa.2017.4952_ref28", "10.2903/j.efsa.2017.4952_ref29", "10.2903/j.efsa.2017.4952_ref30", _x000D_
"10.2903/j.efsa.2017.4952_ref31", "10.2903/j.efsa.2017.4952_ref32", "10.2903/j.efsa.2017.4952_ref33", "10.2903/j.efsa.2017.4952_ref34", "10.2903/j.efsa.2017.4952_ref35", "10.2903/j.efsa.2017.4952_ref36", "10.2903/j.efsa.2017.4952_ref37", "10.2903/j.efsa.2017.4952_ref38", "10.2903/j.efsa.2017.4952_ref39", "10.2903/j.efsa.2017.4952_ref40", "10.2903/j.efsa.2017.4952_ref41", "10.2903/j.efsa.2017.4952_ref42", "10.2903/j.efsa.2017.4952_ref43", "10.2903/j.efsa.2017.4952_ref44", "10.2903/j.efsa.2017.4952_ref45", _x000D_
"10.2903/j.efsa.2017.4952_ref46", "10.2903/j.efsa.2017.4952_ref47", "10.2903/j.efsa.2017.4952_ref48", "10.2903/j.efsa.2017.4952_ref49", "10.2903/j.efsa.2017.4952_ref50", "10.2903/j.efsa.2017.4952_ref51", "10.2903/j.efsa.2017.4952_ref52", "10.2903/j.efsa.2017.4952_ref53", "10.2903/j.efsa.2017.4952_ref54", "10.2903/j.efsa.2017.4952_ref55", "10.2903/j.efsa.2017.4952_ref56", "10.2903/j.efsa.2017.4952_ref57", "10.2903/j.efsa.2017.4952_ref58", "10.2903/j.efsa.2017.4952_ref59", "10.2903/j.efsa.2017.4952_ref60", _x000D_
"10.2903/j.efsa.2017.4952_ref61", "10.2903/j.efsa.2017.4952_ref62", "10.2903/j.efsa.2017.4952_ref63", "10.2903/j.efsa.2017.4952_ref64", "10.2903/j.efsa.2017.4952_ref65", "10.2903/j.efsa.2017.4952_ref66", "10.2903/j.efsa.2017.4952_ref67", "10.2903/j.efsa.2017.4952_ref68", "10.2903/j.efsa.2017.4952_ref69", "10.2903/j.efsa.2017.4952_ref70", "10.2903/j.efsa.2017.4952_ref71", "10.2903/j.efsa.2017.4952_ref72", "10.2903/j.efsa.2017.4952_ref73", "10.2903/j.efsa.2017.4952_ref74", "10.2903/j.efsa.2017.4952_ref75", _x000D_
"10.2903/j.efsa.2017.4952_ref76", "10.2903/j.efsa.2017.4952_ref77", "10.2903/j.efsa.2017.4952_ref78", "10.2903/j.efsa.2017.4952_ref79", "10.2903/j.efsa.2017.4952_ref80", "10.2903/j.efsa.2017.4952_ref81", "10.2903/j.efsa.2017.4952_ref82", "10.2903/j.efsa.2017.4952_ref83", "10.2903/j.efsa.2017.4952_ref84", "10.2903/j.efsa.2017.4952_ref85", "10.2903/j.efsa.2017.4952_ref86", "10.2903/j.efsa.2017.4952_ref87", "10.2903/j.efsa.2017.4952_ref88", "10.2903/j.efsa.2017.4952_ref89", "10.2903/j.efsa.2017.4952_ref90", _x000D_
"10.2903/j.efsa.2017.4952_ref91", "10.2903/j.efsa.2017.4952_ref92", "10.2903/j.efsa.2017.4952_ref93", "10.2903/j.efsa.2017.4952_ref94", "10.2903/j.efsa.2017.4952_ref95", "10.2903/j.efsa.2017.4952_ref96", "10.2903/j.efsa.2017.4952_ref97", "10.2903/j.efsa.2017.4952_ref98", "10.2903/j.efsa.2017.4952_ref99", "10.2903/j.efsa.2017.4952_ref100", "10.2903/j.efsa.2017.4952_ref101", "10.2903/j.efsa.2017.4952_ref102", "10.2903/j.efsa.2017.4952_ref103", "10.2903/j.efsa.2017.4952_ref104", "10.2903/j.efsa.2017.4952_ref105", _x000D_
"10.2903/j.efsa.2017.4952_ref106", "10.2903/j.efsa.2017.4952_ref107", "10.2903/j.efsa.2017.4952_ref108", "10.2903/j.efsa.2017.4952_ref109", "10.2903/j.efsa.2017.4952_ref110", "10.2903/j.efsa.2017.4952_ref111", "10.2903/j.efsa.2017.4952_ref112", "10.2903/j.efsa.2017.4952_ref113", "10.2903/j.efsa.2017.4952_ref114", "10.2903/j.efsa.2017.4952_ref115", "10.2903/j.efsa.2017.4952_ref116", "10.2903/j.efsa.2017.4952_ref117", "10.2903/j.efsa.2017.4952_ref118", "10.2903/j.efsa.2017.4952_ref119", "10.2903/j.efsa.2017.4952_ref120", _x000D_
"10.2903/j.efsa.2017.4952_ref121", "10.2903/j.efsa.2017.4952_ref122", "10.2903/j.efsa.2017.4952_ref123", "10.2903/j.efsa.2017.4952_ref124", "10.2903/j.efsa.2017.4952_ref125", "10.2903/j.efsa.2017.4952_ref126", "10.2903/j.efsa.2017.4952_ref127", "10.2903/j.efsa.2017.4952_ref128", "10.2903/j.efsa.2017.4952_ref129", "10.2903/j.efsa.2017.4952_ref130"), unstructured = c("Alenius S, Lindberg A and Larsson B, 1997. A national approach to the control of bovine viral diarrhoea virus. Proceedings of the 3rd ESVV Symposium on Pestivirus Infections, Lelystand, the Netherlands, 169.", _x000D_
NA, NA, NA, NA, NA, NA, NA, NA, NA, NA, NA, NA, NA, NA, NA, NA, "Desport M, Collins ME and Brownlie J, 1996. Viral recombination in noncytopathogenic bovine viral diarrhoea virus genomes in the lymph nodes of persistently infected animals. Proceedings of the 3rd ESVV Symposium on Pestivirus Infections, Lelystad, The Netherlands, 18–22.", NA, NA, NA, "EU Thematic network on control of bovine viral diarrhoea virus (BVDV), 2001. BVDV Control. 170 pp. Available online: https://www.afbini.gov.uk/publications/eu-thematic-network-control-bovine-viral-diarrhoea-virus-bvdv", _x000D_
NA, NA, "Finnish Food Safety Authority Evira , 2016.Animal diseases in Finland 2015. Evira publications 5/2016, 5, 49 pp. Available online: https://www.evira.fi/globalassets/tietoa-evirasta/julkaisut/julkaisusarjat/elaimet/evira_publications_5_2016_061016.pdf", NA, NA, NA, NA, NA, NA, NA, NA, NA, NA, NA, NA, NA, NA, NA, NA, NA, NA, NA, NA, NA, NA, NA, NA, NA, NA, NA, NA, NA, NA, NA, NA, NA, NA, NA, NA, NA, NA, NA, NA, NA, NA, NA, NA, NA, NA, NA, NA, NA, NA, NA, "Niskanen R, Lindberg A, Larsson B and Alenius S, 1996. Primarily BVDV‐infected calves as transmitters of the infection. Proceedings of the World Biuatrics Congress, Edinburgh, 593‐595.", _x000D_
NA, NA, NA, "OIE , 2015. Bovine Viral Diarrhoea. In: Terrestrial Manual. 1‐22. Available online: http://www.oie.int/fileadmin/Home/eng/Health_standards/tahm/2.04.07_BVD.pdf", "OIE , 2016a. Collection and processing of in vivo derived embryos from livestock and equids. In: Terrestrial Animal Health Code. 1‐6. Available online: http://www.oie.int/fileadmin/Home/eng/Health_standards/tahc/current/chapitre_coll_embryo_equid.pdf", "OIE ,2016b. Collection and processing of bovine, small ruminant and porcine semen. In: Terrestrial Animal Health Code. 1‐6. Available online: http://www.oie.int/fileadmin/Home/eng/Health_standards/tahc/current/chapitre_coll_semen.pdf", _x000D_
NA, NA, NA, NA, NA, NA, NA, NA, NA, "Ribbens S, Callens J, Van Praet W, Van Mael E and Van Schoubroeck L, 2016. Results of the first year of the mandatory BVDV control program in Northern‐Belgium. Proceedings of the World Biuatrics Congress, Dublin, 141.", "Richter V, Firth CL, Lebl K, Trauffler M, Dzieciol M, Hutter S, Burgstaller J, Obritzhauser W and Pinior B, 2016.Economic evaluation of bovine viral diarrhoea virus control activities worldwide: a systematic review. Proceedings of the World Buiatrics Congress, Dublin, Ireland.", _x000D_
NA, NA, NA, NA, NA, NA, NA, NA, NA, NA, NA, NA, NA, "Schirrmeier H, Strebelow G and Beer M, 2012. The first year of obligatory BVD control in Germany ‐ diagnostic strategies, results and experiences. Proceedings of the 2nd Congress of the European Association of Veterinary Laboratory Diagnosticians (EAVLD), Kazimierz Dolny, Poland.", NA, NA, NA, NA, NA, "Stevens ET, 2009. The persistently infected bovine viral diarrhea virus individual: prevalence, viral survival, and impact within commercial feeding systems. PhD Thesis. Kansas State University.", _x000D_
NA, NA, NA, NA, NA, NA, NA, NA, NA, NA, NA, NA, "Waage S, Krogsrud J, Nyberg O and Sandvik T, 1996. Results achieved by a national programme for the eradication of bovine virus diarrhoea. Proceedings of the 3rd ESVV Symposium on Pestivirus Infections, Lelystad, The Netherlands, 170‐172.", NA, NA, NA), doi.asserted.by = c(NA, "crossref", NA, "crossref", "crossref", "crossref", "crossref", "crossref", NA, "crossref", "crossref", "crossref", "crossref", "crossref", "crossref", NA, "crossref", NA, _x000D_
"crossref", "crossref", NA, NA, "crossref", "crossref", NA, "crossref", "crossref", NA, "crossref", "crossref", "crossref", "crossref", "crossref", "crossref", "crossref", "crossref", "crossref", "crossref", "crossref", "crossref", "crossref", "crossref", "crossref", "crossref", "crossref", "crossref", "crossref", "crossref", NA, "crossref", "crossref", "crossref", "crossref", "crossref", "crossref", NA, "crossref", "crossref", NA, "crossref", NA, "crossref", "crossref", "crossref", "crossref", "crossref", _x000D_
"crossref", NA, "crossref", "crossref", NA, "crossref", NA, "crossref", "crossref", "crossref", NA, "crossref", "crossref", "crossref", NA, NA, NA, "crossref", "crossref", "crossref", "crossref", "crossref", "crossref", "crossref", "crossref", "crossref", NA, NA, "crossref", "crossref", "crossref", "crossref", "crossref", "crossref", NA, "crossref", "crossref", "crossref", "crossref", "crossref", "crossref", NA, "crossref", "crossref", "crossref", NA, NA, NA, "crossref", "crossref", "crossref", "crossref", _x000D_
"crossref", "crossref", "crossref", "crossref", "crossref", "crossref", "crossref", "crossref", NA, "crossref", "crossref", "crossref"), first.page = c(NA, "34", "525", "253", "627", "137", "41", "635", "172", "445", "226", "27", "204", "128", "60", "110", "16", NA, "292", "71", "4783", NA, "201", "586", NA, "75", "32", "49", "173", "13", "e00019", "829", "261", "1000", "27", "259", "1455", "584", "143", "149", "98", "5428", "28", "275", "521", "89", "137", "9", "628", "115", "342", "135", "277", _x000D_
"201", "37", "583", "779", "197", "31", "55", "961", "363", "597", "661", "27", "63", "249", "311", "51", "115", "131", "360", "29", "584", "245", "229", NA, "251", "37", "231", NA, NA, NA, "215", "191", "945", "283", "385", "253", "137", "112", "60", NA, NA, "14", "259", "921", "438", "79", "117", "346", "143", "199", "7699", "28", "244", "115", NA, "28", "1565", "417", "31", "343", NA, "179", "138", "12", "223", "263", "82", "29862", "189", "229", "263", "165", "123", NA, "476", "49", "141"), DOI = c(NA, _x000D_
"10.1186/1297-9716-45-34", NA, "10.1177/1040638711435144", "10.1016/S0749-0720(15)30471-0", "10.1016/S0378-1135(00)00270-4", "10.1016/j.vetmic.2011.12.010", "10.2527/jas.2011-4232", NA, "10.1111/j.1439-0442.1998.tb00847.x", "10.1016/j.tvjl.2009.08.011", "10.1177/104063879801000106", "10.1186/1746-6148-8-204", "10.1016/j.prevetmed.2016.10.010", "10.1016/j.prevetmed.2016.06.014", NA, "10.1186/2046-0481-65-16", NA, "10.1136/vr.103329", "10.1136/vr.120.3.71", NA, NA, "10.1016/j.smallrumres.2005.07.010", _x000D_
"10.1136/vr.103577", NA, "10.1016/j.prevetmed.2014.05.005", "10.1186/s13028-015-0125-z", NA, "10.7589/0090-3558-34.1.173", "10.1016/j.vetmic.2012.07.001", "10.1016/j.heliyon.2015.e00019", "10.1111/j.1348-0421.1997.tb01936.x", "10.1136/vr.149.9.261", "10.3389/fmicb.2015.01000", "10.1017/S1466252315000080", "10.1016/S0378-1135(98)00276-4", "10.1007/s00705-003-0130-9", "10.1136/vr.132.23.584", "10.1016/S1090-0233(03)00112-6", "10.1016/j.prevetmed.2005.08.012", "10.1016/S0034-5288(18)33106-0", "10.3168/jds.2007-0258", _x000D_
"10.1177/104063870701900105", "10.1016/0167-5877(93)90099-F", "10.1016/S0749-0720(15)30465-5", "10.1016/S0378-1135(98)00262-4", "10.1016/S1045-1056(03)00030-7", "10.1016/S0167-5877(05)80040-6", NA, "10.1016/j.cvfa.2003.11.001", "10.1016/j.tvjl.2009.09.006", "10.1016/S0378-1135(98)00265-X", "10.1111/avj.12208", "10.1016/j.tvjl.2013.07.024", "10.1016/0378-4320(94)90052-3", NA, "10.7589/0090-3558-39.4.779", "10.1016/S0378-1135(98)00270-3", NA, "10.1016/j.prevetmed.2005.07.018", NA, "10.2478/bvip-2014-0056", _x000D_
"10.1016/S0749-0720(15)30469-2", "10.1136/vr.101525", "10.1186/BF03546994", "10.1016/S0167-5877(01)00239-2", "10.1016/j.vetmic.2008.09.050", NA, "10.1016/j.vetmic.2003.11.008", "10.1080/01652176.1994.9694430", NA, "10.1016/j.theriogenology.2014.09.028", NA, "10.7589/0090-3558-36.3.584", "10.1007/978-3-7091-9153-8_30", "10.1016/0167-5877(94)00437-N", NA, "10.1053/tvjl.2001.0657", "10.1016/j.prevetmed.2014.06.012", "10.1016/S0378-1135(98)00272-7", NA, NA, NA, "10.1136/vr.103490", "10.1017/S1466252309990065", _x000D_
"10.3389/fmicb.2016.00945", "10.1016/0378-1135(94)00107-8", "10.1136/vr.142.15.385", "10.1016/S0378-1135(98)00275-2", "10.1016/j.vetmic.2009.09.054", "10.1016/j.prevetmed.2011.01.012", "10.1080/00480169.2008.36809", NA, NA, "10.1016/j.biologicals.2012.07.003", "10.1006/viro.1995.1480", "10.3389/fmicb.2016.00921", "10.2460/ajvr.74.3.438", "10.1136/vr.162.3.79", "10.1016/S0093-691X(03)00182-1", NA, "10.1016/j.vetmic.2009.09.055", "10.1016/S0093-691X(01)00556-8", "10.3168/jds.2014-9255", "10.1016/j.prevetmed.2012.07.005", _x000D_
"10.1016/j.tvjl.2014.07.010", "10.1007/s00705-008-0264-x", NA, "10.1080/01652176.1999.9694987", "10.1007/s00705-015-2412-4", "10.1007/s00705-015-2649-y", NA, NA, NA, "10.1016/j.prevetmed.2007.12.001", "10.1016/j.tvjl.2009.05.020", "10.1186/2046-0481-65-12", "10.1016/S0378-1135(98)00271-5", "10.1556/004.2016.026", "10.1136/vr.128.4.82", "10.3402/iee.v5.29862", "10.1016/j.prevetmed.2005.07.017", "10.1556/AVet.51.2003.2.11", "10.1046/j.1439-0450.2002.00560.x", "10.1016/S0378-1135(98)00177-1", "10.1016/S0167-5877(99)00084-7", _x000D_
NA, "10.1111/j.1939-1676.2010.0502.x", "10.1016/j.prevetmed.2008.07.001", "10.1515/pjvs-2015-0018"), article.title = c(NA, "Experimental infection of rabbits with bovine viral diarrhoea virus by a natural route of exposure", "Virus diarrhea in cattle", "Antigenic relationships between Bovine viral diarrhea virus 1 and 2 and HoBi virus: Possible impacts on diagnosis and control", "Control of bovine viral diarrhea virus infection without vaccines. The Veterinary clinics of North America", "Experiences from the Danish programme for eradication of bovine virus diarrhoea (BVD) 1994‐1998 with special reference to legislation and causes of infection", _x000D_
"Virus survival in slurry: analysis of the stability of foot‐and‐mouth disease, classical swine fever, bovine viral diarrhoea and swine influenza viruses", "Inactivation at various temperatures of bovine viral diarrhea virus in beef derived from persistently infected cattle", "Epidemiologic studies of the occurrence of bovine virus diarrhea/mucosal disease in 2892 cattle in 95 dairy farms", "Epidemiology of bovine virus diarrhoea in cattle on communal alpine pastures in Switzerland", "The prevalence of bovine viral diarrhoea virus infection in beef suckler herds in Scotland", _x000D_
"Severe acute bovine viral diarrhea in Ontario, 1993‐1995", "Bovine viral diarrhea virus in free‐ranging wild ruminants in Switzerland: low prevalence of infection despite regular interactions with domestic livestock", "Temporal trends in the retention of BVD+ calves and associated animal and herd‐level risk factors during the compulsory eradication programme in Ireland", "The European hare (Lepus europaeus) as a potential wild reservoir for ruminant pestiviruses", "Comparison of ear notch immunohistochemistry, ear notch antigen‐capture ELISA, and buffy coat virus isolation for detection of calves persistently infected with bovine viral diarrhea virus", _x000D_
"Bovine viral diarrhoea virus seroprevalence and vaccination usage in dairy and beef herds in the Republic of Ireland", NA, "Difficulties arising from the variety of testing schemes used for bovine viral diarrhoea virus (BVDV)", "Prevalence of bovine virus diarrhoea virus viraemia", "Scientific opinion on an ad hoc method for the assessment on listing and categorisation of animal diseases within the framework of the Animal Health Law", NA, "Pestiviral infection of llamas and alpacas", "Pestivirus in alpine wild ruminants and sympatric livestock from the Cantabrian Mountains", _x000D_
NA, "Quantitative assessment of the risk of introduction of bovine viral diarrhea virus in Danish dairy herds", "Challenges for bovine viral diarrhoea virus antibody detection in bulk milk by antibody enzyme‐linked immunosorbent assays due to changes in milk production levels", "Prävalenz und klinische Symptomatik persistenter BVD‐virusinfektionen in Rinderbeständen Niedersachsens", "Serologic evidence of bovine viral diarrhea virus in free‐ranging rabbits from Germany", "Transient elimination of circulating bovine viral diarrhoea virus by colostral antibodies in persistently infected calves: a pitfall for BVDV‐eradication programs?", _x000D_
"BVD‐2 outbreak leads to high losses in cattle farms in Western Germany", "Genotypic analysis of the 5’‐untranslated region of a pestivirus strain isolated from human leucocytes", "Testing of bulk tank milk from Northern Ireland dairy herds for viral RNA and antibody to bovine viral diarrhoea virus", "Assessment of the rabbit as a wildlife reservoir of bovine viral diarrhea virus: serological analysis and generation of trans‐placentally infected offspring", "BVDV vaccination in North America: risks versus benefits", _x000D_
"Bovine viral diarrhoea (BVD) infections‐control and eradication programme in breeding herds in Slovenia", "Characterisation of a pestivirus isolated from persistently infected mousedeer (Tragulus javanicus)", "Role of fomites and flies in the transmission of bovine viral diarrhoea virus", "Modelling and costing BVD outbreaks in beef herds", "Assessing economic and social pressure for the control of bovine viral diarrhoea virus", "Serological studies of mucosal disease virus in England and Wales", _x000D_
"Economic effects of exposure to bovine viral diarrhea virus on dairy herds in New Zealand", "Comparison of five diagnostic methods for detecting bovine viral diarrhea virus infection in calves", "Survivorship of animals persistently infected with bovine virus diarrhoea virus (BVDV)", "Epidemiology of bovine viral diarrhea virus. The Veterinary clinics of North America", "Epidemiological features and economical importance of bovine virus diarrhoea virus (BVDV) infections", "Economic impact of BVDV infection in dairies", _x000D_
"Prevalence of bovine virus diarrhoea (BVD) in 19 Danish dairy herds and estimation of incidence of infection in early pregnancy", "Prevalence of bovine virus diarrhoea virus viraemia in cattle in the UK", "Evolution of bovine viral diarrhea virus vaccines. The Veterinary clinics of North America", "Pestivirus infection in sheep and goats in West Austria", "A simple, rapid and reliable enzyme‐linked immunosorbent assay for the detection of bovine virus diarrhoea virus (BVDV) specific antibodies in cattle serum, plasma and bulk milk", _x000D_
"Bovine viral diarrhoea virus (‘pestivirus’) in Australia: to control or not to control?", "Bovine viral diarrhoea: pathogenesis and diagnosis", "Natural infection with bovine virus diarrhoea virus in a dairy herd: a spectrum of symptoms including early reproductive failure and retained placenta", "Frequency of appearance of persistent BVD virus infections and their effects on the cattle population", "Antibodies to ruminant alpha‐herpesviruses and pestiviruses in Norwegian cervids", "Principles for eradication of bovine viral diarrhoea virus (BVDV) infections in cattle populations", _x000D_
"Effect of bovine viral diarrhoea virus infection on average annual milk yield and average bulk milk somatic cell counts in Swedish Dairy Herds", "Characteristics in the epidemiology of bovine viral diarrhea virus (BVDV) of relevance to control", "The control of bovine viral diarrhoea virus in Europe: today and in the future", "Serological study on Bovine Viral diarrhoea virus infection in pig population in poland between 2008 and 2011", "Ruminant pestivirus infections in animals other than cattle and sheep. The Veterinary clinics of North America", _x000D_
"Eradication of BVDV in cattle: the Norwegian project", "Pestivirus infections in Norway. Serological investigations in cattle, sheep and pigs", "Epidemiological pattern and risk factors associated with bovine viral‐diarrhoea virus (BVDV) infection in a non‐vaccinated dairy‐cattle population from the Asturias region of Spain", "Bovine viral diarrhea virus is inactivated when whole milk from persistently infected cows is heated to prepare semen extender", "Health status of bulls used for natural breeding on farms in south west Scotland", _x000D_
"Prevalence and epidemiological features of bovine viral diarrhoea virus infection in Lithuania", "Clinical consequences of a bovine virus diarrhoea virus infection in a dairy herd: a longitudinal study", "Pestivirus infections in ruminants other than cattle", "Efficacy of bovine viral diarrhea virus vaccination to prevent reproductive disease: a meta‐analysis", "Onset and duration of transient infections among antibody‐ diverse beef calves exposed to a bovine viral diarrhea virus persistently infected calf", _x000D_
"Bovine virus diarrhea virus in free‐living deer from Denmark", "Determination of level of antibodies to bovine virus diarrhoea virus (BVDV) in bulk tank milk as a tool in the diagnosis and prophylaxis of BVDV infections in dairy herds", "Effects of infection with bovine virus diarrhoea virus on health and reproductive performance in 2 13 dairy herds in one county in Sweden", NA, "Failure to spread bovine virus diarrhoea virus infection from primarily infected calves despite concurrent infection with bovine coronavirus", _x000D_
"Estimation of the probability of freedom from bovine virus diarrhoea virus in Norway using scenario tree modelling", "Prevalence and geographic distribution of bovine viral diarrhoea (BVD) infection in Finland 1993‐1997", NA, NA, NA, "Absence of circulation of Pestivirus between wild and domestic ruminants in southern Spain", "Bovine viral diarrhea virus infections in heterologous species", "Bovine viral diarrhea virus (BVDV) in white‐tailed deer (Odocoileus virginianus)", "Identification of herd‐specific bovine viral diarrhoea virus isolates from infected cattle and sheep", _x000D_
"Prevalence of antibodies to bovine virus diarrhoea virus and other viruses in bulk tank milk in England and Wales", "Prevalence of bovine viral diarrhea virus infection in bulls in artificial insemination centers in Poland", "BVD eradication in Switzerland–a new approach", "Bovine viral diarrhea (BVD) eradication in Switzerland–experiences of the first two years", "Does control of bovine viral diarrhoea infection make economic sense?", NA, NA, "Immunology of BVDV vaccines", "Delayed onset postvaccinal mucosal disease as a result of genetic recombination between genotype 1 and genotype 2 BVDV", _x000D_
"Challenges in identifying and determining the impacts of infection with pestiviruses on the herd health of free ranging cervid populations", "Comparison of acute infection of calves exposed to a high‐virulence or low‐virulence bovine viral diarrhea virus or a HoBi‐like virus", "Transmission of bovine viral diarrhoea virus through the semen of acutely infected bulls under field conditions", "Large scale assessment of the effect associated with bovine viral diarrhoea virus infection on fertility of dairy cows in 6149 dairy herds in Brittany (Western France)", _x000D_
"The occurrence of BVD virus infections in lower Austrian dairy farms", "Voluntary and compulsory eradication of bovine viral diarrhoea virus in Lower Austria", "The effect of infection with bovine viral diarrhea virus on the fertility of Swiss dairy cattle", "Evaluation of the epidemiological and economic consequences of control scenarios for bovine viral diarrhea virus in dairy herds", "Serological and virological BVDV prevalence and risk factor analysis for herds to be BVDV seropositive in Belgian cattle herds", _x000D_
"Virulence comparison and quantification of horizontal bovine viral diarrhoea virus transmission following experimental infection in calves", "Testing thermal resistance of viruses", NA, "Prevalence of bovine virus diarrhoea virus infection in Belgian white blue cattle in Southern Belgium", "Experimental infection of mice with bovine viral diarrhea virus", "Experimental infection with cytopathic bovine viral diarrhea virus in mice induces megakaryopoiesis in the spleen and bone marrow", "BVDV control and eradication in Europe–an update", _x000D_
"Frequency and cost of health problems in Swiss dairy cows and their calves (1993‐1994)", NA, "Use of a benefit function to assess the relative investment potential of alternative farm animal disease prevention strategies", "Modelling the effects of previous infection and re‐infection on the costs of bovine viral diarrhoea outbreaks in beef herds", "Predicted costs and benefits of eradicating BVDV from Ireland", "The control of bovine virus diarrhoea virus in Shetland", "Prevalence of bovine viral diarrhoea virus in cattle farms in Hungary", _x000D_
"Transmission of bovine virus diarrhoea virus by blood feeding flies", "Serologic screening for 13 infectious agents in roe deer (Capreolus capreolus) in Flanders", "Ten years of bovine virus diarrhoea virus (BVDV) control in Norway: a cost‐benefit analysis", "A survey for BVDV antibodies in cattle farms in Slovakia and genetic typing of BVDV isolates from imported animals", "Natural changes in the spread of bovine viral diarrhoea virus (BVDV) among Estonian cattle", "Persistent bovine pestivirus infection localized in the testes of an immuno‐competent, non‐viraemic bull", _x000D_
"Influence of new infection with bovine virus diarrhoea virus on udder health in Norwegian dairy cows", NA, "ACVIM consensus statement on control of bovine viral diarrhea virus in ruminants", "Evaluation of producer and consumer benefits resulting from eradication of bovine viral diarrhoea (BVD) in Scotland, United Kingdom", "Detection of the bovine viral diarrhoea virus (BVDV) in young beef cattle in eastern and south‐eastern regions of Poland"), volume = c(NA, "45", "15", "24", "11", "77", "157", _x000D_
"90", "139", "45", "186", "10", "8", "134", "131", "117", "65", NA, "178", "120", "15", NA, "61", "178", NA, "116", "57", "77", "34", "161", "1", "41", "149", "6", "16", "64", "148", "132", "167", "72", "24", "90", "19", "15", "11", "64", "31", "11", "119", "20", "186", "64", "92", "199", "36", "94", "39", "64", "10", "72", "25", "58", "11", "172", "32", "52", "134", "46", "99", "16", "9", "83", "9", "36", "3", "23", NA, "163", "116", "64", NA, NA, NA, "178", "11", "7", "43", "142", "64", "142", _x000D_
"99", "56", NA, NA, "41", "212", "7", "74", "162", "61", "105", "142", "56", "98", "108", "202", "154", NA, "21", "160", "161", "60", "139", NA, "84", "185", "65", "64", "64", "128", "5", "72", "51", "49", "61", "43", NA, "24", "88", "18"), author = c(NA, "Bachofen", "Baker", "Bauermann", "Bitsch", "Bitsch", "Bøtner", "Bratcher", "Braun", "Braun", "Brülisauer", "Carman", "Casaubon", "Clegg", "Colom‐Cadena", "Cornish", "Cowley", NA, "Duncan", "Edwards", "More", NA, "Evermann", "Fernández‐Aguilar", _x000D_
NA, "Foddai", "Foddai", "Frey", "Frölich", "Fux", "Gethmann", "Giangaspero", "Graham", "Grant", "Griebel", "Grom", "Grondahl", "Gunn", "Gunn", "Gunn", "Harkness", "Heuer", "Hilbe", "Houe", "Houe", "Houe", "Houe", "Houe", "Howard", "Kelling", "Krametter‐Froetscher", "Kramps", "Lanyon", "Lanyon", "Larsson", "Liess", "Lillehaug", "Lindberg", "Lindberg", "Lindberg", "Lindberg", "Lipowski", "Løken", "Løken", "Løken", "Mainar‐Jaime", "Marley", "McGowan", "Mockeliūnas", "Moerman", "Nettleton", _x000D_
"Newcomer", "Nickell", "Nielsen", "Niskanen", "Niskanen", NA, "Niskanen", "Norström", "Nuotio", NA, NA, NA, "Paniagua", "Passler", "Passler", "Paton", "Paton", "Polak", "Presi", "Presi", "Reichel", NA, NA, "Ridpath", "Ridpath", "Ridpath", "Ridpath", "Rikula", "Robert", "Rossmanith", "Rossmanith", "Rüfenacht", "Santman‐Berends", "Sarrazin", "Sarrazin", "Sauerbrei", NA, "Schreiber", "Seong", "Seong", "Stahl", "Stärk", NA, "Stott", "Stott", "Stott", "Synge", "Szabára", "Tarry", "Tavernier", "Valle", _x000D_
"Vilcek", "Viltrop", "Voges", "Waage", NA, "Walz", "Weldegebriel", "Wernicki"), year = c(NA, "2014", "1954", "2012", "1995", "2000", "2012", "2012", "1997", "1998", "2010", "1998", "2012", "2016", "2016", "2016", "2012", NA, "2016", "1987", "2017", NA, "2006", "2016", NA, "2014", "2015", "1996", "1998", "2013", "2015", "1997", "2001", "2015", "2015", "1999", "2003", "1993", "2004", "2005", "1978", "2007", "2007", "1993", "1995", "1999", "2003", "1991", "1987", "2004", "2010", "1999", "2014", "2014", _x000D_
"1994", "1987", "2003", "1999", "1997", "2005", "2006", "2014", "1995", "2013", "1991", "2001", "2009", "1999", "2004", "1994", "1990", "2015", "2011", "2000", "1991", "1995", NA, "2002", "2014", "1999", NA, NA, NA, "2016", "2010", "2016", "1995", "1998", "1999", "2010", "2011", "2008", NA, NA, "2013", "1995", "2016", "2013", "2008", "2004", "1998", "2010", "2001", "2015", "2013", "2014", "2009", NA, "1999", "2015", "2016", "2012", "1997", NA, "2008", "2010", "2012", "1999", "2016", "1991", "2015", _x000D_
"2005", "2003", "2002", "1998", "2000", NA, "2010", "2009", "2015"), journal.title = c(NA, "Veterinary Research", "American Journal of Veterinary Research", "Journal of Veterinary Diagnostic Investigation", "Food Animal Practice", "Veterinary Microbiology", "Veterinary Microbiology", "Journal of Animal Science", "Schweizer Archiv für Tierheilkunde", "Zentralblatt für Veterinärmedizin Reihe A", "Veterinary Journal", "Journal of Veterinary Diagnostic Investigation", "BMC Veterinary Research", "Preventive Veterinary Medicine", _x000D_
"Preventive Veterinary Medicine", "Journal of Veterinary Diagnostic Investigation", "Irish Veterinary Journal", NA, "Veterinary Record", "Veterinary Record", "EFSA Journal", NA, "Small Ruminant Research", "Spain. Veterinary Record", NA, "Preventive Veterinary Medicine", "Acta Veterinaria Scandinavica", "Der Praktische Tierarzt", "Journal of Wildlife Diseases", "Veterinary Microbiology", "Heliyon", "Microbiology and Immunology", "Veterinary Record", "Frontiers in Microbiology", "Animal Health Research Reviews", _x000D_
"Veterinary Microbiology", "Archives of Virology", "Veterinary Record", "Veterinary Journal", "Preventive Veterinary Medicine", "Research in Veterinary Science", "Journal of Dairy Science", "Journal of Veterinary Diagnostic Investigation", "Preventive Veterinary Medicine", "Food Animal Practice", "Veterinary Microbiology", "Biologicals", "Preventive Veterinary Medicine", "Veterinary Record", "Food Animal Practice", "Veterinary Journal", "Veterinary Microbiology", "Australian Veterinary Journal", _x000D_
"Veterinary Journal", "Animal Reproduction Science", "Deutsche Tierärztliche Wochenschrift", "Journal of Wildlife Diseases", "Veterinary Microbiology", "Épidémiologie et Santé Animale", "Preventive Veterinary Medicine", "Revue Scientifique et Technique (International Office of Epizootics)", "Bulletin of the Veterinary Institute in Pulawy", "Food Animal Practice", "Veterinary Record", "Acta Veterinaria Scandinavica", "Preventive Veterinary Medicine", "Veterinary Microbiology", "Zentralblatt für Veterinärmedizin Reihe B", _x000D_
"Veterinary Microbiology", "Veterinary Quarterly", "Revue Scientifique et Technique (International Office of Epizootics)", "Theriogenology", "International Journal of Applied Research in Veterinary Medicine", "Journal of Wildlife Diseases", "Archives of Virology. Supplementum", "Preventive Veterinary Medicine", NA, "Veterinary Journal", "Preventive Veterinary Medicine", "Veterinary Microbiology", NA, NA, NA, "Veterinary Record", "Animal Health Research Reviews", "Frontiers in Microbiology", "Veterinary Microbiology", _x000D_
"Veterinary Record", "Veterinary Microbiology", "Veterinary Microbiology", "Preventive Veterinary Medicine", "New Zealand Veterinary Journal", NA, NA, "Biologicals", "Virology", "Frontiers in Microbiology", "American Journal of Veterinary Research", "Veterinary Record", "Theriogenology", "Deutsche Tierärztliche Wochenschrift", "Veterinary Microbiology", "Theriogenology", "Journal of Dairy Science", "Preventive Veterinary Medicine", "Veterinary Journal", "Archives of Virology", NA, "Veterinary Quarterly", _x000D_
"Archives of Virology", "Archives of Virology", "Japanese Journal of Veterinary Research", "Schweizer Archiv für Tierheilkunde", NA, "Preventive Veterinary Medicine", "Veterinary Journal", "Irish Veterinary Journal", "Veterinary Microbiology", "Acta Veterinaria Hungarica", "Veterinary Record", "Infection Ecology &amp; Epidemiology", "Preventive Veterinary Medicine", "Acta Veterinaria Hungarica", "Journal of Veterinary Medicine B, Infectious Diseases and Veterinary Public Health", "Veterinary Microbiology", _x000D_
"Preventive Veterinary Medicine", NA, "Journal of Veterinary Internal Medicine", "Preventive Veterinary Medicine", "Polish Journal of Veterinary Sciences"), issue = c(NA, NA, NA, NA, NA, NA, NA, NA, NA, NA, NA, NA, NA, NA, NA, NA, NA, NA, NA, NA, "5", NA, NA, NA, NA, NA, NA, NA, NA, NA, NA, NA, NA, NA, NA, NA, NA, NA, NA, NA</t>
  </si>
  <si>
    <t>Applied and Environmental Microbiology</t>
  </si>
  <si>
    <t>2005-10</t>
  </si>
  <si>
    <t>10.1128/aem.71.10.5765-5770.2005</t>
  </si>
  <si>
    <t>0099-2240,1098-5336</t>
  </si>
  <si>
    <t>5765-5770</t>
  </si>
  <si>
    <t>Quantifying Transmission of_x000D_
            &lt;i&gt;Campylobacter&lt;/i&gt;_x000D_
            spp. among Broilers</t>
  </si>
  <si>
    <t>https://doi.org/10.1128/aem.71.10.5765-5770.2005</t>
  </si>
  <si>
    <t>&lt;jats:title&gt;ABSTRACT&lt;/jats:title&gt;_x000D_
          &lt;jats:p&gt;_x000D_
            &lt;jats:italic&gt;Campylobacter&lt;/jats:italic&gt;_x000D_
            species are frequently identified as a cause of human gastroenteritis, often from eating or mishandling contaminated poultry products. Quantitative knowledge of transmission of_x000D_
            &lt;jats:italic&gt;Campylobacter&lt;/jats:italic&gt;_x000D_
            in broiler flocks is necessary, as this may help to determine the moment of introduction of_x000D_
            &lt;jats:italic&gt;Campylobacter&lt;/jats:italic&gt;_x000D_
            in broiler flocks more precisely. The aim of this study was to determine the transmission rate parameter in broiler flocks. Four experiments were performed, each with four_x000D_
            &lt;jats:italic&gt;Campylobacter-&lt;/jats:italic&gt;_x000D_
            inoculated chicks housed with 396 contact chicks per group. Colonization was monitored by regularly testing fecal samples for_x000D_
            &lt;jats:italic&gt;Campylobacter&lt;/jats:italic&gt;_x000D_
            . A mathematical model was used to quantify the transmission rate, which was determined to be 1.04 new cases per colonized chick per day. This would imply that, for example, in a flock of 20,000 broilers, the prevalence of_x000D_
            &lt;jats:italic&gt;Campylobacter&lt;/jats:italic&gt;_x000D_
            would increase from 5% to 95% within 6 days after_x000D_
            &lt;jats:italic&gt;Campylobacter&lt;/jats:italic&gt;_x000D_
            introduction. The model and the estimated transmission rate parameter can be used to develop a suitable sampling scheme to determine transmission in commercial broiler flocks, to estimate whether control measures can reduce the transmission rate, or to estimate when_x000D_
            &lt;jats:italic&gt;Campylobacter&lt;/jats:italic&gt;_x000D_
            was introduced into a colonized broiler flock on the basis of the time course of transmission in the flock._x000D_
          &lt;/jats:p&gt;</t>
  </si>
  <si>
    <t>Appl Environ Microbiol</t>
  </si>
  <si>
    <t>list(given = c("T. J. W. M.", "A.", "W. F.", "J.", "D.", "J. A.", "J. A. P."), family = c("Van Gerwe", "Bouma", "Jacobs-Reitsma", "van den Broek", "Klinkenberg", "Stegeman", "Heesterbeek"), sequence = c("first", "additional", "additional", "additional", "additional", "additional", "additional"), affiliation.name = c("Department of Farm Animal Health, Faculty of Veterinary Medicine, Utrecht University, Yalelaan 7, 3584 CL Utrecht, The Netherlands", "Department of Farm Animal Health, Faculty of Veterinary Medicine, Utrecht University, Yalelaan 7, 3584 CL Utrecht, The Netherlands", _x000D_
"Animal Sciences Group, P.O. Box 65, 8200 AB Lelystad, The Netherlands", "Department of Farm Animal Health, Faculty of Veterinary Medicine, Utrecht University, Yalelaan 7, 3584 CL Utrecht, The Netherlands", "Department of Farm Animal Health, Faculty of Veterinary Medicine, Utrecht University, Yalelaan 7, 3584 CL Utrecht, The Netherlands", "Department of Farm Animal Health, Faculty of Veterinary Medicine, Utrecht University, Yalelaan 7, 3584 CL Utrecht, The Netherlands", "Department of Farm Animal Health, Faculty of Veterinary Medicine, Utrecht University, Yalelaan 7, 3584 CL Utrecht, The Netherlands"_x000D_
))</t>
  </si>
  <si>
    <t>list(URL = c("https://journals.asm.org/doi/pdf/10.1128/AEM.71.10.5765-5770.2005", "https://journals.asm.org/doi/pdf/10.1128/AEM.71.10.5765-5770.2005"), content.type = c("application/pdf", "unspecified"), content.version = c("vor", "vor"), intended.application = c("text-mining", "similarity-checking"))</t>
  </si>
  <si>
    <t>list(key = c("e_1_3_2_2_2", "e_1_3_2_3_2", "e_1_3_2_4_2", "e_1_3_2_5_2", "e_1_3_2_6_2", "e_1_3_2_7_2", "e_1_3_2_8_2", "e_1_3_2_9_2", "e_1_3_2_10_2", "e_1_3_2_11_2", "e_1_3_2_12_2", "e_1_3_2_13_2", "e_1_3_2_14_2", "e_1_3_2_15_2", "e_1_3_2_16_2", "e_1_3_2_17_2", "e_1_3_2_18_2", "e_1_3_2_19_2", "e_1_3_2_20_2", "e_1_3_2_21_2", "e_1_3_2_22_2", "e_1_3_2_23_2", "e_1_3_2_24_2", "e_1_3_2_25_2", "e_1_3_2_26_2", "e_1_3_2_27_2", "e_1_3_2_28_2", "e_1_3_2_29_2", "e_1_3_2_30_2", "e_1_3_2_31_2", "e_1_3_2_32_2", _x000D_
"e_1_3_2_33_2", "e_1_3_2_34_2", "e_1_3_2_35_2", "e_1_3_2_36_2"), doi.asserted.by = c("publisher", "publisher", NA, "crossref", NA, "publisher", "crossref", "publisher", "publisher", NA, NA, "publisher", NA, "publisher", "publisher", "publisher", "publisher", "publisher", NA, "publisher", "publisher", "publisher", "publisher", NA, "publisher", "publisher", "publisher", "publisher", "publisher", "publisher", "publisher", "publisher", "publisher", "publisher", "publisher"), DOI = c("10.1099/00221287-148-4-1203", _x000D_
"10.1086/319760", NA, "10.1007/978-1-4612-1158-7", NA, "10.1016/j.prevetmed.2003.09.003", "10.1007/978-1-4757-2917-7_3", "10.1017/S0950268800001333", "10.1128/JCM.38.5.1940-1946.2000", NA, NA, "10.1016/S0167-5877(00)00143-4", NA, "10.1046/j.1365-2672.2003.02101.x", "10.1017/S0950268801005866", "10.1016/j.vetmic.2003.12.008", "10.1017/S0950268800052122", "10.1111/j.1365-2672.1995.tb03139.x", NA, "10.1128/IAI.72.7.3769-3776.2004", "10.1146/annurev.publhealth.25.102802.124353", "10.1016/S0378-1135(98)00145-X", _x000D_
"10.1038/326137a0", NA, "10.1128/AEM.69.8.4343-4351.2003", "10.1080/00071668908417176", "10.1016/S0378-1135(02)00378-4", "10.1128/AEM.69.9.5372-5379.2003", "10.1079/WPS19980004", "10.1017/S0950268800054571", "10.1016/S0167-5877(99)00076-8", "10.2307/1590822", "10.1093/japr/10.4.315", "10.1017/S0950268898008899", "10.2307/1592745"), unstructured = c(NA, NA, "Anderson R. M. and R. M. May. 1992. Infectious diseases of humans: dynamics and control. Oxford University Press Oxford England.", "Andersson H. and T. Britton. 2000. Stochastic epidemic models and their statistical analysis. Lecture notes in statistics 151. Springer-Verlag New York Inc. New York N.Y.", _x000D_
"Report on trends and sources of zoonotic agents in the European Union and Norway 2003", NA, "Burnham K. P. and D. R. Anderson. 1998. Model selection and interferende: a practical information. Theoretic approach. Springer Verlag New York N.Y.", NA, NA, "De Jong, M. C. M. 1995. Mathematical modeling in veterinary epidemiology: why model building is important. Prev. Vet. Med.12:183-193.", "Diekmann O. and J. A. P. Heesterbeek. 2000. Mathematical epidemiology of infectious diseases: model building analysis and interpretation. J. Wiley and Sons Chichester United Kingdom.", _x000D_
NA, "Glunder, G. 1995. Infectivity of Campylobacter jejuni and Campylobacter coli in chickens. Berl. Munch. Tierarztl. Wochenschr.108:101-104.", NA, NA, NA, NA, NA, "Jacobs-Reitsma W. F. 1996. Experimental horizontal spread of Campylobacter amongst one-day-old broilers. Project 5038: huisvesting en transportstress als factoren in de Campylobacter besmetting bij pluimvee. ASG Lelystad The Netherlands.", NA, NA, NA, NA, "Mollison D. 1995. Epidemic models: their structure and relation to data. Cambridge University Press Cambridge United Kingdom.", _x000D_
NA, NA, NA, NA, NA, NA, NA, NA, NA, NA, NA), first.page = c(NA, NA, NA, NA, NA, NA, NA, NA, NA, "183", NA, NA, "101", NA, NA, NA, NA, NA, NA, NA, NA, NA, NA, NA, NA, NA, NA, NA, NA, NA, NA, NA, NA, NA, NA), volume = c(NA, NA, NA, NA, NA, NA, NA, NA, NA, "12", NA, NA, "108", NA, NA, NA, NA, NA, NA, NA, NA, NA, NA, NA, NA, NA, NA, NA, NA, NA, NA, NA, NA, NA, NA), year = c(NA, NA, NA, NA, NA, NA, NA, NA, NA, "1995", NA, NA, "1995", NA, NA, NA, NA, NA, NA, NA, NA, NA, NA, NA, NA, NA, NA, NA, NA, NA, _x000D_
NA, NA, NA, NA, NA), journal.title = c(NA, NA, NA, NA, NA, NA, NA, NA, NA, "Prev. Vet. Med.", NA, NA, "Berl. Munch. Tierarztl. Wochenschr.", NA, NA, NA, NA, NA, NA, NA, NA, NA, NA, NA, NA, NA, NA, NA, NA, NA, NA, NA, NA, NA, NA))</t>
  </si>
  <si>
    <t>10.1128/AEM.71.10.5765-5770.2005</t>
  </si>
  <si>
    <t>list(date = "2005-10-01", content.version = "tdm", delay.in.days = 0, URL = "https://journals.asm.org/non-commercial-tdm-license")</t>
  </si>
  <si>
    <t>http://dx.doi.org/10.1128/asmj-crossmark-policy-page</t>
  </si>
  <si>
    <t>list(value = c("2004-12-21", "2005-05-03", "2005-10-01"), order = 0:2, name = c("received", "accepted", "published"), label = c("Received", "Accepted", "Published"), group.name = c("publication_history", "publication_history", "publication_history"), group.label = c("Publication History", "Publication History", "Publication History"))</t>
  </si>
  <si>
    <t>Zoonoses and Public Health</t>
  </si>
  <si>
    <t>2022-02</t>
  </si>
  <si>
    <t>1863-1959,1863-2378</t>
  </si>
  <si>
    <t>2021-09-02</t>
  </si>
  <si>
    <t>23-32</t>
  </si>
  <si>
    <t>Modelling the introduction and transmission of &lt;i&gt;Campylobacter&lt;/i&gt; in a North American chicken flock</t>
  </si>
  <si>
    <t>&lt;jats:title&gt;Abstract&lt;/jats:title&gt;&lt;jats:p&gt;&lt;jats:italic&gt;Campylobacter&lt;/jats:italic&gt; is the second leading cause of foodborne illness in the United States. Although many food production animals carry &lt;jats:italic&gt;Campylobacter&lt;/jats:italic&gt; as commensal bacteria, consumption of poultry is the main source of human infection. Previous research suggests that the biology of &lt;jats:italic&gt;Campylobacter&lt;/jats:italic&gt; results in complete flock colonization within days. However, a recent systematic review found that the on‐farm prevalence of &lt;jats:italic&gt;Campylobacter&lt;/jats:italic&gt; varies widely, with some flocks reporting low prevalence. We hypothesized that the low prevalence of &lt;jats:italic&gt;Campylobacter&lt;/jats:italic&gt; in some flocks may be driven by a delayed introduction of the pathogen. The objectives of this study were to (a) develop a deterministic compartmental model that represents the biology of &lt;jats:italic&gt;Campylobacter&lt;/jats:italic&gt;, (b) identify the parameter values that best represent the natural history of the pathogen in poultry flocks and (c) examine the possibility that a delayed introduction of the pathogen is sufficient to replicate the observed low prevalence examples documented in the literature. A deterministic compartmental model was developed to examine the dynamics of &lt;jats:italic&gt;Campylobacter&lt;/jats:italic&gt; in chicken flocks over a 56‐day time period prior to movement to the abattoir. The model outcome of interest was the final population prevalence of &lt;jats:italic&gt;Campylobacter&lt;/jats:italic&gt; at day 56. The resulting model that incorporated a high transmission rate (β = 1.04) was able to reproduce the wide range of prevalence estimates observed in the literature when pathogen introduction time is varied. Overall, we established that the on‐farm transmission rate of &lt;jats:italic&gt;Campylobacter&lt;/jats:italic&gt; in chickens is likely high and can result in complete colonization of a flock when introduced early. However, delaying the time at which the pathogen enters the flock can reduce the prevalence observed at 56 days. These results highlight the importance of enforcing strict biosecurity measures to prevent or delay the introduction of the bacteria to a flock.&lt;/jats:p&gt;</t>
  </si>
  <si>
    <t>list(given = c("Mikayla", "Jan M.", "Charlotte", "Amy L."), family = c("Plishka", "Sargeant", "Winder", "Greer"), sequence = c("first", "additional", "additional", "additional"), affiliation.name = c("Department of Population Medicine Ontario Veterinary College University of Guelph Guelph ON Canada", "Department of Population Medicine Ontario Veterinary College University of Guelph Guelph ON Canada", "Department of Population Medicine Ontario Veterinary College University of Guelph Guelph ON Canada", _x000D_
"Department of Population Medicine Ontario Veterinary College University of Guelph Guelph ON Canada"))</t>
  </si>
  <si>
    <t>list(URL = c("https://onlinelibrary.wiley.com/doi/pdf/10.1111/zph.12890", "https://onlinelibrary.wiley.com/doi/full-xml/10.1111/zph.12890", "https://onlinelibrary.wiley.com/doi/pdf/10.1111/zph.12890"), content.type = c("application/pdf", "application/xml", "unspecified"), content.version = c("vor", "vor", "vor"), intended.application = c("text-mining", "text-mining", "similarity-checking"))</t>
  </si>
  <si>
    <t>list(key = c("e_1_2_9_2_1", "e_1_2_9_3_1", "e_1_2_9_4_1", "e_1_2_9_5_1", "e_1_2_9_6_1", "e_1_2_9_7_1", "e_1_2_9_8_1", "e_1_2_9_9_1", "e_1_2_9_10_1", "e_1_2_9_11_1", "e_1_2_9_12_1", "e_1_2_9_13_1", "e_1_2_9_14_1", "e_1_2_9_15_1", "e_1_2_9_16_1", "e_1_2_9_17_1", "e_1_2_9_18_1", "e_1_2_9_19_1", "e_1_2_9_20_1", "e_1_2_9_21_1", "e_1_2_9_22_1", "e_1_2_9_23_1", "e_1_2_9_24_1", "e_1_2_9_25_1", "e_1_2_9_26_1", "e_1_2_9_27_1", "e_1_2_9_28_1", "e_1_2_9_29_1", "e_1_2_9_30_1", "e_1_2_9_31_1", "e_1_2_9_32_1", _x000D_
"e_1_2_9_33_1", "e_1_2_9_34_1", "e_1_2_9_35_1", "e_1_2_9_36_1", "e_1_2_9_37_1", "e_1_2_9_38_1", "e_1_2_9_39_1", "e_1_2_9_40_1", "e_1_2_9_41_1", "e_1_2_9_42_1", "e_1_2_9_43_1", "e_1_2_9_44_1", "e_1_2_9_45_1", "e_1_2_9_46_1", "e_1_2_9_47_1", "e_1_2_9_48_1", "e_1_2_9_49_1"), doi.asserted.by = c("publisher", "publisher", NA, "publisher", "publisher", NA, "publisher", "publisher", "publisher", "publisher", "publisher", "publisher", "publisher", "publisher", "publisher", "publisher", "publisher", "publisher", _x000D_
NA, "publisher", "publisher", "publisher", "publisher", "publisher", "publisher", "publisher", "publisher", NA, "publisher", "publisher", "publisher", "publisher", "publisher", "publisher", "publisher", "publisher", NA, "publisher", "publisher", "publisher", NA, NA, "publisher", "publisher", NA, "publisher", "publisher", "publisher"), DOI = c("10.2307/1592708", "10.4315/0362-028X-71.2.264", NA, "10.1098/rsif.2007.1100", "10.1128/AEM.00462-08", NA, "10.1017/S0950268800001333", "10.1201/9781315210469", _x000D_
"10.1016/j.mran.2016.07.001", "10.1016/S0003-3472(66)80059-3", "10.1098/rsif.2007.1015", "10.3390/ijerph10126292", "10.1016/S0167-5877(00)00143-4", "10.1016/S0167-5877(00)00189-6", "10.1017/S0950268813002926", "10.2307/1592343", "10.1017/S0950268801005866", "10.1016/j.heliyon.2019.e02814", NA, "10.3389/fmicb.2017.00487", "10.1111/j.1539-6924.2007.00928.x", "10.1051/vetres:2008038", "10.1051/vetres:2008026", "10.1093/ps/85.1.136", "10.1111/jam.12986", "10.1017/S0950268818003308", "10.1128/AEM.69.8.4343-4351.2003", _x000D_
NA, "10.1016/0304-3762(83)90013-5", "10.1089/fpd.2020.2834", "10.1111/j.1365-2672.2011.05038.x", "10.1637/11072-032315-Review", "10.1128/AEM.67.9.3951-3957.2001", "10.1017/S0950268800054571", "10.1101/cshperspect.a018119", "10.3389/fmicb.2018.02002", NA, "10.1093/japr/10.4.315", "10.1093/japr/11.4.388", "10.1016/S0167-5877(03)00006-0", NA, NA, "10.1128/AEM.71.10.5765-5770.2005", "10.1128/AEM.01912-08", NA, "10.1098/rsif.2012.1018", "10.4315/0362-028X.JFP-14-061", "10.4315/0362-028X-73.7.1278"), volume.title = c(NA, _x000D_
NA, "Foodborne microorganisms of public health significance", NA, NA, "Estimated annual costs of Campylobacter‐associated Guillain‐Barrre Syndrome", NA, NA, NA, NA, NA, NA, NA, NA, NA, NA, NA, NA, "Experimental horizontal spread of Campylobacter amongst one‐day‐old broilers", NA, NA, NA, NA, NA, NA, NA, NA, "Biosecurity recommendations for commercial poultry flocks in Ontario", NA, NA, NA, NA, NA, NA, NA, NA, NA, NA, NA, NA, "Poultry industrial manual", "Biosecurity: Protecting you livestock and poultry", _x000D_
NA, NA, "Risk assessment of Campylobacter spp. in broiler chickens", NA, NA, NA), author = c(NA, NA, "Australian Institute of Food Science and Technology [AIFST]", NA, NA, "Buzby J. C.", NA, NA, NA, NA, NA, NA, NA, NA, NA, NA, NA, NA, "Jacobs‐Reitsma E. F.", NA, NA, NA, NA, NA, NA, NA, NA, "Ontario Ministry of Agriculture", NA, NA, NA, NA, NA, NA, NA, NA, "Soetgert K.", NA, NA, NA, "United States Department of Agriculture [USDA]", "United States Food and Drug Administration, Animal and Plant Health Inspection Service [USDA]", _x000D_
NA, NA, "World Health Organization [WHO]", NA, NA, NA), year = c(NA, NA, "2003", NA, NA, "1997", NA, NA, NA, NA, NA, NA, NA, NA, NA, NA, NA, NA, "1996", NA, NA, NA, NA, NA, NA, NA, NA, "2016", NA, NA, NA, NA, NA, NA, NA, NA, "2010", NA, NA, NA, "2013", "2007", NA, NA, "2009", NA, NA, NA), article.title = c(NA, NA, NA, NA, NA, NA, NA, NA, NA, NA, NA, NA, NA, NA, NA, NA, NA, NA, NA, NA, NA, NA, NA, NA, NA, NA, NA, NA, NA, NA, NA, NA, NA, NA, NA, NA, "Solving differential equations in R: Package deSolve", _x000D_
NA, NA, NA, NA, NA, NA, NA, NA, NA, NA, NA), volume = c(NA, NA, NA, NA, NA, NA, NA, NA, NA, NA, NA, NA, NA, NA, NA, NA, NA, NA, NA, NA, NA, NA, NA, NA, NA, NA, NA, NA, NA, NA, NA, NA, NA, NA, NA, NA, "33", NA, NA, NA, NA, NA, NA, NA, NA, NA, NA, NA), journal.title = c(NA, NA, NA, NA, NA, NA, NA, NA, NA, NA, NA, NA, NA, NA, NA, NA, NA, NA, NA, NA, NA, NA, NA, NA, NA, NA, NA, NA, NA, NA, NA, NA, NA, NA, NA, NA, "Journal of Statistical Software", NA, NA, NA, NA, NA, NA, NA, NA, NA, NA, NA))</t>
  </si>
  <si>
    <t>list(date = "2021-09-02", content.version = "vor", delay.in.days = 0, URL = "http://onlinelibrary.wiley.com/termsAndConditions#vor")</t>
  </si>
  <si>
    <t>http://dx.doi.org/10.1002/crossmark_policy</t>
  </si>
  <si>
    <t>list(value = c("2021-04-27", "2021-07-30", "2021-09-02"), order = 0:2, name = c("received", "accepted", "published"), label = c("Received", "Accepted", "Published"), group.name = c("publication_history", "publication_history", "publication_history"), group.label = c("Publication History", "Publication History", "Publication History"))</t>
  </si>
  <si>
    <t>2012-08</t>
  </si>
  <si>
    <t>10.1016/j.prevetmed.2012.03.007</t>
  </si>
  <si>
    <t>315-319</t>
  </si>
  <si>
    <t>Acidification of drinking water inhibits indirect transmission, but not direct transmission of Campylobacter between broilers</t>
  </si>
  <si>
    <t>list(given = c("B.A.D.", "W.E.A.", "J.A.", "W.F.", "M.C.M."), family = c("van Bunnik", "Katsma", "Wagenaar", "Jacobs-Reitsma", "de Jong"), sequence = c("first", "additional", "additional", "additional", "additional"))</t>
  </si>
  <si>
    <t>list(URL = c("https://api.elsevier.com/content/article/PII:S0167587712001055?httpAccept=text/xml", "https://api.elsevier.com/content/article/PII:S0167587712001055?httpAccept=text/plain"), content.type = c("text/xml", "text/plain"), content.version = c("vor", "vor"), intended.application = c("text-mining", "text-mining"))</t>
  </si>
  <si>
    <t>list(key = c("10.1016/j.prevetmed.2012.03.007_bib0005", "10.1016/j.prevetmed.2012.03.007_bib0010", "10.1016/j.prevetmed.2012.03.007_bib0015", "10.1016/j.prevetmed.2012.03.007_bib0020", "10.1016/j.prevetmed.2012.03.007_bib0025", "10.1016/j.prevetmed.2012.03.007_bib0030", "10.1016/j.prevetmed.2012.03.007_bib0035", "10.1016/j.prevetmed.2012.03.007_bib0040", "10.1016/j.prevetmed.2012.03.007_bib0045", "10.1016/j.prevetmed.2012.03.007_bib0050", "10.1016/j.prevetmed.2012.03.007_bib0055", "10.1016/j.prevetmed.2012.03.007_bib0060", _x000D_
"10.1016/j.prevetmed.2012.03.007_bib0065", "10.1016/j.prevetmed.2012.03.007_bib0070", "10.1016/j.prevetmed.2012.03.007_bib0075", "10.1016/j.prevetmed.2012.03.007_bib0080", "10.1016/j.prevetmed.2012.03.007_bib0085", "10.1016/j.prevetmed.2012.03.007_bib0090"), series.title = c("An Introduction to Stochastic Processes with Applications to Biology", NA, NA, NA, NA, NA, NA, NA, NA, NA, "Modeling Infectious Diseases in Humans and Animals", NA, NA, NA, NA, NA, NA, NA), author = c("Allen", "Allos", "Bjerrum", _x000D_
"Byrd", "EFSA", "Giraffa", "Heres", "Heres", "Jacobs-Reitsma", "Katsma", "Keeling", "Ribbens", "Saleha", "Savvidou", "Stärk", "Stegeman", "Tauxe", NA), year = c("2010", "2001", "2005", "2001", "2010", "2010", "2003", "2003", "1994", "2007", "2008", "2007", "1998", "2009", "2000", "1999", "2002", NA), doi.asserted.by = c(NA, "crossref", "crossref", "crossref", "crossref", "crossref", "crossref", "crossref", "crossref", "crossref", NA, "crossref", "crossref", NA, "crossref", "crossref", "crossref", _x000D_
NA), first.page = c(NA, "1201", "9", "278", "1437", "480", "603", "75", "228", "863", NA, "687", "49", "43", "37", "219", "31", NA), DOI = c(NA, "10.1086/319760", "10.1637/7223-061504R", "10.1093/ps/80.3.278", "10.2903/j.efsa.2010.1437", "10.1016/j.resmic.2010.03.001", "10.1093/ps/82.4.603", "10.1016/S0168-1605(03)00055-2", "10.1111/j.1472-765X.1994.tb00950.x", "10.1111/j.1539-6924.2007.00928.x", NA, "10.1136/vr.160.20.687", "10.1079/WPS19980004", NA, "10.1053/tvjl.1999.0421", "10.1016/S0167-5877(99)00077-X", _x000D_
"10.1016/S0168-1605(02)00232-5", NA), article.title = c(NA, "Campylobacter jejuni infections: update on emerging issues and trends", "The influence of whole wheat feeding on salmonella infection and gut flora composition in broilers", "Effect of lactic acid administration in the drinking water during preslaughter feed withdrawal on Salmonella and Campylobacter contamination of broilers", "Scientific Opinion on Quantification of the risk posed by broiler meat to human campylobacteriosis in the EU", _x000D_
"Importance of lactobacilli in food and feed biotechnology", "Fermented liquid feed reduces susceptibility of broilers for Salmonella enteritidis", "Effect of fermented feed on the susceptibility for Campylobacter jejuni colonisation in broiler chickens with and without concurrent inoculation of Salmonella enteritidis", "The induction of quinolone resistance in Campylobacter bacteria in broilers by quinolone treatment", "Assessing interventions to reduce the risk of Campylobacter prevalence in broilers", _x000D_
NA, "Evidence of indirect transmission of classical swine fever virus through contacts with people", "Campylobacter jejuni in poultry production and processing in relation to public health", "Liquid feed fermented with Lactobacillus salivarius reduces susceptibility of broiler chickens to Salmonella enterica typhimurium Sal 1344 nalr", "Epidemiological investigation of the influence of environmental risk factors on respiratory diseases in swine—a literature review", "Quantification of the transmission of classical swine fever virus between herds during the 1997–1998 epidemic in The Netherlands", _x000D_
"Emerging foodborne pathogens", NA), volume = c(NA, "32", "49", "80", "8", "161", "82", "87", "19", "27", NA, "160", "54", "5", "159", "42", "78", NA), journal.title = c(NA, "Clin. Infect. Dis.", "Avian Dis.", "Poult. Sci.", "EFSA J.", "Res. Microbiol.", "Poult. Sci.", "Int. J. Food Microbiol.", "Lett. Appl. Microbiol.", "Risk Anal.", NA, "Vet. Rec.", "World's Poult. Sci. J.", "Br. Poult. Abstr.", "Vet. J.", "Prev. Vet. Med.", "Int. J. Food Microbiol.", NA), unstructured = c(NA, NA, NA, NA, NA, NA, _x000D_
NA, NA, NA, NA, NA, NA, NA, NA, NA, NA, NA, "Wolfram Research, Inc., 2010. Mathematica, 7.0, Champaign, Illinois."))</t>
  </si>
  <si>
    <t>S0167587712001055</t>
  </si>
  <si>
    <t>list(date = "2012-08-01", content.version = "tdm", delay.in.days = 0, URL = "https://www.elsevier.com/tdm/userlicense/1.0/")</t>
  </si>
  <si>
    <t>10.1017/s0950268818003308</t>
  </si>
  <si>
    <t>The transmission dynamics of &lt;i&gt;Campylobacter jejuni&lt;/i&gt; among broilers in semi-commercial farms in Jordan</t>
  </si>
  <si>
    <t>https://doi.org/10.1017/s0950268818003308</t>
  </si>
  <si>
    <t>&lt;jats:title&gt;Abstract&lt;/jats:title&gt;&lt;jats:p&gt;Campylobacter is the leading cause of foodborne bacterial gastroenteritis in humans worldwide, often associated with the consumption of undercooked poultry. In Jordan, the majority of broiler chicken production occurs in semi-commercial farms, where poor housing conditions and low bio-security are likely to promote campylobacter colonisation. While several studies provided estimates of the key parameters describing the within-flock transmission dynamics of campylobacter in typical high-income countries settings, these data are not available for Jordan and Middle-East in general. A Bayesian model framework was applied to a longitudinal dataset on &lt;jats:italic&gt;Campylobacter jejuni&lt;/jats:italic&gt; infection in a Jordan flock to quantify the transmission rate of &lt;jats:italic&gt;C. jejuni&lt;/jats:italic&gt; in broilers within the farm, the day when the flock first became infected, and the within-flock prevalence (WFP) at clearance. Infection with &lt;jats:italic&gt;C. jejuni&lt;/jats:italic&gt; is most likely to have occurred during the first 8 days of the production cycle, followed by a transmission rate value of 0.13 new infections caused by one infected bird/day (95% CI 0.11–0.17), and a WFP at clearance of 34% (95% CI 0.24–0.47). Our results differ from published studies conducted in intensive poultry production systems in high-income countries but are well aligned with the expectations obtained by means of structured questionnaires submitted to academics with expertise on campylobacter in Jordan. This study provides for the first time the most likely estimates and credible intervals of key epidemiological parameters driving the dynamics of &lt;jats:italic&gt;C. jejuni&lt;/jats:italic&gt; infection in broiler production systems commonly found in Jordan and the Middle-East and could be used to inform Quantitative Microbial Risk Assessment models aimed to assess the risk of human exposure/infection to campylobacter through consumption of poultry meat.&lt;/jats:p&gt;</t>
  </si>
  <si>
    <t>list(ORCID = c("https://orcid.org/0000-0002-9887-6339", NA, NA, NA, NA, NA, NA, NA), authenticated.orcid = c(FALSE, NA, NA, NA, NA, NA, NA, NA), given = c("M. I.", "I.", "M.", "A.", "E.", "D. P.", "J.", "M."), family = c("Neves", "Malkawi", "Walker", "Alaboudi", "Abu-Basha", "Blake", "Guitian", "Crotta"), sequence = c("first", "additional", "additional", "additional", "additional", "additional", "additional", "additional"))</t>
  </si>
  <si>
    <t>list(URL = "https://www.cambridge.org/core/services/aop-cambridge-core/content/view/S0950268818003308", content.type = "unspecified", content.version = "vor", intended.application = "similarity-checking")</t>
  </si>
  <si>
    <t>list(key = c("S0950268818003308_ref23", "S0950268818003308_ref19", "S0950268818003308_ref4", "S0950268818003308_ref9", "S0950268818003308_ref1", "S0950268818003308_ref37", "S0950268818003308_ref39", "S0950268818003308_ref36", "S0950268818003308_ref30", "S0950268818003308_ref31", "S0950268818003308_ref32", "S0950268818003308_ref3", "S0950268818003308_ref21", "S0950268818003308_ref33", "S0950268818003308_ref17", "S0950268818003308_ref20", "S0950268818003308_ref14", "S0950268818003308_ref44", "S0950268818003308_ref43", _x000D_
"S0950268818003308_ref22", "S0950268818003308_ref34", "S0950268818003308_ref15", "S0950268818003308_ref28", "S0950268818003308_ref2", "S0950268818003308_ref5", "S0950268818003308_ref6", "S0950268818003308_ref8", "S0950268818003308_ref10", "S0950268818003308_ref11", "S0950268818003308_ref12", "S0950268818003308_ref24", "S0950268818003308_ref13", "S0950268818003308_ref16", "S0950268818003308_ref18", "S0950268818003308_ref25", "S0950268818003308_ref26", "S0950268818003308_ref27", "S0950268818003308_ref29", _x000D_
"S0950268818003308_ref35", "S0950268818003308_ref38", "S0950268818003308_ref40", "S0950268818003308_ref41", "S0950268818003308_ref42", "S0950268818003308_ref7"), doi.asserted.by = c("publisher", "publisher", NA, "publisher", "publisher", "publisher", "publisher", "publisher", "publisher", NA, NA, "crossref", "publisher", "publisher", "publisher", "publisher", "publisher", "publisher", "publisher", "publisher", "publisher", "publisher", "publisher", NA, "crossref", NA, "publisher", "publisher", "publisher", _x000D_
"publisher", "publisher", "publisher", "publisher", "publisher", "publisher", "publisher", NA, "publisher", "publisher", "publisher", "publisher", "publisher", "publisher", NA), DOI = c("10.1016/j.prevetmed.2016.03.015", "10.1016/j.foodcont.2016.12.024", NA, "10.1017/S0950268800001333", "10.2903/j.efsa.2010.1437", "10.1128/AEM.01901-14", "10.1371/journal.pone.0035988", "10.1016/S0378-1135(98)00145-X", "10.2307/1592708", NA, NA, "10.4269/ajtmh.1988.39.97", "10.1017/S0950268813002926", "10.1093/ije/dyt043", _x000D_
"10.2307/1592343", "10.1111/j.1539-6924.2007.00928.x", "10.1016/S0167-5877(00)00143-4", "10.4315/0362-028X-52.6.427", "10.1017/S095026881600251X", "10.1128/AEM.01912-08", "10.1292/jvms.68.515", "10.1017/S0022172400066146", "10.1016/j.mcp.2004.11.005", NA, "10.5897/AJMR2018.8865", NA, "10.1089/fpd.2011.0953", "10.1128/AEM.69.8.4343-4351.2003", "10.1016/S0378-1135(02)00378-4", "10.1099/00221287-139-6-1171", "10.1111/j.1574-695X.2006.00181.x", "10.1016/S1201-9712(02)90179-7", "10.1017/S0950268800052122", _x000D_
"10.1128/AEM.71.10.5765-5770.2005", "10.1637/9004-072709-Reg.1", "10.1128/AEM.69.9.5372-5379.2003", NA, "10.1017/S0950268801005866", "10.1093/ps/85.7.1145", "10.1128/AEM.02193-06", "10.1371/journal.pone.0084290", "10.1186/s40168-018-0501-9", "10.1128/AEM.72.1.645-652.2006", NA), first.page = c(NA, NA, "141", NA, NA, NA, NA, NA, NA, NA, NA, "97", NA, NA, NA, NA, NA, NA, NA, NA, NA, NA, NA, "2015", "501", NA, NA, NA, NA, NA, NA, NA, NA, NA, NA, NA, NA, NA, NA, NA, NA, NA, NA, NA), article.title = c(NA, _x000D_
NA, "Retail poultry and beef as sources of Campylobacter jejuni", NA, NA, NA, NA, NA, NA, NA, NA, "Foods as a source of enteropathogens causing childhood diarrhea in Thailand", NA, NA, NA, NA, NA, NA, NA, NA, NA, NA, NA, "Scientific opinion on campylobacter in broiler meat production: control options and performance objectives and/or targets at different stages of the food chain", "Prevalence, cytotoxicity and antibiotic susceptibility of Campylobacter species recovered from retail chicken meat in Mansoura, Egypt", _x000D_
NA, NA, NA, NA, NA, NA, NA, NA, NA, NA, NA, NA, NA, NA, NA, NA, NA, NA, NA), volume = c(NA, NA, "76", NA, NA, NA, NA, NA, NA, NA, NA, "39", NA, NA, NA, NA, NA, NA, NA, NA, NA, NA, NA, "9", "12", NA, NA, NA, NA, NA, NA, NA, NA, NA, NA, NA, NA, NA, NA, NA, NA, NA, NA, NA), author = c(NA, NA, "Osano", NA, NA, NA, NA, NA, NA, NA, NA, "Seriwatana", NA, NA, NA, NA, NA, NA, NA, NA, NA, NA, NA, NA, "Hafez", NA, NA, NA, NA, NA, NA, NA, NA, NA, NA, NA, NA, NA, NA, NA, NA, NA, NA, NA), year = c(NA, NA, "1999", _x000D_
NA, NA, NA, NA, NA, NA, NA, NA, "1988", NA, NA, NA, NA, NA, NA, NA, NA, NA, NA, NA, "2011", "2018", NA, NA, NA, NA, NA, NA, NA, NA, NA, NA, NA, NA, NA, NA, NA, NA, NA, NA, NA), journal.title = c(NA, NA, "East African Medical Journal", NA, NA, NA, NA, NA, NA, NA, NA, "The American Journal of Tropical Medicine and Hygiene", NA, NA, NA, NA, NA, NA, NA, NA, NA, NA, NA, "EFSA Journal", "African Journal of Microbiology Research", NA, NA, NA, NA, NA, NA, NA, NA, NA, NA, NA, NA, NA, NA, NA, NA, NA, NA, NA_x000D_
), unstructured = c(NA, NA, NA, NA, NA, NA, NA, NA, NA, "Plummer M . Working Papers JAGS: a program for analysis of Bayesian graphical models using Gibbs sampling. Available at https://www.rproject.org/conferences/DSC2003/Proceedings/Plummer.pdf (Accessed August 2017).", "R Development Core Team. R: A language and environment for statistical computing. R Foundation for Statistical Computing, Vienna, Austria, 2008. ISBN 3-900051-07-0 U. Available at https://www.r-project.org (Accessed August 2017).", _x000D_
NA, NA, NA, NA, NA, NA, NA, NA, NA, NA, NA, NA, NA, NA, "Department of Statistics. Data by sector. Available at http://web.dos.gov.jo/ (Accessed April 2017).", NA, NA, NA, NA, NA, NA, NA, NA, NA, NA, "ISO 10272-1:2006. Microbiology of food and animal feeding stuffs: horizontal method for detection and enumeration of Campylobacter spp. Part 1: Detection method. Available at https://www.iso.org/standard/37091.html.", NA, NA, NA, NA, NA, NA, "FAO. Poultry sector country review: Jordan 2007. Available at http://www.fao.org/3/a-ai322e.pdf (Accessed April 2017)."_x000D_
))</t>
  </si>
  <si>
    <t>S0950268818003308</t>
  </si>
  <si>
    <t>2019-03-08</t>
  </si>
  <si>
    <t>list(date = "2019-03-08", content.version = "unspecified", delay.in.days = 66, URL = "http://creativecommons.org/licenses/by/4.0/")</t>
  </si>
  <si>
    <t>2014-09</t>
  </si>
  <si>
    <t>10.1017/s0950268813002926</t>
  </si>
  <si>
    <t>2013-11-20</t>
  </si>
  <si>
    <t>1884-1892</t>
  </si>
  <si>
    <t>Estimating the time at which commercial broiler flocks in Great Britain become infected with&lt;i&gt;Campylobacter&lt;/i&gt;: a Bayesian approach</t>
  </si>
  <si>
    <t>https://doi.org/10.1017/s0950268813002926</t>
  </si>
  <si>
    <t>&lt;jats:title&gt;SUMMARY&lt;/jats:title&gt;&lt;jats:p&gt;&lt;jats:italic&gt;Campylobacter&lt;/jats:italic&gt;is a common cause of intestinal disease in humans and is often linked to the consumption of contaminated poultry meat. Despite considerable research on the topic there is a large amount of uncertainty associated with&lt;jats:italic&gt;Campylobacter&lt;/jats:italic&gt;epidemiology. A Bayesian model framework was applied to multiple longitudinal datasets on&lt;jats:italic&gt;Campylobacter&lt;/jats:italic&gt;infection in UK broiler flocks to estimate the time at which each flock was first infected with&lt;jats:italic&gt;Campylobacter&lt;/jats:italic&gt;. The model results suggest that the day of first infection ranges from 10 to 45 days; however, over half had a time of infection between 30 and 35 days. When considering only those flocks which were thinned, 48% had an estimated day of infection within 2 days of the day of thinning, thus suggesting an association between thinning and&lt;jats:italic&gt;Campylobacter&lt;/jats:italic&gt;infection. These results demonstrate how knowledge of the time of infection can be correlated to known events to identify potential risk factors for infection.&lt;/jats:p&gt;</t>
  </si>
  <si>
    <t>list(given = c("A. D.", "M. E.", "V. M.", "E. L."), family = c("GODDARD", "ARNOLD", "ALLEN", "SNARY"), sequence = c("first", "additional", "additional", "additional"))</t>
  </si>
  <si>
    <t>list(URL = "https://www.cambridge.org/core/services/aop-cambridge-core/content/view/S0950268813002926", content.type = "unspecified", content.version = "vor", intended.application = "similarity-checking")</t>
  </si>
  <si>
    <t>list(key = c("S0950268813002926_ref13", "S0950268813002926_ref16", "S0950268813002926_ref2", "S0950268813002926_ref18", "S0950268813002926_ref9", "S0950268813002926_ref1", "S0950268813002926_ref14", "S0950268813002926_ref19", "S0950268813002926_ref8", "S0950268813002926_ref10", "S0950268813002926_ref15", "S0950268813002926_ref20", "S0950268813002926_ref3", "S0950268813002926_ref6", "S0950268813002926_ref4", "S0950268813002926_ref11", "S0950268813002926_ref5", "S0950268813002926_ref17", "S0950268813002926_ref12", _x000D_
"S0950268813002926_ref7"), doi.asserted.by = c("publisher", "crossref", NA, "publisher", "publisher", NA, "crossref", NA, "publisher", "publisher", "crossref", NA, NA, "publisher", NA, "publisher", NA, NA, "publisher", "publisher"), DOI = c("10.1128/AEM.01388-10", "10.1128/AEM.71.10.5765-5770.2005", NA, "10.1111/1467-9868.00353", "10.1017/S0950268801005866", NA, "10.1128/AEM.01912-08", NA, "10.1017/S0950268812000982", "10.1111/j.1539-6924.2007.00928.x", "10.1201/9780429258480", NA, NA, "10.1637/9004-072709-Reg.1", _x000D_
NA, "10.4315/0362-028X-71.2.264", NA, NA, "10.1111/j.1365-2672.2011.05038.x", "10.1080/00071668.2010.537306"), first.page = c(NA, "5765", NA, NA, NA, NA, "625", NA, NA, NA, NA, NA, NA, NA, NA, NA, NA, NA, NA, NA), article.title = c(NA, "Quantifying transmission of Campylobacter spp. among broilers", NA, NA, NA, NA, "Quantifying transmission of Campylobacter jejuni in commercial broiler flocks", NA, NA, NA, NA, NA, NA, NA, NA, NA, NA, "Comparison of different sampling strategies and laboratory methods for the detection of C. jejuni and C. coli from broiler flocks at primary production", _x000D_
NA, NA), volume = c(NA, "71", NA, NA, NA, NA, "75", NA, NA, NA, NA, NA, NA, NA, NA, NA, NA, NA, NA, NA), author = c(NA, "Van", NA, NA, NA, NA, "Van", NA, NA, NA, "Gelman", NA, NA, NA, NA, NA, "Wagenaar", "Vidal", NA, NA), year = c(NA, "2005", "2000", NA, NA, NA, "2009", NA, NA, NA, "2003", NA, NA, NA, NA, NA, NA, "2012", NA, NA), journal.title = c(NA, "Applied and Environmental Microbiology", NA, NA, NA, NA, "Applied and Environmental Microbiology", NA, NA, NA, NA, NA, NA, NA, NA, NA, NA, "Zoonoses and Public Health", _x000D_
NA, NA), volume.title = c(NA, NA, "A Report of the Study of Infectious Intestinal Disease in England", NA, NA, NA, NA, NA, NA, NA, "Bayesian Data Analysis", NA, NA, NA, NA, NA, "Campylobacter", NA, NA, NA), unstructured = c(NA, NA, NA, NA, NA, "HPA. Campylobacter: epidemiological data (http://www.hpa.org.uk/Topics/InfectiousDiseases/InfectionsAZ/Campylobacter/EpidemiologicalData/). Accessed March 2011.", NA, "FSA/Defra/BBSRC. Campylobacter Strategy Workshop, 12–14 October 2009.", NA, NA, NA, "Snary EL , Kosmider R , Haq Z . Epidemiological studies and development of practical control measures for Campylobacter in broiler flocks: revising the on-farm module of a quantitative risk assessment. Project OZ0608: report to Defra, 2006.", _x000D_
"FSA. A UK survey of Campylobacter and Salmonella contamination of fresh chicken at retail sale. Food Survey Information Sheet 04/09 (http://www.food.gov.uk/multimedia/pdfs/fsis0409.pdf). Accessed March 2011.", NA, "FSA. Science and evidence strategy 2010–2015 (http://www.food.gov.uk/multimedia/pdfs/publication/sciencestrategy0210.pdf). Accessed March 2011.", NA, NA, NA, NA, NA))</t>
  </si>
  <si>
    <t>S0950268813002926</t>
  </si>
  <si>
    <t>list(date = "2013-11-20", content.version = "unspecified", delay.in.days = 0, URL = "https://www.cambridge.org/core/terms")</t>
  </si>
  <si>
    <t>list(value = "Copyright © Cambridge University Press 2013 ", name = "license", label = "License", group.name = "copyright_and_licensing", group.label = "Copyright and Licensing")</t>
  </si>
  <si>
    <t>2004-12</t>
  </si>
  <si>
    <t>10.1080/01652176.2004.9695177</t>
  </si>
  <si>
    <t>146-155</t>
  </si>
  <si>
    <t>Transmission of classical swine fever. A review</t>
  </si>
  <si>
    <t>list(given = c("S.", "J.", "F.", "H.", "A."), family = c("Ribbens", "Dewulf", "Koenen", "Laevens", "de Kruif"), sequence = c("first", "additional", "additional", "additional", "additional"))</t>
  </si>
  <si>
    <t>list(URL = "http://www.tandfonline.com/doi/pdf/10.1080/01652176.2004.9695177", content.type = "unspecified", content.version = "vor", intended.application = "similarity-checking")</t>
  </si>
  <si>
    <t>list(key = c("CIT0001", "CIT0002", "CIT0003", "CIT0004", "CIT0005", "CIT0006", "CIT0007", "CIT0008", "CIT0009", "CIT0010", "CIT0011", "CIT0012", "CIT0013", "CIT0014", "CIT0015", "CIT0016", "CIT0017", "CIT0018", "CIT0019", "CIT0020", "CIT0021", "CIT0022", "CIT0023", "CIT0024", "CIT0025", "CIT0026", "CIT0027", "CIT0028", "CIT0029", "CIT0030", "CIT0031", "CIT0032", "CIT0033", "CIT0034", "CIT0035", "CIT0036", "CIT0037", "CIT0038", "CIT0039", "CIT0040", "CIT0041", "CIT0042", "CIT0043", "CIT0044", "CIT0045", _x000D_
"CIT0046", "CIT0047", "CIT0048", "CIT0049", "CIT0050", "CIT0051", "CIT0052", "CIT0053", "CIT0054", "CIT0055", "CIT0056", "CIT0057", "CIT0058", "CIT0059", "CIT0060", "CIT0061", "CIT0062", "CIT0063", "CIT0064", "CIT0065", "CIT0066", "CIT0067", "CIT0068", "CIT0069", "CIT0070", "CIT0071", "CIT0072", "CIT0073", "CIT0074", "CIT0075", "CIT0076", "CIT0077", "CIT0078", "CIT0079", "CIT0080", "CIT0081"), doi.asserted.by = c("crossref", NA, "publisher", NA, NA, NA, NA, "publisher", "publisher", NA, "publisher", _x000D_
NA, "crossref", NA, NA, NA, NA, "publisher", "publisher", "publisher", "publisher", "publisher", "publisher", "crossref", "publisher", "publisher", "crossref", "publisher", "publisher", "publisher", "publisher", NA, "publisher", NA, NA, NA, "publisher", "publisher", "publisher", NA, "publisher", NA, NA, "crossref", "publisher", "publisher", NA, "publisher", "publisher", "publisher", "publisher", "publisher", "publisher", "publisher", "publisher", "publisher", "publisher", NA, NA, NA, "publisher", _x000D_
NA, "publisher", NA, NA, NA, "publisher", "publisher", "publisher", NA, "publisher", "publisher", "publisher", NA, "publisher", "publisher", "publisher", NA, "publisher", NA, "publisher"), first.page = c("287", "315", NA, NA, "5", "L273", "1", NA, NA, "232", NA, "161", "885", "370", "63", "381", "735", NA, NA, NA, NA, NA, NA, "614", NA, NA, "65", NA, NA, NA, NA, "859", NA, "464", "201", "73", NA, NA, NA, "56", NA, NA, "123", "41", NA, NA, "140", NA, NA, NA, NA, NA, NA, NA, NA, NA, NA, NA, NA, NA, _x000D_
NA, "91", NA, NA, NA, NA, NA, NA, NA, "611", NA, NA, NA, "615", NA, NA, NA, "159", NA, NA, NA), DOI = c("10.20506/rst.21.2.1332", NA, "10.1046/j.1439-0531.2000.00270.x", NA, NA, NA, NA, "10.1016/j.prevetmed.2003.08.007", "10.1016/0147-9571(92)90093-7", NA, "10.1016/S0378-1135(99)00045-0", NA, "10.20506/rst.11.3.638", NA, NA, NA, NA, "10.1046/j.1439-0450.2001.00467.x", "10.1136/vr.149.7.212", "10.1046/j.1439-0450.2002.00593.x", "10.1007/BF00178324", "10.1016/S0378-1135(00)00143-7", "10.1016/S0378-1135(00)00138-3", _x000D_
"10.20506/rst.20.2.1296", "10.1136/vr.149.13.377", "10.1016/S0167-5877(99)00074-4", "10.20506/rst.16.1.992", "10.1016/S0378-1135(00)00267-4", "10.1016/S0378-1135(00)00254-6", "10.1292/jvms.63.991", "10.1136/vr.116.11.288", NA, "10.1016/S0301-6226(97)00098-5", NA, NA, NA, "10.1046/j.1439-0450.2003.00670.x", "10.1017/S0950268801006537", "10.1136/vr.139.15.367", NA, "10.1016/S0378-1135(00)00139-5", NA, NA, "10.1080/01652176.1998.9694836", "10.1136/vr.145.9.243", "10.1111/j.1439-0450.1981.tb01788.x", _x000D_
NA, "10.1016/S0167-5877(03)00080-1", "10.1007/978-1-4613-2083-8_3", "10.1016/0147-9571(92)90092-6", "10.1016/S0378-1135(00)00137-1", "10.1016/S1090-0233(02)00112-0", "10.1016/S0065-3527(08)60035-4", "10.1016/S0167-5877(99)00081-1", "10.1016/S0021-9975(05)80076-3", "10.1016/S0034-5288(03)00076-6", "10.1016/S0167-5877(99)00085-9", NA, NA, NA, "10.1136/vr.150.4.102", NA, "10.1016/0378-1135(89)90044-8", NA, NA, NA, "10.1017/S0950268801006483", "10.1016/S0378-1135(00)00144-9", "10.1016/S0167-5877(99)00076-8", _x000D_
NA, "10.1080/01652176.1987.9694138", "10.1007/978-1-4613-2083-8_10", "10.1016/S0378-1135(00)00252-2", NA, "10.1007/978-1-4613-2083-8_2", "10.1046/j.1365-2672.2000.01174.x", "10.1007/978-1-4613-2083-8_1", NA, "10.1016/0378-1135(77)90003-7", NA, "10.1136/vr.122.20.479"), volume = c("21", "49", NA, NA, "316", NA, NA, NA, NA, "82", NA, NA, "11", "81", "27", "102", "147", NA, NA, NA, NA, NA, NA, "20", NA, NA, "16", NA, NA, NA, NA, NA, NA, "21", "111", "105", NA, NA, NA, "102", NA, NA, NA, "20", NA, NA, _x000D_
"30", NA, NA, NA, NA, NA, NA, NA, NA, NA, NA, NA, NA, NA, NA, "148", NA, NA, NA, NA, NA, NA, NA, "36", NA, NA, NA, "33", NA, NA, NA, NA, NA, NA, NA), author = c("Artois M", "Blaha T", NA, NA, NA, NA, "Cole CGRR", NA, NA, "Dahle J", NA, "De Vos CJ", "Depner K", "Depner K", "Depner KR", "Depner KR", "Dewulf J", NA, NA, NA, NA, NA, NA, "Elbers ARW", NA, NA, "Farez S", NA, NA, NA, NA, "Heinz FX", NA, "Hughes RW", "Kaden V", "Kaden V", NA, NA, NA, "Krassnig R", NA, "Lamsens G", "Laevens H", "Laevens H", _x000D_
NA, NA, "Meyer H", NA, NA, NA, NA, NA, NA, NA, NA, NA, NA, NA, "Ribbens S", "Ribbens S", NA, "Sharpe K", NA, NA, NA, NA, NA, NA, NA, "Stewart WC", NA, NA, NA, "Tidwell MA", NA, NA, NA, "Van Oirschot JT", NA, NA, NA), year = c("2002", "1994", NA, NA, "2001", "2002", "1962", NA, NA, "1995", NA, "1999", "1992", "1994", "1997", "1995", "2000", NA, NA, NA, NA, NA, NA, "2001", NA, NA, "1997", NA, NA, NA, NA, "2000", NA, "1960", "1998", "1992", NA, NA, NA, "1995", NA, "1990", "1999", "1998", NA, NA, "1980", _x000D_
NA, NA, NA, NA, NA, NA, NA, NA, NA, NA, NA, "2004", NA, NA, "2001", NA, NA, NA, NA, NA, NA, NA, "1975", NA, NA, NA, "1972", NA, NA, NA, "1999", NA, NA, NA), journal.title = c("Revue Scientifique et Technique", "Tierärztliche Umschau", NA, NA, "Official Journal of the European Communities", "Official Journal of the European Communities", NA, NA, NA, "Wiener Tierarztliche Monatsschrift", NA, NA, "Revue Scientifique et Technique", "Wiener Tierärztliche Monatsschrift", "Praktische Tierarzt", "Deutsche Tierärztliche Wochenschrift", _x000D_
"Veterinary Record", NA, NA, NA, NA, NA, NA, "Revue Scientifique et Technique", NA, NA, "Revue Scientifique et Technique", NA, NA, NA, NA, NA, NA, "American Journal of Veterinary Research", "Berliner und Münchener Tierärztliche Wochenschrift", "Berliner und Münchener Tierärztliche Wochenschrift", NA, NA, NA, "Deutsche Tierärztliche Wochenschrift", NA, NA, NA, "Veterinary Quarterly", NA, NA, "Zentralblatt für Veterinärmedizin, Supplement", NA, NA, NA, NA, NA, NA, NA, NA, NA, NA, NA, "Journal Veterinary Medicine, Series B", _x000D_
"Veterinary Record", NA, "Veterinary Record", NA, NA, NA, NA, NA, NA, NA, "American Journal of Veterinary Research", NA, NA, NA, "American Journal of Veterinary Research", NA, NA, NA, NA, NA, NA, NA), unstructured = c(NA, NA, NA, "Bronsvoort, BMD, Alban, L and Greiner, M. 2004. An assessment of the annual likelihood of the introduction of foot and mouth disease virus and classical swine fever virus to the Danish pig population. Proceedings Society for Veterinary Epidemiology and Preventive Medicine. March24–262004, Martigny, Switzerland. pp.65–76.", _x000D_
NA, NA, NA, NA, NA, NA, NA, NA, NA, NA, NA, NA, NA, NA, NA, NA, NA, NA, NA, NA, NA, NA, NA, NA, NA, NA, NA, NA, NA, NA, NA, NA, NA, NA, NA, NA, NA, NA, NA, NA, NA, NA, NA, NA, NA, NA, NA, NA, NA, NA, NA, NA, NA, "Roberts, M. 1995. Evaluation of optimal size of restriction zones in disease control with particular references to classical swine fever. Proceedings of the meeting of the society for veterinary epidemiology and preventive medicine. March29–311995, Reading, UK. pp.119 1995", NA, NA, NA, _x000D_
NA, NA, "Stärk, KDC. 1998. “The role of infectious aerosols in disease transmission in pigs. In systems for preventing and control of infectious disease in pigs”. 65–89. Palmerston Thesis", "Stärk, KDC, Frey, J, Nicolet, J, Thür, B and Morris, RS. 1998. Assessment of aerosol transmission in the epidemiology of infectious disease in swine using air sampling and polymerase chain reaction assays. Proceedings of the the 15th International Pig Veterinary Society Congress. June5–91998, Birmingham, UK. pp.252 1998", _x000D_
"Staubach, C, Teuffert, J and Thulke, HH. 1997. Risk Analysis and local spread mechanisms of classical swine fever. Proceedings of the 8th conference of the international society for veterinary epidemiology and economics. July1997, Paris, France. pp.06.12.1–06.12.3. 1997", NA, NA, NA, NA, NA, NA, NA, NA, NA, NA, NA, NA, NA, "Westergaard, JM. Epidemiology of classical swine fever. Proceedings of Workshop on diagnostic procedures and measures to control classical swine fever in domestic pigs and the European wild boar. Poland. pp.119–130. Pulaway, Poland: National Veterinary Research Institute.", _x000D_
NA), series.title = c(NA, NA, NA, NA, NA, NA, "Agriculture Information Bulletin no. 241", NA, NA, NA, NA, NA, NA, NA, NA, NA, NA, NA, NA, NA, NA, NA, NA, NA, NA, NA, NA, NA, NA, NA, NA, NA, NA, NA, NA, NA, NA, NA, NA, NA, NA, NA, NA, NA, NA, NA, NA, NA, NA, NA, NA, NA, NA, NA, NA, NA, NA, NA, NA, NA, NA, NA, NA, NA, NA, NA, NA, NA, NA, NA, NA, NA, NA, NA, NA, NA, NA, NA, NA, NA, NA), volume.title = c(NA, NA, NA, NA, NA, NA, "History of hog cholera research in the US Department of Agriculture 1884–1960", _x000D_
NA, NA, NA, NA, "European Commission, development of prevention and control strategies to address animal health and related problems in densely populated livestock areas of the community‐final report", NA, NA, NA, NA, NA, NA, NA, NA, NA, NA, NA, NA, NA, NA, NA, NA, NA, NA, NA, "Virus Taxonomy. Seventh Report of the International Committee on Taxonomy of Viruses", NA, NA, NA, NA, NA, NA, NA, NA, NA, "Classical swine fever epidemic, 1990", "Epizootiology of classical swine fever: Experimental infections simulating Field conditions, and risk factors for virus transmission in the neighbourhood of an infected herd", _x000D_
NA, NA, NA, NA, NA, NA, NA, NA, NA, NA, NA, NA, NA, NA, NA, NA, NA, NA, NA, NA, NA, NA, NA, NA, NA, NA, NA, NA, NA, NA, NA, NA, NA, NA, "Diseases of swine,", NA, NA, NA), edition = c(NA, NA, NA, NA, NA, NA, NA, NA, NA, NA, NA, NA, NA, NA, NA, NA, NA, NA, NA, NA, NA, NA, NA, NA, NA, NA, NA, NA, NA, NA, NA, NA, NA, NA, NA, NA, NA, NA, NA, NA, NA, NA, NA, NA, NA, NA, NA, NA, NA, NA, NA, NA, NA, NA, NA, NA, NA, NA, NA, NA, NA, NA, NA, NA, NA, NA, NA, NA, NA, NA, NA, NA, NA, NA, NA, NA, NA, "8", NA, NA, _x000D_
NA))</t>
  </si>
  <si>
    <t>10.1016/j.vetmic.2010.07.009</t>
  </si>
  <si>
    <t>300-309</t>
  </si>
  <si>
    <t>A novel spatial and stochastic model to evaluate the within- and between-farm transmission of classical swine fever virus. I. General concepts and description of the model</t>
  </si>
  <si>
    <t>list(given = c("B.", "B.", "A.M.", "J.M."), family = c("Martínez-López", "Ivorra", "Ramos", "Sánchez-Vizcaíno"), sequence = c("first", "additional", "additional", "additional"))</t>
  </si>
  <si>
    <t>list(URL = c("https://api.elsevier.com/content/article/PII:S0378113510003445?httpAccept=text/xml", "https://api.elsevier.com/content/article/PII:S0378113510003445?httpAccept=text/plain"), content.type = c("text/xml", "text/plain"), content.version = c("vor", "vor"), intended.application = c("text-mining", "text-mining"))</t>
  </si>
  <si>
    <t>list(key = c("10.1016/j.vetmic.2010.07.009_bib0005", "10.1016/j.vetmic.2010.07.009_bib0010", "10.1016/j.vetmic.2010.07.009_bib0015", "10.1016/j.vetmic.2010.07.009_bib0020", "10.1016/j.vetmic.2010.07.009_bib0025", "10.1016/j.vetmic.2010.07.009_bib0030", "10.1016/j.vetmic.2010.07.009_bib0035", "10.1016/j.vetmic.2010.07.009_bib0040", "10.1016/j.vetmic.2010.07.009_bib0045", "10.1016/j.vetmic.2010.07.009_bib0050", "10.1016/j.vetmic.2010.07.009_bib0055", "10.1016/j.vetmic.2010.07.009_bib0060", "10.1016/j.vetmic.2010.07.009_bib0065", _x000D_
"10.1016/j.vetmic.2010.07.009_bib0070", "10.1016/j.vetmic.2010.07.009_bib0075", "10.1016/j.vetmic.2010.07.009_bib0080", "10.1016/j.vetmic.2010.07.009_bib0085", "10.1016/j.vetmic.2010.07.009_bib0090", "10.1016/j.vetmic.2010.07.009_bib0095", "10.1016/j.vetmic.2010.07.009_bib0100", "10.1016/j.vetmic.2010.07.009_bib0105"), doi.asserted.by = c("crossref", NA, "crossref", NA, "crossref", "crossref", NA, "crossref", "crossref", "crossref", NA, NA, "crossref", NA, NA, "crossref", "crossref", NA, NA, "crossref", _x000D_
"crossref"), first.page = c("361", NA, "263", NA, "795", "157", "271", "187", "187", "293", NA, NA, "53", NA, NA, "687", "119", NA, NA, "219", "285"), DOI = c("10.1038/280361a0", NA, "10.1016/j.prevetmed.2003.08.007", NA, "10.20506/rst.22.3.1433", "10.1016/S0167-5877(99)00074-4", NA, "10.1016/j.vetmic.2005.04.009", "10.1016/j.vetmic.2005.04.009", "10.1017/S0950268801006537", NA, NA, "10.1051/vetres:2008029", NA, NA, "10.1136/vr.160.20.687", "10.1016/0167-5877(95)00524-2", NA, NA, "10.1016/S0167-5877(99)00077-X", _x000D_
"10.1017/S0950268801006483"), article.title = c("Population biology of infectious diseases: Part I", NA, "Neighbourhood infections of classical swine fever during the 1997–1998 epidemic in the Netherlands", NA, "The risk of the introduction of classical swine fever virus at regional level in the European Union: a conceptual framework", "The classical swine fever epidemic 1997–1998 in the Netherlands: descriptive epidemiology", "Spatial and stochastic simulation to evaluate the impact of events and control measures on the 1997–1998 classical swine fever epidemic in The Netherlands. I. Description of simulation model", _x000D_
"Monte Calro simulation of classical swine fever epidemics and control. I. General concepts and description of the model", "Monte Calro simulation of classical swine fever epidemics and control. II. Validation of the model", "Within- and between-pen transmission of Classical Swine Fever Virus: a new method to estimate the basic reproduction ration from transmission experiments", NA, "Evaluation of the potential spread and effectiveness of control measures for Classical Swine Fever into Spain by using a spatial and stochastic model", _x000D_
"A mobility model for classical swine fever in feral pig populations", NA, NA, "Evidence of indirect transmission of classical swine fever virus through contacts with people", "Simulation studies on the epidemiological impact of national identification and recording systems on the control of classical swine fever in Belgium", NA, NA, "Quantification of the transmission of classical swine fever virus between farms during the 1997–1998 epidemic in The Netherlands", "Rate of inter-farm transmission of classical swine fever virus by different types of contact during the 1997–1998 epidemic in The Netherlands"_x000D_
), volume = c("280", NA, "61", NA, "22", "42", "42", "108", "108", "128", NA, NA, "39", NA, NA, "160", "26", NA, NA, "42", "128"), author = c("Anderson", "Anderson", "Crauwels", NA, "De Vos", "Elbers", "Jalvingh", "Kartsen", "Kartsen", "Klinkenberg", "MAPA", "Martínez-López", "Milne", "OIE", "OIE", "Ribbens", "Saatkamp", NA, NA, "Stegeman", "Stegeman"), year = c("1979", "1991", "2003", NA, "2003", "1999", "1999", "2005", "2005", "2002", "2006", "2009", "2008", "2009", "2009", "2007", "1996", NA, _x000D_
NA, "1999", "2002"), journal.title = c("Nature", NA, "Prev. Vet. Med.", NA, "Rev. Sci. Technol.", "Prev. Vet. Med.", "Vet. Microbiol.", "Vet. Microbiol.", "Vet. Microbiol.", "Epidemiol. Infect.", NA, NA, "Vet. Res.", NA, NA, "Vet. Rec.", "Prev. Vet. Med.", NA, NA, "Prev. Vet. Med.", "Epidemiol. Infect."), series.title = c(NA, "Infectious Diseases of Humans", NA, NA, NA, NA, NA, NA, NA, NA, "Manual práctico de operaciones en la lucho contra la peste porcina clásica (PPC)", "12th International Symposium on Veterinary Epidemiology and Economics (ISVEE)", _x000D_
NA, "Handistatus II", "WAHID", NA, NA, NA, NA, NA, NA), unstructured = c(NA, NA, NA, "CyL expert opinion (2008). Expert elicitation performed for foot-and-mouth disease and classical swine fever with the Castile and Leon veterinary services, during November 5th 2008. Not published.", NA, NA, NA, NA, NA, NA, NA, NA, NA, NA, NA, NA, NA, "Sanson, R.L., 1993. The development of a decision support system for an animal disease emergency. Ph.D. thesis. Massey University, Palmerston North, New Zealand, 264 pages.", _x000D_
"Stärk, K.D.C., 1998. Systems for the prevention and control of infectious diseases in pigs. PhD thesis. EpiCentre, Massey University, New Zealand.", NA, NA))</t>
  </si>
  <si>
    <t>S0378113510003445</t>
  </si>
  <si>
    <t>2014-12</t>
  </si>
  <si>
    <t>10.1016/j.vetmic.2014.10.022</t>
  </si>
  <si>
    <t>353-361</t>
  </si>
  <si>
    <t>Quantification of different classical swine fever virus transmission routes within a single compartment</t>
  </si>
  <si>
    <t>list(given = c("Eefke", "Jantien", "Willie"), family = c("Weesendorp", "Backer", "Loeffen"), sequence = c("first", "additional", "additional"), ORCID = c(NA, NA, "https://orcid.org/0000-0003-4732-4590"), authenticated.orcid = c(NA, NA, FALSE))</t>
  </si>
  <si>
    <t>list(URL = c("https://api.elsevier.com/content/article/PII:S0378113514005008?httpAccept=text/xml", "https://api.elsevier.com/content/article/PII:S0378113514005008?httpAccept=text/plain"), content.type = c("text/xml", "text/plain"), content.version = c("vor", "vor"), intended.application = c("text-mining", "text-mining"))</t>
  </si>
  <si>
    <t>list(key = c("10.1016/j.vetmic.2014.10.022_bib0005", "10.1016/j.vetmic.2014.10.022_bib0010", "10.1016/j.vetmic.2014.10.022_bib0015", "10.1016/j.vetmic.2014.10.022_bib0020", "10.1016/j.vetmic.2014.10.022_bib0025", "10.1016/j.vetmic.2014.10.022_bib0030", "10.1016/j.vetmic.2014.10.022_bib0035", "10.1016/j.vetmic.2014.10.022_bib0040", "10.1016/j.vetmic.2014.10.022_bib0045", "10.1016/j.vetmic.2014.10.022_bib0050", "10.1016/j.vetmic.2014.10.022_bib0055", "10.1016/j.vetmic.2014.10.022_bib0060", "10.1016/j.vetmic.2014.10.022_bib0065", _x000D_
"10.1016/j.vetmic.2014.10.022_bib0070", "10.1016/j.vetmic.2014.10.022_bib0075", "10.1016/j.vetmic.2014.10.022_bib0080", "10.1016/j.vetmic.2014.10.022_bib0085", "10.1016/j.vetmic.2014.10.022_bib0090", "10.1016/j.vetmic.2014.10.022_bib0095", "10.1016/j.vetmic.2014.10.022_bib0100", "10.1016/j.vetmic.2014.10.022_bib0105", "10.1016/j.vetmic.2014.10.022_bib0110", "10.1016/j.vetmic.2014.10.022_bib0115", "10.1016/j.vetmic.2014.10.022_bib0120", "10.1016/j.vetmic.2014.10.022_bib0125", "10.1016/j.vetmic.2014.10.022_bib0130", _x000D_
"10.1016/j.vetmic.2014.10.022_bib0135", "10.1016/j.vetmic.2014.10.022_bib0140", "10.1016/j.vetmic.2014.10.022_bib0145", "10.1016/j.vetmic.2014.10.022_bib0150", "10.1016/j.vetmic.2014.10.022_bib0155", "10.1016/j.vetmic.2014.10.022_bib0160", "10.1016/j.vetmic.2014.10.022_bib0165", "10.1016/j.vetmic.2014.10.022_bib0170"), doi.asserted.by = c("crossref", "crossref", "crossref", NA, "crossref", "crossref", NA, "crossref", "crossref", NA, NA, "crossref", NA, "crossref", "crossref", NA, "crossref", "crossref", _x000D_
"crossref", "crossref", "crossref", "crossref", "crossref", "crossref", "crossref", NA, "crossref", "crossref", "crossref", "crossref", "crossref", "crossref", "crossref", "crossref"), first.page = c("849", "1374", "263", "735", "196", "647", "394", "991", "17", "464", NA, "293", "37", "145", "41", "103", "243", "177", "141", "249", "143", "293", "209", "146", "201", "50SL 60S", "3", "151", "50", "59", "9", "222", "275", "262"), DOI = c("10.1098/rsif.2008.0408", "10.1016/S0264-410X(99)00398-9", "10.1016/j.prevetmed.2003.08.007", _x000D_
NA, "10.1016/j.vetmic.2008.09.056", "10.1051/vetres:2006026", NA, "10.1292/jvms.63.991", "10.1016/S0378-1135(00)00253-4", NA, NA, "10.1017/S0950268801006537", NA, "10.1016/j.mbs.2003.08.005", "10.1080/01652176.1998.9694836", NA, "10.1136/vr.145.9.243", "10.1016/S0167-5877(00)00195-1", "10.1016/S0167-5877(02)00155-1", "10.1016/S0167-5877(99)00079-3", "10.1046/j.1439-0450.2001.00429.x", "10.1016/S0378-1135(00)00195-4", "10.1016/S0378-1135(00)00146-2", "10.1080/01652176.2004.9695177", "10.1016/S0167-5877(99)00076-8", _x000D_
NA, "10.1016/S0378-1135(00)00252-2", "10.1016/j.jviromet.2004.04.014", "10.1016/j.vetmic.2007.08.013", "10.1051/vetres/2009041", "10.1016/j.vetmic.2008.06.008", "10.1016/j.vetmic.2008.09.073", "10.1016/j.vetmic.2009.09.028", "10.1016/j.vetmic.2010.06.032"), article.title = c("Modelling the effectiveness and risks of vaccination strategies to control classical swine fever epidemics", "Determination of the onset of the herd-immunity induced by the E2 sub-unit vaccine against classical swine fever virus", _x000D_
"Neighbourhood infections of classical swine fever during the 1997–1998 epidemic in the Netherlands", "Airborne transmission of classical swine fever virus under experimental conditions", "Comparison of viraemia- and clinical-based estimates of within- and between-pen transmission of classical swine fever virus from three transmission experiments", "Quantification of within- and between-pen transmission of foot-and-mouth disease virus in pigs", NA, "The effect of vaccination with the PAV-250 strain classical swine fever (CSF) virus on the airborne transmission of CSF virus", _x000D_
"Molecular epidemiology of a large classical swine fever epidemic in the European Union in 1997–1998", "Some factors that may influence hog cholera transmission", NA, "Within- and between-pen transmission of Classical Swine Fever Virus: a new method to estimate the basic reproduction ratio from transmission experiments", "E2 subunit marker vaccines reduce transmission of classical swine fever virus sufficiently to halt epidemics", "Quantification of the effect of control strategies on classical swine fever epidemics", _x000D_
"An experimental infection with classical swine fever virus in Weaner pigs. I. Transmission of the virus, course of the disease, and antibody response", "Risk factors for the transmission of classical swine fever virus to herds in the close neighbourhood of an infected herd", "Experimental infection of slaughter pigs with classical swine fever virus: transmission of the virus, course of the disease and antibody response", "Spatial and stochastic simulation to compare two emergency-vaccination strategies with a marker vaccine in the 1997/1998 Dutch Classical Swine Fever epidemic", _x000D_
"Simulated effect of pig-population density on epidemic size and choice of control strategy for classical swine fever epidemics in The Netherlands", "A model to estimate the financial consequences of classical swine fever outbreaks: principles and outcomes", "Descriptive epidemiology of a classical swine fever outbreak in the Limburg Province of Belgium in 1997", "Analysis of classical swine fever virus replication kinetics allows differentiation of highly virulent from avirulent strains", "Development of a classical swine fever subunit marker vaccine and companion diagnostic test", _x000D_
"Transmission of classical swine fever: a review", "Transmission of classical swine fever virus within herds during the 1997–1998 epidemic in the Netherlands", "Epizootiology of swine fever", "The 1997/1998 epizootic of swine fever in the Netherlands: control strategies under a non-vaccination regimen", "Detection of economically important viruses in boar semen by quantitative real-time PCR technology", "Detection and quantification of classical swine fever virus in air samples originating from infected pigs and experimentally produced aerosols", _x000D_
"Effect of strain and inoculation dose of classical swine fever virus on within-pen transmission", "Dynamics of virus excretion via different routes in pigs experimentally infected with classical swine fever virus strains of high, moderate or low virulence", "Quantification of classical swine fever virus in aerosols originating from pigs infected with strains of high, moderate or low virulence", "The effect of tissue degradation on detection of infectious virus and viral RNA to diagnose classical swine fever virus", _x000D_
"Transmission of classical swine fever virus depends on the clinical course of infection which is associated with high and low levels of virus excretion"), volume = c("6", "18", "61", "147", "135", "37", NA, "63", "77", "21", NA, "128", NA, "186", "20", NA, "145", "48", "56", "42", "48", "74", "73", "26", "42", "9", "77", "120", "127", "40", "133", "135", "141", "147"), author = c("Backer", "Bouma", "Crauwels", "Dewulf", "Durand", "Eblé", "Finney", "González", "Greiser-Wilke", "Hughes", "Keeling", _x000D_
"Klinkenberg", "Klinkenberg", "Klinkenberg", "Laevens", "Laevens", "Laevens", "Mangen", "Mangen", "Meuwissen", "Mintiens", "Mittelholzer", "Moormann", "Ribbens", "Stegeman", "Terpstra", "Terpstra", "Van Rijn", "Weesendorp", "Weesendorp", "Weesendorp", "Weesendorp", "Weesendorp", "Weesendorp"), year = c("2009", "2000", "2003", "2000", "2009", "2006", "1978", "2001", "2000", "1960", "2008", "2002", "2003", "2003", "1998", "1999", "1999", "2001", "2002", "1999", "2001", "2000", "2000", "2004", "1999", _x000D_
"1987", "2000", "2004", "2008", "2009", "2009", "2009", "2010", "2011"), journal.title = c("J. R. Soc. Interface", "Vaccine", "Prev. Vet. Med.", "Vet. Rec.", "Vet. Microbiol.", "Vet. Res.", NA, "J. Vet. Med. Sci.", "Vet. Microbiol.", "Am. J. Vet. Res.", NA, "Epidemiol. Infect.", NA, "Math. Biosci.", "Vet. Q.", NA, "Vet. Rec.", "Prev. Vet. Med.", "Prev. Vet. Med.", "Prev. Vet. Med.", "J. Vet. Med. B: Infect. Dis. Vet. Public Health", "Vet. Microbiol.", "Vet. Microbiol.", "Vet. Q.", "Prev. Vet. Med.", _x000D_
"Vet. Q.", "Vet. Microbiol.", "J. Virol. Methods", "Vet. Microbiol.", "Vet. Res.", "Vet. Microbiol.", "Vet. Microbiol.", "Vet. Microbiol.", "Vet. Microbiol."), series.title = c(NA, NA, NA, NA, NA, NA, "Statistical Methods in Biological Assay", NA, NA, NA, "Modeling Infectious Diseases in Humans and Animals", NA, "Mathematical Epidemiology and the Control of Classical Swine Fever Virus", NA, NA, "Epizootiology of Classical Swine Fever: Experimental Infections Simulating Field Conditions, and Risk Factors for Virus Transmission in the Neighbourhood of an Infected Herd", _x000D_
NA, NA, NA, NA, NA, NA, NA, NA, NA, NA, NA, NA, NA, NA, NA, NA, NA, NA), issue = c(NA, NA, NA, NA, NA, NA, NA, NA, NA, NA, NA, NA, NA, NA, NA, NA, NA, NA, NA, NA, NA, NA, NA, NA, NA, "Suppl. 1", NA, NA, NA, NA, NA, NA, NA, NA))</t>
  </si>
  <si>
    <t>S0378113514005008</t>
  </si>
  <si>
    <t>list(name = "Dutch Ministry of Economic Affairs", award = "WOT-01-003-010-01")</t>
  </si>
  <si>
    <t>list(date = "2014-12-01", content.version = "tdm", delay.in.days = 0, URL = "https://www.elsevier.com/tdm/userlicense/1.0/")</t>
  </si>
  <si>
    <t>list(value = c("Elsevier", "Quantification of different classical swine fever virus transmission routes within a single compartment", "Veterinary Microbiology", "https://doi.org/10.1016/j.vetmic.2014.10.022", "article", "Copyright © 2014 Elsevier B.V. All rights reserved."), name = c("publisher", "articletitle", "journaltitle", "articlelink", "content_type", "copyright"), label = c("This article is maintained by", "Article Title", "Journal Title", "CrossRef DOI link to publisher maintained version", _x000D_
"Content Type", "Copyright"))</t>
  </si>
  <si>
    <t>2011-02</t>
  </si>
  <si>
    <t>10.1016/j.prevetmed.2010.11.010</t>
  </si>
  <si>
    <t>2-3</t>
  </si>
  <si>
    <t>152-164</t>
  </si>
  <si>
    <t>Time-dependent infection probability of classical swine fever via excretions and secretions</t>
  </si>
  <si>
    <t>list(given = c("Eefke", "Willie", "Arjan", "Clazien"), family = c("Weesendorp", "Loeffen", "Stegeman", "de Vos"), sequence = c("first", "additional", "additional", "additional"))</t>
  </si>
  <si>
    <t>list(URL = c("https://api.elsevier.com/content/article/PII:S0167587710003338?httpAccept=text/xml", "https://api.elsevier.com/content/article/PII:S0167587710003338?httpAccept=text/plain"), content.type = c("text/xml", "text/plain"), content.version = c("vor", "vor"), intended.application = c("text-mining", "text-mining"))</t>
  </si>
  <si>
    <t>list(key = c("10.1016/j.prevetmed.2010.11.010_bib0005", "10.1016/j.prevetmed.2010.11.010_bib0010", "10.1016/j.prevetmed.2010.11.010_bib0015", "10.1016/j.prevetmed.2010.11.010_bib0020", "10.1016/j.prevetmed.2010.11.010_bib0025", "10.1016/j.prevetmed.2010.11.010_bib0030", "10.1016/j.prevetmed.2010.11.010_bib0035", "10.1016/j.prevetmed.2010.11.010_bib0040", "10.1016/j.prevetmed.2010.11.010_bib0045", "10.1016/j.prevetmed.2010.11.010_bib0050", "10.1016/j.prevetmed.2010.11.010_bib0055", "10.1016/j.prevetmed.2010.11.010_bib0060", _x000D_
"10.1016/j.prevetmed.2010.11.010_bib0065", "10.1016/j.prevetmed.2010.11.010_bib0070", "10.1016/j.prevetmed.2010.11.010_bib0075", "10.1016/j.prevetmed.2010.11.010_bib0080", "10.1016/j.prevetmed.2010.11.010_bib0085", "10.1016/j.prevetmed.2010.11.010_bib0090", "10.1016/j.prevetmed.2010.11.010_bib0095", "10.1016/j.prevetmed.2010.11.010_bib0100", "10.1016/j.prevetmed.2010.11.010_bib0105", "10.1016/j.prevetmed.2010.11.010_bib0110", "10.1016/j.prevetmed.2010.11.010_bib0115", "10.1016/j.prevetmed.2010.11.010_bib0120", _x000D_
"10.1016/j.prevetmed.2010.11.010_bib0125", "10.1016/j.prevetmed.2010.11.010_bib0130", "10.1016/j.prevetmed.2010.11.010_bib0135", "10.1016/j.prevetmed.2010.11.010_bib0140", "10.1016/j.prevetmed.2010.11.010_bib0145", "10.1016/j.prevetmed.2010.11.010_bib0150", "10.1016/j.prevetmed.2010.11.010_bib0155", "10.1016/j.prevetmed.2010.11.010_bib0160", "10.1016/j.prevetmed.2010.11.010_bib0165", "10.1016/j.prevetmed.2010.11.010_bib0170", "10.1016/j.prevetmed.2010.11.010_bib0175", "10.1016/j.prevetmed.2010.11.010_bib0180", _x000D_
"10.1016/j.prevetmed.2010.11.010_bib0185", "10.1016/j.prevetmed.2010.11.010_bib0225", "10.1016/j.prevetmed.2010.11.010_bib0195", "10.1016/j.prevetmed.2010.11.010_bib0200", "10.1016/j.prevetmed.2010.11.010_bib0205", "10.1016/j.prevetmed.2010.11.010_bib0210", "10.1016/j.prevetmed.2010.11.010_bib0215", "10.1016/j.prevetmed.2010.11.010_bib0220"), doi.asserted.by = c("crossref", NA, NA, "crossref", "crossref", "crossref", "crossref", "crossref", "crossref", "crossref", NA, "crossref", "crossref", "crossref", _x000D_
"crossref", NA, "crossref", "crossref", "crossref", NA, "crossref", NA, "crossref", "crossref", "crossref", "crossref", "crossref", NA, NA, "crossref", "crossref", NA, "crossref", "crossref", NA, "crossref", "crossref", NA, "crossref", "crossref", "crossref", "crossref", "crossref", "crossref"), first.page = c("398", NA, NA, "849", "9", "187", "1374", "263", "239", "1467", "735", "196", "377", "157", "65", NA, "109", "29", "991", NA, "228", NA, "367", "177", "249", "27", "297", NA, NA, "438", "687", _x000D_
"91", "164", "285", "201", "85", "59", NA, "50", "249", "9", "222", "26", "479"), DOI = c("10.1136/vr.160.12.398", NA, NA, "10.1098/rsif.2008.0408", "10.1186/1746-6148-4-9", "10.1016/j.prevetmed.2008.01.012", "10.1016/S0264-410X(99)00398-9", "10.1016/j.prevetmed.2003.08.007", "10.1016/S0378-1135(99)00045-0", "10.1016/S0264-410X(00)00347-9", NA, "10.1016/j.vetmic.2008.09.056", "10.1136/vr.149.13.377", "10.1016/S0167-5877(99)00074-4", "10.20506/rst.16.1.992", NA, "10.1016/S0378-1135(00)00267-4", "10.1016/S0378-1135(00)00254-6", _x000D_
"10.1292/jvms.63.991", NA, "10.1080/01652176.2000.9695064", NA, "10.1136/vr.139.15.367", "10.1016/S0167-5877(00)00195-1", "10.1016/S0167-5877(99)00079-3", "10.1016/S0167-5877(03)00080-1", "10.1016/S0167-5877(99)00081-1", NA, NA, "10.1111/j.1439-0450.2004.00783.x", "10.1136/vr.160.20.687", NA, "10.1053/tvjl.1998.0346", "10.1017/S0950268801006483", NA, "10.1016/S0378-1135(01)00409-6", "10.1051/vetres/2009041", NA, "10.1016/j.vetmic.2007.08.013", "10.1016/j.vetmic.2008.05.020", "10.1016/j.vetmic.2008.06.008", _x000D_
"10.1016/j.vetmic.2008.09.073", "10.1016/j.vetmic.2006.06.014", "10.1136/vr.122.20.479"), article.title = c("Descriptive epidemiology of the outbreak of classical swine fever in Catalonia (Spain), 2001/2002", NA, NA, "Modelling the effectiveness and risks of vaccination strategies to control classical swine fever epidemics", "Local spread of classical swine fever upon virus introduction into The Netherlands: mapping of areas at high risk", "Simulating the spread of classical swine fever virus between a hypothetical wild-boar population and domestic pig herds in Denmark", _x000D_
"Determination of the onset of the herd-immunity induced by the E2 sub-unit vaccine against classical swine fever virus", "Neighbourhood infections of classical swine fever during the 1997–1998 epidemic in The Netherlands", "Transmission of classical swine fever virus by artificial insemination", "Chimeric (marker) C-strain viruses induce clinical protection against virulent classical swine fever virus (CSFV) and reduce transmission of CSFV between vaccinated pigs", "Airborne transmission of classical swine fever virus under experimental conditions", _x000D_
"Comparison of viraemia- and clinical-based estimates of within- and between-pen transmission of classical swine fever virus from three transmission experiments", "Factors associated with the introduction of classical swine fever virus into pig herds in the central area of the 1997/1998 epidemic in The Netherlands", "The classical swine fever epidemic 1997–1998 in the Netherlands: descriptive epidemiology", "Potential animal health hazards of pork and pork products", NA, "Detection of classical swine fever virus in semen of infected boars", _x000D_
"Epidemiology of classical swine fever in Germany in the 1990s", "The effect of vaccination with the PAV-250 strain classical swine fever (CSF) virus on the airborne transmission of CSF virus", NA, "Transmission of classical swine fever virus by artificial insemination during the 1997–1998 epidemic in The Netherlands: a descriptive epidemiological study", NA, "Epidemiological characteristics of an outbreak of classical swine fever in an area of high pig density", "Spatial and stochastic simulation to compare two emergency-vaccination strategies with a marker vaccine in the 1997/1998 Dutch classical swine fever epidemic", _x000D_
"A model to estimate the financial consequences of classical swine fever outbreaks: principles and outcomes", "Risk analysis of the spread of classical swine fever virus through “neighbourhood infections” for different regions in Belgium", "Spatial and stochastic simulation to evaluate the impact of events and control measures on the 1997–1998 classical swine fever epidemic in The Netherlands II. Comparison of control strategies", NA, NA, "An experimental infection (II) to investigate the importance of indirect classical swine fever virus transmission by excretions and secretions of infected weaner pigs", _x000D_
"Evidence of indirect transmission of classical swine fever virus through contacts with people", "Epidemiology of the 2000 CSF outbreak in East Anglia: preliminary findings", "The role of infectious aerosols in disease transmission in pigs", "Rate of inter-herd transmission of classical swine fever virus by different types of contact during the 1997–1998 epidemic in The Netherlands", "Epizootiology of hog cholera", "Classical swine fever (CSF) marker vaccine. Trial I. Challenge studies in weaner pigs", _x000D_
"Effect of strain and inoculation dose of classical swine fever virus on within-pen transmission", "Transmission of classical swine fever virus depends on the clinical course of infection which is associated with high and low levels of virus excretion", "Detection and quantification of classical swine fever virus in air samples originating from infected pigs and experimentally produced aerosols", "Survival of classical swine fever virus at various temperatures in faeces and urine derived from experimentally infected pigs", _x000D_
"Dynamics of virus excretion via different routes in pigs experimentally infected with classical swine fever virus strains of high, moderate or low virulence", "Quantification of classical swine fever virus in aerosols originating from pigs infected with strains of high, moderate or low virulence", "Limited BVDV transmission and full protection against CSFV transmission in pigs experimentally infected with BVDV type 1b", "Outbreaks of classical swine fever in Great Britain in 1986"), volume = c("160", _x000D_
NA, NA, "6", "4", "85", "18", "61", "67", "19", "147", "135", "149", "42", "16", NA, "77", "77", "63", NA, "22", NA, "139", "48", "42", "60", "42", NA, NA, "51", "160", "148", "158", "128", NA, "83", "40", NA, "127", "132", "133", "135", "118", "122"), author = c("Allepuz", NA, NA, "Backer", "Boender", "Boklund", "Bouma", "Crauwels", "De Smit", "De Smit", "Dewulf", "Durand", "Elbers", "Elbers", "Farez", "Finney", "Floegel", "Fritzemeier", "Gonzalez", "Haas", "Hennecken", NA, "Koenen", "Mangen", "Meuwissen", _x000D_
"Mintiens", "Nielen", "Palisade", NA, "Ribbens", "Ribbens", "Sharpe", "Stärk", "Stegeman", "Terpstra", "Uttenthal", "Weesendorp", "Weesendorp", "Weesendorp", "Weesendorp", "Weesendorp", "Weesendorp", "Wieringa-Jelsma", "Williams"), year = c("2007", NA, NA, "2009", "2008", "2008", "2000", "2003", "1999", "2001", "2000", "2009", "2001", "1999", "1997", "1978", "2000", "2000", "2001", "1999", "2000", NA, "1996", "2001", "1999", "2003", "1999", "2004", NA, "2004", "2007", "2001", "1999", "2002", "1988", _x000D_
"2001", "2009", "2010", "2008", "2008", "2009", "2009", "2006", "1988"), journal.title = c("Vet. Rec.", NA, NA, "J. R. Soc. Interface", "BMC Vet. Res.", "Prev. Vet. Med.", "Vaccine", "Prev. Vet. Med.", "Vet. Microbiol.", "Vaccine", "Vet. Rec.", "Vet. Microbiol.", "Vet. Rec.", "Prev. Vet. Med.", "Rev. Sci. Tech.", NA, "Vet. Microbiol.", "Vet. Microbiol.", "J. Vet. Med. Sci.", NA, "Vet. Q.", NA, "Vet. Rec.", "Prev. Vet. Med.", "Prev. Vet. Med.", "Prev. Vet. Med.", "Prev. Vet. Med.", NA, NA, "J. Vet. Med. B Infect. Dis. Vet. Public Health", _x000D_
"Vet. Rec.", "Vet. Rec.", "Vet. J.", "Epidemiol. Infect.", NA, "Vet. Microbiol.", "Vet. Res.", "Vet. Microbiol.", "Vet. Microbiol.", "Vet. Microbiol.", "Vet. Microbiol.", "Vet. Microbiol.", "Vet. Microbiol.", "Vet. Rec."), unstructured = c(NA, "Anonymous, 1999. Principles and guidelines for the conduct of microbiological risk assessment CAC/GL-30. http://www.codexalimentarius.net/download/standards/357/CXG_030e.pdf. (accessed 27.10.09).", "Anonymous, 2005. Wijziging van het Varkensbesluit en het Ingrepenbesluit (implementatie richtlijnen nr 2001/88/EG en nr. 2001/93/EG) van 3 maart 2005. Staatsblad van het Koninkrijk der Nederlanden, p. 146.", _x000D_
NA, NA, NA, NA, NA, NA, NA, NA, NA, NA, NA, NA, NA, NA, NA, NA, NA, NA, "Klinkenberg, D., Bouma, A., Floegel-Niesmann, G., De Jong, M.C., 2003. E2 subunit marker vaccines reduce transmission of classical swine fever virus sufficiently to halt epidemics. Mathematical epidemiology the control of classical swine fever virus. PhD thesis University of Utrecht, The Netherlands, pp. 37–60.", NA, NA, NA, NA, NA, NA, "Ribbens, S., 2009. Infectious disease modeling (with specific reference to classical swine fever virus). Evaluating infection spread in Belgian pig herds using classical swine fever as a model. PhD thesis University of Ghent, Belgium, pp. 38–66.", _x000D_
NA, NA, NA, NA, NA, NA, NA, NA, NA, NA, NA, NA, NA, NA, NA), series.title = c(NA, NA, NA, NA, NA, NA, NA, NA, NA, NA, NA, NA, NA, NA, NA, "Statistical Methods in Biological Assay", NA, NA, NA, "Quantitative Microbial Risk Assessment", NA, NA, NA, NA, NA, NA, NA, "Guide to using @Risk. Risk Analysis and Simulation Add-In for Microsoft Excel, Version 4.5.3", NA, NA, NA, NA, NA, NA, "Classical Swine Fever and Related Viral Infections", NA, NA, NA, NA, NA, NA, NA, NA, NA))</t>
  </si>
  <si>
    <t>S0167587710003338</t>
  </si>
  <si>
    <t>list(date = "2011-02-01", content.version = "tdm", delay.in.days = 0, URL = "https://www.elsevier.com/tdm/userlicense/1.0/")</t>
  </si>
  <si>
    <t>2002-12</t>
  </si>
  <si>
    <t>10.1016/s0167-5877(02)00155-1</t>
  </si>
  <si>
    <t>141-163</t>
  </si>
  <si>
    <t>Simulated effect of pig-population density on epidemic size and choice of control strategy for classical swine fever epidemics in The Netherlands</t>
  </si>
  <si>
    <t>https://doi.org/10.1016/s0167-5877(02)00155-1</t>
  </si>
  <si>
    <t>list(given = c("M.-J.J", "M", "A.M"), family = c("Mangen", "Nielen", "Burrell"), sequence = c("first", "additional", "additional"))</t>
  </si>
  <si>
    <t>list(URL = c("https://api.elsevier.com/content/article/PII:S0167587702001551?httpAccept=text/xml", "https://api.elsevier.com/content/article/PII:S0167587702001551?httpAccept=text/plain"), content.type = c("text/xml", "text/plain"), content.version = c("vor", "vor"), intended.application = c("text-mining", "text-mining"))</t>
  </si>
  <si>
    <t>list(key = c("10.1016/S0167-5877(02)00155-1_BIB1", "10.1016/S0167-5877(02)00155-1_BIB2", "10.1016/S0167-5877(02)00155-1_BIB3", "10.1016/S0167-5877(02)00155-1_BIB4", "10.1016/S0167-5877(02)00155-1_BIB5", "10.1016/S0167-5877(02)00155-1_BIB6", "10.1016/S0167-5877(02)00155-1_BIB7", "10.1016/S0167-5877(02)00155-1_BIB8", "10.1016/S0167-5877(02)00155-1_BIB9", "10.1016/S0167-5877(02)00155-1_BIB10", "10.1016/S0167-5877(02)00155-1_BIB11", "10.1016/S0167-5877(02)00155-1_BIB12", "10.1016/S0167-5877(02)00155-1_BIB13", _x000D_
"10.1016/S0167-5877(02)00155-1_BIB14", "10.1016/S0167-5877(02)00155-1_BIB15", "10.1016/S0167-5877(02)00155-1_BIB16", "10.1016/S0167-5877(02)00155-1_BIB17", "10.1016/S0167-5877(02)00155-1_BIB18", "10.1016/S0167-5877(02)00155-1_BIB19", "10.1016/S0167-5877(02)00155-1_BIB20", "10.1016/S0167-5877(02)00155-1_BIB21"), unstructured = c("De Vos, C.J., Horst, H., Dijkhuizen, A.A., 2000. Risk of animal movements for the introduction of contagious animal diseases into densely populated livestock areas of the European Union. In: Thrusfield, M.V., Goodall, E.A. (Eds.), Proceedings of the Annual Meeting of the Society for Veterinary Epidemiology and Preventive Medicine, University of Edinburgh, March 29–31, 2001, pp. 124–136.", _x000D_
"DEFRA/DCMS, 2002. Economic cost of foot and mouth disease in the UK. Joint Working Paper of the Department for the Environment, Food and Rural Affairs and the Department of Culture, Media and Sport, March 2002. http://www.defra.gov.uk/corporate/inquiries/lessons/fmdeconcost.pdf.", NA, NA, NA, NA, NA, NA, "Law, A.W., Kelton, W.D. (Eds.), 1991. Simulation Modeling and Analysis. McGraw-Hill, Singapore.", "LNV, 2000. Regeling varkensleveringen, Ministerie van landbouw, natuurbeheer en visserij, Den Haag (in Dutch). http://www.minlnv.nl/thema/dier/varken/levering.", _x000D_
"Mangen, M.-J.J., 2002. Economic welfare analysis of simulated control strategies for classical swine fever epidemics. Ph.D. Thesis. Welfare effects of controlling the 97/98 classical swine fever epidemic in The Netherlands. Wageningen University, Wageningen, The Netherlands, Chapter 4, pp. 67–91.", NA, "Mourits, M.C.M., Nielen, M., Léon, C.D., 2001. Quantification of high-risk contacts between Dutch pig farms. In: Proceedings of the Annual Meeting of the Society for Veterinary Epidemiology and Preventive Medicine, Noordwijkerhout, The Netherlands, March 28–30, 2001.", _x000D_
NA, "Noordhuizen, J.P.T.M., Frankena, K., van der Hoofd, C.M., Graat, E.A.M. (Eds.), 1997. Application of Quantitative Methods in Veterinary Epidemiology. Wageningen Pers, Wageningen.", "RVV, 2000. Draaiboek—Klassieke varkenspest, Version 3.0. Rijksdienst voor de keuring van vee en vlees (RVV), Voorburg (in Dutch).", "Sanson, R.L., 1993. The development of a decision support system for an animal disease emergency. Ph.D. Thesis. Massey University, Palmerston North, New Zealand, 264 pp.", "Staubach, C., Teuffert, J., Thulke, H.H., 1997. Risk analysis and local spread mechanisms of classical swine fever. In: Proceedings of the Eighth International Symposium on Veterinary Epidemiology and Economics, Paris, France, July 8–11, 1997, pp. 06.12.1–06.12.3.", _x000D_
"Stegeman, A., Elbers, A.R.W., Moser, H., De Smit, H., Bouma, A., De Jong, M.C.M., 1998. Rate of transmission of classical swine fever virus between herds by various routes. In: Proceedings of the 15th IPVS Congress, Birmingham, UK, July 5–9, 1998, p. 269.", NA, NA), issue = c(NA, NA, "1–2", NA, NA, NA, "1", NA, NA, NA, NA, "3", NA, NA, NA, NA, NA, NA, NA, "2", "Suppl."), doi.asserted.by = c(NA, NA, "crossref", "crossref", "crossref", "crossref", NA, "crossref", NA, NA, "crossref", "crossref", _x000D_
NA, "crossref", NA, NA, NA, NA, NA, "crossref", "crossref"), first.page = c(NA, NA, "86", "157", "29", "228", "9N", "271", NA, NA, NA, "177", NA, "297", NA, NA, NA, NA, NA, "285", "50S"), DOI = c(NA, NA, "10.1016/S0264-410X(01)00320-6", "10.1016/S0167-5877(99)00074-4", "10.1016/S0378-1135(00)00254-6", "10.1080/01652176.2000.9695064", NA, "10.1016/S0167-5877(99)00080-X", NA, NA, "10.1016/S0167-5877(02)00155-1", "10.1016/S0167-5877(00)00195-1", NA, "10.1016/S0167-5877(99)00081-1", NA, NA, NA, NA, NA, _x000D_
"10.1017/S0950268801006483", "10.1080/01652176.1987.9694138"), article.title = c(NA, NA, "An E2 sub-unit marker vaccine does not prevent horizontal or vertical transmission of classical swine fever virus", "The classical swine fever epidemic 1997–1998 in The Netherlands", "Epidemiology of classical swine fever in Germany in the 1990s", "Transmission of classical swine fever virus by artificial insemination during the 1997–1998 epidemic in The Netherlands: a descriptive epidemiological study", _x000D_
"A computerised decision support system for contagious animal disease control", "Spatial and stochastic simulation to evaluate the impact of events and control measures on the 1997–1998 classical swine fever epidemic in The Netherlands. I. Description of simulation model", NA, NA, NA, "Spatial and stochastic simulation to compare two emergency-vaccination strategies with a marker vaccine in the 1997/98 Dutch classical swine fever epidemic", NA, "Spatial and stochastic simulation to evaluate the impact of events and control measures on the 1997–1998 classical swine fever epidemic in The Netherlands. II. Comparison of control strategies", _x000D_
NA, NA, NA, NA, NA, "Rate of inter-herd transmission of classical swine fever virus by different types of contact during the 1997–1998 epidemic in The Netherlands", "Epizootiology of swine fever"), volume = c(NA, NA, "20", "42", "77", "22", "16", "42", NA, NA, NA, "48", NA, "42", NA, NA, NA, NA, NA, "128", "9"), author = c(NA, NA, "Dewulf", "Elbers", "Fritzmeier", "Hennecken", "Jalvingh", "Jalvingh", NA, NA, NA, "Mangen", NA, "Nielen", NA, NA, NA, NA, NA, "Stegeman", "Terpstra"), year = c(NA, NA, _x000D_
"2001", "1999", "2000", "2000", "1995", "1999", NA, NA, NA, "2001", NA, "1999", NA, NA, NA, NA, NA, "2002", "1987"), journal.title = c(NA, NA, "Vaccine", "Prev. Vet. Med.", "Vet. Microbiol.", "Vet. Quart.", "Pig News Inform.", "Prev. Vet. Med.", NA, NA, NA, "Prev. Vet. Med.", NA, "Prev. Vet. Med.", NA, NA, NA, NA, NA, "Epidemiol. Infect.", "Vet. Quart."))</t>
  </si>
  <si>
    <t>S0167587702001551</t>
  </si>
  <si>
    <t>list(date = "2002-12-01", content.version = "tdm", delay.in.days = 0, URL = "https://www.elsevier.com/tdm/userlicense/1.0/")</t>
  </si>
  <si>
    <t>10.2903/j.efsa.2021.6707</t>
  </si>
  <si>
    <t>Assessment of the control measures of the category A diseases of Animal Health Law: Classical Swine Fever</t>
  </si>
  <si>
    <t>list(name = c("EFSA Panel on Animal Health and Welfare (AHAW)", NA, NA, NA, NA, NA, NA, NA, NA, NA, NA, NA, NA, NA, NA, NA, NA, NA, NA, NA, NA, NA, NA, NA, NA, NA, NA, NA, NA, NA), sequence = c("first", "additional", "additional", "additional", "additional", "additional", "additional", "additional", "additional", "additional", "additional", "additional", "additional", "additional", "additional", "additional", "additional", "additional", "additional", "additional", "additional", "additional", "additional", _x000D_
"additional", "additional", "additional", "additional", "additional", "additional", "additional"), given = c(NA, "Søren Saxmose", "Julio", "Dominique Joseph", "Paolo", "Elisabetta", "Julian Ashley", "Bruno", "José Luis", "Christian", "Mette", "Virginie", "Miguel Ángel", "Barbara", "Paolo", "Liisa Helena", "Hans", "Karl", "Antonio", "Arvo", "Christoph", "Simon", "Jan Arend", "Sotiria‐Eleni", "Inma", "Alessandro", "Eliana", "Yves", "Gabriele", "Helen Clare"), family = c(NA, "Nielsen", "Alvarez", _x000D_
"Bicout", "Calistri", "Canali", "Drewe", "Garin‐Bastuji", "Gonzales Rojas", "Gortázar Schmidt", "Herskin", "Michel", "Miranda Chueca", "Padalino", "Pasquali", "Sihvonen", "Spoolder", "Ståhl", "Velarde", "Viltrop", "Winckler", "Gubbins", "Stegeman", "Antoniou", "Aznar", "Broglia", "Lima", "Van der Stede", "Zancanaro", "Roberts"))</t>
  </si>
  <si>
    <t>list(URL = c("https://api.wiley.com/onlinelibrary/tdm/v1/articles/10.2903/j.efsa.2021.6707", "http://onlinelibrary.wiley.com/wol1/doi/10.2903/j.efsa.2021.6707/fullpdf"), content.type = c("application/pdf", "unspecified"), content.version = c("vor", "vor"), intended.application = c("text-mining", "similarity-checking"))</t>
  </si>
  <si>
    <t>list(key = c("10.2903/j.efsa.2021.6707_ref1", "10.2903/j.efsa.2021.6707_ref2", "10.2903/j.efsa.2021.6707_ref3", "10.2903/j.efsa.2021.6707_ref4", "10.2903/j.efsa.2021.6707_ref5", "10.2903/j.efsa.2021.6707_ref6", "10.2903/j.efsa.2021.6707_ref7", "10.2903/j.efsa.2021.6707_ref8", "10.2903/j.efsa.2021.6707_ref9", "10.2903/j.efsa.2021.6707_ref10", "10.2903/j.efsa.2021.6707_ref11", "10.2903/j.efsa.2021.6707_ref12", "10.2903/j.efsa.2021.6707_ref13", "10.2903/j.efsa.2021.6707_ref14", "10.2903/j.efsa.2021.6707_ref15", _x000D_
"10.2903/j.efsa.2021.6707_ref16", "10.2903/j.efsa.2021.6707_ref17", "10.2903/j.efsa.2021.6707_ref18", "10.2903/j.efsa.2021.6707_ref19", "10.2903/j.efsa.2021.6707_ref20", "10.2903/j.efsa.2021.6707_ref21", "10.2903/j.efsa.2021.6707_ref22", "10.2903/j.efsa.2021.6707_ref23", "10.2903/j.efsa.2021.6707_ref24", "10.2903/j.efsa.2021.6707_ref25", "10.2903/j.efsa.2021.6707_ref26", "10.2903/j.efsa.2021.6707_ref27", "10.2903/j.efsa.2021.6707_ref28", "10.2903/j.efsa.2021.6707_ref29", "10.2903/j.efsa.2021.6707_ref30", _x000D_
"10.2903/j.efsa.2021.6707_ref31", "10.2903/j.efsa.2021.6707_ref32", "10.2903/j.efsa.2021.6707_ref33", "10.2903/j.efsa.2021.6707_ref34", "10.2903/j.efsa.2021.6707_ref35", "10.2903/j.efsa.2021.6707_ref36", "10.2903/j.efsa.2021.6707_ref37", "10.2903/j.efsa.2021.6707_ref38", "10.2903/j.efsa.2021.6707_ref39", "10.2903/j.efsa.2021.6707_ref40", "10.2903/j.efsa.2021.6707_ref41", "10.2903/j.efsa.2021.6707_ref42", "10.2903/j.efsa.2021.6707_ref43", "10.2903/j.efsa.2021.6707_ref44", "10.2903/j.efsa.2021.6707_ref45", _x000D_
"10.2903/j.efsa.2021.6707_ref46", "10.2903/j.efsa.2021.6707_ref47", "10.2903/j.efsa.2021.6707_ref48", "10.2903/j.efsa.2021.6707_ref49", "10.2903/j.efsa.2021.6707_ref50", "10.2903/j.efsa.2021.6707_ref51", "10.2903/j.efsa.2021.6707_ref52", "10.2903/j.efsa.2021.6707_ref53", "10.2903/j.efsa.2021.6707_ref54", "10.2903/j.efsa.2021.6707_ref55"), doi.asserted.by = c("crossref", "crossref", "crossref", "crossref", "crossref", NA, NA, "crossref", "crossref", "crossref", "crossref", "crossref", "crossref", _x000D_
"crossref", "crossref", "crossref", NA, "crossref", "crossref", "crossref", "crossref", "crossref", "crossref", "crossref", "crossref", "crossref", NA, "crossref", "crossref", "crossref", NA, "crossref", NA, NA, NA, NA, NA, "crossref", NA, "crossref", "crossref", "crossref", "crossref", "crossref", "crossref", NA, "crossref", "crossref", "crossref", NA, "crossref", "crossref", "crossref", "crossref", "crossref"), first.page = c("191", "849", "8", NA, "e146", NA, "370", "107", NA, "1235", "196", "27", _x000D_
NA, NA, "157", "323", "21", "165", "2928", "16", NA, "1", "237", NA, "293", "3391", "6E", "46", "6522", "1", NA, "143", NA, NA, NA, NA, NA, "72", NA, "481", "143", "1", "1709", "1", "239", NA, "201", "1089", "104", NA, "85", "59", "9", "262", "353"), DOI = c("10.1093/biomet/67.1.191", "10.1098/rsif.2008.0408", "10.1016/j.vetmic.2013.12.002", "10.1371/journal.pone.0095278", "10.1016/j.tvjl.2011.04.007", NA, NA, "10.1016/S0378-1135(01)00410-2", "10.2903/sp.efsa.2022.EN-7086", "10.1016/j.vaccine.2007.12.039", _x000D_
"10.1016/j.vetmic.2008.09.056", "10.1016/j.vetmic.2014.08.030", "10.2903/sp.efsa.2020.EN-1988", "10.2903/j.efsa.2018.5123", "10.1016/S0167-5877(99)00074-4", "10.1016/S0378-1135(01)00519-3", NA, "10.1016/j.vetmic.2009.05.008", "10.1016/j.vaccine.2012.02.065", "10.3389/fvets.2017.00016", "10.1371/journal.pone.0029310", "10.1186/1297-9716-42-115", "10.1007/s10344-007-0136-9", "10.1515/9781400841035", "10.1017/S0950268801006537", "10.1016/j.vaccine.2006.12.052", NA, "10.1080/01652176.1998.9694837", "10.1016/j.vaccine.2009.08.057", _x000D_
"10.1186/s12917-016-0823-4", NA, "10.1111/j.1439-0450.2001.00429.x", NA, NA, NA, NA, NA, "10.1016/j.vetmic.2018.01.020", NA, "10.1099/vir.0.82453-0", "10.1016/j.virol.2004.01.028", "10.1186/1297-9716-44-9", "10.1111/tbed.12558", "10.1038/srep43871", "10.1016/S0378-1135(99)00045-0", NA, "10.1016/S0167-5877(99)00076-8", "10.7589/0090-3558-45.4.1089", "10.2174/1874318808002010104", NA, "10.1016/S0378-1135(01)00409-6", "10.1051/vetres/2009041", "10.1016/j.vetmic.2008.06.008", "10.1016/j.vetmic.2010.06.032", _x000D_
"10.1016/j.vetmic.2014.10.022"), article.title = c("On the spread of a disease with gamma distributed latent and infectious periods", "Modelling the effectiveness and risks of vaccination strategies to control classical swine fever epidemics", "Efficacy of marker vaccine candidate CP7_E2alf against challenge with classical swine fever virus isolates of different genotypes", NA, "Emergence of classical swine fever virus in Israel in 2009", NA, "Experimental‐infection of weaner pigs with a field isolate of hog‐cholera classical‐swine‐fever virus derived from a recent outbreak in Lower Saxony. 1. Clinical, virological and serological findings", _x000D_
"Classical swine fever (CSF) marker vaccine: trial II. Challenge study in pregnant sows", NA, "Efficacy of intradermally administrated E2 subunit vaccines in reducing horizontal transmission of classical swine fever virus", "Comparison of viraemia‐ and clinical‐based estimates of within‐ and between‐pen transmission of classical swine fever virus from three transmission experiments", "Efficacy of CSF vaccine CP7_E2alf in piglets with maternally derived antibodies", NA, NA, "The classical swine fever epidemic 1997–1998 in the Netherlands: descriptive epidemiology", _x000D_
"Quantitative assessment of clinical signs for the detection of classical swine fever outbreaks during an epidemic", "Classical swine fever and avian influenza epidemics: lessons learned", "Virulence of classical swine fever virus isolates from Europe and other areas during 1996 until 2007", "Towards licensing of CP7_E2alf as marker vaccine against classical swine fever—duration of immunity", "Data‐driven risk assessment from small scale epidemics: estimation and model choice for spatio‐temporal data with application to a classical swine fever outbreak", _x000D_
NA, "Porcine circovirus type 2 (PCV2) infection decreases the efficacy of an attenuated classical swine fever virus (CSFV) vaccine", "Oral vaccination against classical swine fever with a chimeric Pestivirus: comparative investigations of liquid and lyophilized virus", NA, "Within‐ and between‐pen transmission of Classical Swine Fever Virus: a new method to estimate the basic reproduction ratio from transmission experiments", "CP7_E2alf: a safe and efficient marker vaccine strain for oral immunisation of wild boar against Classical swine fever virus (CSFV)", _x000D_
"Scientific review on Classical Swine Fever", "An experimental infection with a classical swine fever virus in weaner pigs: II. The use of serological data to estimate the day of virus introduction in natural outbreaks", "Modified live marker vaccine candidate CP7_E2alf provides early onset of protection against lethal challenge infection with classical swine fever virus after both intramuscular and oral immunization", "Pigs immunized with a novel E2 subunit vaccine are protected from subgenotype heterologous classical swine fever virus challenge", _x000D_
NA, "Descriptive epidemiology of a classical swine fever outbreak in the Limburg Province of Belgium in 1997", NA, NA, NA, NA, NA, "Effective surveillance for early classical swine fever virus detection will utilize both virus and antibody detection capabilities", NA, "Virulence, immunogenicity and vaccine properties of a novel chimeric pestivirus", "An avirulent chimeric Pestivirus with altered cell tropism protects pigs against lethal infection with classical swine fever virus", "CP7_E2alf oral vaccination confers partial protection against early classical swine fever virus challenge and interferes with pathogeny‐related cytokine responses", _x000D_
"A simulation model to determine sensitivity and timeliness of surveillance strategies", "Surveillance strategies for Classical Swine Fever in wild boar–a comprehensive evaluation study to ensure powerful surveillance", "Transmission of classical swine fever virus by artificial insemination", NA, "Transmission of classical swine fever virus within herds during the 1997‐1998 epidemic in The Netherlands", "Situation‐based surveillance: adapting investigations to actual epidemic situations", "Application of a commercial real‐time RT‐PCR assay for surveillance of classical swine fever: evaluation by testing sequential tissue and blood samples", _x000D_
NA, "Classical swine fever (CSF) marker vaccine: trial I. Challenge studies in weaner pigs", "Effect of strain and inoculation dose of classical swine fever virus on within‐pen transmission", "Dynamics of virus excretion via different routes in pigs experimentally infected with classical swine fever virus strains of high, moderate or low virulence", "Transmission of classical swine fever virus depends on the clinical course of infection which is associated with high and low levels of virus excretion", _x000D_
"Quantification of different classical swine fever virus transmission routes within a single compartment"), volume = c("67", "6", "169", NA, "190", NA, "81", "83", NA, "26", "135", "174", NA, NA, "42", "85", "125", "139", "30", "4", NA, "42", "54", NA, "128", "25", "6", "20", "27", "12", NA, "48", NA, NA, NA, NA, NA, "216", NA, "88", "322", "44", "64", "7", "67", NA, "42", "45", "2", NA, "83", "40", "133", "147", "174"), author = c("Anderson", "Backer", "Blome", NA, "David", NA, "Depner", "Depner", _x000D_
NA, "Dortmans", "Durand", "Eblé", NA, NA, "Elbers", "Elbers", "Elbers", "Floegel‐Niesmann", "Gabriel", "Gamado", NA, "Huang", "Kaden", "Keeling", "Klinkenberg", "Koenig", "Kramer", "Laevens", "Leifer", "Madera", NA, "Mintiens", NA, NA, NA, NA, NA, "Panyasing", "Lefevre", "Rasmussen", "Reimann", "Renson", "Schulz", "Schulz", "de Smit", NA, "Stegeman", "Thulke", "Tignon", NA, "Uttenthal", "Weesendorp", "Weesendorp", "Weesendorp", "Weesendorp"), year = c("1980", "2009", "2014", NA, "2011", NA, "1994", _x000D_
"2001", NA, "2008", "2009", "2014", NA, NA, "1999", "2002", "2012", "2009", "2012", "2017", NA, "2011", "2008", "2008", "2002", "2007", "2009", "1998", "2009", "2016", NA, "2001", NA, NA, NA, NA, NA, "2018", "2003", "2007", "2004", "2013", "2017", "2017", "1999", NA, "1999", "2009", "2008", NA, "2001", "2009", "2009", "2011", "2014"), journal.title = c("Biometrika", "Journal of the Royal Society, Interface", "Veterinary Microbiology", NA, "The Veterinary Journal", NA, "Wiener Tierarztliche Monatsschrift", _x000D_
"Veterinary Microbiology", NA, "Vaccine", "Veterinary Microbiology", "Veterinary Microbiology", NA, NA, "Preventive Veterinary Medicine", "Veterinary Microbiology", "Berliner und Munchener Tierarztliche Wochenschrift", "Veterinary Microbiology", "Vaccine", "Frontiers Veterinary Science", NA, "Veterinary Research", "European Journal of Wildlife Research", NA, "Epidemiology and Infection", "Vaccine", "EFSA Supporting Publications", "Veterinary Quarterly", "Vaccine", "BMC Veterinary Research", NA, "Journal of Veterinary Medicine, Series B", _x000D_
NA, NA, NA, NA, NA, "Veterinary Microbiology", NA, "Journal of General Virology", "Virology", "Veterinary Research", "Transboundary and Emerging Diseases", "Scientific Reports", "Veterinary Microbiology", NA, "Preventive Veterinary Medicine", "Journal of Wildlife Diseases", "The Open Veterinary Science Journal", NA, "Veterinary Microbiology", "Veterinary Research", "Veterinary Microbiology", "Veterinary Microbiology", "Veterinary Microbiology"), unstructured = c(NA, NA, NA, "Boender GJ, van den Hengel R, van Roermund HJ and Hagenaars TJ, 2014. The influence of between‐farm distance and farm size on the spread of classical swine fever during the 1997–1998 epidemic in The Netherlands. PLoS ONE, 9.", _x000D_
NA, "Department of Agriculture and CSIRO , 2019. Emergency animal diseases: A field guide for Australian veterinarians, Canberra, August. CC BY 4.0. Available online at: https://www.outbreak.gov.au/for-vets-and-scientists/emergency-animal-diseases-guide", NA, NA, "Dórea FC, Swanenburg M, Horigan V, Han S, Young B, de Freitas Costa E, de Souza Santos MA, Evans D, Royall E, Aznar I and Dhollander S, 2021. Data collection for risk assessments on animal health: review protocol 2021. EFSA supporting publication 2021.", _x000D_
NA, NA, NA, "EFSA (European Food Safety Authority), Alvarez J, Roberts HC, Stahl K, Viltrop A, De Clercq K, Klement E, Stegeman JA, Gubbins S, Antoniou SE, Zancanaro G and Aznar I, 2020. Technical report on the methodological approach used for the assessment of the control measures for Category A diseases in the context of the new Animal Health Law. EFSA supporting publication 2020;EN‐1988, 60 pp. https://doi.org/10.2903/sp.efsa.2020.EN-1988", "EFSA Scientific Committee , Benford D, Halldorsson T, Jeger MJ, Knutsen HK, More S, Naegeli H, Noteborn H, Ockleford C, Ricci A, Rychen G, Schlatter JR, Silano V, Solecki R, Turck D, Younes M, Craig P, Hart A, Von Goetz N, Koutsoumanis K, Mortensen A, Ossendorp B, Martino L, Merten C, Mosbach‐Schulz O and Hardy A, 2018. Guidance on Uncertainty Analysis in Scientific Assessments. EFSA Journal 2018;16(1):5123, 39 pp. https://doi.org/10.2903/sp.efsa.2018.5123", _x000D_
NA, NA, NA, NA, NA, NA, "Graham SP, Everett HE, Haines FJ, Johns HL, Sosan OA, Salguero FJ, Clifford DJ, Steinbach F, Drew TW and Crooke HR, 2012. Challenge of pigs with classical swine fever viruses after C‐strain vaccination reveals remarkably rapid protection and insights into early immunity. PLoS ONE, 7.", NA, NA, NA, NA, NA, NA, NA, NA, NA, "Ministry of Agriculture, Forestry and Fisheries of Japan , 2013. Specific Domestic Animal Infectious Disease Quarantine Guidelines on Classical Swine Fever: Classical Swine Fever Diagnostics Manual.", _x000D_
NA, "Moennig V, Becher P and Beer M (Karger Publishers), 2013. Classical swine fever. pp. 167–174. Available online: https://pdfs.semanticscholar.org/4d1c/df7f7ec21d2779d17eec8d6c89d1483bb948.pdf", "OIE , 2009, online. WAHIS Interface: Immediate notification Classical Swine Fever Israel 2009.", "OIE , 2019a. Classical swine fever (Infection with Classical swine fever). Paris, France. Available online: https://www.oie.int/fileadmin/Home/fr/Health_standards/tahm/3.08.03_CSF.pdf", "OIE , 2019b. Infection with Classical swine fever. Paris, France. Available online: https://www.oie.int/fileadmin/Home/eng/Health_standards/tahc/current/chapitre_csf.pdf", _x000D_
"OIE , 2020. Classical swine fever. Technical disease card. Paris, France Available online: https://www.oie.int/fileadmin/Home/eng/Animal_Health_in_the_World/docs/pdf/Disease_cards/CLASSICAL_SWINE_FEVER.pdf", NA, NA, NA, NA, NA, NA, NA, NA, "Spickler AR (Center for food security and public health (CFSPH)), 2015. Classical Swine Fever. Iowa State University. Available online: http://www.cfsph.iastate.edu/DiseaseInfo/factsheets.php", NA, NA, NA, "USDA , 2013. The Foreign Animal Disease Preparedness and Response Plan Classical Swine Fever Standard Operating Procedures, National Center for Animal Health Emergency Management.", _x000D_
NA, NA, NA, NA, NA), volume.title = c(NA, NA, NA, NA, NA, NA, NA, NA, NA, NA, NA, NA, NA, NA, NA, NA, NA, NA, NA, NA, NA, NA, NA, "Modeling Infectious Diseases in Humans and Animals", NA, NA, NA, NA, NA, NA, NA, NA, NA, NA, NA, NA, NA, NA, "Principales maladies infectieuses et parasitaires du bétail ‐ Europe et régions chaudes", NA, NA, NA, NA, NA, NA, NA, NA, NA, NA, NA, NA, NA, NA, NA, NA))</t>
  </si>
  <si>
    <t>Journal of Theoretical Biology</t>
  </si>
  <si>
    <t>2011-09</t>
  </si>
  <si>
    <t>10.1016/j.jtbi.2011.06.017</t>
  </si>
  <si>
    <t>0022-5193</t>
  </si>
  <si>
    <t>130-141</t>
  </si>
  <si>
    <t>Modelling the effect of heterogeneity of shedding on the within herd Coxiella burnetii spread and identification of key parameters by sensitivity analysis</t>
  </si>
  <si>
    <t>list(given = c("Aurélie", "Hervé", "Mirjam", "Don", "Lenny", "François", "Elisabeta"), family = c("Courcoul", "Monod", "Nielen", "Klinkenberg", "Hogerwerf", "Beaudeau", "Vergu"), sequence = c("first", "additional", "additional", "additional", "additional", "additional", "additional"))</t>
  </si>
  <si>
    <t>list(URL = c("https://api.elsevier.com/content/article/PII:S002251931100316X?httpAccept=text/xml", "https://api.elsevier.com/content/article/PII:S002251931100316X?httpAccept=text/plain"), content.type = c("text/xml", "text/plain"), content.version = c("vor", "vor"), intended.application = c("text-mining", "text-mining"))</t>
  </si>
  <si>
    <t>list(key = c("10.1016/j.jtbi.2011.06.017_bib2", "10.1016/j.jtbi.2011.06.017_bib10", "10.1016/j.jtbi.2011.06.017_bib12", "10.1016/j.jtbi.2011.06.017_bib18", "10.1016/j.jtbi.2011.06.017_bib45", "10.1016/j.jtbi.2011.06.017_bib47", "10.1016/j.jtbi.2011.06.017_bib3", "10.1016/j.jtbi.2011.06.017_bib4", "10.1016/j.jtbi.2011.06.017_bib33", "10.1016/j.jtbi.2011.06.017_bib34", "10.1016/j.jtbi.2011.06.017_bib42", "10.1016/j.jtbi.2011.06.017_bib27", "10.1016/j.jtbi.2011.06.017_bib17", "10.1016/j.jtbi.2011.06.017_bib38", _x000D_
"10.1016/j.jtbi.2011.06.017_bib28", "10.1016/j.jtbi.2011.06.017_bib9", "10.1016/j.jtbi.2011.06.017_bib16", "10.1016/j.jtbi.2011.06.017_bib20", "10.1016/j.jtbi.2011.06.017_bib23", "10.1016/j.jtbi.2011.06.017_bib49", "10.1016/j.jtbi.2011.06.017_bib25", "10.1016/j.jtbi.2011.06.017_bib35", "10.1016/j.jtbi.2011.06.017_bib5", "10.1016/j.jtbi.2011.06.017_bib24", "10.1016/j.jtbi.2011.06.017_bib30", "10.1016/j.jtbi.2011.06.017_bib31", "10.1016/j.jtbi.2011.06.017_bib36", "10.1016/j.jtbi.2011.06.017_bib40", _x000D_
"10.1016/j.jtbi.2011.06.017_bib6", "10.1016/j.jtbi.2011.06.017_bib13", "10.1016/j.jtbi.2011.06.017_bib21", "10.1016/j.jtbi.2011.06.017_bib22", "10.1016/j.jtbi.2011.06.017_bib44", "10.1016/j.jtbi.2011.06.017_bib1", "10.1016/j.jtbi.2011.06.017_bib29", "10.1016/j.jtbi.2011.06.017_bib15", "10.1016/j.jtbi.2011.06.017_bib19", "10.1016/j.jtbi.2011.06.017_bib32", "10.1016/j.jtbi.2011.06.017_bib48", "10.1016/j.jtbi.2011.06.017_bib43", "10.1016/j.jtbi.2011.06.017_bib7", "10.1016/j.jtbi.2011.06.017_bib37", _x000D_
"10.1016/j.jtbi.2011.06.017_bib11", "10.1016/j.jtbi.2011.06.017_bib39", "10.1016/j.jtbi.2011.06.017_bib14", "10.1016/j.jtbi.2011.06.017_bib41", "10.1016/j.jtbi.2011.06.017_bib46", "10.1016/j.jtbi.2011.06.017_bib8"), doi.asserted.by = c("crossref", "crossref", "crossref", "crossref", "crossref", "crossref", "crossref", "crossref", NA, NA, "crossref", NA, NA, "crossref", "crossref", "crossref", "crossref", "crossref", "crossref", "crossref", NA, NA, "crossref", "crossref", "crossref", "crossref", NA, _x000D_
"crossref", "crossref", NA, "crossref", "crossref", NA, NA, NA, "crossref", "crossref", NA, NA, NA, "crossref", NA, "crossref", "crossref", "crossref", "crossref", NA, "crossref"), first.page = c("420", "524", "327", "423", "172", "4392", "419", "502", NA, NA, "2419", "2857", "935", "49", "1823", "827", "529", "849", "228", "379", NA, "69", "193", "1496", "43", "312", NA, "1190", "179", "555", "529", "547", "55", "325", "325", "109", "5352", NA, NA, NA, "69", NA, "285", "806", NA, "12", NA, NA), _x000D_
    DOI = c("10.1007/BF00140132", "10.1111/j.1749-6632.2003.tb07422.x", "10.1051/vetres:2005010", "10.1051/vetres:2003017", "10.1016/j.tvjl.2009.01.017", "10.1016/j.vaccine.2005.04.010", "10.1177/104063870001200505", "10.1136/vr.148.16.502", NA, NA, "10.3168/jds.2009-2721", NA, NA, "10.1016/j.prevetmed.2007.01.005", "10.1128/JCM.36.7.1823-1834.1998", "10.1051/vetres:2006038", "10.1586/eri.10.29", "10.1051/vetres:2007038", "10.1016/j.jtbi.2008.02.038", "10.3201/eid1703.101157", NA, NA, "10.1023/A:1007452503863", _x000D_
    "10.1017/S0950268807000209", "10.1016/j.jtbi.2009.01.026", "10.1016/j.fcr.2009.06.007", NA, "10.1016/j.jtbi.2010.03.034", "10.1089/15303660260613747", NA, "10.1038/nrmicro1178", "10.1073/pnas.0503776103", NA, NA, NA, "10.1097/00005792-200003000-00005", "10.3168/jds.2006-815", NA, NA, NA, "10.1186/1471-2334-10-69", NA, "10.1128/BR.25.3.285-293.1961", "10.1016/j.jtbi.2006.01.020", "10.2807/ese.15.12.19520-en", "10.1051/vetres:2007050", NA, "10.2807/ese.15.12.19521-en"), article.title = c("Clinical aspects and prevention of Q fever in animals", _x000D_
    "Excretion of Coxiella burnetii during an experimental infection of pregnant goats with an abortive goat strain CbC1", "Is Q fever an emerging or re-emerging zoonosis?", "Experimental Coxiella burnetii infection in pregnant goats: excretion routes", "Kinetics of Coxiella burnetii excretion in a commercial dairy sheep flock after treatment with oxytetracycline", "Effect of vaccination with phase I and phase II Coxiella burnetii vaccines in pregnant goats", "Coxiella burnetii infection is associated with placentitis in cases of bovine abortion", _x000D_
    "Relationships between the shedding of Coxiella burnetii, clinical signs and serological responses of 34 sheep", NA, NA, "Assessing economic consequences of foot disorders in dairy cattle using a dynamic stochastic simulation model", "Spread of Q fever within dairy cattle herds: key parameters inferred using a Bayesian approach", "Lacteal and placental excretion of Coxiella burnetti, agent of Q fever, in the cow. Importance and prevention", "Sensitivity analysis to identify key-parameters in modelling the spread of bovine viral diarrhoea virus in a dairy herd", _x000D_
    "Diagnosis of Q fever", "Shedding routes of Coxiella burnetii in dairy cows: implications for detection and control", "Q fever: clinical manifestations and treatment", "Coxiella burnetii shedding by dairy cows", "The effect of superspreading on epidemic outbreak size distributions", "Reduction of Coxiella burnetii prevalence by vaccination of goats and sheep, the Netherlands", NA, "Less plans factoriels", "An outbreak of sheep-associated Q fever in a rural community in Germany", "The effect of heterogeneous infectious period and contagiousness on the dynamics of Salmonella transmission in dairy cattle", _x000D_
    "Sensitivity analysis to identify key parameters influencing Salmonella infection dynamics in a pig batch", "Multivariate global sensitivity analysis for dynamic crop models", NA, "Stochastic simulations of a multi-group compartmental model for Johne's disease on US dairy herds with test-based culling intervention", "Q fever in humans and animals in the United States", "Q fever—a review", "New approaches to quantifying the spread of infection", "Heterogeneous shedding of Escherichia coli O157 in cattle and its implications for control", _x000D_
    "Uncertainty and sensitivity analysis for crop models", "Q expérimentale des bovins", "Fièvre Q expérimentale des bovins", "Q fever 1985–1998. Clinical and epidemiologic features of 1383 infections", "Comparison of Coxiella burnetii shedding in milk of dairy bovine, caprine, and ovine herds", NA, "Efficiency of a phase 1 vaccine for the reduction of vaginal Coxiella burnetii shedding in a clinically affected goat herd", NA, "The use of a geographic information system to identify a dairy goat farm as the most likely source of an urban Q-fever outbreak", _x000D_
    NA, "Airborne Q fever", "A semi-stochastic model of the transmission of Escherichia coli O157 in a typical UK dairy herd: dynamics, sensitivity analysis and intervention/prevention strategies", "Q fever in the Netherlands: an update on the epidemiology and control measures", "Milk quality assurance for paratuberculosis: simulation of within-herd infection dynamics and economics", NA, "Q fever outbreak in Cheltenham, United Kingdom, in 2007 and the use of dispersion modelling to investigate the possibility of airborne spread"_x000D_
    ), volume = c("5", "990", "36", "34", "184", "23", "12", "148", NA, NA, "93", "277", "177", "80", "36", "37", "8", "38", "253", "17", NA, NA, "14", "136", "258", "113", NA, "264", "2", "31", "3", "103", NA, "4", "4", "79", "90", NA, "9999", NA, "10", NA, "25", "241", "15", "39", NA, "15"), author = c("Aitken", "Arricau-Bouvery", "Arricau-Bouvery", "Arricau Bouvery", "Astobiza", "Arricau-Bouvery", "Bildfell", "Berri", NA, "Bailey", "Bruijnis", "Courcoul", "Durand", "Ezanno", "Fournier", "Guatteo", _x000D_
    "Gikas", "Guatteo", "Garske", "Hogerwerf", "Keeling", "Kobilinsky", "Lyytikainen", "Lanzas", "Lurette", "Lamboni", NA, "Lu", "McQuiston", "Marrie", "Matthews", "Matthews", "Monod", "Plommet", "Plommet", "Raoult", "Rodolakis", "R Development Core Team", "Rousset", "Saltelli", "Schimmer", NA, "Tigertt", "Turner", "van der Hoek", "Weber", NA, "Wallensten"), year = c("1989", "2003", "2005", "2003", "2009", "2005", "2000", "2001", NA, "2008", "2010", "2010", "1993", "2007", "1998", "2006", "2010", _x000D_
    "2007", "2008", "2011", "2008", "1997", "1998", "2008", "2009", "2009", NA, "2010", "2002", "1990", "2005", "2006", "2006", "1973", "1973", "2000", "2007", "2009", "2009", "2000", "2010", NA, "1961", "2006", "2010", "2008", NA, "2010"), journal.title = c("Eur. J. Epidemiol.", "Ann. N Y Acad. Sci.", "Vet. Res.", "Vet. Res.", "Vet. J.", "Vaccine", "J. Vet. Diagn. Invest.", "Vet. Rec.", NA, NA, "J. Dairy Sci.", "Proc. Biol. Sci.", "Bull. Acad. Natl. Med.", "Prev. Vet. Med.", "J. Clin. Microbiol.", _x000D_
    "Vet. Res.", "Expert Rev. Anti. Infect. Ther.", "Vet. Res.", "J. Theor. Biol.", "Emerging Infect. Dis.", NA, NA, "Eur. J. Epidemiol.", "Epidemiol. Infect.", "J. Theor. Biol.", "Field Crop. Res.", NA, "J. Theor. Biol.", "Vector Borne Zoonotic Dis.", "Can. Vet. J.", "Nat. Rev. Microbiol.", "Proc. Natl. Acad. Sci. USA", NA, "Ann. Rech. Vétér.", "Ann. Rech. Vet.", "Medicine (Baltimore)", "J Dairy Sci.", NA, "Clin. Microbiol. Infect.", NA, "BMC Infect. Dis.", NA, "Bacteriol. Rev.", "J. Theor. Biol.", _x000D_
    "Eur. Surveill.", "Vet. Res.", NA, "Eur. Surveill."), unstructured = c(NA, NA, NA, NA, NA, NA, NA, NA, "Bouvier, A., Kobilinsky, A., Monod, H., 2010. PLANOR: an R library for the automatic generation of regular fractional factorial designs. Technical Report, INRA Jouy en Josas.", NA, NA, NA, NA, NA, NA, NA, NA, NA, NA, NA, NA, NA, NA, NA, NA, NA, "Lamboni, M., Monod, H., 2010. Multisensi: Multivariate Sensitivity Analysis. R package version 1.0-3, 〈http://CRAN.R-project.org/package=multisensi〉.", _x000D_
    NA, NA, NA, NA, NA, NA, NA, NA, NA, NA, NA, NA, NA, NA, "Taurel, A.F., Guatteo, R., Joly, A., Seegers, H., Beaudeau, F., Q fever within-herd seroprevalence in infected dairy herds: assessment using an ELISA applied to bulk tank milk. 〈http://www.svepm.org.uk/posters/2010/Taurel_Q%20fever%20within-herd%20seroprevalence%20in%20infected%20dairy%20herd_assessment%20using%20an%20ELISA%20applied%20to%20bulk%20tan.pdf〉. Accessed on 17/08/2010.", NA, NA, NA, NA, "P. Vellema, R. Van den Brom, D. Dercksen, L. Moll, H.J. Roest, Q fever in the Netherlands: one health in relation to Q fever, in humans and animals. 〈www.minlnv.nl/txmpub/files/?p_file_id=2000277〉. Accessed on 17/08/2010.", _x000D_
    NA), series.title = c(NA, NA, NA, NA, NA, NA, NA, NA, NA, "Design of comparative experiments", NA, NA, NA, NA, NA, NA, NA, NA, NA, NA, "Modeling infectious diseases in Humans and animals", "Plans d’expériences: applications à l’entreprise", NA, NA, NA, NA, NA, NA, NA, NA, NA, NA, "Working with Dynamic Crop Models, Evaluation, Analysis, Parameterization, and Applications", NA, NA, NA, NA, "R: A Language and Environment for Statistical Computing", NA, "Sensitivity Analysis", NA, NA, NA, NA, _x000D_
    NA, NA, NA, NA))</t>
  </si>
  <si>
    <t>S002251931100316X</t>
  </si>
  <si>
    <t>list(date = "2011-09-01", content.version = "tdm", delay.in.days = 0, URL = "https://www.elsevier.com/tdm/userlicense/1.0/")</t>
  </si>
  <si>
    <t>Computational and Mathematical Methods in Medicine</t>
  </si>
  <si>
    <t>2020-01-31</t>
  </si>
  <si>
    <t>10.1155/2020/6820608</t>
  </si>
  <si>
    <t>1748-670X,1748-6718</t>
  </si>
  <si>
    <t>1-18</t>
  </si>
  <si>
    <t>&lt;jats:p&gt;This paper presents a differential equation model which describes a possible transmission route for Q fever dynamics in cattle herds. The model seeks to ascertain epidemiological and theoretical inferences in understanding how to avert an outbreak of Q fever in dairy cattle herds (livestock). To prove the stability of the model’s equilibria, we use a matrix-theoretic method and a Lyapunov function which establishes the local and global asymptotic behaviour of the model. We introduce time-dependent vaccination, environmental hygiene, and culling and then solve for optimal strategies. The optimal control strategies are necessary management practices that may increase animal health in a &lt;jats:italic&gt;Coxiella burnetii&lt;/jats:italic&gt;-induced environment and may also reduce the transmission of the disease from livestock into the human population. The sensitivity analysis presents the relative importance of the various generic parameters in the model. We hope that the description of the results and the optimality trajectories provides some guidelines for animal owners and veterinary officers on how to effectively minimize the bacteria and control cost before/during an outbreak.&lt;/jats:p&gt;</t>
  </si>
  <si>
    <t>list(ORCID = c("https://orcid.org/0000-0002-7066-246X", "https://orcid.org/0000-0002-9763-707X", "https://orcid.org/0000-0002-1831-1603", NA), authenticated.orcid = c(TRUE, TRUE, TRUE, NA), given = c("Joshua Kiddy K.", "Zhen", "Gui-Quan", "Michael Y."), family = c("Asamoah", "Jin", "Sun", "Li"), sequence = c("first", "additional", "additional", "additional"), affiliation.name = c("Complex Systems Research Center, Shanxi University, Taiyuan 030006, China", "Complex Systems Research Center, Shanxi University, Taiyuan 030006, China", _x000D_
"Complex Systems Research Center, Shanxi University, Taiyuan 030006, China", "Department of Mathematical and Statistical Sciences, University of Alberta, Edmonton, Alberta T6G 2G1, Canada"))</t>
  </si>
  <si>
    <t>list(URL = c("http://downloads.hindawi.com/journals/cmmm/2020/6820608.pdf", "http://downloads.hindawi.com/journals/cmmm/2020/6820608.xml", "http://downloads.hindawi.com/journals/cmmm/2020/6820608.pdf"), content.type = c("application/pdf", "application/xml", "unspecified"), content.version = c("vor", "vor", "vor"), intended.application = c("text-mining", "text-mining", "similarity-checking"))</t>
  </si>
  <si>
    <t>list(year = c("2019", "2017", "2019", "2018", NA, NA, "2013", "2017", NA, "2013", NA, NA, NA, NA, NA, NA, NA, "2011", NA, NA, NA, NA, "1976", NA, NA, NA, NA, NA, "2011", "2007"), key = c("1", "2", "3", "5", "6", "7", "8", "10", "11", "12", "13", "14", "16", "17", "18", "19", "20", "22", "23", "24", "25", "26", "27", "28", "29", "30", "31", "32", "33", "34"), doi.asserted.by = c(NA, NA, NA, NA, "publisher", "publisher", NA, NA, "publisher", NA, "publisher", "publisher", "publisher", "publisher", "publisher", _x000D_
"publisher", "publisher", NA, "publisher", "publisher", "publisher", "publisher", NA, "publisher", "publisher", "publisher", "publisher", "publisher", NA, NA), DOI = c(NA, NA, NA, NA, "10.1186/1297-9716-44-28", "10.1186/1751-0147-55-13", NA, NA, "10.1016/j.actatropica.2019.02.032", NA, "10.2807/ese.13.37.18976-en", "10.1017/s0950268810002268", "10.1590/s1984-29612019032", "10.1111/zph.12534", "10.1186/s13690-017-0248-y", "10.1098/rspb.2010.0575", "10.1186/1297-9716-42-68", NA, "10.1137/1035003", _x000D_
"10.1016/s0025-5564(02)00108-6", "10.1007/bf00178324", "10.1137/120876642", NA, "10.1016/j.amc.2014.06.020", "10.1007/s10441-011-9132-2", "10.1007/s11538-008-9299-0", "10.1016/j.biosystems.2008.05.004", "10.1155/2017/2451237", NA, NA), issue = c(NA, NA, NA, NA, NA, NA, "3", NA, NA, "18", NA, NA, NA, NA, NA, NA, NA, NA, NA, NA, NA, NA, NA, NA, NA, NA, NA, NA, NA, NA), first.page = c(NA, NA, NA, NA, NA, NA, "1", NA, NA, NA, NA, NA, NA, NA, NA, NA, NA, NA, NA, NA, NA, NA, NA, NA, NA, NA, NA, NA, NA, _x000D_
NA), volume = c(NA, NA, NA, NA, NA, NA, "62", NA, NA, "18", NA, NA, NA, NA, NA, NA, NA, "118", NA, NA, NA, NA, NA, NA, NA, NA, NA, NA, NA, NA), journal.title = c(NA, NA, NA, NA, NA, NA, "Morbidity and Mortality Weekly Report: Recommendations and Reports", NA, NA, "Euro Surveillance: Bulletin Europeen sur les Maladies Transmissibles = European Communicable Disease Bulletin", NA, NA, NA, NA, NA, NA, NA, NA, NA, NA, NA, NA, NA, NA, NA, NA, NA, NA, NA, NA), volume.title = c(NA, NA, NA, NA, NA, NA, NA, _x000D_
NA, NA, NA, NA, NA, NA, NA, NA, NA, NA, NA, NA, NA, NA, NA, "The stability of dynamical systems", NA, NA, NA, NA, NA, NA, NA))</t>
  </si>
  <si>
    <t>6820608,6820608</t>
  </si>
  <si>
    <t>list(DOI = c("10.13039/501100001809", "10.13039/501100001809", NA, NA), name = c("National Natural Science Foundation of China", "National Natural Science Foundation of China", "Shanxi Key Laboratory", "Shanxi Scientific and Technology Innovation Team"), doi.asserted.by = c("publisher", "publisher", NA, NA), award1 = c("11331009", "11331009", "11331009", "11331009"), award2 = c("61873154", "61873154", "61873154", "61873154"), award3 = c("201705D111006", "201705D111006", "201705D111006", "201705D111006"_x000D_
), award4 = c("201705D15111172", "201705D15111172", "201705D15111172", "201705D15111172"), id.id = c("10.13039/501100001809", "10.13039/501100001809", NA, NA), id.id.type = c("DOI", "DOI", NA, NA), id.asserted.by = c("publisher", "publisher", NA, NA))</t>
  </si>
  <si>
    <t>list(date = "2020-01-31", content.version = "unspecified", delay.in.days = 0, URL = "http://creativecommons.org/licenses/by/4.0/")</t>
  </si>
  <si>
    <t>2016-12</t>
  </si>
  <si>
    <t>10.1186/s13567-016-0330-4</t>
  </si>
  <si>
    <t>2016-04-05</t>
  </si>
  <si>
    <t>list(given = c("Pranav", "Thierry", "Pauline", "François", "Elisabeta"), family = c("Pandit", "Hoch", "Ezanno", "Beaudeau", "Vergu"), sequence = c("first", "additional", "additional", "additional", "additional"))</t>
  </si>
  <si>
    <t>list(URL = "http://link.springer.com/content/pdf/10.1186/s13567-016-0330-4", content.type = "unspecified", content.version = "vor", intended.application = "similarity-checking")</t>
  </si>
  <si>
    <t>list(key = c("330_CR1", "330_CR2", "330_CR3", "330_CR4", "330_CR5", "330_CR6", "330_CR7", "330_CR8", "330_CR9", "330_CR10", "330_CR11", "330_CR12", "330_CR13", "330_CR14", "330_CR15", "330_CR16", "330_CR17", "330_CR18", "330_CR19", "330_CR20", "330_CR21", "330_CR22", "330_CR23", "330_CR24", "330_CR25", "330_CR26", "330_CR27", "330_CR28", "330_CR29", "330_CR30", "330_CR31", "330_CR32", "330_CR33", "330_CR34", "330_CR35", "330_CR36", "330_CR37", "330_CR38", "330_CR39", "330_CR40", "330_CR41", "330_CR42", _x000D_
"330_CR43"), doi.asserted.by = c("crossref", "crossref", "crossref", "crossref", NA, "crossref", "crossref", "crossref", "crossref", "crossref", "crossref", "crossref", NA, NA, "crossref", "crossref", "crossref", "crossref", "crossref", NA, "crossref", NA, "crossref", "crossref", "crossref", "crossref", "crossref", "crossref", "crossref", "crossref", "crossref", "crossref", "crossref", "crossref", "crossref", "crossref", "crossref", "crossref", "crossref", NA, "crossref", "crossref", NA), first.page = c("990", _x000D_
"20407", "18939", "1", "435", "327", "1", "429", "849", "130", "1264", "67", "180", "114", "297", "372", "14", "471", "3316", NA, "4320", "250", "2857", "32", "1063", "231", "349", "1710", "23", "2729", "119", "1001", "793", "e31114", "19521", "228", "1459", "79", "432", NA, "69", "123121", NA), DOI = c("10.1038/nature06536", "10.2807/ese.18.08.20407-en", "10.2807/ese.13.37.18976-en", "10.1017/S0950268810002268", NA, "10.1051/vetres:2005010", "10.1016/j.vetmic.2010.10.007", "10.3201/eid0403.980324", _x000D_
"10.1051/vetres:2007038", "10.1016/j.jtbi.2011.06.017", "10.3201/eid1007.030724", "10.1093/oxfordjournals.aje.a009920", NA, NA, "10.1016/j.vetmic.2009.07.016", "10.1186/s12879-015-1083-9", "10.1186/s12942-015-0003-y", "10.4081/gh.2014.36", "10.1017/S0950268814003926", NA, "10.1016/j.vaccine.2008.06.023", NA, "10.1098/rspb.2010.0575", "10.1177/153567600601100106", "10.1128/JB.147.3.1063-1076.1981", "10.1016/0004-6981(77)90140-8", "10.1137/10080991X", "10.1017/S0950268811002275", "10.1016/S0167-5877(00)00115-X", _x000D_
"10.1098/rspb.2006.3648", "10.1016/j.vetmic.2009.09.052", "10.1098/rspb.2007.1601", "10.1136/vr.156.25.793", "10.1371/journal.pone.0031114", "10.2807/ese.15.12.19521-en", "10.1038/nature13529", "10.1098/rspb.2008.0006", "10.1016/j.prevetmed.2014.09.005", "10.1016/j.vetmic.2012.04.027", NA, "10.1186/1471-2334-10-69", "10.1063/1.2789694", NA), volume = c("451", "18", "13", "139", "45", "36", "149", "4", "38", "284", "10", "150", "1", "8", "140", "15", "14", "8", "143", NA, "26", "158", "277", "11", _x000D_
"147", "11", "53", "140", "45", "273", "142", "275", "156", "7", "15", "511", "275", "117", "159", NA, "10", "91", NA), author = c("KE Jones", "M Georgiev", "B Schimmer", "HI Roest", "M Hässig", "N Arricau-Bouvery", "R Guatteo", "FA Murphy", "R Guatteo", "A Courcoul", "H Tissot-Dupont", "H Tissot-Dupont", "JI Hawker", "EFSA Panel on Animal Health and Welfare (AHAW)", "E Angelakis", "GA Ladbury", "JP Leuken van", "S Nusinovici", "S Nusinovici", NA, "R Guatteo", "R Guatteo", "A Courcoul", "RM Jones", _x000D_
"TF McCaul", "DL Ermak", "JM Stockie", "AF Taurel", "M Greiner", "DM Green", "A Courcoul", "DM Green", "J Gloster", "A Ssematimba", "A Wallensten", "E Brooks-Pollock", "MJ Tildesley", "BL Dutta", "AF Taurel", NA, "B Schimmer", "M Godin", NA), year = c("2008", "2013", "2008", "2011", "1998", "2005", "2011", "1998", "2007", "2011", "2004", "1999", "1998", "2010", "2010", "2015", "2015", "2014", "2015", NA, "2008", "2007", "2010", "2006", "1981", "1967", "2011", "2012", "2000", "2006", "2010", "2008", _x000D_
"2005", "2012", "2010", "2014", "2008", "2014", "2012", NA, "2010", "2007", NA), unstructured = c("Jones KE, Patel NG, Levy MA, Storeygard A, Balk D, Gittleman JL, Daszak P (2008) Global trends in emerging infectious diseases. Nature 451:990–993", "Georgiev M, Afonso A, Neubauer H, Needham H, Thiery R, Rodolakis A, Roest H, Stark K, Stegeman J, Vellema P, van der Hoek W, More S (2013) Q fever in humans and farm animals in four European countries, 1982 to 2010. Euro Surveill 18:20407", "Schimmer B, Morroy G, Dijkstra F, Schneeberger PM, Weers-Pothoff G, Timen A, Wijkmans C, van der Hoek W (2008) Large ongoing Q fever outbreak in the south of The Netherlands, 2008. Euro Surveill 13:18939", _x000D_
"Roest HI, Tilburg JJ, van der Hoek W, Vellema P, van Zijderveld FG, Klaassen CH, Raoult D (2011) The Q fever epidemic in The Netherlands: history, onset, response and reflection. Epidemiol Infect 139:1–12", "Hässig M, Lubsen J (1998) Relationship between abortions and seroprevalences to selected infectious agents in dairy cows. Zentralbl Veterinarmed B 45:435–441", "Arricau-Bouvery N, Rodolakis A (2005) Is Q fever an emerging or re-emerging zoonosis? Vet Res 36:327–349", "Guatteo R, Seegers H, Taurel AF, Joly A, Beaudeau F (2011) Prevalence of Coxiella burnetii infection in domestic ruminants: a critical review. Vet Microbiol 149:1–16", _x000D_
"Murphy FA (1998) Emerging zoonoses. Emerg Infect Dis 4:429–435", "Guatteo R, Beaudeau F, Joly A, Seegers H (2007) Coxiella burnetii shedding by dairy cows. Vet Res 38:849–860", "Courcoul A, Monod H, Nielen M, Klinkenberg D, Hogerwerf L, Beaudeau F, Vergu E (2011) Modelling the effect of heterogeneity of shedding on the within herd Coxiella burnetii spread and identification of key parameters by sensitivity analysis. J Theor Biol 284:130–141", "Tissot-Dupont H, Amadei MA, Nezri M, Raoult D (2004) Wind in November, Q fever in December. Emerg Infect Dis 10:1264–1269", _x000D_
"Tissot-Dupont H, Torres S, Nezri M, Raoult D (1999) Hyperendemic focus of Q fever related to sheep and wind. Am J Epidemiol 150:67–74", "Hawker JI, Ayres JG, Blair I, Evans MR, Smith DL, Smith EG, Burge PS, Carpenter MJ, Caul EO, Coupland B, Desselberger U, Farrell ID, Saunders PJ, Wood MJ (1998) A large outbreak of Q fever in the West Midlands: windborne spread into a metropolitan area? Commun Dis Public Health 1:180–187", "EFSA Panel on Animal Health and Welfare (AHAW) (2010) Scientific opinion on Q fever. EFSA J 8:114", _x000D_
"Angelakis E, Raoult D (2010) Q Fever. Vet Microbiol 140:297–309", "Ladbury GA, Van Leuken JP, Swart A, Vellema P, Schimmer B, Ter Schegget R, Van der Hoek W (2015) Integrating interdisciplinary methodologies for One Health: goat farm re-implicated as the probable source of an urban Q fever outbreak, the Netherlands, 2009. BMC Infect Dis 15:372", "van Leuken JP, van de Kassteele J, Sauter FJ, van der Hoek W, Heederik D, Havelaar AH, Swart AN (2015) Improved correlation of human Q fever incidence to modelled C. burnetii concentrations by means of an atmospheric dispersion model. Int J Health Geogr 14:14", _x000D_
"Nusinovici S, Hoch T, Widgren S, Joly A, Lindberg A, Beaudeau F (2014) Relative contributions of neighbourhood and animal movements to Coxiella burnetii infection in dairy cattle herds. Geospat Health 8:471–477", "Nusinovici S, Frössling J, Widgren S, Beaudeau F, Lindberg A (2015) Q fever infection in dairy cattle herds: increased risk with high wind speed and low precipitation. Epidemiol Infect 143:3316–3326", "European Centre for Medium-Range Weather Forecasts www.ecmwf.int . Accessed Aug 2013", _x000D_
"Guatteo R, Seegers H, Joly A, Beaudeau F (2008) Prevention of Coxiella burnetii shedding in infected dairy herds using a phase I C. burnetii inactivated vaccine. Vaccine 26:4320–4328", "Guatteo R, Beaudeau F, Joly A, Seegers H (2007) Performances of an ELISA applied to serum and milk for the detection of antibodies to Coxiella burnetii in dairy cattle. Rev Med Vet 158:250–252", "Courcoul A, Vergu E, Denis JB, Beaudeau F (2010) Spread of Q fever within dairy cattle herds: key parameters inferred using a Bayesian approach. Proc Biol Sci 277:2857–2865", _x000D_
"Jones RM, Nicas M, Hubbard AE, Reingold AL (2006) The infectious dose of Coxiella burnetii (Q fever). Appl Biosaf 11:32–41", "McCaul TF, Williams JC (1981) Developmental cycle of Coxiella burnetii structure and morphogenesis of vegetative and sporogenic differentiations. J Bacteriol 147:1063–1076", "Ermak DL (1967) An analytical model for air pollutant transport and deposition from a point source. Atmos Environ 11:231–237", "Stockie JM (2011) The mathematics of atmospheric dispersion modeling. Siam Rev 53:349–372", _x000D_
"Taurel AF, Guatteo R, Joly A, Beaudeau F (2012) Relationship between the level of antibodies in bulk tank milk and the within-herd seroprevalence of Coxiella burnetii in cows. Epidemiol Infect 140:1710–1713", "Greiner M, Pfeiffer D, Smith RD (2000) Principles and practical application of the receiver-operating characteristic analysis for diagnostic tests. Prev Vet Med 45:23–41", "Green DM, Kiss IZ, Kao RR (2006) Modelling the initial spread of foot-and-mouth disease through animal movements. Proc Biol Sci 273:2729–2735", _x000D_
"Courcoul A, Ezanno P (2010) Modelling the spread of Bovine Viral Diarrhoea Virus (BVDV) in a managed metapopulation of cattle herds. Vet Microbiol 142:119–128", "Green DM, Kiss IZ, Mitchell AP, Kao RR (2008) Estimates for local and movement-based transmission of bovine tuberculosis in British cattle. Proc Biol Sci 275:1001–1005", "Gloster J, Champion HJ, Mansley LM, Romero P, Brough T, Ramirez A (2005) The 2001 epidemic of foot-and-mouth disease in the United Kingdom: epidemiological and meteorological case studies. Vet Rec 156:793–803", _x000D_
"Ssematimba A, Hagenaars TJ, de Jong MC (2012) Modelling the wind-borne spread of highly pathogenic avian influenza virus between farms. PLoS One 7:e31114", "Wallensten A, Moore P, Webster H, Johnson C, van der Burgt G, Pritchard G, Ellis-Iversen J, Oliver I (2010) Q fever outbreak in Cheltenham, United Kingdom, in 2007 and the use of dispersion modelling to investigate the possibility of airborne spread. Euro Surveill 15:19521", "Brooks-Pollock E, Roberts GO, Keeling MJ (2014) A dynamic model of bovine tuberculosis spread and control in Great Britain. Nature 511:228–231", _x000D_
"Tildesley MJ, Deardon R, Savill NJ, Bessell PR, Brooks SP, Woolhouse ME, Grenfell BT, Keeling MJ (2008) Accuracy of models for the 2001 foot-and-mouth epidemic. Proc Biol Sci 275:1459–1468", "Dutta BL, Ezanno P, Vergu E (2014) Characteristics of the spatio-temporal network of cattle movements in France over a 5-year period. Prev Vet Med 117:79–94", "Taurel AF, Guatteo R, Joly A, Beaudeau F (2012) Effectiveness of vaccination and antibiotics to control Coxiella burnetii shedding around calving in dairy cows. Vet Microbiol 159:432–437", _x000D_
"World Health Organization. Infection prevention and control of epidemic-and pandemic-prone acute respiratory diseases in health care. WHO interim guidelines; 2007", "Schimmer B, Ter Schegget R, Wegdam M, Züchner L, de Bruin A, Schneeberger PM, Veenstra T, Vellema P, van der Hoek W (2010) The use of a geographic information system to identify a dairy goat farm as the most likely source of an urban Q-fever outbreak. BMC Infect Dis 10:69", "Godin M, Bryan AK, Burg TP, Babcock K, Manalis SR (2007) Measuring the mass, density, and size of particles and cells using a suspended microchannel resonator. Appl Phys Lett 91:123121", _x000D_
"Clean Air Solutions Database www.camfilfarr.com . Accessed Aug 2013"), journal.title = c("Nature", "Euro Surveill", "Euro Surveill", "Epidemiol Infect", "Zentralbl Veterinarmed B", "Vet Res", "Vet Microbiol", "Emerg Infect Dis", "Vet Res", "J Theor Biol", "Emerg Infect Dis", "Am J Epidemiol", "Commun Dis Public Health", "EFSA J", "Q Fever. Vet Microbiol", "BMC Infect Dis", "Int J Health Geogr", "Geospat Health", "Epidemiol Infect", NA, "Vaccine", "Rev Med Vet", "Proc Biol Sci", "Appl Biosaf", "J Bacteriol", _x000D_
"Atmos Environ", "Siam Rev", "Epidemiol Infect", "Prev Vet Med", "Proc Biol Sci", "Vet Microbiol", "Proc Biol Sci", "Vet Rec", "PLoS One", "Euro Surveill", "Nature", "Proc Biol Sci", "Prev Vet Med", "Vet Microbiol", NA, "BMC Infect Dis", "Appl Phys Lett", NA))</t>
  </si>
  <si>
    <t>330</t>
  </si>
  <si>
    <t>list(DOI = c("10.13039/501100001665", NA), name = c("Agence Nationale de la Recherche (FR)", "Oniris"), doi.asserted.by = c("publisher", NA), award = c("ANR-10-BINF-07", NA), id.id = c("10.13039/501100001665", NA), id.id.type = c("DOI", NA), id.asserted.by = c("publisher", NA))</t>
  </si>
  <si>
    <t>2010-09-22</t>
  </si>
  <si>
    <t>10.1098/rspb.2010.0575</t>
  </si>
  <si>
    <t>2010-05-05</t>
  </si>
  <si>
    <t>2857-2865</t>
  </si>
  <si>
    <t>&lt;jats:p&gt;_x000D_
            Q fever is a worldwide zoonosis caused by_x000D_
            &lt;jats:italic&gt;Coxiella burnetii&lt;/jats:italic&gt;_x000D_
            . Although ruminants are recognized as the most important source of human infection, no previous studies have focused on assessing the characteristics of the bacterial spread within a cattle herd and no epidemic model has been proposed in this context. We assess the key epidemiological parameters from field data in a Bayesian framework that takes into account the available knowledge, missing data and the uncertainty of the observation process owing to the imperfection of diagnostic tests. We propose an original individual-based Markovian model in discrete time describing the evolution of the infection for each animal. Markov chain Monte Carlo methodology is used to estimate parameters of interest from data consisting of individual health states of 217 cows of five chronically infected dairy herds sampled every week for a four-week period. Outputs are the posterior distributions of the probabilities of transition between health states and of the environmental bacterial load. Our findings show that some herds are characterized by a very low infection risk while others have a mild infection risk and a non-negligible intermittent shedding probability. Moreover, the antibody status seems to be a key point in the bacterial spread (shedders with antibodies shed for a longer period of time than shedders without antibodies). In addition to the biological insights, these estimates also provide information for calibrating simulation models to assess control strategies for_x000D_
            &lt;jats:italic&gt;C. burnetii&lt;/jats:italic&gt;_x000D_
            infection._x000D_
          &lt;/jats:p&gt;</t>
  </si>
  <si>
    <t>list(given = c("Aurélie", "Elisabeta", "Jean-Baptiste", "François"), family = c("Courcoul", "Vergu", "Denis", "Beaudeau"), sequence = c("first", "additional", "additional", "additional"), affiliation1.name = c("INRA, BP 40706, 44307 Nantes, France", NA, NA, "INRA, BP 40706, 44307 Nantes, France"), affiliation2.name = c("Oniris, UMR1300 Bio-agression, Epidémiologie et Analyse de Risque, BP 40706, 44307 Nantes, France", NA, NA, "Oniris, UMR1300 Bio-agression, Epidémiologie et Analyse de Risque, BP 40706, 44307 Nantes, France"_x000D_
), affiliation.name = c(NA, "INRA, UR341 Mathématiques et Informatique Appliquées, 78350 Jouy-en-Josas, France", "INRA, UR341 Mathématiques et Informatique Appliquées, 78350 Jouy-en-Josas, France", NA))</t>
  </si>
  <si>
    <t>list(URL = c("https://royalsocietypublishing.org/doi/pdf/10.1098/rspb.2010.0575", "https://royalsocietypublishing.org/doi/full-xml/10.1098/rspb.2010.0575", "https://royalsocietypublishing.org/doi/pdf/10.1098/rspb.2010.0575"), content.type = c("application/pdf", "application/xml", "unspecified"), content.version = c("vor", "vor", "vor"), intended.application = c("text-mining", "text-mining", "similarity-checking"))</t>
  </si>
  <si>
    <t>list(key = c("e_1_3_2_2_1", "e_1_3_2_3_1", "e_1_3_2_4_1", "e_1_3_2_5_1", "e_1_3_2_6_1", "e_1_3_2_7_1", "e_1_3_2_8_1", "e_1_3_2_9_1", "e_1_3_2_10_1", "e_1_3_2_11_1", "e_1_3_2_12_1", "e_1_3_2_13_1", "e_1_3_2_14_1", "e_1_3_2_15_1", "e_1_3_2_16_1", "e_1_3_2_17_1", "e_1_3_2_18_1", "e_1_3_2_19_1", "e_1_3_2_20_1", "e_1_3_2_21_1", "e_1_3_2_22_1", "e_1_3_2_23_1", "e_1_3_2_24_1", "e_1_3_2_25_1", "e_1_3_2_26_1", "e_1_3_2_27_1", "e_1_3_2_28_1", "e_1_3_2_29_1", "e_1_3_2_30_1", "e_1_3_2_31_1", "e_1_3_2_32_1", _x000D_
"e_1_3_2_33_1", "e_1_3_2_34_1", "e_1_3_2_35_1"), doi.asserted.by = c("publisher", "publisher", NA, "publisher", "publisher", "publisher", "publisher", NA, "publisher", "crossref", "publisher", NA, "publisher", NA, NA, "publisher", "publisher", "publisher", "publisher", "publisher", NA, NA, "publisher", "publisher", "publisher", NA, NA, NA, "publisher", NA, "publisher", "publisher", "publisher", "publisher"), DOI = c("10.1007/BF00140132", "10.1016/j.vetmic.2009.07.016", NA, "10.1051/vetres:2003017", _x000D_
"10.1136/vr.148.16.502", "10.1177/104063870001200505", "10.1002/sim.1912", NA, "10.1016/S0167-5877(00)00117-3", "10.1128/JCM.36.7.1823-1834.1998", "10.1214/ss/1177011136", NA, "10.1051/vetres:2006038", NA, NA, "10.1001/jama.1951.02920230025005", "10.1017/S0950268808001908", "10.1111/j.1541-0420.2006.00609.x", "10.1111/j.1863-2378.2008.01109.x", "10.1089/15303660260613747", NA, NA, "10.1016/j.prevetmed.2007.05.014", "10.1016/S1286-4579(00)00325-7", "10.1111/1467-985X.00125", NA, NA, NA, "10.1097/00005792-200003000-00005", _x000D_
NA, "10.3168/jds.2006-815", "10.2807/ese.14.19.19210-en", "10.1098/rspb.2004.2715", "10.1111/j.1749-6632.1958.tb35409.x"), unstructured = c(NA, NA, "Anonymous. 2009 Centers for disease control and prevention . See http://www.n.cdc.gov/travel/content/id/1769.aspx. (Accessed on 21/12/2009).", NA, NA, NA, NA, NA, NA, NA, NA, NA, NA, NA, NA, NA, NA, NA, NA, NA, NA, NA, NA, NA, NA, NA, NA, "Plummer M. Best N. Cowles K.&amp; Vines K.. 2009 Coda: output analysis and diagnostics for MCMC. R package version 0.13-4.", _x000D_
NA, NA, NA, NA, NA, NA), first.page = c(NA, NA, NA, NA, NA, NA, NA, "935", NA, "1823", NA, NA, NA, "250", "349", NA, NA, NA, NA, NA, "555", "575", NA, NA, NA, "83", "325", NA, NA, NA, NA, NA, NA, NA), article.title = c(NA, NA, NA, NA, NA, NA, NA, "Lacteal and placental excretion of Coxiella burnetti, agent of Q fever, in the cow. Importance and prevention", NA, "Diagnosis of Q fever", NA, NA, NA, "Performances of an ELISA applied to serum and milk for the detection of antibodies to Coxiella burnetii in dairy cattle", _x000D_
"Inference in disease transmission experiments by using stochastic epidemic models", NA, NA, NA, NA, NA, "Q fever: a review", "Discrete time modelling of disease incidence time series by using Markov chain Monte Carlo methods", NA, NA, NA, "An outbreak of Q fever in Bulgaria", "Fièvre Q expérimentale des bovins", NA, NA, NA, NA, NA, NA, NA), volume = c(NA, NA, NA, NA, NA, NA, NA, "177", NA, "36", NA, NA, NA, "158", "54", NA, NA, NA, NA, NA, "31", "54", NA, NA, NA, "45", "4", NA, NA, NA, NA, NA, _x000D_
NA, NA), author = c(NA, NA, NA, NA, NA, NA, NA, "Durand M. P.", NA, "Fournier P. E.", NA, "Gilks W. R.", NA, "Guatteo R.", "Höhle M.", NA, NA, NA, NA, NA, "Marrie T. J.", "Morton A.", NA, NA, NA, "Panaiotov S.", "Plommet M.", NA, NA, "R Development Core Team", NA, NA, NA, NA), year = c(NA, NA, NA, NA, NA, NA, NA, "1993", NA, "1998", NA, "1996", NA, "2007", "2005", NA, NA, NA, NA, NA, "1990", "2005", NA, NA, NA, "2009", "1973", NA, NA, "2008", NA, NA, NA, NA), journal.title = c(NA, NA, NA, NA, NA, _x000D_
NA, NA, "Bull. Acad. Natl Med.", NA, "J. Clin. Microbiol.", NA, NA, NA, "Revue Méd. Vét.", "Appl. Stat.", NA, NA, NA, NA, NA, "Can. Vet. J.", "Appl. Stat.", NA, NA, NA, "Ann. Ist Super Sanita", "Ann. Rech. vétér.", NA, NA, NA, NA, NA, NA, NA), volume.title = c(NA, NA, NA, NA, NA, NA, NA, NA, NA, NA, NA, "Markov chain Monte Carlo in practice.", NA, NA, NA, NA, NA, NA, NA, NA, NA, NA, NA, NA, NA, NA, NA, NA, NA, "R: a language and environment for statistical computing", NA, NA, NA, NA))</t>
  </si>
  <si>
    <t>list(date = "2010-05-05", content.version = "tdm", delay.in.days = 0, URL = "https://royalsociety.org/journals/ethics-policies/data-sharing-mining/")</t>
  </si>
  <si>
    <t>list(value = c("2010-03-18", "2010-04-12", "2010-05-05"), order = 0:2, name = c("received", "accepted", "published"), label = c("Received", "Accepted", "Published"), group.name = c("publication_history", "publication_history", "publication_history"), group.label = c("Publication History", "Publication History", "Publication History"))</t>
  </si>
  <si>
    <t>10.1186/1297-9716-44-28</t>
  </si>
  <si>
    <t>28</t>
  </si>
  <si>
    <t>https://doi.org/10.1186/1297-9716-44-28</t>
  </si>
  <si>
    <t>Vet Res,Veterinary Research</t>
  </si>
  <si>
    <t>list(given = c("Lenny", "Aurélie", "Don", "François", "Elisabeta", "Mirjam"), family = c("Hogerwerf", "Courcoul", "Klinkenberg", "Beaudeau", "Vergu", "Nielen"), sequence = c("first", "additional", "additional", "additional", "additional", "additional"))</t>
  </si>
  <si>
    <t>list(key = c("10.1186/1297-9716-44-28-B1", "10.1186/1297-9716-44-28-B2", "10.1186/1297-9716-44-28-B3", "10.1186/1297-9716-44-28-B5", "10.1186/1297-9716-44-28-B9", "10.1186/1297-9716-44-28-B10", "10.1186/1297-9716-44-28-B11", "10.1186/1297-9716-44-28-B12", "10.1186/1297-9716-44-28-B13", "10.1186/1297-9716-44-28-B14", "10.1186/1297-9716-44-28-B15", "10.1186/1297-9716-44-28-B16", "10.1186/1297-9716-44-28-B19", "10.1186/1297-9716-44-28-B21"), doi.asserted.by = c("publisher", "publisher", "publisher", _x000D_
"publisher", "publisher", "publisher", "publisher", "publisher", "publisher", "publisher", "publisher", "publisher", "publisher", "publisher"), DOI = c("10.1051/vetres:2005010", "10.1016/j.vetmic.2009.07.016", "10.1016/j.jcpa.2006.06.003", "10.1017/S0950268810002268", "10.3201/eid1704.101562", "10.3201/eid1703.101157", "10.1016/j.vetmic.2011.03.007", "10.1016/j.jtbi.2011.06.017", "10.1098/rspb.2010.0575", "10.1016/j.prevetmed.2011.05.005", "10.1186/1297-9716-42-68", "10.1111/j.1749-6632.2009.04511.x", _x000D_
"10.3168/jds.2009-2106", "10.1128/AEM.00677-12"))</t>
  </si>
  <si>
    <t>1297-9716-44-28</t>
  </si>
  <si>
    <t>Chaos, Solitons &amp;amp; Fractals</t>
  </si>
  <si>
    <t>2022-03</t>
  </si>
  <si>
    <t>10.1016/j.chaos.2022.111821</t>
  </si>
  <si>
    <t>0960-0779</t>
  </si>
  <si>
    <t>111821</t>
  </si>
  <si>
    <t>Non-fractional and fractional mathematical analysis and simulations for Q fever</t>
  </si>
  <si>
    <t>list(given = c("Joshua Kiddy K.", "Eric", "Ernest", "Alex Akwasi", "Agnes", "Edward", "Yarhands Dissou"), family = c("Asamoah", "Okyere", "Yankson", "Opoku", "Adom-Konadu", "Acheampong", "Arthur"), sequence = c("first", "additional", "additional", "additional", "additional", "additional", "additional"))</t>
  </si>
  <si>
    <t>list(URL = c("https://api.elsevier.com/content/article/PII:S0960077922000327?httpAccept=text/xml", "https://api.elsevier.com/content/article/PII:S0960077922000327?httpAccept=text/plain"), content.type = c("text/xml", "text/plain"), content.version = c("vor", "vor"), intended.application = c("text-mining", "text-mining"))</t>
  </si>
  <si>
    <t>list(key = c("10.1016/j.chaos.2022.111821_bib0001", "10.1016/j.chaos.2022.111821_bib0002", "10.1016/j.chaos.2022.111821_bib0003", "10.1016/j.chaos.2022.111821_bib0004", "10.1016/j.chaos.2022.111821_bib0005", "10.1016/j.chaos.2022.111821_bib0006", "10.1016/j.chaos.2022.111821_sbref0007", "10.1016/j.chaos.2022.111821_bib0008", "10.1016/j.chaos.2022.111821_bib0009", "10.1016/j.chaos.2022.111821_bib0010", "10.1016/j.chaos.2022.111821_bib0011", "10.1016/j.chaos.2022.111821_bib0012", "10.1016/j.chaos.2022.111821_bib0013", _x000D_
"10.1016/j.chaos.2022.111821_bib0014", "10.1016/j.chaos.2022.111821_bib0015", "10.1016/j.chaos.2022.111821_bib0016", "10.1016/j.chaos.2022.111821_sbref0017", "10.1016/j.chaos.2022.111821_bib0018", "10.1016/j.chaos.2022.111821_bib0019", "10.1016/j.chaos.2022.111821_bib0020", "10.1016/j.chaos.2022.111821_bib0021", "10.1016/j.chaos.2022.111821_bib0022", "10.1016/j.chaos.2022.111821_bib0023", "10.1016/j.chaos.2022.111821_bib0024", "10.1016/j.chaos.2022.111821_bib0025", "10.1016/j.chaos.2022.111821_bib0026", _x000D_
"10.1016/j.chaos.2022.111821_bib0027", "10.1016/j.chaos.2022.111821_bib0028", "10.1016/j.chaos.2022.111821_bib0029", "10.1016/j.chaos.2022.111821_bib0030", "10.1016/j.chaos.2022.111821_bib0031", "10.1016/j.chaos.2022.111821_bib0032", "10.1016/j.chaos.2022.111821_bib0033", "10.1016/j.chaos.2022.111821_bib0034", "10.1016/j.chaos.2022.111821_bib0035", "10.1016/j.chaos.2022.111821_bib0036", "10.1016/j.chaos.2022.111821_bib0037", "10.1016/j.chaos.2022.111821_bib0038", "10.1016/j.chaos.2022.111821_bib0039", _x000D_
"10.1016/j.chaos.2022.111821_bib0040", "10.1016/j.chaos.2022.111821_bib0041", "10.1016/j.chaos.2022.111821_bib0042", "10.1016/j.chaos.2022.111821_bib0043", "10.1016/j.chaos.2022.111821_bib0044", "10.1016/j.chaos.2022.111821_bib0045", "10.1016/j.chaos.2022.111821_bib0046", "10.1016/j.chaos.2022.111821_bib0047", "10.1016/j.chaos.2022.111821_bib0048", "10.1016/j.chaos.2022.111821_bib0049", "10.1016/j.chaos.2022.111821_bib0050", "10.1016/j.chaos.2022.111821_sbref0051", "10.1016/j.chaos.2022.111821_bib0052", _x000D_
"10.1016/j.chaos.2022.111821_bib0053", "10.1016/j.chaos.2022.111821_bib0054", "10.1016/j.chaos.2022.111821_bib0055", "10.1016/j.chaos.2022.111821_bib0056", "10.1016/j.chaos.2022.111821_bib0057", "10.1016/j.chaos.2022.111821_bib0058", "10.1016/j.chaos.2022.111821_bib0059", "10.1016/j.chaos.2022.111821_bib0060", "10.1016/j.chaos.2022.111821_bib0061", "10.1016/j.chaos.2022.111821_bib0062", "10.1016/j.chaos.2022.111821_bib0063", "10.1016/j.chaos.2022.111821_bib0064", "10.1016/j.chaos.2022.111821_bib0065", _x000D_
"10.1016/j.chaos.2022.111821_bib0066", "10.1016/j.chaos.2022.111821_bib0067"), series.title = c("Q fever", NA, NA, NA, NA, NA, NA, NA, NA, NA, NA, NA, NA, NA, NA, "Infectious diseases of humans: dynamics and control", NA, NA, "Fractional differential equations: an introduction to fractional derivatives, fractional differential equations, to methods of their solution and some of their applications", "Fractional-order nonlinear systems: modeling, analysis and simulation", "Fractional calculus with applications in mechanics: vibrations and diffusion processes", _x000D_
NA, "Mathematical methods in engineering", NA, NA, NA, NA, NA, NA, NA, NA, NA, NA, NA, NA, NA, NA, NA, NA, NA, NA, NA, NA, NA, NA, NA, NA, NA, NA, NA, NA, NA, NA, NA, NA, NA, NA, NA, NA, NA, NA, NA, NA, "New numerical scheme with newton polynomial: theory, methods, and applications", NA, NA, NA), author = c("Van Metre", NA, "Fournier", "Lang", NA, NA, "Asamoah", NA, NA, "Hethcote", "Das", "Kabunga", "Asamoah", "Lewnard", "Rai", "Anderson", "Asamoah", "Das", "Podlubny", "Petráš", "Atanacković", _x000D_
"Gao", "Chand", "Baleanu", "Özalp", "Diethelm", "González-Parra", "Arafa", "Area", "Pinto", "Carvalho", "Silva", "Nisar", "Rehman", "Akindeinde", "Caputo", "Atangana", "Muhammad Altaf", "Koca", "Toufik", "Yavuz", "Yusuf", "Qureshi", "Qureshi", "Asamoah", "Babudieri", "Khavkin", "Loftis", "Pacheco", "Agusto", "Asamoah", "Khajanchi", "van den Driessche", "Gumel", "Sharomi", "Gumel", "Nazari", "Asamoah", "Garba", "Olaniyi", "Khajanchi", "Castillo-Chavez", "Losada", "Atangana", "Atangana", "Courcoul", _x000D_
"Courcoul"), year = c("2010", NA, "1998", "1990", NA, NA, "2020", NA, NA, "2000", "2020", "2020", "2020", "2014", "2021", "1992", "2018", "2020", "1998", "2011", "2014", "2019", "2019", "2021", "2011", "2013", "2014", "2014", "2015", "2017", "2018", "2019", "2021", "2021", "2022", "2015", "2016", "2019", "2018", "2017", "2019", "2018", "2019", "2019", "2021", "1959", "1991", "2006", "2013", "2012", "2017", "2021", "2017", "2018", "2009", "2012", "2015", "2020", "2008", "2020", "2018", "2004", "2015", _x000D_
"2021", "2018", "2010", "2011"), doi.asserted.by = c(NA, "crossref", "crossref", NA, NA, "crossref", "crossref", NA, NA, "crossref", "crossref", NA, "crossref", "crossref", NA, NA, "crossref", NA, NA, NA, NA, "crossref", NA, "crossref", "crossref", "crossref", "crossref", "crossref", "crossref", "crossref", "crossref", "crossref", "crossref", "crossref", "crossref", NA, "crossref", "crossref", "crossref", "crossref", "crossref", "crossref", "crossref", "crossref", "crossref", NA, NA, "crossref", _x000D_
"crossref", NA, "crossref", "crossref", "crossref", "crossref", "crossref", "crossref", "crossref", "crossref", "crossref", "crossref", "crossref", "crossref", NA, NA, "crossref", "crossref", "crossref"), unstructured = c(NA, "J. Hirschmann, The discovery of Q fever and its cause, 2019.", NA, NA, "OIE, World organisation for animal health, OIE, Paris, France, http://www.oie.int/en/animal-health-in-theworld/animal-diseases/Q-Fever(2019).", "O.T. Manual, Chapter 2.1. 16. Q fever, 2018.", NA, "J.E. Sykes, J.M. Norris, Veterian key: fastest veterinary medicine insight engine, 2016, (https://veteriankey.com/coxiellosis-and-q-fever/). [Accessed 04-04-2019].", _x000D_
"OIE, World animal health information database (WAHID Interface, 2013, (http://www.oie.int/wahis_2/public/wahid.php/Countryinformation/Zoonoses). [Accessed 23-04-2019].", NA, NA, NA, NA, NA, NA, NA, NA, NA, NA, NA, NA, NA, NA, NA, NA, NA, NA, NA, NA, NA, NA, NA, NA, NA, NA, NA, NA, NA, NA, NA, NA, NA, NA, NA, NA, NA, NA, NA, NA, NA, NA, NA, NA, NA, NA, NA, NA, NA, NA, NA, NA, NA, NA, NA, NA, NA, NA), DOI = c(NA, "10.1016/j.amjms.2019.04.006", "10.1128/JCM.36.7.1823-1834.1998", NA, NA, "10.1007/978-3-319-92336-9_1", _x000D_
"10.1155/2020/6820608", NA, NA, "10.1137/S0036144500371907", "10.1016/j.chaos.2019.109450", NA, "10.1016/j.chaos.2020.110103", "10.1016/S1473-3099(14)70995-8", NA, NA, "10.1155/2018/2657461", NA, NA, NA, NA, "10.1016/j.chaos.2019.07.037", NA, "10.1186/s13662-021-03270-7", "10.1016/j.mcm.2010.12.051", "10.1007/s11071-012-0475-2", "10.1002/mma.2968", "10.1016/j.joems.2013.11.001", "10.1186/s13662-015-0613-5", "10.1016/j.cam.2016.05.019", "10.1186/s13662-017-1456-z", "10.1016/j.matcom.2019.03.016", _x000D_
"10.1016/j.rinp.2020.103772", "10.1186/s13662-021-03532-4", "10.1016/j.aej.2021.04.097", NA, "10.2298/TSCI160111018A", "10.3390/e21030303", "10.1140/epjp/i2018-11949-4", "10.1140/epjp/i2017-11717-0", "10.1016/j.physa.2019.03.069", "10.1063/1.5074084", "10.1016/j.physa.2019.122496", "10.1016/j.chaos.2019.03.020", "10.1016/j.rinp.2021.103889", NA, NA, "10.1007/s10493-006-9025-2", "10.3201/eid1902.120362", NA, "10.1155/2017/2451237", "10.1016/j.matcom.2020.09.009", "10.1016/j.idm.2017.06.002", "10.1002/mma.4734", _x000D_
"10.1016/j.jmaa.2009.02.032", "10.1016/j.jmaa.2012.04.077", "10.1016/j.mbs.2015.02.002", "10.1016/j.chaos.2020.110237", "10.1016/j.mbs.2008.05.002", "10.1080/17513758.2020.1722265", "10.1016/j.physa.2018.01.014", "10.3934/mbe.2004.1.361", NA, NA, "10.1051/mmnp/2018010", "10.1098/rspb.2010.0575", "10.1186/1297-9716-42-68"), issue = c(NA, NA, "7", NA, NA, NA, NA, NA, NA, "4", NA, "1", NA, "12", NA, NA, NA, NA, NA, NA, NA, NA, NA, "1", "1–2", "4", "15", "3", "1", NA, "1", NA, NA, "1", "1", "2", "2", _x000D_
"3", "3", "10", NA, "12", NA, NA, NA, NA, NA, "1", "2", NA, NA, NA, "3", "18", "1", "1", NA, NA, "1", "1", NA, "2", "2", NA, "1", "1695", "1"), first.page = c(NA, NA, "1823", "23", NA, NA, NA, NA, NA, "599", "109450", "1", "110103", "1189", "1", NA, NA, "124732", NA, NA, NA, "34", "213", "1", "1", "613", "2218", "538", "278", "240", "1", "180", "103772", "1", "829", "73", NA, "303", "100", "1", "373", "123121", "122496", "111", "103889", "81", "311", "67", "344", "1", NA, "354", "288", "8488", "96", _x000D_
"355", "51", "110237", "11", "90", "52", "361", "87", NA, "3", "2857", "1"), article.title = c(NA, NA, "Diagnosis of Q fever", "Coxiellosis (Q fever) in animals", NA, NA, "A deterministic model for Q fever transmission dynamics within dairy cattle herds: using sensitivity analysis and optimal controls", NA, NA, "The mathematics of infectious diseases", "Transmission dynamics of tuberculosis with multiple re-infections", "Analysis and simulation of a mathematical model of tuberculosis transmission in democratic republic of the congo", _x000D_
"Global stability and cost-effectiveness analysis of COVID-19 considering the impact of the environment: using data from Ghana", "Dynamics and control of Ebola virus transmission in Montserrado, Liberia: a mathematical modelling analysis", "Impact of social media advertisements on the transmission dynamics of COVID-19 pandemic in india", NA, "Mathematical modelling of bacterial meningitis transmission dynamics with control measures", "The impact of the media awareness and optimal strategy on the prevalence of tuberculosis", _x000D_
NA, NA, NA, "New numerical simulations for some real world problems with Atangana–Baleanu fractional derivative", "Certain fractional integrals and solutions of fractional kinetic equations involving the product of s-function", "Fractional calculus in the sky", "A fractional order SEIR model with vertical transmission", "A fractional calculus based model for the simulation of an outbreak of dengue fever", "A fractional order epidemic model for the simulation of outbreaks of influenza a (H1N1)", _x000D_
"A fractional-order model of HIV infection with drug therapy effect", "On a fractional order Ebola epidemic model", "A latency fractional order model for HIV dynamics", "HIV/HCV coinfection model: a fractional-order perspective for the effect of the HIV viral load", "Stability of a fractional HIV/AIDS model", "Mathematical analysis of SIRD model of COVID-19 with Caputo fractional derivative based on real data", "Modeling, analysis and numerical solution to malaria fractional model with temporary immunity and relapse", _x000D_
"Caputo fractional-order SEIRP model for COVID-19 pandemic", "A new definition of fractional derivative without singular kernel", "New fractional derivatives with nonlocal and non-singular kernel: theory and application to heat transfer model", "Dynamics of Ebola disease in the framework of different fractional derivatives", "Modelling the spread of Ebola virus with Atangana-Baleanu fractional operators", "New numerical approximation of fractional derivative with non-local and non-singular kernel: application to chaotic models", _x000D_
"New approaches to the fractional dynamics of schistosomiasis disease model", "Two-strain epidemic model involving fractional derivative with Mittag-Leffler kernel", "Classical and contemporary fractional operators for modeling diarrhea transmission dynamics under real statistical data", "Modeling chickenpox disease with fractional derivatives: from Caputo to Atangana-Baleanu", "Non-seasonal and seasonal relapse model for q fever disease with comprehensive cost-effectiveness analysis", "Q fever: a zoonosis", _x000D_
"Q fever studies in the USSR", "Rickettsial agents in egyptian ticks collected from domestic animals", "Coxiella burnetii in ticks, Argentina", "Application of optimal control to the epidemiology of malaria", "Modelling of rabies transmission dynamics using optimal control analysis", "Mathematical analysis of the global dynamics of a HTLV-I infection model, considering the role of cytotoxic T-lymphocytes", "Reproduction numbers of infectious disease models", "Mathematics of a sex-structured model for syphilis transmission dynamics", _x000D_
"Re-infection-induced backward bifurcation in the transmission dynamics of Chlamydia trachomatis", "Causes of backward bifurcations in some epidemiological models", "Differential characteristics of primary infection and re-infection can cause backward bifurcation in HCV transmission dynamics", "Backward bifurcation and sensitivity analysis for bacterial meningitis transmission dynamics with a nonlinear recovery rate", "Backward bifurcations in dengue transmission dynamics", "Modelling malaria dynamics with partial immunity and protected travellers: optimal control and cost-effectiveness analysis", _x000D_
"Dynamics of tuberculosis transmission with exogenous reinfections and endogenous reactivation", "Dynamical models of tuberculosis and their applications", "Properties of a new fractional derivative without singular kernel", NA, "New numerical approach for fractional differential equations", "Spread of Q fever within dairy cattle herds: key parameters inferred using a Bayesian approach", "Modelling effectiveness of herd level vaccination against q fever in dairy cattle"), volume = c(NA, NA, "36", _x000D_
"1", NA, NA, "2020", NA, NA, "42", "130", "2020", "140", "14", NA, NA, "2018", "366", NA, NA, NA, "128", NA, "2021", "54", "71", "37", "22", "2015", "312", "2018", "164", "21", "2021", "61", "1", "20", "21", "133", "132", "525", "28", "535", "122", "22", "5", "2", "40", "19", "2012", "2017", "180", "2", "41", "356", "395", "263", "140", "215", "14", "497", "1", "1", NA, "13", "277", "42"), journal.title = c(NA, NA, "J Clin Microbiol", "Q Fever", NA, NA, "Comput Math Methods Med", NA, NA, "SIAM Rev", _x000D_
"Chaos Solitons Fractals", "Adv Differ Equ", "Chaos Solitons Fractals", "Lancet Infect Dis", "J Appl Math Comput", NA, "Comput Math Methods Med", "Appl Math Comput", NA, NA, NA, "Chaos Solitons Fractals", NA, "Adv Differ Equ", "Math Comput Model", "Nonlinear Dyn", "Math Methods Appl Sci", "J Egyptian Math Soc", "Adv Differ Equ", "J Comput Appl Math", "Adv Differ Equ", "Math Comput Simul", "Results Phys", "Adv Differ Equ", "Alex Eng J", "Progr Fract Differ Appl", "Therm Sci", "Entropy", "Eur Phys J Plus", _x000D_
"Eur Phys J Plus", "Physica A", "Chaos", "Physica A", "Chaos Solitons Fractals", "Results Phys", "Adv Vet Sci", "Q Fever", "Exp Appl Acarol", "Emerging Infect Dis", "Electron J Differ Equ", "J Appl Math", "Math Comput Simul", "Infectious Dis Model", "Math Methods Appl Sci", "J Math Anal Appl", "J Math Anal Appl", "Math Biosci", "Chaos Solitons Fractals", "Math Biosci", "J Biol Dyn", "Physica A", "Math Biosci Eng", "Progr Fract Differ Appl", NA, "Math Model Nat Phenom", "Proc R Soc B", "Vet Res"))</t>
  </si>
  <si>
    <t>S0960077922000327</t>
  </si>
  <si>
    <t>list(date = c("2022-03-01", "2022-03-01", "2022-03-01", "2022-03-01", "2022-03-01", "2022-03-01"), content.version = c("tdm", "stm-asf", "stm-asf", "stm-asf", "stm-asf", "stm-asf"), delay.in.days = c(0, 0, 0, 0, 0, 0), URL = c("https://www.elsevier.com/tdm/userlicense/1.0/", "https://doi.org/10.15223/policy-017", "https://doi.org/10.15223/policy-037", "https://doi.org/10.15223/policy-012", "https://doi.org/10.15223/policy-029", "https://doi.org/10.15223/policy-004"))</t>
  </si>
  <si>
    <t>list(value = c("Elsevier", "Non-fractional and fractional mathematical analysis and simulations for Q fever", "Chaos, Solitons &amp; Fractals", "https://doi.org/10.1016/j.chaos.2022.111821", "article", "© 2022 Elsevier Ltd. All rights reserved."), name = c("publisher", "articletitle", "journaltitle", "articlelink", "content_type", "copyright"), label = c("This article is maintained by", "Article Title", "Journal Title", "CrossRef DOI link to publisher maintained version", "Content Type", "Copyright"_x000D_
))</t>
  </si>
  <si>
    <t>2009-01</t>
  </si>
  <si>
    <t>10.1017/s0950268808000320</t>
  </si>
  <si>
    <t>2008-03-17</t>
  </si>
  <si>
    <t>114-123</t>
  </si>
  <si>
    <t>Transmission and quantification of verocytotoxin-producing&lt;i&gt;Escherichia coli&lt;/i&gt;O157 in dairy cattle and calves</t>
  </si>
  <si>
    <t>https://doi.org/10.1017/s0950268808000320</t>
  </si>
  <si>
    <t>&lt;jats:title&gt;SUMMARY&lt;/jats:title&gt;&lt;jats:p&gt;Data from a field study of 14 months duration in a naturally colonized dairy herd and data from an experiment with calves were used to quantify transmission of verocytotoxin-producing&lt;jats:italic&gt;Escherichia coli&lt;/jats:italic&gt;(VTEC O157) in cattle. For the latter, two groups of 10 calves were randomly assigned and put out in one of two pastures. From each group, five animals were experimentally inoculated with 10&lt;jats:sup&gt;9&lt;/jats:sup&gt;c.f.u. O157 VTEC and, considered infectious, put back in their group. Each of the susceptible contact calves became positive within 6 days of being reunited. The estimate of the basic reproduction ratio (&lt;jats:italic&gt;R&lt;/jats:italic&gt;&lt;jats:sub&gt;0&lt;/jats:sub&gt;) in the experiment was 7·3 (95% CI 3·92–11·5), indicating that each infectious calf will infect seven other calves on average during an assumed infectious period of 28 days in a fully susceptible population. The&lt;jats:italic&gt;R&lt;/jats:italic&gt;&lt;jats:sub&gt;0&lt;/jats:sub&gt;among dairy cows appeared to be about 10 times lower (0·70, 95% CI 0·48–1·04). After the transmission experiment, six contact-infected animals that were shedding continuously during the experiment were housed in a tie stall during winter. After 40 days, all six tested negative for O157 VTEC. In June, after a period of 34 weeks in which the heifers remained negative, they were put out in a clean and isolated pasture to observe whether they started shedding again. On each pasture that was infected with O157 VTEC during the transmission experiment the previous summer, newly purchased susceptible calves were placed. None of the heifers or calves started shedding during 14 weeks, indicating that both the heifers and the previously contaminated pasture did not function as reservoir of O157 VTEC.&lt;/jats:p&gt;</t>
  </si>
  <si>
    <t>list(given = c("J. M.", "E. A. M.", "K.", "F.", "M. C. M."), family = c("SCHOUTEN", "GRAAT", "FRANKENA", "VAN ZIJDERVELD", "DE JONG"), sequence = c("first", "additional", "additional", "additional", "additional"))</t>
  </si>
  <si>
    <t>list(URL = "https://www.cambridge.org/core/services/aop-cambridge-core/content/view/S0950268808000320", content.type = "unspecified", content.version = "vor", intended.application = "similarity-checking")</t>
  </si>
  <si>
    <t>list(key = c("S0950268808000320_ref033", "S0950268808000320_ref019", "S0950268808000320_ref009", "S0950268808000320_ref035", "S0950268808000320_ref011", "S0950268808000320_ref028", "S0950268808000320_ref015", "S0950268808000320_ref025", "S0950268808000320_ref037", "S0950268808000320_ref031", "S0950268808000320_ref020", "S0950268808000320_ref006", "S0950268808000320_ref004", "S0950268808000320_ref001", "S0950268808000320_ref027", "S0950268808000320_ref021", "S0950268808000320_ref012", "S0950268808000320_ref008", _x000D_
"S0950268808000320_ref026", "S0950268808000320_ref036", "S0950268808000320_ref010", "S0950268808000320_ref014", "S0950268808000320_ref022", "S0950268808000320_ref007", "S0950268808000320_ref023", "S0950268808000320_ref024", "S0950268808000320_ref005", "S0950268808000320_ref016", "S0950268808000320_ref030", "S0950268808000320_ref032", "S0950268808000320_ref002", "S0950268808000320_ref017", "S0950268808000320_ref013", "S0950268808000320_ref029", "S0950268808000320_ref003", "S0950268808000320_ref018", _x000D_
"S0950268808000320_ref034"), first.page = c("195", NA, NA, "58", "92", NA, NA, NA, "332", NA, "27", NA, NA, NA, "33", "1586", NA, NA, NA, NA, NA, NA, "985", NA, "1290", NA, NA, NA, "223", NA, NA, NA, "3480", "1519", "1", NA, NA), volume.title = c("Escherichia coli O157 in Farm Animals", NA, NA, NA, "Escherichia coli O157:H7 and Other Shiga-toxin Producing E. coli Strains", NA, NA, NA, NA, NA, NA, NA, NA, NA, NA, NA, NA, NA, NA, NA, NA, NA, NA, NA, NA, NA, NA, NA, "Analysis of Infectious Disease Data", _x000D_
NA, NA, NA, NA, NA, "Escherichia coli O157:H7 and Other Shiga-toxin Producing E. coli Strains", NA, NA), author = c("Stewart", NA, NA, "Looper", "Meng", NA, NA, NA, "Donkersgoed", NA, "Brown", NA, NA, NA, "Kermack", "Cray", NA, NA, NA, NA, NA, NA, "Wells", NA, "Zhao", NA, NA, NA, "Becker", NA, NA, NA, "Heuvelink", "Faith", "O'Brien", NA, NA), year = c("1999", NA, NA, "2003", "1998", NA, NA, NA, "1999", NA, "1997", NA, NA, NA, "1991", "1995", NA, NA, NA, NA, NA, NA, "1991", NA, "1995", NA, NA, NA, _x000D_
"1989", NA, NA, NA, "1998", "1996", "1998", NA, NA), doi.asserted.by = c(NA, "publisher", "publisher", NA, NA, "publisher", "publisher", "publisher", NA, "publisher", "crossref", "publisher", "publisher", "publisher", NA, "crossref", "publisher", "publisher", "publisher", "publisher", "publisher", "publisher", "crossref", "publisher", "crossref", "publisher", "publisher", "publisher", NA, "publisher", "publisher", "publisher", "crossref", "crossref", NA, "publisher", "publisher"), DOI = c(NA, "10.4315/0362-028X-62.4.307", _x000D_
"10.1097/00006454-199908000-00011", NA, NA, "10.1016/0264-410X(94)90229-1", "10.1016/j.prevetmed.2004.12.010", "10.1016/S0167-5877(03)00006-0", NA, "10.1017/S0950268899002757", "10.1128/AEM.63.1.27-32.1997", "10.1056/NEJM199409013310904", "10.1016/0140-6736(91)93092-N", "10.1111/j.1365-2958.1991.tb00805.x", NA, "10.1128/AEM.61.4.1586-1590.1995", "10.1017/S0950268800057162", "10.1086/515323", "10.1073/pnas.0503776103", "10.4315/0362-028X-64.12.1899", "10.1093/oxfordjournals.epirev.a036079", "10.1016/j.prevetmed.2004.03.004", _x000D_
"10.1128/JCM.29.5.985-989.1991", "10.1093/oxfordjournals.epirev.a017914", "10.1128/AEM.61.4.1290-1293.1995", "10.1017/S0950268803001705", "10.1093/infdis/168.3.792", "10.1016/j.vetmic.2005.01.026", NA, "10.1016/S0378-1135(99)00106-6", "10.1128/CMR.2.1.15", "10.1017/S0950268896007212", "10.1128/JCM.36.12.3480-3487.1998", "10.1128/AEM.62.5.1519-1525.1996", NA, "10.1017/S0950268896007194", "10.1016/j.vaccine.2003.08.007"), article.title = c(NA, NA, NA, "Escherichia coli and Salmonella in beef cattle grazing tall fescue", _x000D_
NA, NA, NA, NA, "The prevalence of verotoxins, Escherichia coli O157:H7, and Salmonella in the feces and rumen of cattle at processing", NA, "Experimental Escherichia coli O157:H7 carriage in calves", NA, NA, NA, "Contributions to the mathematical theory of epidemics. I. 1927 (classical article)", "Experimental infection of calves and adult cattle with Escherichia coli O157:H7", NA, NA, NA, NA, NA, NA, "Isolation of Escherichia coli serotype O157:H7 and other shiga-like-toxin-producing E. coli from dairy cattle", _x000D_
NA, "Prevalence of enterohemorrhagic Escherichia coli O157:H7 in a survey of dairy herds", NA, NA, NA, NA, NA, NA, NA, "Occurrence of verocytotoxin-producing Escherichia coli O157 on Dutch dairy farms", "Prevalence and clonal nature of Escherichia coli O157:H7 on dairy farms in Wisconsin", NA, NA, NA), volume = c(NA, NA, NA, "509", NA, NA, NA, NA, "40", NA, "63", NA, NA, NA, "53", "61", NA, NA, NA, NA, NA, NA, "29", NA, "61", NA, NA, NA, NA, NA, NA, NA, "36", "62", NA, NA, NA), journal.title = c(NA, _x000D_
NA, NA, "Arkansas Experiment Station Research Series", NA, NA, NA, NA, "Canadian Veterinary Journal", NA, "Applied Environmental Microbiology", NA, NA, NA, "Bulletin of Mathemathical Biology", "Applied Environmental Microbiology", NA, NA, NA, NA, NA, NA, "Journal of Clinical Microbiology", NA, "Applied Environmental Microbiology", NA, NA, NA, NA, NA, NA, NA, "Journal of Clinical Microbiology", "Applied Environmental Microbiology", NA, NA, NA))</t>
  </si>
  <si>
    <t>S0950268808000320</t>
  </si>
  <si>
    <t>list(date = "2008-03-17", content.version = "unspecified", delay.in.days = 0, URL = "https://www.cambridge.org/core/terms")</t>
  </si>
  <si>
    <t>2016-09-15</t>
  </si>
  <si>
    <t>10.1128/aem.00815-16</t>
  </si>
  <si>
    <t>5612-5620</t>
  </si>
  <si>
    <t>Basic Reproduction Number and Transmission Dynamics of Common Serogroups of Enterohemorrhagic Escherichia coli</t>
  </si>
  <si>
    <t>https://doi.org/10.1128/aem.00815-16</t>
  </si>
  <si>
    <t>&lt;jats:title&gt;ABSTRACT&lt;/jats:title&gt;_x000D_
          &lt;jats:p&gt;_x000D_
            Understanding the transmission dynamics of pathogens is essential to determine the epidemiology, ecology, and ways of controlling enterohemorrhagic_x000D_
            &lt;jats:named-content content-type="genus-species"&gt;Escherichia coli&lt;/jats:named-content&gt;_x000D_
            (EHEC) in animals and their environments. Our objective was to estimate the epidemiological fitness of common EHEC strains in cattle populations. For that purpose, we developed a Markov chain model to characterize the dynamics of 7 serogroups of enterohemorrhagic_x000D_
            &lt;jats:named-content content-type="genus-species"&gt;Escherichia coli&lt;/jats:named-content&gt;_x000D_
            (O26, O45, O103, O111, O121, O145, and O157) in cattle production environments based on a set of cross-sectional data on infection prevalence in 2 years in two U.S. states. The basic reproduction number (_x000D_
            &lt;jats:italic&gt;R&lt;/jats:italic&gt;_x000D_
            &lt;jats:sub&gt;0&lt;/jats:sub&gt;_x000D_
            ) was estimated using a Bayesian framework for each serogroup based on two criteria (using serogroup alone [the O-group data] and using O serogroup, Shiga toxin gene[s], and intimin [_x000D_
            &lt;jats:italic&gt;eae&lt;/jats:italic&gt;_x000D_
            ] gene together [the EHEC data]). In addition, correlations between external covariates (e.g., location, ambient temperature, dietary, and probiotic usage) and prevalence/_x000D_
            &lt;jats:italic&gt;R&lt;/jats:italic&gt;_x000D_
            &lt;jats:sub&gt;0&lt;/jats:sub&gt;_x000D_
            were quantified._x000D_
            &lt;jats:italic&gt;R&lt;/jats:italic&gt;_x000D_
            &lt;jats:sub&gt;0&lt;/jats:sub&gt;_x000D_
            estimates varied substantially among different EHEC serogroups, with EHEC O157 having an_x000D_
            &lt;jats:italic&gt;R&lt;/jats:italic&gt;_x000D_
            &lt;jats:sub&gt;0&lt;/jats:sub&gt;_x000D_
            of &amp;gt;1 (∼1.5) and all six other EHEC serogroups having an_x000D_
            &lt;jats:italic&gt;R&lt;/jats:italic&gt;_x000D_
            &lt;jats:sub&gt;0&lt;/jats:sub&gt;_x000D_
            of less than 1. Using the O-group data substantially increased_x000D_
            &lt;jats:italic&gt;R&lt;/jats:italic&gt;_x000D_
            &lt;jats:sub&gt;0&lt;/jats:sub&gt;_x000D_
            estimates for the O26, O45, and O103 serogroups (_x000D_
            &lt;jats:italic&gt;R&lt;/jats:italic&gt;_x000D_
            &lt;jats:sub&gt;0&lt;/jats:sub&gt;_x000D_
            &amp;gt; 1) but not for the others. Different covariates had distinct influences on different serogroups: the coefficients for each covariate were different among serogroups. Our modeling and analysis of this system can be readily expanded to other pathogen systems in order to estimate the pathogen and external factors that influence spread of infectious agents._x000D_
          &lt;/jats:p&gt;_x000D_
          &lt;jats:p&gt;_x000D_
            &lt;jats:bold&gt;IMPORTANCE&lt;/jats:bold&gt;_x000D_
            In this paper we describe a Bayesian modeling framework to estimate basic reproduction numbers of multiple serotypes of Shiga toxin-producing_x000D_
            &lt;jats:named-content content-type="genus-species"&gt;Escherichia coli&lt;/jats:named-content&gt;_x000D_
            according to a cross-sectional study. We then coupled a compartmental model to reconstruct the infection dynamics of these serotypes and quantify their risk in the population. We incorporated different sensitivity levels of detecting different serotypes and evaluated their potential influence on the estimation of basic reproduction numbers._x000D_
          &lt;/jats:p&gt;</t>
  </si>
  <si>
    <t>list(given = c("Shi", "Michael W.", "Chihoon", "Natalia", "David G.", "Cristina"), family = c("Chen", "Sanderson", "Lee", "Cernicchiaro", "Renter", "Lanzas"), sequence = c("first", "additional", "additional", "additional", "additional", "additional"), affiliation1.name = c("Department of Public Health Sciences, University of North Carolina Charlotte, Charlotte, North Carolina, USA", NA, "School of Business, Stevens Institute of Technology, Hoboken, New Jersey, USA", NA, NA, NA), affiliation2.name = c("Department of Population Health and Pathobiology, North Carolina State University, Raleigh, North Carolina, USA", _x000D_
NA, "Department of Statistics, Colorado State University, Fort Collins, Colorado, USA", NA, NA, NA), affiliation.name = c(NA, "Department of Diagnostic Medicine and Pathobiology, Kansas State University, Manhattan, Kansas, USA", NA, "Department of Diagnostic Medicine and Pathobiology, Kansas State University, Manhattan, Kansas, USA", "Department of Diagnostic Medicine and Pathobiology, Kansas State University, Manhattan, Kansas, USA", "Department of Population Health and Pathobiology, North Carolina State University, Raleigh, North Carolina, USA"_x000D_
))</t>
  </si>
  <si>
    <t>list(URL = c("https://journals.asm.org/doi/pdf/10.1128/AEM.00815-16", "https://journals.asm.org/doi/pdf/10.1128/AEM.00815-16"), content.type = c("application/pdf", "unspecified"), content.version = c("vor", "vor"), intended.application = c("text-mining", "similarity-checking"))</t>
  </si>
  <si>
    <t>list(key = c("e_1_3_3_2_2", "e_1_3_3_3_2", "e_1_3_3_4_2", "e_1_3_3_5_2", "e_1_3_3_6_2", "e_1_3_3_7_2", "e_1_3_3_8_2", "e_1_3_3_9_2", "e_1_3_3_10_2", "e_1_3_3_11_2", "e_1_3_3_12_2", "e_1_3_3_13_2", "e_1_3_3_14_2", "e_1_3_3_15_2", "e_1_3_3_16_2", "e_1_3_3_17_2", "e_1_3_3_18_2", "e_1_3_3_19_2", "e_1_3_3_20_2", "e_1_3_3_21_2", "e_1_3_3_22_2", "e_1_3_3_23_2", "e_1_3_3_24_2", "e_1_3_3_25_2", "e_1_3_3_26_2", "e_1_3_3_27_2", "e_1_3_3_28_2", "e_1_3_3_29_2", "e_1_3_3_30_2", "e_1_3_3_31_2", "e_1_3_3_32_2", _x000D_
"e_1_3_3_33_2", "e_1_3_3_34_2", "e_1_3_3_35_2", "e_1_3_3_36_2", "e_1_3_3_37_2", "e_1_3_3_38_2", "e_1_3_3_39_2", "e_1_3_3_40_2", "e_1_3_3_41_2", "e_1_3_3_42_2", "e_1_3_3_43_2"), doi.asserted.by = c("publisher", "publisher", "publisher", "publisher", "publisher", "publisher", "publisher", "publisher", "publisher", "publisher", NA, "publisher", "publisher", "publisher", "publisher", "publisher", "publisher", "publisher", "publisher", "publisher", "publisher", "publisher", "publisher", NA, "publisher", _x000D_
"publisher", "publisher", "publisher", "publisher", "publisher", "publisher", "publisher", "publisher", "publisher", "publisher", "publisher", "publisher", "publisher", "publisher", "publisher", "publisher", "publisher"), DOI = c("10.1056/NEJM199508103330608", "10.3201/eid1701.P11101", "10.4315/0362-028X-70.10.2426", "10.1093/oxfordjournals.epirev.a017914", "10.1080/20014091096701", "10.1073/pnas.97.7.2999", "10.1089/fpd.2013.1526", "10.4315/0362-028X-66.11.1978", "10.1089/fpd.2015.1987", "10.1017/S0950268806007722", _x000D_
NA, "10.1073/pnas.0903423106", "10.1371/journal.pone.0120772", "10.1128/AEM.01221-10", "10.1016/j.vaccine.2012.05.080", "10.1016/j.prevetmed.2012.09.012", "10.1098/rsif.2005.0042", "10.1007/978-0-387-45972-1", "10.1017/S0950268805004590", "10.1016/j.epidem.2009.10.002", "10.1128/AEM.01343-10", "10.1016/S0040-5809(03)00104-7", "10.2307/1428186", NA, "10.1214/08-BA328", "10.1111/j.0006-341X.2000.01030.x", "10.1016/j.jspi.2004.10.008", "10.1111/j.1461-0248.2005.00826.x", "10.2460/ajvr.2005.66.2023", _x000D_
"10.1016/j.prevetmed.2004.09.009", "10.1016/S0167-5877(03)00050-3", "10.1016/j.mimet.2014.06.020", "10.1093/oxfordjournals.aje.a112510", "10.1186/1471-2334-7-91", "10.1371/journal.pntd.0000458", "10.1186/1746-6148-10-95", "10.1264/jsme2.23.153", "10.1128/microbiolspec.EHEC-0021-2013", "10.1016/j.ijfoodmicro.2006.08.003", "10.1016/j.vetmic.2008.08.008", "10.1016/j.apm.2012.03.029", "10.4315/0362-028X.JFP-15-236"), volume.title = c(NA, NA, NA, NA, NA, NA, NA, NA, NA, NA, "Infectious disease in humans", _x000D_
NA, NA, NA, NA, NA, NA, NA, NA, NA, NA, NA, NA, "Extinction and quasi-stationarity in the stochastic logistic SIS model", NA, NA, NA, NA, NA, NA, NA, NA, NA, NA, NA, NA, NA, NA, NA, NA, NA, NA), author = c(NA, NA, NA, NA, NA, NA, NA, NA, NA, NA, "Anderson R", NA, NA, NA, NA, NA, NA, NA, NA, NA, NA, NA, NA, "Nasell I", NA, NA, NA, NA, NA, NA, NA, NA, NA, NA, NA, NA, NA, NA, NA, NA, NA, NA), year = c(NA, NA, NA, NA, NA, NA, NA, NA, NA, NA, "1992", NA, NA, NA, NA, NA, NA, NA, NA, NA, NA, NA, NA, "2001", _x000D_
NA, NA, NA, NA, NA, NA, NA, NA, NA, NA, NA, NA, NA, NA, NA, NA, NA, NA), unstructured = c(NA, NA, NA, NA, NA, NA, NA, NA, NA, NA, "Anderson R, May R. 1992. Infectious disease in humans. Oxford University Press, Oxford, United Kingdom.", NA, NA, NA, NA, NA, NA, NA, NA, NA, NA, NA, NA, "Nasell I. 2001. Extinction and quasi-stationarity in the stochastic logistic SIS model. Springer, New York, NY.", NA, NA, NA, NA, NA, NA, NA, NA, NA, NA, NA, NA, NA, NA, NA, NA, NA, NA))</t>
  </si>
  <si>
    <t>10.1128/AEM.00815-16</t>
  </si>
  <si>
    <t>list(DOI = "10.13039/100000199", name = "U.S. Department of Agriculture", doi.asserted.by = "publisher", award = "2012-68003-30155", id.id = "10.13039/100000199", id.id.type = "DOI", id.asserted.by = "publisher")</t>
  </si>
  <si>
    <t>list(date = "2016-09-15", content.version = "tdm", delay.in.days = 0, URL = "https://journals.asm.org/non-commercial-tdm-license")</t>
  </si>
  <si>
    <t>list(value = c("2016-03-14", "2016-07-01", "2016-08-30"), order = 0:2, name = c("received", "accepted", "published"), label = c("Received", "Accepted", "Published"), group.name = c("publication_history", "publication_history", "publication_history"), group.label = c("Publication History", "Publication History", "Publication History"))</t>
  </si>
  <si>
    <t>2007-11</t>
  </si>
  <si>
    <t>10.1017/s0950268806007722</t>
  </si>
  <si>
    <t>2007-01-15</t>
  </si>
  <si>
    <t>1316-1323</t>
  </si>
  <si>
    <t>Modelling the epidemiology and transmission of Verocytotoxin-producing&lt;i&gt;Escherichia coli&lt;/i&gt;serogroups O26 and O103 in two different calf cohorts</t>
  </si>
  <si>
    <t>https://doi.org/10.1017/s0950268806007722</t>
  </si>
  <si>
    <t>&lt;jats:title&gt;SUMMARY&lt;/jats:title&gt;&lt;jats:p&gt;Mathematical models are constructed to investigate the population dynamics of Verocytotoxin-producing&lt;jats:italic&gt;Escherichia coli&lt;/jats:italic&gt;(VTEC) serogroups O26 and O103 in two different calf cohorts. We compare the epidemiological characteristics of these two serogroups within the same calf cohort as well as the same serogroups between the two calf cohorts. The sources of infection are quantified for both calf cohort studies. VTEC serogroups O26 and O103 mainly differ in the rate at which calves acquire infection from sources other than infected calves, while infected calves typically remain infectious for less than 1 week regardless of the serogroups. Fewer than 20% of VTEC-positive samples are the result of calf-to-calf transmission. PFGE typing data are available for VTEC-positive samples to further subdivide the serogroup data in one of the two calf cohort studies. For serogroup O26 but not O103, there is evidence for unequal environmental exposure to infection with different PFGE types.&lt;/jats:p&gt;</t>
  </si>
  <si>
    <t>list(given = c("W.-C.", "D. J.", "L.", "D. V.", "M. C.", "C. M.", "J. C.", "S. G. B.", "G. J.", "M. E. J."), family = c("LIU", "SHAW", "MATTHEWS", "HOYLE", "PEARCE", "YATES", "LOW", "AMYES", "GUNN", "WOOLHOUSE"), sequence = c("first", "additional", "additional", "additional", "additional", "additional", "additional", "additional", "additional", "additional"))</t>
  </si>
  <si>
    <t>list(URL = "https://www.cambridge.org/core/services/aop-cambridge-core/content/view/S0950268806007722", content.type = "unspecified", content.version = "vor", intended.application = "similarity-checking")</t>
  </si>
  <si>
    <t>list(key = c("S0950268806007722_ref007", "S0950268806007722_ref019", "S0950268806007722_ref027", "S0950268806007722_ref010", "S0950268806007722_ref026", "S0950268806007722_ref020", "S0950268806007722_ref021", "S0950268806007722_ref018", "S0950268806007722_ref009", "S0950268806007722_ref006", "S0950268806007722_ref001", "S0950268806007722_ref015", "S0950268806007722_ref003", "S0950268806007722_ref014", "S0950268806007722_ref013", "S0950268806007722_ref023", "S0950268806007722_ref012", "S0950268806007722_ref028", _x000D_
"S0950268806007722_ref005", "S0950268806007722_ref025", "S0950268806007722_ref002", "S0950268806007722_ref016", "S0950268806007722_ref008", "S0950268806007722_ref004", "S0950268806007722_ref011", "S0950268806007722_ref017", "S0950268806007722_ref024", "S0950268806007722_ref022"), doi.asserted.by = c("publisher", "publisher", "publisher", "publisher", "publisher", "crossref", "publisher", "publisher", "publisher", "publisher", "publisher", "publisher", "publisher", "publisher", "publisher", "publisher", _x000D_
NA, "crossref", "publisher", "crossref", "publisher", "publisher", "publisher", "publisher", NA, "publisher", NA, "publisher"), DOI = c("10.1111/j.1365-2672.2000.tb05326.x", "10.1136/vr.140.5.112", "10.1111/j.1365-2672.2004.02530.x", "10.1111/j.1472-765X.1994.tb00461.x", "10.1046/j.1365-2672.94.s1.11.x", "10.1093/jaoac/87.1.68", "10.1128/JCM.40.3.922-925.2002", "10.1099/00222615-44-3-219", "10.1093/infdis/154.4.631", "10.1111/j.1475-2743.1999.tb00069.x", "10.1136/vr.116.8.217", "10.1017/S0950268803001729", _x000D_
"10.1017/S095026889700770X", "10.1017/S0950268896007194", "10.1017/S0950268897007826", "10.1017/S0950268804003644", NA, "10.1017/S0950268801004964", "10.1023/A:1008928822352", "10.1111/j.2517-6161.1971.tb00877.x", "10.1099/0022-1317-50-2-135", "10.1128/AEM.70.12.7456-7465.2004", "10.1093/infdis/166.4.797", "10.1093/infdis/151.5.775", NA, "10.1099/00222615-44-4-267", NA, "10.1128/AEM.70.10.5947-5954.2004"), first.page = c(NA, NA, NA, NA, NA, "68", NA, NA, NA, NA, NA, NA, NA, NA, NA, NA, "400", "111", _x000D_
NA, "256", NA, NA, NA, NA, "22", NA, "131", NA), article.title = c(NA, NA, NA, NA, NA, "Validation of three rapid screening methods for detection of verotoxin-producing Escherichia coli in foods. Interlaboratory study", NA, NA, NA, NA, NA, NA, NA, NA, NA, NA, "Vero cytotoxin-producing Escherichia coli O157 associated with companion animals", "Trypanosoma evansi in Indonesian buffaloes: evaluation of simple models of natural immunity to infection", NA, "Interval estimation from the likelihood function", _x000D_
NA, NA, NA, NA, "Escherichia coli O157 incident associated with a farm open to members of the public", NA, NA, NA), volume = c(NA, NA, NA, NA, NA, "87", NA, NA, NA, NA, NA, NA, NA, NA, NA, NA, "138", "126", NA, "33", NA, NA, NA, NA, "2", NA, NA, NA), author = c(NA, NA, NA, NA, NA, "Capps", NA, NA, NA, NA, NA, NA, NA, NA, NA, NA, "Trevena", "Coen", NA, "Hudson", NA, NA, NA, NA, "Milne", NA, "Hilborn", NA), year = c(NA, NA, NA, NA, NA, "2004", NA, NA, NA, NA, NA, NA, NA, NA, NA, NA, "1996", "2001", _x000D_
NA, "1971", NA, NA, NA, NA, "1999", NA, "1997", NA), journal.title = c(NA, NA, NA, NA, NA, "Journal of AOAC International", NA, NA, NA, NA, NA, NA, NA, NA, NA, NA, "Veterinary Record", "Epidemiology and Infection", NA, "Journal of the Royal Statistical Society B", NA, NA, NA, NA, "Communicable Disease and Public Health", NA, NA, NA), volume.title = c(NA, NA, NA, NA, NA, NA, NA, NA, NA, NA, NA, NA, NA, NA, NA, NA, NA, NA, NA, NA, NA, NA, NA, NA, NA, NA, "The Ecological Detective: confronting models with data", _x000D_
NA))</t>
  </si>
  <si>
    <t>S0950268806007722</t>
  </si>
  <si>
    <t>list(date = "2007-01-15", content.version = "unspecified", delay.in.days = 0, URL = "https://www.cambridge.org/core/terms")</t>
  </si>
  <si>
    <t>2005-06</t>
  </si>
  <si>
    <t>10.1017/s0950268804003644</t>
  </si>
  <si>
    <t>2005-02-04</t>
  </si>
  <si>
    <t>449-458</t>
  </si>
  <si>
    <t>Modelling the epidemiology of Verocytotoxin-producing &lt;i&gt;Escherichia coli&lt;/i&gt; serogroups in young calves</t>
  </si>
  <si>
    <t>https://doi.org/10.1017/s0950268804003644</t>
  </si>
  <si>
    <t>&lt;jats:p&gt;We investigate the epidemiology of 12 Verocytotoxin-producing &lt;jats:italic&gt;Escherichia coli&lt;/jats:italic&gt; (VTEC) serogroups observed in a calf cohort on a Scottish beef farm. Fitting mathematical models to the observed time-course of infections reveals that there is significant calf-to-calf transmission of VTEC. Our models suggest that 40% of all detected infections are from calf-to-calf transmission and 60% from other sources. Variation in the rates at which infected animals recover from infection by different VTEC serogroups appears to be important. Two thirds of the observed VTEC serogroups are lost from infected calves within 1 day of infection, while the rest persist for more than 3 days. Our study has demonstrated that VTEC are transmissible between calves and are typically lost from infected animals in less than 1 week. We suggest that future field studies may wish to adopt a tighter sampling frame in order to detect all circulating VTEC serogroups in similar animal populations.&lt;/jats:p&gt;</t>
  </si>
  <si>
    <t>list(given = c("W.-C.", "C.", "D. J.", "L.", "M. C.", "J. C.", "G. J.", "H. R.", "G.", "M. E. J."), family = c("LIU", "JENKINS", "SHAW", "MATTHEWS", "PEARCE", "LOW", "GUNN", "SMITH", "FRANKEL", "WOOLHOUSE"), sequence = c("first", "additional", "additional", "additional", "additional", "additional", "additional", "additional", "additional", "additional"))</t>
  </si>
  <si>
    <t>list(URL = "https://www.cambridge.org/core/services/aop-cambridge-core/content/view/S0950268804003644", content.type = "unspecified", content.version = "vor", intended.application = "similarity-checking")</t>
  </si>
  <si>
    <t>S0950268804003644</t>
  </si>
  <si>
    <t>list(date = "2005-02-04", content.version = "unspecified", delay.in.days = 0, URL = "https://www.cambridge.org/core/terms")</t>
  </si>
  <si>
    <t>2006-08</t>
  </si>
  <si>
    <t>10.1016/j.jtbi.2006.01.020</t>
  </si>
  <si>
    <t>806-822</t>
  </si>
  <si>
    <t>A semi-stochastic model of the transmission of Escherichia coli O157 in a typical UK dairy herd: Dynamics, sensitivity analysis and intervention/prevention strategies</t>
  </si>
  <si>
    <t>list(given = c("Joanne", "Roger G.", "Michael", "Susan E.", "Nigel P."), family = c("Turner", "Bowers", "Begon", "Robinson", "French"), sequence = c("first", "additional", "additional", "additional", "additional"))</t>
  </si>
  <si>
    <t>list(URL = c("https://api.elsevier.com/content/article/PII:S0022519306000336?httpAccept=text/xml", "https://api.elsevier.com/content/article/PII:S0022519306000336?httpAccept=text/plain"), content.type = c("text/xml", "text/plain"), content.version = c("vor", "vor"), intended.application = c("text-mining", "text-mining"))</t>
  </si>
  <si>
    <t>list(key = c("10.1016/j.jtbi.2006.01.020_bib1", "10.1016/j.jtbi.2006.01.020_bib2", "10.1016/j.jtbi.2006.01.020_bib3", "10.1016/j.jtbi.2006.01.020_bib4", "10.1016/j.jtbi.2006.01.020_bib5", "10.1016/j.jtbi.2006.01.020_bib6", "10.1016/j.jtbi.2006.01.020_bib7", "10.1016/j.jtbi.2006.01.020_bib8", "10.1016/j.jtbi.2006.01.020_bib9", "10.1016/j.jtbi.2006.01.020_bib10", "10.1016/j.jtbi.2006.01.020_bib11", "10.1016/j.jtbi.2006.01.020_bib12", "10.1016/j.jtbi.2006.01.020_bib13", "10.1016/j.jtbi.2006.01.020_bib14", _x000D_
"10.1016/j.jtbi.2006.01.020_bib15", "10.1016/j.jtbi.2006.01.020_bib16", "10.1016/j.jtbi.2006.01.020_bib17", "10.1016/j.jtbi.2006.01.020_bib18", "10.1016/j.jtbi.2006.01.020_bib19", "10.1016/j.jtbi.2006.01.020_bib20", "10.1016/j.jtbi.2006.01.020_bib21", "10.1016/j.jtbi.2006.01.020_bib22", "10.1016/j.jtbi.2006.01.020_bib23", "10.1016/j.jtbi.2006.01.020_bib24", "10.1016/j.jtbi.2006.01.020_bib25", "10.1016/j.jtbi.2006.01.020_bib26", "10.1016/j.jtbi.2006.01.020_bib27", "10.1016/j.jtbi.2006.01.020_bib28", _x000D_
"10.1016/j.jtbi.2006.01.020_bib29", "10.1016/j.jtbi.2006.01.020_bib30", "10.1016/j.jtbi.2006.01.020_bib31", "10.1016/j.jtbi.2006.01.020_bib32", "10.1016/j.jtbi.2006.01.020_bib63", "10.1016/j.jtbi.2006.01.020_bib33", "10.1016/j.jtbi.2006.01.020_bib34", "10.1016/j.jtbi.2006.01.020_bib35", "10.1016/j.jtbi.2006.01.020_bib36", "10.1016/j.jtbi.2006.01.020_bib37", "10.1016/j.jtbi.2006.01.020_bib38", "10.1016/j.jtbi.2006.01.020_bib39", "10.1016/j.jtbi.2006.01.020_bib40", "10.1016/j.jtbi.2006.01.020_bib41", _x000D_
"10.1016/j.jtbi.2006.01.020_bib42", "10.1016/j.jtbi.2006.01.020_bib43", "10.1016/j.jtbi.2006.01.020_bib44", "10.1016/j.jtbi.2006.01.020_bib45", "10.1016/j.jtbi.2006.01.020_bib46", "10.1016/j.jtbi.2006.01.020_bib47", "10.1016/j.jtbi.2006.01.020_bib48", "10.1016/j.jtbi.2006.01.020_bib49", "10.1016/j.jtbi.2006.01.020_bib50", "10.1016/j.jtbi.2006.01.020_bib51", "10.1016/j.jtbi.2006.01.020_bib52", "10.1016/j.jtbi.2006.01.020_bib53", "10.1016/j.jtbi.2006.01.020_bib54", "10.1016/j.jtbi.2006.01.020_bib55", _x000D_
"10.1016/j.jtbi.2006.01.020_bib56", "10.1016/j.jtbi.2006.01.020_bib57", "10.1016/j.jtbi.2006.01.020_bib58", "10.1016/j.jtbi.2006.01.020_bib59", "10.1016/j.jtbi.2006.01.020_bib60", "10.1016/j.jtbi.2006.01.020_bib61", "10.1016/j.jtbi.2006.01.020_bib62"), unstructured = c("ADAS, 2001. In: Chambers, B., Nicholson, N., Smith, K. (ADAS), Pain, B. (Institute of Grassland and Environmental Research), Cumby, T., Scotford, I. (Silsoe Research Institute) (Eds.). Managing Livestock Manures, Booklet 1.", NA, _x000D_
NA, NA, NA, NA, NA, NA, NA, NA, NA, NA, NA, NA, NA, NA, "Esslemont, R.J., Kossaibati, M.A., 2002. The costs of poor fertility and disease in UK dairy herds: trends in DAISY herds over 10 seasons. DAISY Research Report No. 5, Intervet.", NA, NA, NA, NA, NA, NA, NA, NA, NA, NA, NA, NA, "Kemp, R., 2005. The epidemiology of VTEC O157, non-O157 VTEC and Campylobacter spp. in a 100km2 dairy farming area in Northwest England. Ph.D. Thesis, The University of Liverpool.", NA, "Kossaibati, M.A., Esslemont, R.J., 1995. Wastage in dairy herds. DAISY: The Dairy Information System Report No. 4. Department of Agriculture, University of Reading.", _x000D_
NA, NA, NA, NA, NA, NA, "Milk Development Council. 〈http://www.mdcdatum.org.uk〉.", NA, NA, NA, NA, NA, NA, "Robinson, S.E., 2004. Temporal characteristics of shedding of Escherichia coli in UK dairy cattle. Ph.D. Thesis, The University of Liverpool.", NA, "Robinson, S.E., Wright, E.J., Sutherst, J., Clough, H.E., Brown, P.E., Turner, J., Bennett, M., Hart, C.A., Diggle, P.J., French, N.P., 2005. Describing the effects of age, management group and season on the prevalence and intensity of faecal shedding of Escherichia coli O157 in dairy cattle. Appl. Environ. Microbiol., submitted for publication.", _x000D_
NA, NA, NA, NA, NA, NA, NA, NA, NA, "UFAW, 1999. In: Ewbank, R., Kim-Madslien, F., Hart, C.B. (Eds.). Management and Welfare of Farm Animals, The UFAW Farm Handbook, fourth ed.", NA, NA, NA, "Xiao, Y., Clancy, D., French, N.P., Bowers, R.G., 2005. A semi-stochastic model for Salmonella infection in a multigroup herd. Math. Biosci., accepted for publication.", NA), doi.asserted.by = c(NA, "crossref", NA, "crossref", "crossref", "crossref", "crossref", NA, "crossref", "crossref", "crossref", "crossref", _x000D_
"crossref", NA, "crossref", "crossref", NA, "crossref", "crossref", "crossref", "crossref", NA, NA, NA, NA, NA, NA, "crossref", "crossref", NA, NA, NA, "crossref", "crossref", "crossref", "crossref", "crossref", "crossref", NA, "crossref", "crossref", "crossref", "crossref", "crossref", NA, NA, "crossref", NA, NA, "crossref", "crossref", "crossref", "crossref", "crossref", NA, "crossref", "crossref", NA, "crossref", "crossref", "crossref", NA, "crossref"), first.page = c(NA, "451", NA, "147", "726", _x000D_
"555", "229", NA, "407", "251", "252", "51S", "883", NA, "365", "36", NA, "149S", "163", "157", "11", "95, 98", "113, 116", "327, 330", "171", "203, 206", "10", "251", "1879", NA, NA, NA, "291", "215", "3808", "295", "17", "531", NA, "111", "1S", "297", "362", "627", NA, NA, "1045", NA, "265", "863", "199", "664", "1390", "69", NA, "175", "335", NA, "1015", "67", "39", NA, "193"), DOI = c(NA, "10.1098/rstb.1981.0005", NA, "10.1017/S0950268802007148", "10.1093/infdis/175.3.726", "10.1017/S095026880100615X", _x000D_
"10.2307/1403510", NA, "10.1046/j.1365-2672.1999.00677.x", "10.1016/S0378-1135(99)00119-4", "10.1136/vr.133.7.171", "10.1111/j.1365-2672.2000.tb05332.x", "10.1214/aoap/1034968231", NA, "10.1007/BF00178324", "10.1136/vr.140.2.36", NA, "10.1111/j.1365-2672.2000.tb05343.x", "10.1017/S0950268802007100", "10.1016/0167-5877(90)90008-6", "10.1016/S0167-5877(98)00050-6", NA, NA, NA, NA, NA, NA, "10.1111/j.1574-6968.1999.tb08684.x", "10.1128/IAI.64.5.1879-1883.1996", NA, NA, NA, "10.1017/S0950268803001705", _x000D_
"10.1017/S0950268801006045", "10.1128/IAI.68.7.3808-3814.2000", "10.1016/S0169-5347(01)02144-9", "10.1017/S0950268896007194", "10.1136/vr.137.21.531", NA, "10.1016/S0168-1605(00)00508-0", "10.1111/j.1365-2672.2000.tb05326.x", "10.1046/j.1365-2672.1997.00230.x", "10.1016/j.vaccine.2003.08.007", "10.1080/00071667308416073", NA, NA, "10.1111/j.1365-2672.2004.02390.x", NA, NA, "10.3168/jds.S0022-0302(00)74950-2", "10.1016/S0378-1135(99)00106-6", "10.1128/AEM.58.2.664-670.1992", "10.1128/AEM.64.4.1390-1399.1998", _x000D_
"10.1111/j.1574-6968.2001.tb10822.x", NA, "10.1016/S0167-5877(03)00006-0", "10.1111/j.1939-1676.1999.tb02191.x", NA, "10.1016/S0140-6736(94)91670-5", "10.1017/S0950268803001468", "10.1016/S0168-1605(00)00511-0", NA, "10.1111/j.1745-4565.1995.tb00133.x"), article.title = c(NA, "The population dynamics of microparasites and their invertebrate hosts", NA, "A clarification of transmission terms in host–microparasite models: numbers, densities and areas", "Duration of detection of fecal excretion of Escherichia coli O157:H7 in cattle", _x000D_
"Escherichia coli O157:H7 infection of calves: infectious dose and direct contact transmission", "Sensitivity and uncertainty analysis of complex models of disease transmission: an HIV model, as an example", NA, "The survival characteristics of a non-toxigenic strain of Escherichia coli 0157:H7", "Prevalence and infection risks of zoonotic enteropathogenic bacteria in Swiss cow–calf farms", "Untreated milk as a source of verotoxigenic Escherichia coli O157", "Sources of Escherichia coli O157 and experiences over the past 15 years in Sheffield, UK", _x000D_
"Strong approximations for mobile population epidemic models", NA, "On the definition and the computation of the basic reproduction ratio R0 in models for infectious diseases in heterogeneous populations", "Culling in 50 dairy herds in England", NA, "The fate of Escherichia coli O157 in cattle slurry after application to land", "Escherichia coli O157:H7 infection in cows and calves in a beef cattle herd in Alberta, Canada", "Mortality, morbidity, case-fatality and culling rates for California dairy cattle as evaluated by the National Animal Health Monitoring System, 1986–1987", _x000D_
"Multiple sources of Escherichia coli O157 in feedlots and dairy farms in the northwestern USA", "Outbreak of Vero cytotoxin producing Escherichia coli O157 infection in North Cumbria", "Escherichia coli O157 associated with eating unpasteurised cheese", "VTEC O157 outbreak linked to beach holidays", "Surveillance of Vero cytotoxin producing Escherichia coli O157 in England and Wales", "Outbreaks of VTEC O157 infection linked to consumption of unpasteurised milk", "Surveillance of waterborne disease and water quality: January to June 2003, and summary of 2002", _x000D_
"Survival of Escherichia coli O157:H7 and Salmonella typhimurium in cow manure and cow manure slurry", "Serum antibody responses of cattle following experimental infection with Escherichia coli O157:H7", NA, NA, NA, "Estimation of the basic reproduction ratio (R0) for Shiga toxin-producing Escherichia coli O157:H7 (STEC O157) in beef calves", "Risk factors for sporadic cases of Escherichia coli O157 infection: the importance of contact with animal excreta", "Ruminant gastrointestinal cell proliferation and clearance of Escherichia coli O157:H7", _x000D_
"How should pathogen transmission be modelled?", "A fifteen month study of Escherichia coli O157:H7 in a dairy herd", "A study of mortality among suckler and dairy cows in Northern Ireland in 1992", NA, "The fate of Escherichia coli O157 in soil and its potential to contaminate drinking water", "The public health significance of VTEC O157", "Detection, distribution and probable fate of Escherichia coli O157 from asymptomatic cattle on a dairy farm", "Decreased shedding of Escherichia coli O157:H7 by cattle following vaccination with type III secreted proteins", _x000D_
"Prevention of the growth of Salmonella infantis in chick by the flora of the alimentary tract of chickens", NA, NA, "Intermittent and persistent shedding of Escherichia coli O157 in cohorts of naturally infected calves", NA, "Practical mechanisms for interrupting the oral–fecal lifecycle of Escherichia coli", "Invited review: effects of diet shifts on Escherichia coli in cattle", "Fecal Escherichia coli O157:H7 shedding patterns of orally inoculated calves", "Reduction of Campylobacter jejuni colonization of chicks by cecum-colonizing bacteria producing anti-C. jejuni metabolites", _x000D_
"Longitudinal study of Escherichia coli O157:H7 dissemination on four dairy farms in Wisconsin", "Modelling the vector pathway and infection of humans in an environmental outbreak of Escherichia coli O157", NA, "A model appropriate to the transmission of a human food-borne pathogen in a multigroup managed herd", "Partitioning the mortality risk associated with inadequate passive transfer of colostral immunoglobulins in dairy calves", NA, "Outbreak of Escherichia coli O157 infection associated with pasteurized milk supply", _x000D_
"Duration and magnitude of faecal shedding of Shiga toxin-producing Escherichia coli from naturally infected cattle", "Use of strain typing to provide evidence for specific interventions in the transmission of VTEC O157 infections", NA, "Use of vaccine and biological control techniques to control pathogens in animals used for food"), volume = c(NA, "291", NA, "129", "175", "127", "62", NA, "86", "69", "133", "88", "6", NA, "28", "140", NA, "88", "129", "8", "35", "9", "9", "9", "10", "10", "13", _x000D_
"178", "64", NA, "vol. 2", NA, "132", "127", "68", "16", "118", "137", NA, "66", "88", "83", "22", "14", NA, NA, "97", NA, "3", "83", "69", "58", "64", "203", NA, "57", "13", NA, "344", "132", "66", NA, "15"), author = c(NA, "Anderson", "Anderson", "Begon", "Besser", "Besser", "Blower", "Blowey", "Bolton", "Busato", "Chapman", "Chapman", "Clancy", "Diekmann", "Diekmann", "Esslemont", NA, "Fenlon", "Gannon", "Gardner", "Hancock", NA, NA, NA, NA, NA, NA, "Himathongkham", "Johnson", NA, "Kendall", NA, _x000D_
"Laegreid", "Locking", "Magnuson", "McCallum", "Mechie", "Menzies", NA, "Ogden", "Parry", "Porter", "Potter", "Rantala", "Renshaw", NA, "Robinson", NA, "Russell", "Russell", "Sanderson", "Schoeni", "Shere", "Strachan", "Thickett", "Turner", "Tyler", NA, "Upton", "Widiasih", "Willshaw", NA, "Zhao"), year = c(NA, "1981", "1992", "2002", "1997", "2001", "1994", "1986", "1999", "1999", "1993", "2000", "1996", "2000", "1990", "1997", NA, "2000", "2002", "1990", "1998", "1999", "1999", "1999", "2000", _x000D_
"2000", "2003", "1999", "1996", NA, "1979", NA, "2004", "2001", "2000", "2001", "1997", "1995", NA, "2001", "2000", "1997", "2004", "1973", "1993", NA, "2004", NA, "2001", "2000", "1999", "1992", "1998", "2001", "1986", "2003", "1999", NA, "1994", "2003", "2001", NA, "1995"), journal.title = c(NA, "Philos. Trans. R. Soc. Lond. B", NA, "Epidemiol. Infect.", "J. Infect. Dis.", "Epidemiol. Infect.", "Int. Stat. Rev.", NA, "J. Appl. Microbiol.", "Vet. Microbiol.", "Vet. Rec.", "J. Appl. Microbiol.", _x000D_
"Ann. Appl. Probab.", NA, "J. Math. Biol.", "Vet. Rec.", NA, "J. Appl. Microbiol.", "Epidemiol. Infect.", "Prev. Vet. Med.", "Prev. Vet. Med.", "Commun. Dis. Rep. CDR Wkly", "Commun. Dis. Rep. CDR Wkly", "Commun. Dis. Rep. CDR Wkly", "Commun. Dis. Rep. CDR Wkly", "Commun. Dis. Rep. CDR Wkly", "Commun. Dis. Rep. CDR Wkly", "FEMS Microbiol. Lett.", "Infect. Immun.", NA, NA, NA, "Epidemiol. Infect.", "Epidemiol. Infect.", "Infect. Immun.", "Trends Ecol. Evol.", "Epidemiol. Infect.", "Vet. Rec.", NA, _x000D_
"Int. J. Food Microbiol.", "J. Appl. Microbiol.", "J. Appl. Microbiol.", "Vaccine", "Br. Poult. Sci.", NA, NA, "J. Appl. Microbiol.", NA, "J. Mol. Microbiol. Biotechnol.", "J. Dairy Sci.", "Vet. Microbiol.", "Appl. Environ. Microbiol.", "Appl. Environ. Microbiol.", "FEMS Microbiol. Lett.", NA, "Prev. Vet. Med.", "J. Vet. Intern. Med.", NA, "Lancet", "Epidemiol. Infect.", "Int. J. Food Microbiol.", NA, "J. Food Saf."), series.title = c(NA, NA, "Infectious Diseases of Humans: Dynamics and Control", _x000D_
NA, NA, NA, NA, "A Veterinary Book for Dairy Farmers", NA, NA, NA, NA, NA, "Mathematical Epidemiology of Infectious Diseases: Model Building, Analysis and Interpretation", NA, NA, NA, NA, NA, NA, NA, NA, NA, NA, NA, NA, NA, NA, NA, NA, NA, NA, NA, NA, NA, NA, NA, NA, NA, NA, NA, NA, NA, NA, "Modelling Biological Populations in Space and Time", NA, NA, NA, NA, NA, NA, NA, NA, NA, "Calf Rearing", NA, NA, NA, NA, NA, NA, NA, NA), issue = c(NA, NA, NA, NA, "3", NA, NA, NA, NA, "4", NA, NA, NA, NA, NA, _x000D_
NA, NA, "Suppl.", "1", NA, NA, "11", "13", "37", "19", "23", "41", "2", NA, NA, NA, NA, NA, NA, "7", NA, NA, NA, NA, "1–2", NA, NA, NA, NA, NA, NA, NA, NA, NA, NA, NA, NA, NA, NA, NA, NA, NA, NA, NA, NA, NA, NA, NA))</t>
  </si>
  <si>
    <t>S0022519306000336</t>
  </si>
  <si>
    <t>list(date = "2006-08-01", content.version = "tdm", delay.in.days = 0, URL = "https://www.elsevier.com/tdm/userlicense/1.0/")</t>
  </si>
  <si>
    <t>10.1017/s0950268804002675</t>
  </si>
  <si>
    <t>2004-11-16</t>
  </si>
  <si>
    <t>1039-1048</t>
  </si>
  <si>
    <t>Estimating transmission parameters of F4+ &lt;i&gt;E. coli&lt;/i&gt; for F4-receptor-positive and -negative piglets: one-to-one transmission experiment</t>
  </si>
  <si>
    <t>&lt;jats:p&gt;F4+ &lt;jats:italic&gt;Escherichia coli&lt;/jats:italic&gt; is an important agent of post-weaning diarrhoea in piglets. Piglets that express an adhesion site for F4+ &lt;jats:italic&gt;E. coli&lt;/jats:italic&gt; in their small intestine (F4R+) shed higher numbers of F4+ &lt;jats:italic&gt;E. coli&lt;/jats:italic&gt; than piglets lacking this site (F4R−). We hypothesized that F4R+ piglets are more infectious and more susceptible for F4+ &lt;jats:italic&gt;E. coli&lt;/jats:italic&gt;. This implies that in populations with F4R+ and F4R− piglets, the transmission would be dependent on the frequency of both types of animals. To quantify the difference in infectiousness and susceptibility, a one-to-one transmission experiment was performed with 20 pairs consisting of one inoculated and one contact piglet. Based on the contact infections observed, transmission parameters were estimated with generalized linear models. F4R+ piglets were infectious for other piglets and the reproduction ratio (&lt;jats:italic&gt;R&lt;/jats:italic&gt;&lt;jats:sub&gt;0&lt;/jats:sub&gt;) for homogeneous F4R+ populations, that is the average number of secondary infections that one F4R+ pig will cause during its entire infectious period in a population of susceptible F4R+ individuals only, was estimated as 7·1. F4R+ piglets were more susceptible than F4R− piglets and reducing the fraction of F4R+ piglets of a population will reduce transmission. It was calculated that in order to prevent major outbreaks of F4+ &lt;jats:italic&gt;E. coli&lt;/jats:italic&gt; (&lt;jats:italic&gt;R&lt;/jats:italic&gt;&lt;jats:sub&gt;0&lt;/jats:sub&gt;&amp;lt;1), the fraction of F4R+ piglets must be lower than 0·14.&lt;/jats:p&gt;</t>
  </si>
  <si>
    <t>list(given = c("P. L.", "J.", "A.", "M. C. M."), family = c("GEENEN", "Van der MEULEN", "BOUMA", "De JONG"), sequence = c("first", "additional", "additional", "additional"))</t>
  </si>
  <si>
    <t>list(URL = "https://www.cambridge.org/core/services/aop-cambridge-core/content/view/S0950268804002675", content.type = "unspecified", content.version = "vor", intended.application = "similarity-checking")</t>
  </si>
  <si>
    <t>S0950268804002675</t>
  </si>
  <si>
    <t>list(date = "2004-11-16", content.version = "unspecified", delay.in.days = 0, URL = "https://www.cambridge.org/core/terms")</t>
  </si>
  <si>
    <t>10.1186/1297-9716-42-44</t>
  </si>
  <si>
    <t>44</t>
  </si>
  <si>
    <t>Estimation of transmission parameters of a fluoroquinolone-resistant Escherichia coli strain between pigs in experimental conditions</t>
  </si>
  <si>
    <t>https://doi.org/10.1186/1297-9716-42-44</t>
  </si>
  <si>
    <t>list(given = c("Mathieu", "Nicolas", "Michel", "Pascal", "Aurélie", "Roland", "Claire", "Eric"), family = c("Andraud", "Rose", "Laurentie", "Sanders", "Le Roux", "Cariolet", "Chauvin", "Jouy"), sequence = c("first", "additional", "additional", "additional", "additional", "additional", "additional", "additional"))</t>
  </si>
  <si>
    <t>list(key = c("10.1186/1297-9716-42-44-B1", "10.1186/1297-9716-42-44-B2", "10.1186/1297-9716-42-44-B4", "10.1186/1297-9716-42-44-B5", "10.1186/1297-9716-42-44-B6", "10.1186/1297-9716-42-44-B7", "10.1186/1297-9716-42-44-B8", "10.1186/1297-9716-42-44-B9", "10.1186/1297-9716-42-44-B10", "10.1186/1297-9716-42-44-B11", "10.1186/1297-9716-42-44-B12", "10.1186/1297-9716-42-44-B13", "10.1186/1297-9716-42-44-B15", "10.1186/1297-9716-42-44-B16", "10.1186/1297-9716-42-44-B17", "10.1186/1297-9716-42-44-B19", _x000D_
"10.1186/1297-9716-42-44-B20", "10.1186/1297-9716-42-44-B21", "10.1186/1297-9716-42-44-B22", "10.1186/1297-9716-42-44-B24", "-", "10.1186/1297-9716-42-44-B28", "10.1186/1297-9716-42-44-B29", "10.1186/1297-9716-42-44-B30", "10.1186/1297-9716-42-44-B32", "10.1186/1297-9716-42-44-B33", "10.1186/1297-9716-42-44-B34", "10.1186/1297-9716-42-44-B35", "10.1186/1297-9716-42-44-B36", "10.1186/1297-9716-42-44-B37", "10.1186/1297-9716-42-44-B38"), doi.asserted.by = c("publisher", "publisher", "publisher", "publisher", _x000D_
"publisher", "publisher", "publisher", "publisher", "publisher", "publisher", "publisher", "publisher", "publisher", "publisher", "publisher", "publisher", "publisher", "publisher", "publisher", "publisher", "publisher", "publisher", "publisher", "publisher", "publisher", "publisher", "publisher", "publisher", "publisher", "publisher", "publisher"), DOI = c("10.1016/S0924-8579(99)90059-6", "10.1093/jac/dkh422", "10.1016/S0924-8579(00)00140-0", "10.1016/S0167-5877(02)00091-0", "10.1111/j.1365-2672.2005.02667.x", _x000D_
"10.1093/jac/dkl201", "10.1093/jac/dki230", "10.3201/eid0804.010312", "10.1016/j.prevetmed.2009.07.009", "10.1017/S0950268807008485", "10.1051/vetres:2008026", "10.1016/j.jtbi.2008.10.017", "10.1038/nrmicro1178", "10.1128/AEM.00961-09", "10.1098/rsif.2008.0210", "10.1017/S0950268801006537", "10.1017/S0950268804002675", "10.1128/AEM.71.10.5765-5770.2005", "10.1016/S0167-5877(03)00082-5", "10.1016/0264-410X(94)90229-1", "10.1016/0167-5877(95)00538-2", "10.1128/AEM.70.9.5331-5335.2004", "10.1128/AAC.00856-08", _x000D_
"10.1016/j.mbs.2007.04.009", "10.1073/pnas.0307506101", "10.1073/pnas.0503776103", "10.1126/science.1086616", "10.1017/S0950268805004590", "10.1017/S0950268807000209", "10.1128/AAC.00865-10", "10.1089/fpd.2010.0643"))</t>
  </si>
  <si>
    <t>1297-9716-42-44</t>
  </si>
  <si>
    <t>2017-06</t>
  </si>
  <si>
    <t>10.1128/aem.03439-16</t>
  </si>
  <si>
    <t>Competitive Exclusion Reduces Transmission and Excretion of Extended-Spectrum-β-Lactamase-Producing Escherichia coli in Broilers</t>
  </si>
  <si>
    <t>https://doi.org/10.1128/aem.03439-16</t>
  </si>
  <si>
    <t>&lt;jats:title&gt;ABSTRACT&lt;/jats:title&gt;_x000D_
          &lt;jats:p&gt;_x000D_
            Extended-spectrum β-lactamases (ESBLs) and plasmid-mediated AmpC β-lactamases (pAmpC) are enzymes able to hydrolyze a large variety of β-lactam antibiotics, including third-generation cephalosporins and monobactams. Broilers and broiler meat products can be highly contaminated with ESBL- and pAmpC-producing_x000D_
            &lt;jats:named-content content-type="genus-species"&gt;Escherichia coli&lt;/jats:named-content&gt;_x000D_
            strains, also known as extended-spectrum cephalosporin (ESC)-resistant_x000D_
            &lt;jats:named-content content-type="genus-species"&gt;E. coli&lt;/jats:named-content&gt;_x000D_
            strains, and can be a source for human infections. As few data on interventions to reduce the presence of ESC-resistant_x000D_
            &lt;jats:named-content content-type="genus-species"&gt;E. coli&lt;/jats:named-content&gt;_x000D_
            in broilers are available, we used transmission experiments to examine the role of competitive exclusion (CE) on reducing transmission and excretion in broilers. A broiler model to study the transmission of ESC-resistant_x000D_
            &lt;jats:named-content content-type="genus-species"&gt;E. coli&lt;/jats:named-content&gt;_x000D_
            was set up. Day-old chickens were challenged with an ESBL-producing_x000D_
            &lt;jats:named-content content-type="genus-species"&gt;E. coli&lt;/jats:named-content&gt;_x000D_
            strain isolated from healthy broilers in the Netherlands. Challenged and not challenged chicks were housed together in pairs or in groups, and ESBL-producing_x000D_
            &lt;jats:named-content content-type="genus-species"&gt;E. coli&lt;/jats:named-content&gt;_x000D_
            transmission was monitored via selective culturing of cloacal swab specimens. We observed a statistically significant reduction in both the transmission and excretion of ESBL-producing_x000D_
            &lt;jats:named-content content-type="genus-species"&gt;E. coli&lt;/jats:named-content&gt;_x000D_
            in chicks treated with the probiotic flora before_x000D_
            &lt;jats:named-content content-type="genus-species"&gt;E. coli&lt;/jats:named-content&gt;_x000D_
            challenge compared to the transmission and excretion in untreated controls. In conclusion, our results support the use of competitive exclusion as an intervention strategy to control ESC-resistant_x000D_
            &lt;jats:named-content content-type="genus-species"&gt;E. coli&lt;/jats:named-content&gt;_x000D_
            in the field._x000D_
          &lt;/jats:p&gt;_x000D_
          &lt;jats:p&gt;_x000D_
            &lt;jats:bold&gt;IMPORTANCE&lt;/jats:bold&gt;_x000D_
            Extended-spectrum β-lactamases (ESBLs) and plasmid-mediated AmpC β-lactamases are a primary cause of resistance to β-lactam antibiotics among members of the family_x000D_
            &lt;jats:named-content content-type="genus-species"&gt;Enterobacteriaceae&lt;/jats:named-content&gt;_x000D_
            in humans, animals, and the environment. Food-producing animals are not exempt from this, with a high prevalence being seen in broilers, and there is evidence pointing to a possible foodborne source for human contamination. We investigated the effect of administration of a commercial probiotic product as an intervention to reduce the amount of ESBL-producing_x000D_
            &lt;jats:named-content content-type="genus-species"&gt;Escherichia coli&lt;/jats:named-content&gt;_x000D_
            in broilers. Our results showed a substantial reduction in the level of colonization of broiler intestines by ESBL-producing_x000D_
            &lt;jats:named-content content-type="genus-species"&gt;E. coli&lt;/jats:named-content&gt;_x000D_
            after administration of commercial probiotic product. The protective effect provided by these probiotics could be implemented on a larger scale in poultry production. Reductions in the levels of ESBL-producing_x000D_
            &lt;jats:named-content content-type="genus-species"&gt;Enterobacteriaceae&lt;/jats:named-content&gt;_x000D_
            in the food chain would considerably benefit public health._x000D_
          &lt;/jats:p&gt;</t>
  </si>
  <si>
    <t>list(given = c("Daniela", "Alieda", "Bregtje", "Kees T.", "Gert Jan", "Egil A. J.", "Dik J.", "Jeanet A."), family = c("Ceccarelli", "van Essen-Zandbergen", "Smid", "Veldman", "Boender", "Fischer", "Mevius", "van der Goot"), sequence = c("first", "additional", "additional", "additional", "additional", "additional", "additional", "additional"), affiliation.name = c("Wageningen Bioveterinary Research, Lelystad, the Netherlands", "Wageningen Bioveterinary Research, Lelystad, the Netherlands", "Wageningen Bioveterinary Research, Lelystad, the Netherlands", _x000D_
"Wageningen Bioveterinary Research, Lelystad, the Netherlands", "Wageningen Bioveterinary Research, Lelystad, the Netherlands", "Faculty of Veterinary Medicine, Utrecht University, Utrecht, the Netherlands", NA, "Wageningen Bioveterinary Research, Lelystad, the Netherlands"), affiliation1.name = c(NA, NA, NA, NA, NA, NA, "Wageningen Bioveterinary Research, Lelystad, the Netherlands", NA), affiliation2.name = c(NA, NA, NA, NA, NA, NA, "Faculty of Veterinary Medicine, Utrecht University, Utrecht, the Netherlands", _x000D_
NA))</t>
  </si>
  <si>
    <t>list(URL = c("https://journals.asm.org/doi/pdf/10.1128/AEM.03439-16", "https://journals.asm.org/doi/pdf/10.1128/AEM.03439-16"), content.type = c("application/pdf", "unspecified"), content.version = c("vor", "vor"), intended.application = c("text-mining", "similarity-checking"))</t>
  </si>
  <si>
    <t>list(key = c("e_1_3_3_2_2", "e_1_3_3_3_2", "e_1_3_3_4_2", "e_1_3_3_5_2", "e_1_3_3_6_2", "e_1_3_3_7_2", "e_1_3_3_8_2", "e_1_3_3_9_2", "e_1_3_3_10_2", "e_1_3_3_11_2", "e_1_3_3_12_2", "e_1_3_3_13_2", "e_1_3_3_14_2", "e_1_3_3_15_2", "e_1_3_3_16_2", "e_1_3_3_17_2", "e_1_3_3_18_2", "e_1_3_3_19_2", "e_1_3_3_20_2", "e_1_3_3_21_2", "e_1_3_3_22_2", "e_1_3_3_23_2", "e_1_3_3_24_2", "e_1_3_3_25_2", "e_1_3_3_26_2", "e_1_3_3_27_2", "e_1_3_3_28_2", "e_1_3_3_29_2", "e_1_3_3_30_2", "e_1_3_3_31_2", "e_1_3_3_32_2", _x000D_
"e_1_3_3_33_2", "e_1_3_3_34_2", "e_1_3_3_35_2", "e_1_3_3_36_2", "e_1_3_3_37_2", "e_1_3_3_38_2", "e_1_3_3_39_2", "e_1_3_3_40_2", "e_1_3_3_41_2", "e_1_3_3_42_2", "e_1_3_3_43_2", "e_1_3_3_44_2", "e_1_3_3_45_2", "e_1_3_3_46_2"), doi.asserted.by = c("publisher", "publisher", "publisher", "publisher", "publisher", "publisher", "publisher", "publisher", "publisher", "publisher", "publisher", "publisher", "publisher", "publisher", "publisher", "publisher", "publisher", "publisher", "publisher", "publisher", _x000D_
"publisher", "publisher", "publisher", "publisher", "publisher", "publisher", "publisher", "publisher", "publisher", "publisher", "publisher", "publisher", "publisher", "publisher", "publisher", "publisher", "publisher", "publisher", "publisher", "publisher", "publisher", "publisher", "publisher", "publisher", NA), DOI = c("10.1021/cr030102i", "10.3389/fmicb.2012.00110", "10.3389/fmicb.2016.01374", "10.1146/annurev-micro-090110-102911", "10.1128/CMR.00036-08", "10.1016/j.ijmm.2013.02.001", "10.1128/AAC.01707-08", _x000D_
"10.1093/cid/ciu785", "10.1080/03079457.2014.907866", "10.1371/journal.pone.0143326", "10.1089/fpd.2015.1936", "10.1089/mdr.2014.0248", "10.1016/j.prevetmed.2016.07.001", "10.1093/jac/dki190", "10.1016/S0140-6736(69)92164-3", "10.1016/S0140-6736(70)92583-3", "10.3201/eid1707.110209", "10.1093/cid/cis929", "10.1128/AAC.01285-07", "10.1111/j.1469-0691.2011.03497.x", "10.1371/journal.pone.0079005", "10.1093/jac/dku030", "10.3389/fmicb.2014.00519", "10.1093/jac/dks349", "10.1016/j.vetmic.2014.02.002", _x000D_
"10.1128/AEM.00856-13", "10.1016/j.ijfoodmicro.2010.03.039", "10.1016/j.prevetmed.2012.03.007", "10.1111/j.1750-3841.2009.01510.x", "10.1093/ps/83.3.330", "10.1017/S0950268810001524", "10.1016/0168-1605(92)90054-7", "10.1086/523341", "10.3382/ps.2012-02575", "10.1637/0005-2086(2002)046[0198:EOACCE]2.0.CO;2", "10.4315/0362-028X-66.3.490", "10.1093/ps/81.11.1653", "10.1023/A:1020541603877", "10.1136/vr.139.6.139", "10.1093/ps/80.2.156", "10.1016/j.vetmic.2010.03.019", "10.1053/tvjl.1999.0423", "10.1016/0264-410X(94)90229-1", _x000D_
"10.1073/pnas.0505098102", NA), volume.title = c(NA, NA, NA, NA, NA, NA, NA, NA, NA, NA, NA, NA, NA, NA, NA, NA, NA, NA, NA, NA, NA, NA, NA, NA, NA, NA, NA, NA, NA, NA, NA, NA, NA, NA, NA, NA, NA, NA, NA, NA, NA, NA, NA, NA, "Maximum likelihood estimation of transmission parameters with classical analysis of transmission experiments, abstr ISVEE 12"), author = c(NA, NA, NA, NA, NA, NA, NA, NA, NA, NA, NA, NA, NA, NA, NA, NA, NA, NA, NA, NA, NA, NA, NA, NA, NA, NA, NA, NA, NA, NA, NA, NA, NA, NA, _x000D_
NA, NA, NA, NA, NA, NA, NA, NA, NA, NA, "Fischer EAJ"), year = c(NA, NA, NA, NA, NA, NA, NA, NA, NA, NA, NA, NA, NA, NA, NA, NA, NA, NA, NA, NA, NA, NA, NA, NA, NA, NA, NA, NA, NA, NA, NA, NA, NA, NA, NA, NA, NA, NA, NA, NA, NA, NA, NA, NA, "2009"), unstructured = c(NA, NA, NA, NA, NA, NA, NA, NA, NA, NA, NA, NA, NA, NA, NA, NA, NA, NA, NA, NA, NA, NA, NA, NA, NA, NA, NA, NA, NA, NA, NA, NA, NA, NA, NA, NA, NA, NA, NA, NA, NA, NA, NA, NA, "Fischer EAJ BackerJAHagenaarsTJEngelB. 2009. Maximum likelihood estimation of transmission parameters with classical analysis of transmission experiments, abstr ISVEE 12. Abstr Int Symp Vet Epidemiol Econ Proc,Durban, South Africa."_x000D_
))</t>
  </si>
  <si>
    <t>10.1128/AEM.03439-16</t>
  </si>
  <si>
    <t>list(DOI = "10.13039/501100003195", name = "Ministerie van Economische Zaken", doi.asserted.by = "publisher", award = "BO-20-016-001", id.id = "10.13039/501100003195", id.id.type = "DOI", id.asserted.by = "publisher")</t>
  </si>
  <si>
    <t>list(date = "2017-06-01", content.version = "tdm", delay.in.days = 0, URL = "https://journals.asm.org/non-commercial-tdm-license")</t>
  </si>
  <si>
    <t>list(value = c("2017-01-12", "2017-03-14", "2017-05-17"), order = 0:2, name = c("received", "accepted", "published"), label = c("Received", "Accepted", "Published"), group.name = c("publication_history", "publication_history", "publication_history"), group.label = c("Publication History", "Publication History", "Publication History"))</t>
  </si>
  <si>
    <t>Microbial Risk Analysis</t>
  </si>
  <si>
    <t>2022-12</t>
  </si>
  <si>
    <t>10.1016/j.mran.2022.100230</t>
  </si>
  <si>
    <t>2352-3522</t>
  </si>
  <si>
    <t>100230</t>
  </si>
  <si>
    <t>Multidirectional dynamic model for the spread of extended-spectrum-β-lactamase-producing Escherichia coli in the Netherlands</t>
  </si>
  <si>
    <t>list(ORCID = c("https://orcid.org/0000-0002-9483-0800", NA, NA, NA, NA), authenticated.orcid = c(FALSE, NA, NA, NA, NA), given = c("Eduardo", "Thomas J.", "Anita", "Michael S.M.", "Clazien J."), family = c("de Freitas Costa", "Hagenaars", "Dame-Korevaar", "Brouwer", "de Vos"), sequence = c("first", "additional", "additional", "additional", "additional"))</t>
  </si>
  <si>
    <t>list(URL = c("https://api.elsevier.com/content/article/PII:S2352352222000299?httpAccept=text/xml", "https://api.elsevier.com/content/article/PII:S2352352222000299?httpAccept=text/plain"), content.type = c("text/xml", "text/plain"), content.version = c("vor", "vor"), intended.application = c("text-mining", "text-mining"))</t>
  </si>
  <si>
    <t>list(key = c("10.1016/j.mran.2022.100230_bib0001", "10.1016/j.mran.2022.100230_bib0002", "10.1016/j.mran.2022.100230_bib0003", "10.1016/j.mran.2022.100230_bib0004", "10.1016/j.mran.2022.100230_bib0005", "10.1016/j.mran.2022.100230_bib0006", "10.1016/j.mran.2022.100230_bib0009", "10.1016/j.mran.2022.100230_bib0010", "10.1016/j.mran.2022.100230_bib0011", "10.1016/j.mran.2022.100230_bib0012", "10.1016/j.mran.2022.100230_bib0013", "10.1016/j.mran.2022.100230_bib0014", "10.1016/j.mran.2022.100230_bib0015", _x000D_
"10.1016/j.mran.2022.100230_bib0017", "10.1016/j.mran.2022.100230_bib0018", "10.1016/j.mran.2022.100230_bib0019", "10.1016/j.mran.2022.100230_bib0020", "10.1016/j.mran.2022.100230_bib0021", "10.1016/j.mran.2022.100230_bib0022", "10.1016/j.mran.2022.100230_bib0023", "10.1016/j.mran.2022.100230_bib0024", "10.1016/j.mran.2022.100230_bib0025", "10.1016/j.mran.2022.100230_bib0026", "10.1016/j.mran.2022.100230_bib0027", "10.1016/j.mran.2022.100230_bib0028", "10.1016/j.mran.2022.100230_bib0029", "10.1016/j.mran.2022.100230_bib0030", _x000D_
"10.1016/j.mran.2022.100230_bib0031", "10.1016/j.mran.2022.100230_bib0032", "10.1016/j.mran.2022.100230_bib0033", "10.1016/j.mran.2022.100230_bib0034", "10.1016/j.mran.2022.100230_bib0035", "10.1016/j.mran.2022.100230_bib0036", "10.1016/j.mran.2022.100230_bib0037", "10.1016/j.mran.2022.100230_bib0038", "10.1016/j.mran.2022.100230_bib0042", "10.1016/j.mran.2022.100230_bib0043", "10.1016/j.mran.2022.100230_bib0044", "10.1016/j.mran.2022.100230_bib0045"), doi.asserted.by = c("crossref", "crossref", _x000D_
"crossref", NA, "crossref", "crossref", "crossref", "crossref", "crossref", "crossref", "crossref", "crossref", NA, "crossref", "crossref", NA, "crossref", "crossref", "crossref", "crossref", "crossref", "crossref", "crossref", "crossref", "crossref", "crossref", NA, "crossref", "crossref", "crossref", "crossref", NA, "crossref", "crossref", NA, NA, NA, "crossref", NA), first.page = c("448", NA, "413", NA, NA, "56", "211", "4052", NA, NA, "60", "339", NA, NA, NA, NA, "46.e1", "11993", "E256", "2669", _x000D_
"12", "120", NA, "e74323", "873", "2596", NA, "112", "e357", "667", "85", NA, "119", "2038", NA, NA, "1", NA, NA), DOI = c("10.1016/j.vetmic.2014.03.007", "10.1371/journal.pone.0135402", "10.1111/j.1469-0691.2012.03821.x", NA, "10.2807/1560-7917.ES.2018.23.16.17-00454", "10.1016/S1473-3099(18)30605-4", "10.1016/j.vetmic.2017.03.024", "10.1016/j.psj.2020.04.025", "10.1016/j.vetmic.2019.108446", "10.3389/fmicb.2020.566619", "10.1093/jac/dks349", "10.1093/jac/dkx397", NA, "10.1371/journal.pone.0169589", _x000D_
"10.1371/journal.pone.0224861", NA, "10.1016/j.cmi.2016.08.021", "10.1021/acs.est.5b02566", "10.1111/1469-0691.12150", "10.1093/jac/dku178", "10.1016/j.prevetmed.2016.07.001", "10.1016/j.vetmic.2014.12.010", "10.1136/vr.101759", "10.1371/journal.pone.0074323", "10.1111/j.1469-0691.2011.03497.x", "10.1093/jac/dkz235", NA, "10.1016/j.prevetmed.2016.06.011", "10.1016/S2542-5196(19)30130-5", "10.1016/j.scitotenv.2015.09.135", "10.1111/j.0272-4332.2005.00569.x", NA, "10.1016/j.ijfoodmicro.2015.04.006", _x000D_
"10.4315/0362-028X.JFP-16-064", NA, NA, NA, "10.1371/journal.pone.0227604", NA), article.title = c("Prevalence and characteristics of ESBL-producing E. coli in Dutch recreational waters influenced by wastewater treatment plants", "Distribution, numbers, and diversity of ESBL-producing E. coli in the poultry farm environment", "Rapid evolution and spread of carbapenemases among enterobacteriaceae in Europe", "Succession in the caecal microbiota of developing broilers colonised by extended-spectrum β lactamase-producing escherichia coli", _x000D_
"Impact of infectious diseases on population health using incidence-based disability-adjusted life years (DALYs): results from the burden of communicable diseases in Europe study, European Union and European Economic Area countries, 2009 to 2013", "Attributable deaths and disability-adjusted life-years caused by infections with antibiotic-resistant bacteria in the EU and the European Economic Area in 2015: a population-level modelling analysis", "Dynamics of CMY-2 producing E. coli in a broiler parent flock", _x000D_
"Early life supply of competitive exclusion products reduces colonization of extended spectrum beta-lactamase-producing Escherichia coli in broilers", "Effect of challenge dose of plasmid-mediated extended-spectrum β-lactamase and AmpC β-lactamase producing Escherichia coli on time-until-colonization and level of excretion in young broilers", "Competitive exclusion prevents colonization and compartmentalization reduces transmission of ESBL-producing Escherichia coli in broilers", "Extended-spectrum–lactamase- and AmpC–lactamase-producing Escherichia coli in Dutch broilers and broiler farmers", _x000D_
"Molecular relatedness of ESBL/AmpC-producing Escherichia coli from humans, animals, food and the environment: a pooled analysis", NA, "Comparative exposure assessment of esblproducing Escherichia coli through meat consumption", "Comparative distribution of extended-spectrum beta-lactamase–producing Escherichia coli from urine infections and environmental waters", NA, "Quantifying within-household transmission of extended-spectrum β-lactamase-producing bacteria", "Role of the environment in the transmission of antimicrobial resistance to humans: a review", _x000D_
"Prevalence of extended-spectrum β-lactamase-producing Enterobacteriaceae in humans living in municipalities with high and low broiler density", "Extended-spectrum and AmpC β-lactamase-producing Escherichia coli in broilers and people living and/or working on broiler farms: prevalence, risk factors and molecular characteristics", "Transmission dynamics of extended-spectrum β-lactamase and AmpC β-lactamase-producing Escherichia coli in a broiler flock without antibiotic use", "Methicillin-resistant Staphylococcus aureus and extended-spectrum and AmpC β-lactamase-producing Escherichia coli in broilers and in people living and/or working on organic broiler farms", _x000D_
"Risk factors for antimicrobial resistance in Escherichia coli found in GB turkey flocks", "Risk factors associated with the community-acquired colonization of Extended-Spectrum Beta-Lactamase (ESBL) positive escherichia Coli. An exploratory case-control study", "Dutch patients, retail chicken meat and poultry share the same ESBL genes, plasmids and strains", "Associations between antimicrobial use and the faecal resistome on broiler farms from nine European countries", NA, "Risk factors for occurrence of cephalosporin-resistant Escherichia coli in Norwegian broiler flocks", _x000D_
"Attributable sources of community-acquired carriage of Escherichia coli containing β-lactam antibiotic resistance genes: a population-based modelling study", "Distribution of virulence factors in ESBL-producing Escherichia coli isolated from the environment, livestock, food and humans", "A poultry-processing model for quantitative microbiological risk assessment", NA, "A comparison of fluctuations of Campylobacter and Escherichia coli concentrations on broiler chicken carcasses during processing in two slaughterhouses", _x000D_
"Explanatory variables associated with campylobacter and Escherichia coli concentrations on broiler chicken carcasses during processing in two slaughterhouses", NA, NA, "Time to acquire and lose carriership of ESBL/pAmpC producing E. coli in humans in the Netherlands", "Extended-spectrum beta-lactamase (ESBL)-producing and non-ESBL-producing Escherichia coli isolates causing bacteremia in the Netherlands (2014 –2016) differ in clonal distribution, antimicrobial resistance gene and virulence gene content", _x000D_
NA), volume = c("171", "10", "18", NA, "23", "19", "203", "99", "239", "11", "68", "73", NA, "12", "14", NA, "23", "49", "19", "69", "131", "176", "173", "8", "17", "74", NA, "130", "3", "541", "25", NA, "205", "79", NA, NA, "13", "15", NA), author = c("Blaak", "Blaak", "Cantón", "Cardenas-Rey", "Cassini", "Cassini", "Dame-Korevaar", "Dame-Korevaar", "Dame-Korevaar", "Dame-Korevaar", "Dierikx", "Dorado-García", NA, "Evers", "Fagerström", "Geurts", "Haverkate", "Huijbers", "Huijbers", "Huijbers", _x000D_
"Huijbers", "Huijbers", "Jones", "Leistner", "Leverstein-van Hall", "Luiken", NA, "Mo", "Mughini-Gras", "Müller", "Nauta", NA, "Pacholewicz", "Pacholewicz", NA, NA, "Teunis", "van Hout", NA), year = c("2014", "2015", "2012", "2021", "2018", "2019", "2017", "2020", "2019", "2020", "2013", "2018", NA, "2017", "2019", "2017", "2017", "2015", "2013", "2014", "2016", "2015", "2013", "2013", "2011", "2019", NA, "2016", "2019", "2016", "2005", NA, "2015", "2016", "2019", NA, "2018", "2020", NA), journal.title = c("Vet. Microbiol.", _x000D_
"PLoS ONE", "Clin. Microbiol. Infect.", "Preprint", "Eurosurveillance", "Lancet Infect. Dis.", "Vet. Microbiol.", "Poult. Sci.", "Vet. Microbiol.", "Front. Microbiol.", "J. Antimicrob. Chemother.", "J. Antimicrob. Chemother.", NA, "PLoS ONE", "PLoS ONE", NA, "Clin. Microbiol. Infect.", "Environ. Sci. Technol.", "Clin. Microbiol. Infect.", "J. Antimicrob. Chemother.", "Prev. Vet. Med.", "Vet. Microbiol.", "Vet. Rec.", "PLoS ONE", "Clin. Microbiol. Infect.", "J. Antimicrob. Chemother.", NA, "Prev. Vet. Med.", _x000D_
"Lancet Planet. Heal.", "Sci. Total Environ.", "Risk Anal.", NA, "Int. J. Food Microbiol.", "J. Food Prot.", NA, NA, "PLoS ONE", "PLoS ONE", NA), unstructured = c(NA, NA, NA, NA, NA, NA, NA, NA, NA, NA, NA, NA, "ESBLAT, 2018. Rapport ESBL-Attributieanalyse (ESBLAT) [WWW Document]. Op zoek naar bronnen van Antibiot. bij mens Proj. Topsector TKI-AF 12067. URL chrome-extension://efaidnbmnnnibpcajpcglclefindmkaj/viewer.html?pdfurl=https%3A%2F%2Fwww.1health4food.nl%2Fupload_mm%2Ff%2F5%2F6%2Fef82476f-f31d-4ceb-a0dd-563799f398e4_Rapport%2520Esblat.pdf&amp;clen=2228541&amp;chunk=true (accessed 1.20.22).", _x000D_
NA, NA, NA, NA, NA, NA, NA, NA, NA, NA, NA, NA, NA, "MARAN, 2021. Monitoring of antimicrobial resistance and antibiotic usage in animals in the Netherlands in 2020 [WWW Document]. Nethmap-MARAN 2021. URL https://www.wur.nl/en/show/Nethmap-MARAN-2021.htm (accessed 8.10.21).", NA, NA, NA, NA, "OCDE, 2019. Antimicrobial resistance tackling the burden in the European Union [WWW Document]. Brief. note EU/EEA Ctries. URL https://www.oecd.org/health/health-systems/AMR-Tackling-the-Burden-in-the-EU-OECD-ECDC-Briefing-Note-2019.pdf (accessed 5.25.21).", _x000D_
NA, NA, NA, "Swart, A.N., Beninca, E., Bonacic, A., Evers, E.G., (In preparation), A generic QMRA model for ESBL E. coli exposure and human risk via the pork production chain 2022.", NA, NA, "WHO, 2018. Critically Important Antimicrobials for Human Medicine [WWW Document]. Rank. medically important Antimicrob. riks Manag. Antimicrob. Resist. due to non-human use. https://www.who.int/publications/i/item/9789241515528 (accessed 2.23.22)."), series.title = c(NA, NA, NA, NA, NA, NA, NA, NA, NA, NA, NA, _x000D_
NA, NA, NA, NA, "Food Consumption in the Netherlands and Its Determinants", NA, NA, NA, NA, NA, NA, NA, NA, NA, NA, NA, NA, NA, NA, NA, NA, NA, NA, "R: A Language and Environment for Statistical Computing:", NA, NA, NA, NA))</t>
  </si>
  <si>
    <t>S2352352222000299</t>
  </si>
  <si>
    <t>list(date = c("2022-12-01", "2022-07-19"), content.version = c("tdm", "vor"), delay.in.days = c(0, 0), URL = c("https://www.elsevier.com/tdm/userlicense/1.0/", "http://creativecommons.org/licenses/by/4.0/"))</t>
  </si>
  <si>
    <t>list(value = c("Elsevier", "Multidirectional dynamic model for the spread of extended-spectrum-β-lactamase-producing Escherichia coli in the Netherlands", "Microbial Risk Analysis", "https://doi.org/10.1016/j.mran.2022.100230", "article", "© 2022 The Author(s). Published by Elsevier B.V."), name = c("publisher", "articletitle", "journaltitle", "articlelink", "content_type", "copyright"), label = c("This article is maintained by", "Article Title", "Journal Title", "CrossRef DOI link to publisher maintained version", _x000D_
"Content Type", "Copyright"))</t>
  </si>
  <si>
    <t>2016-09</t>
  </si>
  <si>
    <t>10.1016/j.prevetmed.2016.07.001</t>
  </si>
  <si>
    <t>12-19</t>
  </si>
  <si>
    <t>Transmission dynamics of extended-spectrum β-lactamase and AmpC β-lactamase-producing Escherichia coli in a broiler flock without antibiotic use</t>
  </si>
  <si>
    <t>list(given = c("Patricia M.C.", "Elisabeth A.M.", "Angela H.A.M.", "Christiaan", "Mart C.M.", "Engeline"), family = c("Huijbers", "Graat", "van Hoek", "Veenman", "de Jong", "van Duijkeren"), sequence = c("first", "additional", "additional", "additional", "additional", "additional"))</t>
  </si>
  <si>
    <t>list(URL = c("https://api.elsevier.com/content/article/PII:S0167587716301891?httpAccept=text/xml", "https://api.elsevier.com/content/article/PII:S0167587716301891?httpAccept=text/plain"), content.type = c("text/xml", "text/plain"), content.version = c("vor", "vor"), intended.application = c("text-mining", "text-mining"))</t>
  </si>
  <si>
    <t>list(key = c("10.1016/j.prevetmed.2016.07.001_bib0005", "10.1016/j.prevetmed.2016.07.001_bib0010", "10.1016/j.prevetmed.2016.07.001_bib0015", "10.1016/j.prevetmed.2016.07.001_bib0020", "10.1016/j.prevetmed.2016.07.001_bib0025", "10.1016/j.prevetmed.2016.07.001_bib0030", "10.1016/j.prevetmed.2016.07.001_bib0035", "10.1016/j.prevetmed.2016.07.001_bib0040", "10.1016/j.prevetmed.2016.07.001_bib0045", "10.1016/j.prevetmed.2016.07.001_bib0050", "10.1016/j.prevetmed.2016.07.001_bib0055", "10.1016/j.prevetmed.2016.07.001_bib0060", _x000D_
"10.1016/j.prevetmed.2016.07.001_bib0065", "10.1016/j.prevetmed.2016.07.001_bib0070", "10.1016/j.prevetmed.2016.07.001_bib0075", "10.1016/j.prevetmed.2016.07.001_bib0080", "10.1016/j.prevetmed.2016.07.001_bib0085", "10.1016/j.prevetmed.2016.07.001_bib0090", "10.1016/j.prevetmed.2016.07.001_bib0095", "10.1016/j.prevetmed.2016.07.001_bib0100", "10.1016/j.prevetmed.2016.07.001_bib0105", "10.1016/j.prevetmed.2016.07.001_bib0110", "10.1016/j.prevetmed.2016.07.001_bib0115", "10.1016/j.prevetmed.2016.07.001_bib0120", _x000D_
"10.1016/j.prevetmed.2016.07.001_bib0125", "10.1016/j.prevetmed.2016.07.001_bib0130", "10.1016/j.prevetmed.2016.07.001_bib0135", "10.1016/j.prevetmed.2016.07.001_bib0140", "10.1016/j.prevetmed.2016.07.001_bib0145", "10.1016/j.prevetmed.2016.07.001_bib0150", "10.1016/j.prevetmed.2016.07.001_bib0155", "10.1016/j.prevetmed.2016.07.001_bib0160", "10.1016/j.prevetmed.2016.07.001_bib0165", "10.1016/j.prevetmed.2016.07.001_bib0170", "10.1016/j.prevetmed.2016.07.001_bib0175", "10.1016/j.prevetmed.2016.07.001_bib0180"_x000D_
), doi.asserted.by = c("crossref", "crossref", "crossref", NA, "crossref", "crossref", "crossref", "crossref", "crossref", "crossref", NA, "crossref", "crossref", "crossref", "crossref", "crossref", "crossref", "crossref", "crossref", "crossref", "crossref", "crossref", "crossref", "crossref", NA, "crossref", "crossref", NA, "crossref", "crossref", "crossref", "crossref", "crossref", "crossref", "crossref", "crossref"), first.page = c("740", "44", "58", NA, "4555", "212", "207", "490", "e1001104", _x000D_
"365", NA, "1368", "e79005", "1975", "564", "2669", "120", "1", "4815", "449", "1986", "315", "1497", "1253", NA, "1238", "541", "557", "567", "3556", "286", "e0129085", "53", "202", "2294", "519"), DOI = c("10.1089/fpd.2014.1742", "10.1186/1297-9716-42-44", "10.1186/1746-6148-8-58", NA, "10.1128/AEM.66.10.4555-4558.2000", "10.1016/j.ijfoodmicro.2011.12.034", "10.1016/j.ijfoodmicro.2010.06.029", "10.1093/jac/dkp498", "10.1371/journal.pmed.1001104", "10.1007/BF00178324", NA, "10.1093/jac/dks049", _x000D_
"10.1371/journal.pone.0079005", "10.1111/j.1462-2920.2006.01077.x", "10.1097/MOG.0b013e32833f1195", "10.1093/jac/dku178", "10.1016/j.vetmic.2014.12.010", "10.1089/fpd.2010.0643", "10.1128/AEM.00856-13", "10.1017/S0950268804003644", "10.3382/ps/pev143", "10.1016/j.vetmic.2014.02.002", "10.1093/jac/dku030", "10.3201/eid1908.120879", NA, "10.1128/AAC.01285-07", "10.1111/j.1365-2672.2010.04907.x", NA, "10.1136/vr.148.18.567", "10.1073/pnas.1310043111", "10.1007/s00248-002-2015-y", "10.1371/journal.pone.0129085", _x000D_
"10.1016/S0167-5877(03)00082-5", "10.1017/S095026880600673X", "10.1017/S0950268812002993", "10.3389/fmicb.2014.00519"), article.title = c("Spread of extended spectrum cephalosporinase-producing Escherichia coli clones and plasmids from parent animals to broilers and to broiler meat in a production without use of cephalosporins", "Estimation of transmission parameters of a fluoroquinolone-resistant Escherichia coli strain between pigs in experimental conditions", "Longitudinal study on transmission of MRSA CC398 within pig herds", _x000D_
NA, "Rapid and simple determination of the Escherichia coli phylogenetic group", "Comparison of ESBL contamination in organic and conventional retail chicken meat", "Recovery of Salmonella and Escherichia coli from commercial egg shells and effect of translucency on bacterial penetration in eggs", "Development of a set of multiplex PCR assays for the detection of genes encoding important β-lactamases in Enterobacteriaceae", "Mortality and hospital stay associated with resistant Staphylococcus aureus and Escherichia coli bacteraemia: estimating the burden of antimicrobial resistance in Europe", _x000D_
"On the definition and the computation of the basic reproduction ration R0 in models for infectious diseases in heterogeneous populations", NA, "Occurrence and characteristics of extended-spectrum-β-lactamase- and AmpC-producing clinical isolates derived from companion animals and horses", "Presence of ESBL/AmpC-producing Escherichia coli in the broiler production pyramid: a descriptive study", "Identification of forces shaping the commensal Escherichia coli genetic structure by comparing animal and human isolates", _x000D_
"The role of mucosal immunity and host genetics in defining intestinal commensal bacteria", "Extended-spectrum and AmpC beta-lactamase-producing Escherichia coli in broilers and people living and/or working on broiler farms: prevalence, risk factors and molecular characteristics", "Methicillin-resistant Staphylococcus aureus and extended-spectrum and AmpC β-lactamase-producing Escherichia coli in broilers and people living and/or working on organic broiler farms", "Mathematical modelling of the transmission and control of foodborne pathogens and antimicrobial resistance at preharvest", _x000D_
"Longitudinal monitoring of ESBL/AmpC-producing Escherichia coli in German broiler chicken fattening farms", "Modelling the epidemiology of verocytotoxin-producing Escherichia coli serogroups in young calves", "On-farm comparisons of different cleaning protocols in broiler houses", "Emergence of AmpC-producing Escherichia coli in the broiler production chain in a country with a low antimicrobial usage profile", "Vertical transmission of Escherichia coli carrying plasmid-mediated AmpC (pAmpC) through the broiler production pyramid", _x000D_
"Extended-spectrum β-lactamase-and AmpC-producing enterobacteria in healthy broiler chickens, Germany", NA, "Diversity of extended-spectrum β-lactamases and class C β-lactamases among cloacal Escherichia coli isolates in Belgian broiler farms", "In situ ESBL conjugation from avian to human Escherichia coli during cefotaxime administration", "Intestinal colonisation of young chicks with Escherichia coli O157:H7 and other verotoxin-producing serotypes", "Win Episcope 2.0: Improved epidemiological software for veterinary medicine", _x000D_
"Small distances can keep bacteria at bay for days", "Spatial and temporal variation of the intestinal bacterial community in commercially raised broiler chickens during growth", "Molecular characteristics of extended-spectrum cephalosporin-resistant Enterobacteriaceae from humans in the community", "Design and analysis of an Actinobacillus pleuropneumoniae transmission experiment", "Design and analysis of small-scale transmission experiments with animals", "Evaluating targets for control of plasmid-mediated antimicrobial resistance in enteric commensals of beef cattle: a modelling approach", _x000D_
"Vertical transmission of highly similar blaCTX-M-1-harboring IncI1 plasmids in Escherichia coli with different MLST types in the poultry production pyramid"), volume = c("11", "42", "8", NA, "66", "154", "142", "65", "8", "28", NA, "67", "8", "8", "26", "69", "176", "8", "79", "133", "94", "171", "69", "19", NA, "52", "110", "74", "148", "111", "44", "10", "60", "135", "141", "5"), author = c("Agersø", "Andraud", "Broens", "Clinical and Laboratory Standards Institute (CLSI)", "Clermont", "Cohen-Stuart", _x000D_
"Cousalkar", "Dallenne", "de Kraker", "Diekmann", "Diekmann", "Dierikx", "Dierikx", "Escobar-Páramo", "Hansen", "Huijbers", "Huijbers", "Lanzas", "Laube", "Liu", "Luyckx", "Mo", "Nilsson", "Reich", NA, "Smet", "Smet", "Stavric", "Thrusfield", "van Bunnik", "van der Wielen", "van Hoek", "Velthuis", "Velthuis", "Volkova", "Zurfluh"), year = c("2014", "2011", "2012", "2011", "2000", "2012", "2010", "2010", "2011", "1990", "2012", "2012", "2013", "2006", "2010", "2014", "2014", "2010", "2013", "2005", _x000D_
"2015", "2014", "2014", "2013", NA, "2008", "2011", "1993", "2001", "2014", "2002", "2015", "2003", "2007", "2013", "2014"), journal.title = c("Foodborne Pathog. Dis.", "BMC Vet. Res.", "BMC Vet. Res.", NA, "Appl. Environ. Microbiol.", "Int. J. Food Microbiol.", "Int. J. Food Microbiol.", "J. Antimicrob. Chemother.", "PLoS Med.", "J. Math. Biol.", NA, "J. Antimicrob. Chemother.", "PLoS One", "Environ. Microbiol.", "Curr. Opin. Gastroenterol.", "J. Antimicrob. Chemother.", "Vet. Microbiol.", "Foodborne Pathog. Dis.", _x000D_
"Appl. Environ. Microbiol.", "Epidemiol. Infect.", "Poult. Sci.", "Vet. Microbiol.", "J. Antimicrob. Chemother.", "Emerg. Infect. Dis.", NA, "J. Antimicrob. Chemother.", "J. Appl. Microbiol.", "J. Appl. Bacteriol.", "Vet. Rec.", "Proc. Natl. Acad. Sci. U. S. A.", "Microb. Ecol.", "PLoS One", "Prev. Vet. Med.", "Epidemiol. Infect.", "Epidemiol. Infect.", "Front. Microbiol."), series.title = c(NA, NA, NA, "Performance Standards for Antimicrobial Susceptibility Testing: Twenty-first Informational Supplement M100-21", _x000D_
NA, NA, NA, NA, NA, NA, "Mathematical Tools for Understanding Infectious Disease Dynamics", NA, NA, NA, NA, NA, NA, NA, NA, NA, NA, NA, NA, NA, NA, NA, NA, NA, NA, NA, NA, NA, NA, NA, NA, NA), unstructured = c(NA, NA, NA, NA, NA, NA, NA, NA, NA, NA, NA, NA, NA, NA, NA, NA, NA, NA, NA, NA, NA, NA, NA, NA, "SAS Institute Inc., 2008. SAS/STAT® 9.2 User’s Guide. SAS Institute Cary, North Carolina, USA.", NA, NA, NA, NA, NA, NA, NA, NA, NA, NA, NA))</t>
  </si>
  <si>
    <t>S0167587716301891</t>
  </si>
  <si>
    <t>list(name = "Netherlands Food and Consumer Product Authority")</t>
  </si>
  <si>
    <t>list(date = "2016-09-01", content.version = "tdm", delay.in.days = 0, URL = "https://www.elsevier.com/tdm/userlicense/1.0/")</t>
  </si>
  <si>
    <t>list(value = c("Elsevier", "Transmission dynamics of extended-spectrum β-lactamase and AmpC β-lactamase-producing Escherichia coli in a broiler flock without antibiotic use", "Preventive Veterinary Medicine", "https://doi.org/10.1016/j.prevetmed.2016.07.001", "article", "© 2016 Elsevier B.V. All rights reserved."), name = c("publisher", "articletitle", "journaltitle", "articlelink", "content_type", "copyright"), label = c("This article is maintained by", "Article Title", "Journal Title", "CrossRef DOI link to publisher maintained version", _x000D_
"Content Type", "Copyright"))</t>
  </si>
  <si>
    <t>2008-04-15</t>
  </si>
  <si>
    <t>10.1128/aem.02897-07</t>
  </si>
  <si>
    <t>2488-2491</t>
  </si>
  <si>
    <t>Indirect Transmission of_x000D_
            &lt;i&gt;Escherichia coli&lt;/i&gt;_x000D_
            O157:H7 Occurs Readily among Swine but Not among Sheep</t>
  </si>
  <si>
    <t>https://doi.org/10.1128/aem.02897-07</t>
  </si>
  <si>
    <t>&lt;jats:title&gt;ABSTRACT&lt;/jats:title&gt;_x000D_
          &lt;jats:p&gt;_x000D_
            Transmission of_x000D_
            &lt;jats:italic&gt;Escherichia coli&lt;/jats:italic&gt;_x000D_
            O157:H7 among reservoir animals is generally thought to occur either by direct contact between a naïve animal and an infected animal or by consumption of food or water containing the organism. Although ruminants are considered the major reservoir, there are two reports of human infections caused by_x000D_
            &lt;jats:italic&gt;E. coli&lt;/jats:italic&gt;_x000D_
            O157:H7 linked to the consumption of pork products or to the contamination of fresh produce by swine manure. The objective of this study was to determine whether_x000D_
            &lt;jats:italic&gt;E. coli&lt;/jats:italic&gt;_x000D_
            O157:H7 could be transmitted to naïve animals, both sheep and swine, that did not have any direct contact with an infected donor animal. We recovered_x000D_
            &lt;jats:italic&gt;E. coli&lt;/jats:italic&gt;_x000D_
            O157:H7 from 10/10 pigs with nose-to-nose contact with the infected donor or animals adjacent to the donor and from 5/6 naïve pigs that were penned in the same room as the donor pig but 10 to 20 ft away. In contrast, when the experiment was repeated with sheep,_x000D_
            &lt;jats:italic&gt;E. coli&lt;/jats:italic&gt;_x000D_
            O157:H7 was recovered from 4/6 animals that had nose-to-nose contact with the infected donor or adjacent animals and from 0/6 naïve animals penned 10 to 20 ft away from the donor. These results suggest that_x000D_
            &lt;jats:italic&gt;E. coli&lt;/jats:italic&gt;_x000D_
            O157:H7 is readily transmitted among swine and that transmission can occur by the creation of contaminated aerosols._x000D_
          &lt;/jats:p&gt;</t>
  </si>
  <si>
    <t>list(given = c("Nancy A.", "Hung"), family = c("Cornick", "VuKhac"), sequence = c("first", "additional"), affiliation.name = c("Department of Veterinary Microbiology and Preventive Medicine, Iowa State University, Ames, Iowa 50010", "Department of Veterinary Microbiology and Preventive Medicine, Iowa State University, Ames, Iowa 50010"))</t>
  </si>
  <si>
    <t>list(URL = c("https://journals.asm.org/doi/pdf/10.1128/AEM.02897-07", "https://journals.asm.org/doi/pdf/10.1128/AEM.02897-07"), content.type = c("application/pdf", "unspecified"), content.version = c("vor", "vor"), intended.application = c("text-mining", "similarity-checking"))</t>
  </si>
  <si>
    <t>list(key = c("e_1_3_2_2_2", "e_1_3_2_3_2", "e_1_3_2_4_2", "e_1_3_2_5_2", "e_1_3_2_6_2", "e_1_3_2_7_2", "e_1_3_2_8_2", "e_1_3_2_9_2", "e_1_3_2_10_2", "e_1_3_2_11_2", "e_1_3_2_12_2", "e_1_3_2_13_2", "e_1_3_2_14_2", "e_1_3_2_15_2", "e_1_3_2_16_2", "e_1_3_2_17_2", "e_1_3_2_18_2", "e_1_3_2_19_2", "e_1_3_2_20_2", "e_1_3_2_21_2", "e_1_3_2_22_2", "e_1_3_2_23_2"), doi.asserted.by = c("publisher", "publisher", "publisher", "publisher", "publisher", "publisher", "publisher", "publisher", "publisher", "publisher", _x000D_
NA, "publisher", NA, "publisher", "publisher", "publisher", "publisher", "publisher", "publisher", "publisher", "publisher", "publisher"), DOI = c("10.1016/0021-9975(73)90044-3", "10.1017/S095026880100615X", "10.1016/j.vetmic.2005.10.033", "10.1016/S0378-1135(02)00176-1", "10.1128/AEM.68.8.4148-4152.2002", "10.1017/S0950268806006807", "10.1128/AEM.66.11.4926-4934.2000", "10.1128/AEM.70.9.5331-5335.2004", "10.1136/vr.152.23.712", "10.3201/eid0903.020350", NA, "10.3201/eid1312.070763", NA, "10.3201/eid1205.050984", _x000D_
"10.1128/aem.61.4.1363-1370.1995", "10.1080/027868200303722", "10.3201/eid0506.990618", "10.1017/S0950268805004668", "10.1051/vetres:2001148", "10.1128/AEM.68.4.1947-1954.2002", "10.1053/tvjl.1998.0346", "10.1001/jama.290.20.2709"), unstructured = c(NA, NA, NA, NA, NA, NA, NA, NA, NA, NA, "Abstr. Proc. Int. Pig Vet. Soc. 2002", NA, "Abstr. 102nd Gen. Meet. Am. Soc. Microbiol. 2002", NA, NA, NA, NA, NA, NA, NA, NA, NA))</t>
  </si>
  <si>
    <t>10.1128/AEM.02897-07</t>
  </si>
  <si>
    <t>list(date = "2008-04-15", content.version = "tdm", delay.in.days = 0, URL = "https://journals.asm.org/non-commercial-tdm-license")</t>
  </si>
  <si>
    <t>list(value = c("2007-12-21", "2008-02-21", "2008-04-15"), order = 0:2, name = c("received", "accepted", "published"), label = c("Received", "Accepted", "Published"), group.name = c("publication_history", "publication_history", "publication_history"), group.label = c("Publication History", "Publication History", "Publication History"))</t>
  </si>
  <si>
    <t>2015-01</t>
  </si>
  <si>
    <t>10.1017/s0950268814000867</t>
  </si>
  <si>
    <t>2014-04-14</t>
  </si>
  <si>
    <t>274-287</t>
  </si>
  <si>
    <t>Transmission of&lt;i&gt;Escherichia coli&lt;/i&gt;O157:H7 in cattle is influenced by the level of environmental contamination</t>
  </si>
  <si>
    <t>https://doi.org/10.1017/s0950268814000867</t>
  </si>
  <si>
    <t>&lt;jats:title&gt;SUMMARY&lt;/jats:title&gt;&lt;jats:p&gt;A pen infection-transmission experiment was conducted to elucidate the role of pathogen strain and environmental contamination in transmission of&lt;jats:italic&gt;Escherichia coli&lt;/jats:italic&gt;O157:H7 (ECO157) in cattle. Five steers were inoculated with a three-strain mixture of ECO157 and joined with five susceptible steers in each of two experimental replicates. Faecal and environmental samples were monitored for ECO157 presence over 30 days. One ECO157 strain did not spread. Transmission rates for the other two strains were estimated using a generalized linear model developed based on a modified ‘Susceptible–Infectious–Susceptible’ mathematical model. Transmission rates estimated for the two strains (0·11 and 0·14) were similar. However, the rates significantly (&lt;jats:italic&gt;P&lt;/jats:italic&gt; = 0·0006) increased 1·5 times for every 1-unit increase in the level of environmental contamination measured as log&lt;jats:sub&gt;10&lt;/jats:sub&gt;c.f.u. Depending on the level of environmental contamination, the estimated basic reproduction numbers varied from &amp;lt;1 to 8. The findings indicate the importance of on-farm measures to reduce environmental contamination for ECO157 control in cattle that should be validated under field conditions.&lt;/jats:p&gt;</t>
  </si>
  <si>
    <t>list(given = c("R.", "M.", "D.", "T. K.", "J.", "M.", "A. J.", "D.", "C. W.", "R."), family = c("GAUTAM", "KULOW", "PARK", "GONZALES", "DAHM", "SHIRODA", "STASIC", "DÖPFER", "KASPAR", "IVANEK"), sequence = c("first", "additional", "additional", "additional", "additional", "additional", "additional", "additional", "additional", "additional"))</t>
  </si>
  <si>
    <t>list(URL = "https://www.cambridge.org/core/services/aop-cambridge-core/content/view/S0950268814000867", content.type = "unspecified", content.version = "vor", intended.application = "similarity-checking")</t>
  </si>
  <si>
    <t>list(key = c("S0950268814000867_ref32", "S0950268814000867_ref31", "S0950268814000867_ref29", "S0950268814000867_ref22", "S0950268814000867_ref7", "S0950268814000867_ref27", "S0950268814000867_ref1", "S0950268814000867_ref8", "S0950268814000867_ref25", "S0950268814000867_ref15", "S0950268814000867_ref2", "S0950268814000867_ref14", "S0950268814000867_ref21", "S0950268814000867_ref13", "S0950268814000867_ref5", "S0950268814000867_ref17", "S0950268814000867_ref19", "S0950268814000867_ref4", "S0950268814000867_ref24", _x000D_
"S0950268814000867_ref20", "S0950268814000867_ref16", "S0950268814000867_ref23", "S0950268814000867_ref37", "S0950268814000867_ref38", "S0950268814000867_ref9", "S0950268814000867_ref35", "S0950268814000867_ref33", "S0950268814000867_ref28", "S0950268814000867_ref26", "S0950268814000867_ref11", "S0950268814000867_ref34", "S0950268814000867_ref3", "S0950268814000867_ref12", "S0950268814000867_ref39", "S0950268814000867_ref10", "S0950268814000867_ref6", "S0950268814000867_ref30", "S0950268814000867_ref18", _x000D_
"S0950268814000867_ref41", "S0950268814000867_ref40", "S0950268814000867_ref36"), first.page = c("1", NA, "1390", NA, NA, NA, NA, NA, NA, NA, NA, "1586", NA, "27", NA, NA, "17", NA, NA, NA, NA, NA, NA, NA, NA, NA, NA, NA, NA, NA, NA, NA, NA, "151", NA, NA, NA, NA, NA, NA, NA), volume.title = c("Analysis of Infectious Disease Data", NA, NA, NA, NA, NA, NA, NA, NA, NA, NA, NA, NA, NA, NA, NA, "Modeling Infectious Diseases in Humans and Animals", NA, NA, NA, NA, NA, NA, NA, NA, NA, "Veterinary Epidemiologic Research", _x000D_
NA, NA, NA, NA, NA, NA, NA, NA, NA, NA, NA, NA, NA, NA), author = c("Becker", NA, "Shere", NA, NA, NA, NA, NA, NA, NA, NA, "Cray", NA, "Brown", NA, NA, "Keeling", NA, NA, NA, NA, NA, "Wang", NA, NA, NA, "Dohoo", NA, NA, NA, NA, NA, NA, "Cho", NA, NA, NA, NA, NA, NA, NA), year = c("1989", NA, "1998", NA, NA, NA, NA, NA, NA, NA, NA, "1995", NA, "1997", NA, NA, "2008", NA, NA, NA, NA, NA, "2013", NA, NA, NA, "2010", NA, NA, NA, NA, NA, NA, "2009", NA, NA, NA, NA, NA, NA, NA), doi.asserted.by = c(NA, _x000D_
"publisher", "crossref", "publisher", "publisher", "publisher", "publisher", "publisher", "publisher", "publisher", "publisher", "crossref", "publisher", "crossref", "publisher", "publisher", "crossref", "publisher", "publisher", "publisher", "publisher", "publisher", NA, "publisher", "publisher", "publisher", NA, "publisher", "publisher", "publisher", "publisher", "publisher", "publisher", NA, "publisher", "publisher", "publisher", "publisher", "publisher", "publisher", "publisher"), DOI = c(NA, _x000D_
"10.1007/s00284-012-0210-8", "10.1128/AEM.64.4.1390-1399.1998", "10.1080/17513758.2012.722232", "10.1017/S0950268899002083", "10.1016/j.mcp.2011.08.004", "10.3201/eid0803.010159", "10.1093/oxfordjournals.epirev.a036079", "10.1128/JCM.41.11.4924-4929.2003", "10.1128/JCM.01690-06", "10.1111/j.1365-2958.1991.tb00805.x", "10.1128/AEM.61.4.1586-1590.1995", "10.1017/S0950268808000320", "10.1128/AEM.63.1.27-32.1997", "10.1056/NEJMoa020524", "10.1073/pnas.0503776103", "10.1515/9781400841035", "10.1139/W08-090", _x000D_
"10.1128/AEM.02363-12", "10.1017/S0950268803001705", "10.2460/javma.2004.224.1151", "10.1016/0264-410X(94)90229-1", NA, "10.1016/j.jtbi.2008.05.007", "10.1098/rsif.2010.0470", "10.1016/S0025-5564(02)00108-6", NA, "10.1038/35054089", "10.1017/S095026880100615X", "10.1017/S0950268896007212", "10.1128/AEM.00474-13", "10.1017/S0950268800057162", "10.1016/j.prevetmed.2011.06.008", NA, "10.4315/0362-028X-66.11.1978", "10.3201/eid1701.P11101", "10.1128/AEM.68.4.1947-1954.2002", "10.1016/S0167-5877(03)00006-0", _x000D_
"10.1128/AEM.02587-10", "10.1016/S0378-1135(02)00108-6", "10.1017/S095026880600673X"), article.title = c(NA, NA, "Longitudinal study of Escherichia coli O157:H7 dissemination on four dairy farms in Wisconsin", NA, NA, NA, NA, NA, NA, NA, NA, "Experimental infection of calves and adult cattle with Escherichia coli O157:H7", NA, "Experimental Escherichia coli O157:H7 carriage in calves", NA, NA, NA, NA, NA, NA, NA, NA, "A stochastic model for transmission, extinction and outbreak of Escherichia coli O157:H7 in cattle as affected by ambient temperature and cleaning practices", _x000D_
NA, NA, NA, NA, NA, NA, NA, NA, NA, NA, "Cattle-level risk factors associated with fecal shedding of Shiga toxin-encoding bacteria on dairy farms, Minnesota, USA", NA, NA, NA, NA, NA, NA, NA), volume = c(NA, NA, "64", NA, NA, NA, NA, NA, NA, NA, NA, "61", NA, "63", NA, NA, NA, NA, NA, NA, NA, NA, NA, NA, NA, NA, NA, NA, NA, NA, NA, NA, NA, "73", NA, NA, NA, NA, NA, NA, NA), journal.title = c(NA, NA, "Applied Environmental Microbiology", NA, NA, NA, NA, NA, NA, NA, NA, "Applied Environmental Microbiology", _x000D_
NA, "Applied Environmental Microbiology", NA, NA, NA, NA, NA, NA, NA, NA, "Journal of Mathematical Biology", NA, NA, NA, NA, NA, NA, NA, NA, NA, NA, "Canadian Journal of Veterinary Research", NA, NA, NA, NA, NA, NA, NA))</t>
  </si>
  <si>
    <t>S0950268814000867</t>
  </si>
  <si>
    <t>list(date = "2014-04-14", content.version = "unspecified", delay.in.days = 0, URL = "http://creativecommons.org/licenses/by-nc-sa/3.0/")</t>
  </si>
  <si>
    <t>list(value = "Copyright © Cambridge University Press 2014 The online version of this article is published within an Open Access environment subject to the conditions of the Creative Commons Attribution-NonCommercial-ShareAlike licence &lt;http://creativecommons.org/licenses/by-nc-sa/3.0/&gt;. The written permission of Cambridge University Press must be obtained for commercial re-use.", name = "license", label = "License", group.name = "copyright_and_licensing", group.label = "Copyright and Licensing")</t>
  </si>
  <si>
    <t>10.1016/j.prevetmed.2023.105998</t>
  </si>
  <si>
    <t>105998</t>
  </si>
  <si>
    <t>Comparing the transmission of carbapenemase-producing and extended-spectrum beta-lactamase-producing Escherichia coli between broiler chickens</t>
  </si>
  <si>
    <t>list(ORCID = c("https://orcid.org/0000-0002-5549-7662", NA, NA, NA, NA, NA, NA, NA, NA, NA, NA), authenticated.orcid = c(FALSE, NA, NA, NA, NA, NA, NA, NA, NA, NA, NA), given = c("Natcha", "Jesse B.", "Jan", "M. Anita", "Michael S.M.", "Francisca C.", "Alex", "Clazien J.", "Jaap A.", "J. Arjan", "Egil A.J."), family = c("Dankittipong", "Alderliesten", "Van den Broek", "Dame-Korevaar", "Brouwer", "Velkers", "Bossers", "de Vos", "Wagenaar", "Stegeman", "Fischer"), sequence = c("first", "additional", _x000D_
"additional", "additional", "additional", "additional", "additional", "additional", "additional", "additional", "additional"))</t>
  </si>
  <si>
    <t>list(URL = c("https://api.elsevier.com/content/article/PII:S0167587723001629?httpAccept=text/xml", "https://api.elsevier.com/content/article/PII:S0167587723001629?httpAccept=text/plain"), content.type = c("text/xml", "text/plain"), content.version = c("vor", "vor"), intended.application = c("text-mining", "text-mining"))</t>
  </si>
  <si>
    <t>list(key = c("10.1016/j.prevetmed.2023.105998_bib1", "10.1016/j.prevetmed.2023.105998_bib2", "10.1016/j.prevetmed.2023.105998_bib3", "10.1016/j.prevetmed.2023.105998_bib4", "10.1016/j.prevetmed.2023.105998_bib5", "10.1016/j.prevetmed.2023.105998_bib6", "10.1016/j.prevetmed.2023.105998_bib7", "10.1016/j.prevetmed.2023.105998_bib8", "10.1016/j.prevetmed.2023.105998_bib9", "10.1016/j.prevetmed.2023.105998_bib10", "10.1016/j.prevetmed.2023.105998_bib11", "10.1016/j.prevetmed.2023.105998_bib12", "10.1016/j.prevetmed.2023.105998_bib13", _x000D_
"10.1016/j.prevetmed.2023.105998_bib14", "10.1016/j.prevetmed.2023.105998_bib15", "10.1016/j.prevetmed.2023.105998_bib16", "10.1016/j.prevetmed.2023.105998_bib17", "10.1016/j.prevetmed.2023.105998_bib18", "10.1016/j.prevetmed.2023.105998_bib19", "10.1016/j.prevetmed.2023.105998_bib20", "10.1016/j.prevetmed.2023.105998_bib21", "10.1016/j.prevetmed.2023.105998_bib22", "10.1016/j.prevetmed.2023.105998_bib23", "10.1016/j.prevetmed.2023.105998_bib24", "10.1016/j.prevetmed.2023.105998_bib25", "10.1016/j.prevetmed.2023.105998_bib26", _x000D_
"10.1016/j.prevetmed.2023.105998_bib27", "10.1016/j.prevetmed.2023.105998_bib28", "10.1016/j.prevetmed.2023.105998_bib29", "10.1016/j.prevetmed.2023.105998_bib30", "10.1016/j.prevetmed.2023.105998_bib31", "10.1016/j.prevetmed.2023.105998_bib32", "10.1016/j.prevetmed.2023.105998_bib33", "10.1016/j.prevetmed.2023.105998_bib34", "10.1016/j.prevetmed.2023.105998_bib35", "10.1016/j.prevetmed.2023.105998_bib36", "10.1016/j.prevetmed.2023.105998_bib37", "10.1016/j.prevetmed.2023.105998_bib38", "10.1016/j.prevetmed.2023.105998_bib39", _x000D_
"10.1016/j.prevetmed.2023.105998_bib40", "10.1016/j.prevetmed.2023.105998_bib41", "10.1016/j.prevetmed.2023.105998_bib42", "10.1016/j.prevetmed.2023.105998_bib43", "10.1016/j.prevetmed.2023.105998_bib44", "10.1016/j.prevetmed.2023.105998_bib45", "10.1016/j.prevetmed.2023.105998_bib46", "10.1016/j.prevetmed.2023.105998_bib47", "10.1016/j.prevetmed.2023.105998_bib48", "10.1016/j.prevetmed.2023.105998_bib49", "10.1016/j.prevetmed.2023.105998_bib50", "10.1016/j.prevetmed.2023.105998_bib51", "10.1016/j.prevetmed.2023.105998_bib52", _x000D_
"10.1016/j.prevetmed.2023.105998_bib53", "10.1016/j.prevetmed.2023.105998_bib54", "10.1016/j.prevetmed.2023.105998_bib55", "10.1016/j.prevetmed.2023.105998_bib56", "10.1016/j.prevetmed.2023.105998_bib57", "10.1016/j.prevetmed.2023.105998_bib58", "10.1016/j.prevetmed.2023.105998_bib59", "10.1016/j.prevetmed.2023.105998_bib60", "10.1016/j.prevetmed.2023.105998_bib61", "10.1016/j.prevetmed.2023.105998_bib62", "10.1016/j.prevetmed.2023.105998_bib63", "10.1016/j.prevetmed.2023.105998_bib64", "10.1016/j.prevetmed.2023.105998_bib65", _x000D_
"10.1016/j.prevetmed.2023.105998_bib66", "10.1016/j.prevetmed.2023.105998_bib67", "10.1016/j.prevetmed.2023.105998_bib68", "10.1016/j.prevetmed.2023.105998_bib69", "10.1016/j.prevetmed.2023.105998_bib70", "10.1016/j.prevetmed.2023.105998_bib71", "10.1016/j.prevetmed.2023.105998_bib72", "10.1016/j.prevetmed.2023.105998_bib73", "10.1016/j.prevetmed.2023.105998_bib74", "10.1016/j.prevetmed.2023.105998_bib75", "10.1016/j.prevetmed.2023.105998_bib76", "10.1016/j.prevetmed.2023.105998_bib77", "10.1016/j.prevetmed.2023.105998_bib78"_x000D_
), doi.asserted.by = c("crossref", NA, NA, "crossref", "crossref", "crossref", "crossref", "crossref", "crossref", "crossref", "crossref", "crossref", "crossref", "crossref", "crossref", "crossref", NA, NA, NA, NA, NA, NA, "crossref", "crossref", "crossref", "crossref", "crossref", "crossref", NA, "crossref", "crossref", "crossref", NA, "crossref", NA, "crossref", "crossref", "crossref", "crossref", "crossref", "crossref", "crossref", "crossref", "crossref", "crossref", NA, "crossref", "crossref", _x000D_
"crossref", "crossref", NA, NA, "crossref", "crossref", "crossref", "crossref", NA, NA, "crossref", "crossref", "crossref", "crossref", "crossref", "crossref", NA, NA, "crossref", "crossref", "crossref", NA, "crossref", "crossref", NA, NA, NA, NA, NA, "crossref"), first.page = c("20140085", NA, NA, "3063", "609", "581", "3469", NA, NA, NA, "211", NA, "4052", NA, "281", "417", NA, NA, NA, "679", NA, NA, NA, "176", "16774", "12", "2120", NA, NA, "235", NA, "90", NA, "1241", NA, "8", "15108", "1361", _x000D_
"212", "873", NA, "R764", "72", "1541", "115", NA, NA, "e357", "46", NA, NA, NA, "1033", "D590", NA, NA, NA, NA, "2124", "3280", "20180332", "3187", "791", "1", NA, NA, "3556", "173", "202", NA, "284", NA, NA, NA, NA, NA, NA, NA), DOI = c("10.1098/rstb.2014.0085", NA, NA, "10.1093/jac/dkab285", "10.1097/QCO.0000000000000608", "10.1038/nmeth.3869", "10.1002/sim.1912", "10.1128/AEM.03439-16", "10.1016/j.epidem.2023.100672", "10.1128/microbiolspec.MBP-0006-2014", "10.1016/j.vetmic.2017.03.024", "10.1016/j.vetmic.2019.108446", _x000D_
"10.1016/j.psj.2020.04.025", "10.3389/fmicb.2020.566619", "10.3390/antibiotics11020281", "10.1128/MMBR.00016-10", NA, NA, NA, NA, NA, NA, "10.3389/fmicb.2021.674364", "10.1016/S0140-6736(15)00473-0", "10.1038/s41598-017-17174-8", "10.1016/j.prevetmed.2016.07.001", "10.3389/fmicb.2017.02120", "10.1002/mbo3.821", NA, "10.3389/fmicb.2018.00235", "10.1093/femsec/fiac090", "10.1111/imr.12563", NA, "10.1016/j.cmi.2018.04.004", NA, "10.1186/s12929-019-0603-0", "10.1038/s41598-021-93970-7", "10.3390/antibiotics11101361", _x000D_
"10.1007/s40471-016-0078-4", "10.1111/j.1469-0691.2011.03497.x", "10.1016/B978-0-7020-2862-5.50013-1", "10.1016/j.cub.2015.07.006", "10.1016/j.plasmid.2018.09.001", "10.21105/joss.01541", "10.1089/fpd.2006.0066", NA, "10.1371/journal.pone.0061217", "10.1016/S2542-5196(19)30130-5", "10.1016/j.prevetmed.2006.11.006", "10.1371/journal.pone.0242195", NA, NA, "10.3382/ps/pew013", "10.1093/nar/gks1219", "10.1128/mbio.03552-21", "10.3390/ani10122239", NA, NA, "10.3389/fmicb.2019.02124", "10.3390/ani11113280", _x000D_
"10.1098/rspb.2018.0332", "10.1128/JCM.00285-08", "10.1038/ismej.2016.139", "10.1038/s41385-018-0053-0", NA, NA, "10.1073/pnas.1310043111", "10.1038/ismej.2010.80", "10.1017/S095026880600673X", NA, "10.1111/eva.12202", "10.1007/978-3-319-24277-4_9", NA, NA, NA, NA, NA, "10.1136/bmjopen-2021-054971"), article.title = c("The livestock reservoir for antimicrobial resistance: a personal view on changing patterns of risks, effects of interventions and the way forward", "Carbapenemase-producing bacteria in food-producing animals, wildlife and environment: a challenge for human health", _x000D_
NA, "Co-localization of carbapenem (blaOXA-162) and colistin (mcr-1) resistance genes on a transferable IncHI2 plasmid in Escherichia coli of chicken origin", "Epidemiology of carbapenem-resistant Gram-negative infections globally", "DADA2: high-resolution sample inference from Illumina amplicon data", "A Bayesian MCMC approach to study transmission of influenza: application to household longitudinal data", "Competitive exclusion reduces transmission and excretion of extended-spectrum-β-lactamase-producing Escherichia coli in broilers", _x000D_
"A novel method to jointly estimate transmission rate and decay rate parameters in environmental transmission models", "Commensal and pathogenic Escherichia coli metabolism in the gut", "Dynamics of CMY-2 producing E. coli in a broiler parent flock", "Effect of challenge dose of plasmid-mediated extended-spectrum β-lactamase and AmpC β-lactamase producing Escherichia coli on time-until-colonization and level of excretion in young broilers", "Early life supply of competitive exclusion products reduces colonization of extended spectrum beta-lactamase-producing Escherichia coli in broilers", _x000D_
"Competitive exclusion prevents colonization and compartmentalization reduces transmission of ESBL-producing Escherichia coli in broilers", "Quantitative risk assessment for the introduction of carbapenem-resistant Enterobacteriaceae (CPE) into dutch livestock farms", "Origins and evolution of antibiotic resistance", NA, NA, "The European Union summary report on antimicrobial resistance in zoonotic and indicator bacteria from humans, animals and food in 2019–2020", "Measuring the diversity of the human microbiota with targeted next-generation sequencing", _x000D_
NA, NA, "Bayesian generalized linear model for simulating bacterial inactivation/growth considering variability and uncertainty", "Understanding the mechanisms and drivers of antimicrobial resistance", "Bayesian inference of epidemiological parameters from transmission experiments", "Transmission dynamics of extended-spectrum β-lactamase and AmpC β-lactamase-producing Escherichia coli in a broiler flock without antibiotic use", "Risk of transmission of antimicrobial resistant Escherichia coli from commercial broiler and free-range retail chicken in India", _x000D_
"Patterns of community assembly in the developing chicken microbiome reveal rapid primary succession", NA, "Host and environmental factors affecting the intestinal microbiota in chickens", "Conserved developmental trajectories of the cecal microbiota of broiler chickens in a field study", "The intestinal microbiota: antibiotics, colonization resistance, and enteric pathogens", "The resistance phenomenon in microbes and infectious disease vectors: implications for human health and strategies for containment (workshop summary)", _x000D_
"Carbapenem-resistant Enterobacteriaceae in wildlife, food-producing, and companion animals: a systematic review", NA, "Co-introduction of plasmids harbouring the carbapenemase genes, bla(NDM-1) and bla(OXA-232), increases fitness and virulence of bacterial host.", "Genomic evolution of antimicrobial resistance in Escherichia coli", "The role of the environment in dynamics of antibiotic resistance in humans and animals: a modelling study", "Trends in the mechanistic and dynamic modeling of infectious diseases", _x000D_
"Dutch patients, retail chicken meat and poultry share the same ESBL genes, plasmids and strains", NA, "Microbial evolution: towards resolving the plasmid paradox", "Antimicrobial resistance plasmid reservoir in food and food-producing animals", "bayestestR: describing effects and their uncertainty, existence and significance within the Bayesian framework", "Antibiotic resistance in bacteria associated with food animals: a United States perspective of livestock production", "Statistical rethinking: a bayesian course with examples in R and Stan", _x000D_
"phyloseq: an R package for reproducible interactive analysis and graphics of microbiome census data", "Attributable sources of community-acquired carriage of Escherichia coli containing β-lactam antibiotic resistance genes: a population-based modelling study", "Salmonella Dublin infection in young dairy calves: transmission parameters estimated from field data and an SIR-model", "Can the use of older-generation beta-lactam antibiotics in livestock production over-select for beta-lactamases of greatest consequence for human medicine? An in vitro experimental model", _x000D_
NA, NA, "The excretion and environmental effects of amoxicillin, ciprofloxacin, and doxycycline residues in layer chicken manure", "The SILVA ribosomal RNA gene database project: improved data processing and web-based tools", "The role of antibiotic resistance genes in the fitness cost of multiresistance plasmids", "Escherichia coli as commensal and pathogenic bacteria among food-producing animals: health implications of extended spectrum β-lactamase (ESBL) production", NA, NA, "Low dose colonization of broiler chickens with ESBL-/AmpC-producing Escherichia coli in a seeder-bird model independent of antimicrobial selection pressure", _x000D_
"Impact of antibiotic therapies on resistance genes dynamic and composition of the animal gut microbiota", "Human, animal and environmental contributors to antibiotic resistance in low-resource settings: integrating behavioural, epidemiological and One Health approaches", "High rates of Escherichia coli transmission between livestock and humans in rural Uganda", "A family of interaction-adjusted indices of community similarity", "Interbacterial mechanisms of colonization resistance and the strategies pathogens use to overcome them", _x000D_
NA, NA, "Small distances can keep bacteria at bay for days", "Survival of Escherichia coli in the environment: fundamental and public health aspects", "Design and analysis of small-scale transmission experiments with animals", NA, "The genetic basis of the fitness costs of antimicrobial resistance: a meta-analysis approach", NA, NA, NA, NA, NA, "Comparative analysis of ESBL-positive Escherichia coli isolates from animals and humans from the UK, The Netherlands and Germany", "Impact of carbapenem resistance on mortality in patients infected with Enterobacteriaceae: a systematic review and meta-analysis"_x000D_
), volume = c("370", "8", NA, "76", "32", "13", "23", "83", "42", "3", "203", "239", "99", "11", "11", "74", NA, NA, "20", "19", NA, NA, "12", "387", "7", "131", "8", "8", NA, "9", "98", "279", NA, "24", NA, "27", "11", "11", "3", "17", NA, "25", "99", "4", "4", NA, "8", "3", "79", "15", NA, NA, "95", "41", "13", "10", NA, NA, "10", "11", "285", "46", "11", "12", NA, NA, "111", "5", "135", NA, "8", NA, NA, NA, NA, NA, "8", "11"), author = c("Aarestrup", "Bonardi", NA, "Bortolaia", "Brink", "Callahan", _x000D_
"Cauchemez", "Ceccarelli", "Chang", "Conway", "Dame-Korevaar", "Dame-Korevaar", "Dame-Korevaar", "Dame-Korevaar", "Dankittipong", "Davies", NA, NA, "European Centre for Disease Prevention Control", "Finotello", NA, NA, "Hiura", "Holmes", "Hu", "Huijbers", "Hussain", "Jurburg", "Keeling", "Kers", "Kers", "Kim", "Knobler", "Köck", NA, "Lee", "Leekitcharoenphon", "Lepper", "Lessler", "Leverstein-van Hall", NA, "MacLean", "Madec", "Makowski", "Mathew", "McElreath", "McMurdie", "Mughini-Gras", "Nielsen", _x000D_
"Ogunrinu", NA, NA, "Peng", "Quast", "Rajer", "Ramos", NA, NA, "Robé", "Rochegüe", "Rousham", "Rwego", "Schmidt", "Sorbara", NA, NA, "van Bunnik", "van Elsas", "Velthuis", NA, "Vogwill", NA, NA, NA, NA, NA, "Wu", "Zhou"), year = c("2015", "2019", NA, "2021", "2019", "2016", "2004", "2017", "2023", "2015", "2017", "2019", "2020", "2020", "2022", "2010", NA, NA, "2022", "2018", NA, NA, "2021", "2016", "2017", "2016", "2017", "2019", "2007", "2018", "2022", "2017", "2003", "2018", NA, "2020", "2021", _x000D_
"2022", "2016", "2011", NA, "2015", "2018", "2019", "2007", "2020", "2013", "2019", "2007", "2020", NA, NA, "2016", "2012", "2022", "2020", NA, NA, "2019", "2021", "2018", "2008", "2017", "2019", NA, NA, "2014", "2011", "2007", NA, "2015", NA, NA, NA, NA, NA, "2013", "2021"), journal.title = c("Philos. Trans. R. Soc. Lond. B Biol. Sci.", "Ital. J. Food Saf.", NA, "J. Antimicrob. Chemother.", "Curr. Opin. Infect. Dis.", "Nat. Methods", "Stat. Med.", "Appl. Environ. Microbiol", "Epidemics", "Microbiol Spectr.", _x000D_
"Vet. Microbiol", "Vet. Microbiol", "Poult. Sci.", "Front Microbiol", "Antibiotics", "Microbiol Mol. Biol. Rev.", NA, NA, "EFSA J.", "Brief. Bioinf.", NA, NA, "Front. Microbiol.", "Lancet", "Sci. Rep.", "Prev. Vet. Med", "Front Microbiol.", "MicrobiologyOpen", NA, "Front Microbiol", "FEMS Microbiol. Ecol.", "Immunol. Rev.", "Natl. Acad. Press Wash.", "Clin. Microbiol Infect.", NA, "J. Biomed. Sci.", "Sci. Rep.", "Antibiotics", "Curr. Epidemiol. Rep.", "Clin. Microbiol Infect.", NA, "Curr. Biol.", _x000D_
"Plasmid", "J. Open Source Softw.", "Foodborne Pathog. Dis.", "Chapman Hall.", "PLOS ONE", "Lancet Planet Health", "Prev. Vet. Med", "PLoS One", NA, NA, "Poult. Sci.", "Nucleic Acids Res.", "mBio", "Animals", NA, NA, "Front. Microbiol", "Animals", "Proc. R. Soc. B: Biol. Sci.", "J. Clin. Microbiol", "Isme J.", "Mucosal Immunol.", NA, NA, "Proc. Natl. Acad. Sci. USA", "ISME J.", "Epidemiol. Infect.", NA, "Evol. Appl.", NA, NA, NA, NA, NA, "PLoS One", "BMJ Open"), unstructured = c(NA, NA, "Bonten, M.J.M., van Geijlswijk, I.M., Heederik, D.J.J., Mevius, D.J., P, S., 2021. Usage of antibiotics in agricultural livestock in the Netherlands in 2020 - appendix. Utrecht, https://cdn.i-pulse.nl/autoriteitdiergeneesmiddelen/userfiles/sda%20jaarrapporten%20ab-gebruik/ab-rapport-2020/uk-appendix-sda-report-usage-of-antibiotics-in-agricultural-livestock-in-nl-2020-def.err-oct-21.pdf.", _x000D_
NA, NA, NA, NA, NA, NA, NA, NA, NA, NA, NA, NA, NA, "Dinno, A., 2017. dunn.test: Dunn's test of multiple comparisons using rank sums. https://CRAN.R-project.org/package=dunn.test.", "European Centre for Disease Prevention and Control, 2018. Surveillance of antimicrobial resistance in Europe – annual report of the European Antimicrobial Resistance Surveillance Network (EARS-Net) 2017. Stockholm, https://www.ecdc.europa.eu/en/publications-data/surveillance-antimicrobial-resistance-europe-2017.", _x000D_
NA, NA, "Gabry, J., Cešnovar, R., 2022. cmdstanr: R Interface to 'CmdStan'. https://mc-stan.org/cmdstanr/.", "Heederik, D., Van Geijlswijk, I., Heederik, D., Mouton, J., Wagenaar, J., Jacobs, J., Sanders, P., 2017.Usage of antibiotics in agricultural livestock in the Netherlands in 2017.", NA, NA, NA, NA, NA, NA, NA, NA, NA, NA, NA, NA, "Lahti, L., Shetty, S., 2019. microbiome R package. http://microbiome.github.io.", NA, NA, NA, NA, NA, "Lister, S.A., Barrow, P., 2008. Enterobacteriaceae. In: Pattison, M., McMullin, P.F., Bradbury, J.M., Alexander, D.J. (Eds.), Poultry diseases (sixth edition). W.B. Saunders, Edinburgh, 110–145.", _x000D_
NA, NA, NA, NA, NA, NA, NA, NA, NA, "Oksanen, J., Simpson, G.L., Blanchet, F.G., Kindt, R., Legendre, P., Minchin, P.R., O'Hara, R.B., Solymos, P., Stevens, M.H.H., Szoecs, E., Wagner, H., Barbour, M., Bedward, M., Bolker, B., Borcard, D., Carvalho, G., Chirico, M., De Caceres, M., Durand, S., Evangelista, H.B.A., FitzJohn, R., Friendly, M., Furneaux, B., Hannigan, G., Hill, M.O., Leo Lahti, L., McGlinn, D., Ouellette, M., Cunha, E.R., Smith, T., Stier, A., Ter Braak, C.J.F., Weedon, J., 2022. Vegan: community ecology package. http://r-forge.r-project.org/projects/vegan/.", _x000D_
"Pagès, H., Aboyoun P., Gentleman R., DebRoy S., 2022. Biostrings: efficient manipulation of biological strings. https://bioconductor.org/packages/Biostrings.", NA, NA, NA, NA, "RCore Team, 2020. R: a language and environment for statistical computing. R Foundation for Statistical Computing, Vienna, Austria, https://www.R-project.org/.", "RCore Team, 2021. R: a language and environment for statistical computing. R Foundation for Statistical Computing, Vienna, Austria, https://www.R-project.org/.", _x000D_
NA, NA, NA, NA, NA, NA, "Stan Development Team, 2018. StanHeaders: headers for the R interface to Stan., https://mc-stan.org/.", "Stan Development Team, 2020. RStan: the R interface to Stan. http://mc-stan.org/.", NA, NA, NA, "Ventola, C.L., 2015. The antibiotic resistance crisis: part 1: causes and threats. P t 40, 277–283.", NA, "Wickham, H., 2016. ggplot2: elegant graphics for data analysis. Springer-Verlag, New York, https://CRAN.R-project.org/package=ggplot2.", "Wickham, H., Girlich, M., 2022. tidyr: tidy messy data. https://CRAN.R-project.org/package=tidyr.", _x000D_
"Wickham, H., François, R., Henry, L., Müller, K., 2021. dplyr: a grammar of data manipulation. https://CRAN.R-project.org/package=dplyr.", "Wilke, C.O., 2020. cowplot: streamlined plot theme and plot annotations for 'ggplot2'. https://CRAN.R-project.org/package=cowplot.", "World Health Organization, 2019. Critically important antimicrobials for human medicine, 6th revision. World Health Organization, Geneva, https://www.who.int/publications/i/item/9789241515528.", NA, NA), series.title = c(NA, _x000D_
NA, NA, NA, NA, NA, NA, NA, NA, NA, NA, NA, NA, NA, NA, NA, NA, NA, NA, NA, NA, NA, NA, NA, NA, NA, NA, NA, "Modeling Infectious Diseases in Humans and Animals", NA, NA, NA, NA, NA, NA, NA, NA, NA, NA, NA, NA, NA, NA, NA, NA, NA, NA, NA, NA, NA, NA, NA, NA, NA, NA, NA, NA, NA, NA, NA, NA, NA, NA, NA, NA, NA, NA, NA, NA, NA, NA, NA, NA, NA, NA, NA, NA, NA))</t>
  </si>
  <si>
    <t>S0167587723001629</t>
  </si>
  <si>
    <t>list(DOI = "10.13039/501100001826", name = "ZonMw", doi.asserted.by = "publisher", award1 = "50-54100-98-119", award2 = "50-54100-98-229", id.id = "10.13039/501100001826", id.id.type = "DOI", id.asserted.by = "publisher")</t>
  </si>
  <si>
    <t>list(date = c("2023-10-01", "2023-08-16"), content.version = c("tdm", "vor"), delay.in.days = c(0, 0), URL = c("https://www.elsevier.com/tdm/userlicense/1.0/", "http://creativecommons.org/licenses/by/4.0/"))</t>
  </si>
  <si>
    <t>list(value = c("Elsevier", "Comparing the transmission of carbapenemase-producing and extended-spectrum beta-lactamase-producing Escherichia coli between broiler chickens", "Preventive Veterinary Medicine", "https://doi.org/10.1016/j.prevetmed.2023.105998", "article", "© 2023 The Author(s). Published by Elsevier B.V."), name = c("publisher", "articletitle", "journaltitle", "articlelink", "content_type", "copyright"), label = c("This article is maintained by", "Article Title", "Journal Title", "CrossRef DOI link to publisher maintained version", _x000D_
"Content Type", "Copyright"))</t>
  </si>
  <si>
    <t>Frontiers in Microbiology</t>
  </si>
  <si>
    <t>10.3389/fmicb.2020.566619</t>
  </si>
  <si>
    <t>1664-302X</t>
  </si>
  <si>
    <t>2020-11-10</t>
  </si>
  <si>
    <t>Competitive Exclusion Prevents Colonization and Compartmentalization Reduces Transmission of ESBL-Producing Escherichia coli in Broilers</t>
  </si>
  <si>
    <t>Front. Microbiol.</t>
  </si>
  <si>
    <t>list(given = c("Anita", "Jannigje G.", "Jeanet", "Francisca C.", "Daniela", "Dik J.", "Arjan", "Egil A. J."), family = c("Dame-Korevaar", "Kers", "van der Goot", "Velkers", "Ceccarelli", "Mevius", "Stegeman", "Fischer"), sequence = c("first", "additional", "additional", "additional", "additional", "additional", "additional", "additional"))</t>
  </si>
  <si>
    <t>list(URL = "https://www.frontiersin.org/articles/10.3389/fmicb.2020.566619/full", content.type = "unspecified", content.version = "vor", intended.application = "similarity-checking")</t>
  </si>
  <si>
    <t>list(key = c("B1", "B2", "B3", "B4", "B5", "B6", "B7", "B8", "B9", "B10", "B11", "B12", "B13", "B14", "B15", "B16", "B17", "B18", "B19", "B20", "B21", "B22", "B23", "B24", "B25", "B26", "B27", "B28", "B29", "B30", "B31", "B32", "B33", "B34", "B35", "B36", "B37", "B38", "B39", "B40", "B41", "B42", "B43", "B44", "B45", "B46", "B47", "B48", "B49", "B50", "B51", "B52", "B53", "B54"), doi.asserted.by = c("publisher", "publisher", "publisher", "publisher", "publisher", "publisher", "publisher", "crossref", _x000D_
"publisher", "publisher", "publisher", "publisher", "publisher", "publisher", "publisher", "publisher", NA, "publisher", NA, "publisher", "publisher", "publisher", "publisher", "publisher", "crossref", "publisher", "publisher", "publisher", "publisher", "publisher", "publisher", "publisher", "publisher", "publisher", "publisher", "publisher", "publisher", "publisher", "publisher", "publisher", "publisher", "publisher", "publisher", NA, "publisher", "publisher", "publisher", "publisher", "publisher", _x000D_
"publisher", "publisher", "publisher", "publisher", "publisher"), first.page = c("740", "32", NA, NA, "239", NA, "217", NA, "511", "136", NA, "4052", NA, "273", NA, NA, "277", "490", "175", NA, "198", "648", NA, NA, NA, NA, "293", NA, "4815", "519", "1576", "4208", NA, "3510", "124", "1653", "1497", "250", "237", "1017", NA, NA, "4053", NA, "46", "1125", NA, "315", "3556", NA, "202", NA, NA, NA), DOI = c("10.1089/fpd.2014.1742", "10.1111/j.1442-9993.2001.01070.pp.x", "10.1371/journal.pone.0217174", _x000D_
"10.3389/fvets.2016.00002", "10.1128/AEM.02616-13", "10.1371/journal.pone.0135402", "10.1017/S1466252308001540", "10.1128/AEM.03439-16", "10.1089/mdr.2017.0150", "10.1016/j.prevetmed.2018.12.002", "10.1016/j.vetmic.2019.108446", "10.1016/j.psj.2020.04.025", "10.1371/journal.pone.0061339", "10.1016/j.vetmic.2010.03.019", "10.1371/journal.pone.0079005", "10.7717/peerj.3587", NA, "10.4315/0362-028x-66.3.490", NA, "10.2807/1560-7917.ES.2019.24.25.1800438", "10.1637/0005-2086(2002)046[0198:eoacce]2.0.co;2", _x000D_
"10.2144/97234bm22", "10.1136/vr.101759", "10.1002/mbo3.821", "10.1002/9781118032985", "10.1186/s42523-019-0009-z", "10.1017/s0950268801006537", "10.1371/journal.pone.0212446", "10.1128/AEM.00856-13", "10.1016/j.vetmic.2014.06.008", "10.1128/aem.01996-06", "10.3382/ps/pex251", "10.1051/vetres:2008026", "10.3382/ps/pey234", "10.1016/j.rvsc.2019.01.003", "10.1093/ps/81.11.1653", "10.1093/jac/dku030", "10.3382/ps.2012-02575", "10.1016/0168-1605(92)90054-7", "10.1111/1751-7915.13040", "10.1093/nar/gks1219", _x000D_
"10.12688/f1000research.9227.2", "10.3382/ps/pex232", NA, "10.1017/S1466252317000020", "10.3382/ps/pew020", "10.1186/s12864-017-3625-6", "10.1016/j.prevetmed.2012.03.007", "10.1073/pnas.1310043111", "10.3389/fmicb.2016.00957", "10.1017/s095026880600673x", "10.1371/journal.pone.0115142", "10.3389/fmicb.2014.00555", "10.3389/fmicb.2014.00519"), article.title = c("Spread of extended spectrum cephalosporinase-producing Escherichia coli clones and plasmids from parent animals to broilers and to broiler meat in a production without use of cephalosporins.", _x000D_
"A new method for non-parametric multivariate analysis of variance.", "Assessing the occurrence and transfer dynamics of ESBL/pAmpC-producing Escherichia coli across the broiler production pyramid.", "Development of the chick microbiome: how early exposure influences future microbial diversity.", "Detection of extended-spectrum beta-lactamase (ESBL)-producing Escherichia coli on flies at poultry farms.", "Distribution, numbers, and diversity of ESBL-producing E. coli in the poultry farm environment.", _x000D_
"Probiotics, prebiotics and competitive exclusion for prophylaxis against bacterial disease.", "Competitive exclusion reduces transmission and excretion of extended-spectrum-beta-lactamase-producing Escherichia coli in broilers.", "Extended-spectrum beta-lactamase-/AmpC beta-lactamase-producing Enterobacteriaceae in broiler farms: transmission dynamics at farm level.", "Transmission routes of ESBL/pAmpC producing bacteria in the broiler production pyramid, a literature review.", "Effect of challenge dose of plasmid-mediated extended-spectrum β-lactamase and AmpC β-lactamase producing Escherichia coli on time-until-colonization and level of excretion in young broilers.", _x000D_
"Early life supply of competitive exclusion products reduces colonization of extended spectrum beta-lactamase producing Escherichia coli in broilers.", "Effect of spatial separation of pigs on spread of Streptococcus suis serotype 9.", "Increased detection of extended spectrum beta-lactamase producing Salmonella enterica and Escherichia coli isolates from poultry.", "Presence of ESBL/AmpC -producing Escherichia coli in the broiler production pyramid: a descriptive study.", "The time-course of broiler intestinal microbiota development after administration of cecal contents to incubating eggs.", _x000D_
"The role of the phylogenetic diversity measure, PD, in bio-informatics: getting the definition right.", "Comparison of three commercial competitive-exclusion products for controlling Salmonella colonization of broilers in Brazil.", "Faecal occurrence and emissions of livestock-associated methicillin-resistant Staphylococcus aureus (laMRSA) and ESbl/AmpC-producing E. coli from animal farms in Germany.", "Monitoring antimicrobial resistance trends in commensal Escherichia coli from livestock, the Netherlands, 1998 to 2016.", _x000D_
"Effect of a commercial competitive exclusion culture on reduction of colonization of an antibiotic-resistant pathogenic Escherichia coli in day-old broiler chickens.", "Simplified agar plate method for quantifying viable bacteria.", "Risk factors for antimicrobial resistance in Escherichia coli found in GB turkey flocks.", "Patterns of community assembly in the developing chicken microbiome reveal rapid primary succession.", NA, "Take care of the environment: housing conditions affect the interplay of nutritional interventions and intestinal microbiota in broiler chickens.", _x000D_
"Within- and between-pen transmission of classical swine fever virus: a new method to estimate the basic reproduction ratio from transmission experiments.", "Contact with adult hen affects development of caecal microbiota in newly hatched chicks.", "Longitudinal monitoring of extended-spectrum-beta-lactamase/AmpC-producing Escherichia coli at German broiler chicken fattening farms.", "Transmission of ESBL/AmpC-producing Escherichia coli from broiler chicken farms to surrounding areas.", "Quantitative and qualitative beta diversity measures lead to different insights into factors that structure microbial communities.", _x000D_
"Effect of synbiotic supplementation on layer production and cecal Salmonella load during a Salmonella challenge.", "Modelling Salmonella spread within a farrow-to-finish pig herd.", "Effects of drinking water synbiotic supplementation in laying hens challenged with Salmonella.", "Competitive exclusion: a tool to combat extended-spectrum beta-lactamase-producing Escherichia coli strains in chickens.", "Evaluation of aviguard, a commercial competitive exclusion product for efficacy and after-effect on the antibody response of chicks to Salmonella.", _x000D_
"Vertical transmission of Escherichia coli carrying plasmid-mediated AmpC (pAmpC) through the broiler production pyramid.", "Effect of competitive exclusion in reducing the occurrence of Escherichia coli producing extended-spectrum beta-lactamases in the ceca of broiler chicks.", "The competitive exclusion concept: development and future.", "Environmental adaptation and vertical dissemination of ESBL-/pAmpC-producing Escherichia coli in an integrated broiler production chain in the absence of an antibiotic treatment.", _x000D_
"The SILVA ribosomal RNA gene database project: improved data processing and web-based tools.", "NG-Tax, a highly accurate and validated pipeline for analysis of 16S rRNA amplicons from complex biomes.", "Effect of an organic acids based feed additive and enrofloxacin on the prevalence of antibiotic-resistant E. coli in cecum of broilers.", NA, "Types and prevalence of extended-spectrum beta-lactamase producing Enterobacteriaceae in poultry.", "The efficacy of a commercial competitive exclusion product on Campylobacter colonization in broiler chickens in a 5-week pilot-scale study.", _x000D_
"Perturbation of microbiota in one-day old broiler chickens with antibiotic for 24 hours negatively affects intestinal immune development.", "Acidification of drinking water inhibits indirect transmission, but not direct transmission of campylobacter between broilers.", "Small distances can keep bacteria at bay for days.", "Composition of gut microbiota influences resistance of newly hatched chickens to Salmonella enteritidis infection.", "Design and analysis of small-scale transmission experiments with animals.", _x000D_
"Succession and replacement of bacterial populations in the caecum of egg laying hens over their whole life.", "Replicon typing of plasmids carrying bla CTX-M-1 in Enterobacteriaceae of animal, environmental and human origin.", "Vertical transmission of highly similar bla CTX-M-1-harboring IncI1 plasmids in Escherichia coli with different MLST types in the poultry production pyramid."), volume = c("11", "26", "14", "3", "80", "10", "9", "83", "24", "162", "239", "99", "8", "145", "8", "5", "2", "66", _x000D_
"126", "24", "46", "23", "173", "8", NA, "1", "128", "14", "79", "172", "73", "96", "39", "97", "123", "81", "69", "92", "15", "11", "41", "5", "96", NA, "18", "95", "18", "105", "111", "7", "135", "9", "5", "5"), author = c("Agerso", "Anderson", "Apostolakos", "Ballou", "Blaak", "Blaak", "Callaway", "Ceccarelli", "Daehre", "Dame-Korevaar", "Dame-Korevaar", "Dame-Korevaar", "Dekker", "Dierikx", "Dierikx", "Donaldson", "Faith", "Ferreira", "Friese", "Hesp", "Hofacre", "Jett", "Jones", "Jurburg", "Kalbfleisch", _x000D_
"Kers", "Klinkenberg", "Kubasova", "Laube", "Laube", "Lozupone", "Luoma", "Lurette", "Markazi", "Methner", "Nakamura", "Nilsson", "Nuotio", "Nurmi", "Projahn", "Quast", "Ramiro-Garcia", "Roth", NA, "Saliu", "Schneitz", "Schokker", "van Bunnik", "van Bunnik", "Varmuzova", "Velthuis", "Videnska", "Zurfluh", "Zurfluh"), year = c("2014", "2001", "2019", "2016", "2014", "2015", "2008", "2017", "2018", "", "", "2020", "2013", "2010", "2013", "2017", "2007", "2003", "2013", "2019", "2002", "1997", "2013", _x000D_
"2019", "2002", "2019", "2002", "2019", "2013", "2014", "2007", "2017", "2008", "2018", "2019", "2002", "2014", "2013", "1992", "2018", "2013", "2016", "2017", "2016", "2017", "2016", "2017", "2012", "2014", "2016", "2007", "2014", "", ""), journal.title = c("Foodborne Pathog. Dis.", "Austral. Ecol.", "PLoS One", "Front. Vet. Sci.", "Appl. Environ. Microbiol.", "PLoS One", "Anim. Health Res. Rev.", "Appl. Environ. Microbiol.", "Microb. Drug Resist.", "Prev. Vet. Med.", "Vet. Microbiol.", "Poult. Sci.", _x000D_
"PLoS One", "Vet. Microbiol.", "PLoS One", "PeerJ.", "Evol. Bioinform. Online", "J. Food Prot.", "Berl Munch Tierarztl Wochenschr", "Euro. Surveill", "Avian. Dis.", "BioTechniques", "Vet. Rec.", "Microbiologyopen", "The Statistical Analysis of Failure Time Data", "Anim. Microbiome", "Epidemiol. Infect", "PLoS One", "Appl. Environ. Microbiol", "Vet. Microbiol.", "Appl. Environ. Microbiol.", "Poult. Sci.", "Vet. Res.", "Poult. Sci.", "Res. Vet. Sci.", "Poult. Sci.", "J. Antimicrob. Chemother.", "Poult. Sci.", _x000D_
"Int. J. Food Microbiol.", "Microb. Biotechnol.", "Nucleic Acids Res.", "F1000Res", "Poult. Sci.", "RStudio: Integrated Development for R.", "Anim. Health Res. Rev.", "Poult. Sci.", "BMC Genomics", "Prev. Vet. Med.", "Proc. Natl. Acad. Sci. U.S.A.", "Front. Microbiol.", "Epidemiol. Infect", "PLoS One", "Front. Microbiol.", "Front. Microbiol."))</t>
  </si>
  <si>
    <t>list(date = "2020-11-10", content.version = "vor", delay.in.days = 0, URL = "https://creativecommons.org/licenses/by/4.0/")</t>
  </si>
  <si>
    <t>2020-08-25</t>
  </si>
  <si>
    <t>10.1128/mbio.00381-20</t>
  </si>
  <si>
    <t>2161-2129,2150-7511</t>
  </si>
  <si>
    <t>Quantifying the Transmission of Foot-and-Mouth Disease Virus in Cattle via a Contaminated Environment</t>
  </si>
  <si>
    <t>https://doi.org/10.1128/mbio.00381-20</t>
  </si>
  <si>
    <t>&lt;jats:p&gt;Effective control of a disease relies on comprehensive understanding of how transmission occurs, in order to design and apply effective control measures. Foot-and-mouth disease virus (FMDV) is primarily spread by direct contact between infected and naive individuals, although the high levels of virus shed by infected animals mean that virus can also be spread through contact with contaminated environments. Using a series of transmission experiments, we demonstrate that environmental transmission alone would be sufficient to sustain an outbreak. Key observations include that a risk of transmission exists before clinical signs of foot-and-mouth disease (FMD) are apparent in cattle and that survival of virus in the environment extends the transmission risk period. This study highlights the role a contaminated environment can play in the transmission of FMDV and presents approaches that can also be applied to study the transmission of other pathogens that are able to survive in the environment.&lt;/jats:p&gt;</t>
  </si>
  <si>
    <t>list(ORCID = c("https://orcid.org/0000-0003-1098-9716", NA, NA, NA, NA, NA, "https://orcid.org/0000-0002-7889-5380", "https://orcid.org/0000-0003-0538-4173"), authenticated.orcid = c(FALSE, NA, NA, NA, NA, NA, FALSE, FALSE), given = c("Claire", "Emma", "Noel", "David J.", "Phaedra", "Aldo", "José L.", "Simon"), family = c("Colenutt", "Brown", "Nelson", "Paton", "Eblé", "Dekker", "Gonzales", "Gubbins"), sequence = c("first", "additional", "additional", "additional", "additional", "additional", "additional", _x000D_
"additional"), affiliation.name = c("The Pirbright Institute, Pirbright, Surrey, United Kingdom", "The Pirbright Institute, Pirbright, Surrey, United Kingdom", "The Met Office, Exeter, Devon, United Kingdom", "The Pirbright Institute, Pirbright, Surrey, United Kingdom", "Wageningen BioVeterinary Research, Lelystad, The Netherlands", "Wageningen BioVeterinary Research, Lelystad, The Netherlands", "Wageningen BioVeterinary Research, Lelystad, The Netherlands", "The Pirbright Institute, Pirbright, Surrey, United Kingdom"_x000D_
))</t>
  </si>
  <si>
    <t>list(URL = c("https://journals.asm.org/doi/pdf/10.1128/mBio.00381-20", "https://journals.asm.org/doi/pdf/10.1128/mBio.00381-20"), content.type = c("application/pdf", "unspecified"), content.version = c("vor", "vor"), intended.application = c("text-mining", "similarity-checking"))</t>
  </si>
  <si>
    <t>list(key = c("e_1_3_2_2_2", "e_1_3_2_3_2", "e_1_3_2_4_2", "e_1_3_2_5_2", "e_1_3_2_6_2", "e_1_3_2_7_2", "e_1_3_2_8_2", "e_1_3_2_9_2", "e_1_3_2_10_2", "e_1_3_2_11_2", "e_1_3_2_12_2", "e_1_3_2_13_2", "e_1_3_2_14_2", "e_1_3_2_15_2", "e_1_3_2_16_2", "e_1_3_2_17_2", "e_1_3_2_18_2", "e_1_3_2_19_2", "e_1_3_2_20_2", "e_1_3_2_21_2", "e_1_3_2_22_2", "e_1_3_2_23_2", "e_1_3_2_24_2", "e_1_3_2_25_2", "e_1_3_2_26_2", "e_1_3_2_27_2", "e_1_3_2_28_2", "e_1_3_2_29_2", "e_1_3_2_30_2", "e_1_3_2_31_2", "e_1_3_2_32_2", _x000D_
"e_1_3_2_33_2", "e_1_3_2_34_2", "e_1_3_2_35_2", "e_1_3_2_36_2", "e_1_3_2_37_2", "e_1_3_2_38_2", "e_1_3_2_39_2", "e_1_3_2_40_2", "e_1_3_2_41_2", "e_1_3_2_42_2", "e_1_3_2_43_2", "e_1_3_2_44_2"), doi.asserted.by = c("publisher", "publisher", "publisher", "publisher", "publisher", "publisher", "publisher", "publisher", "publisher", "publisher", "publisher", NA, "publisher", "publisher", "publisher", "publisher", "publisher", "publisher", "publisher", "publisher", "publisher", "publisher", "publisher", _x000D_
NA, "publisher", "publisher", NA, "publisher", "publisher", "publisher", NA, "publisher", "publisher", "publisher", "publisher", "publisher", "publisher", NA, NA, "publisher", "publisher", "publisher", "publisher"), DOI = c("10.1016/S0169-5347(01)02144-9", "10.1016/j.coviro.2017.11.013", "10.1016/j.coviro.2011.11.005", "10.1073/pnas.0809026106", "10.1111/ele.12654", "10.1186/s13567-015-0156-5", "10.1016/j.prevetmed.2013.07.013", "10.1016/s0021-9975(03)00041-0", "10.1038/35077149", "10.1016/s0168-1702(02)00262-9", _x000D_
"10.1111/j.1749-6632.1960.tb40941.x", NA, "10.1136/vr.151.22.667", "10.1016/j.vetmic.2011.12.010", "10.1017/CBO9781107415324.004", "10.1016/s1473-3099(08)70147-6", "10.1136/vr.149.24.729", "10.1136/vr.163.5.139", "10.1016/j.actatropica.2014.09.010", "10.1126/science.1199884", "10.1128/JCM.00179-17", "10.1016/j.epidem.2012.07.002", "10.1017/s0950268800052699", NA, "10.1016/j.prevetmed.2008.09.001", "10.1016/j.jhin.2015.08.027", NA, "10.1016/S0368-1742(27)80002-0", "10.1099/0022-1317-15-1-25", "10.1016/j.tvjl.2012.01.012", _x000D_
NA, "10.3389/fvets.2016.00041", "10.20506/rst.21.3.1342", "10.1099/vir.0.046029-0", "10.2460/javma.2002.220.1636", "10.1128/JCM.00510-09", "10.1186/1471-2164-15-828", NA, NA, "10.1186/1471-2458-11-S1-S10", "10.1098/rspb.2013.3051", "10.1093/oxfordjournals.aje.a113662", "10.1186/1472-6947-12-147"), first.page = c(NA, NA, NA, NA, NA, NA, NA, NA, NA, NA, NA, "549", NA, NA, NA, NA, NA, NA, NA, NA, NA, NA, NA, "1059", NA, NA, NA, NA, NA, NA, NA, NA, NA, NA, NA, NA, NA, NA, NA, NA, NA, NA, NA), article.title = c(NA, _x000D_
NA, NA, NA, NA, NA, NA, NA, NA, NA, NA, "Persistence of foot-and-mouth disease virus in animals, their products and the environment", NA, NA, NA, NA, NA, NA, NA, NA, NA, NA, NA, "The effect of foot-and-mouth disease (FMD) vaccination on virus transmission and the significance for the field", NA, NA, NA, NA, NA, NA, NA, NA, NA, NA, NA, NA, NA, NA, NA, NA, NA, NA, NA), volume = c(NA, NA, NA, NA, NA, NA, NA, NA, NA, NA, NA, "71", NA, NA, NA, NA, NA, NA, NA, NA, NA, NA, NA, "50", NA, NA, NA, NA, NA, _x000D_
NA, NA, NA, NA, NA, NA, NA, NA, NA, NA, NA, NA, NA, NA), author = c(NA, NA, NA, NA, NA, NA, NA, NA, NA, NA, NA, "Cottral GE", NA, NA, NA, NA, NA, NA, NA, NA, NA, NA, NA, "Orsel K", NA, NA, "European Union", NA, NA, NA, "British Standards Institution", NA, NA, NA, NA, NA, NA, NA, "Core team R", NA, NA, NA, NA), year = c(NA, NA, NA, NA, NA, NA, NA, NA, NA, NA, NA, "1969", NA, NA, NA, NA, NA, NA, NA, NA, NA, NA, NA, "2009", NA, NA, "2003", NA, NA, NA, "2015", NA, NA, NA, NA, NA, NA, NA, "2016", NA, _x000D_
NA, NA, NA), unstructured = c(NA, NA, NA, NA, NA, NA, NA, NA, NA, NA, NA, "Cottral GE. 1969. Persistence of foot-and-mouth disease virus in animals, their products and the environment. Bull Off Int Epizoot 71:549–569.", NA, NA, NA, NA, NA, NA, NA, NA, NA, NA, NA, "Orsel K, Bouma A. 2009. The effect of foot-and-mouth disease (FMD) vaccination on virus transmission and the significance for the field. Can Vet J 50:1059–1063.", NA, NA, "European Union. 2003. Council directive 2003/85/EC. https://eur-lex.europa.eu/legal-content/EN/TXT/HTML/?uri=CELEX:32003L0085&amp;from=EN.", _x000D_
NA, NA, NA, "British Standards Institution. 2015. BS EN 14675:2015 Chemical disinfectants and antiseptics. Quantitative suspension test for the evaluation of virucidal activity of chemical disinfectants and antiseptics used in the veterinary area. Test method and requirements (Phase 2, step 1). British Standards Institution, London, United Kingdom. https://standardsdevelopment.bsigroup.com/projects/2012-01335#/section.", NA, NA, NA, NA, NA, NA, "Prost S Anderson CNK. 2014. Tempnet R script. https://web.stanford.edu/group/hadlylab/tempnet/.", _x000D_
"Core team R. 2016. R: a language and environment for statistical computing. R Foundation for Statistical Computing, Vienna, Austria.", NA, NA, NA, NA), journal.title = c(NA, NA, NA, NA, NA, NA, NA, NA, NA, NA, NA, "Bull Off Int Epizoot", NA, NA, NA, NA, NA, NA, NA, NA, NA, NA, NA, "Can Vet J", NA, NA, "Council directive 2003/85/EC", NA, NA, NA, NA, NA, NA, NA, NA, NA, NA, NA, NA, NA, NA, NA, NA), volume.title = c(NA, NA, NA, NA, NA, NA, NA, NA, NA, NA, NA, NA, NA, NA, NA, NA, NA, NA, NA, NA, NA, _x000D_
NA, NA, NA, NA, NA, NA, NA, NA, NA, "Test method and requirements (Phase 2, step 1)", NA, NA, NA, NA, NA, NA, NA, "R: a language and environment for statistical computing", NA, NA, NA, NA))</t>
  </si>
  <si>
    <t>10.1128/mBio.00381-20</t>
  </si>
  <si>
    <t>list(DOI = c("10.13039/501100000268", "10.13039/501100000277"), name = c("UKRI | Biotechnology and Biological Sciences Research Council", "Department for Environment, Food and Rural Affairs, UK Government"), doi.asserted.by = c("publisher", "publisher"), award1 = c("BB/E/I/00001702", NA), award2 = c("BB/E/I/00001717", NA), award3 = c("BBS/E/I/00007036", NA), award4 = c("BBS/E/I/00007037", NA), id.id = c("10.13039/501100000268", "10.13039/501100000277"), id.id.type = c("DOI", "DOI"), id.asserted.by = c("publisher", _x000D_
"publisher"), award = c(NA, "SE2815"))</t>
  </si>
  <si>
    <t>list(date = c("2020-08-04", "2020-08-25"), content.version = c("vor", "tdm"), delay.in.days = c(0, 0), URL = c("https://creativecommons.org/licenses/by/4.0/", "https://journals.asm.org/non-commercial-tdm-license"))</t>
  </si>
  <si>
    <t>list(value = c("2020-02-21", "2020-06-30", "2020-08-04"), order = 0:2, name = c("received", "accepted", "published"), label = c("Received", "Accepted", "Published"), group.name = c("publication_history", "publication_history", "publication_history"), group.label = c("Publication History", "Publication History", "Publication History"))</t>
  </si>
  <si>
    <t>10.1186/s13567-015-0156-5</t>
  </si>
  <si>
    <t>2015-04-17</t>
  </si>
  <si>
    <t>Quantification of transmission of foot-and-mouth disease virus caused by an environment contaminated with secretions and excretions from infected calves</t>
  </si>
  <si>
    <t>https://doi.org/10.1186/s13567-015-0156-5</t>
  </si>
  <si>
    <t>list(given = c("Carla", "Mart CM", "Phaedra L", "Aldo"), family = c("Bravo de Rueda", "de Jong", "Eblé", "Dekker"), sequence = c("first", "additional", "additional", "additional"))</t>
  </si>
  <si>
    <t>list(URL = c("http://link.springer.com/content/pdf/10.1186/s13567-015-0156-5.pdf", "http://link.springer.com/article/10.1186/s13567-015-0156-5/fulltext.html", "http://link.springer.com/content/pdf/10.1186/s13567-015-0156-5", "https://link.springer.com/content/pdf/10.1186/s13567-015-0156-5.pdf"), content.type = c("application/pdf", "text/html", "unspecified", "application/pdf"), content.version = c("vor", "vor", "vor", "vor"), intended.application = c("text-mining", "text-mining", "similarity-checking", _x000D_
"similarity-checking"))</t>
  </si>
  <si>
    <t>list(key = c("156_CR1", "156_CR2", "156_CR3", "156_CR4", "156_CR5", "156_CR6", "156_CR7", "156_CR8", "156_CR9", "156_CR10", "156_CR11", "156_CR12", "156_CR13", "156_CR14", "156_CR15", "156_CR16", "156_CR17", "156_CR18", "156_CR19", "156_CR20", "156_CR21", "156_CR22", "156_CR23", "156_CR24", "156_CR25", "156_CR26", "156_CR27", "156_CR28", "156_CR29", "156_CR30", "156_CR31", "156_CR32", "156_CR33", "156_CR34", "156_CR35", "156_CR36", "156_CR37", "156_CR38", "156_CR39", "156_CR40", "156_CR41", "156_CR42", _x000D_
"156_CR43", "156_CR44", "156_CR45", "156_CR46"), first.page = c("825", "258", "23", "659", "358", "41", "760", "123", "315", "e1000346", "10365", "63", "98", "2673", "700", "193", "13", "4887", NA, "29", "35", "89", "168", "147", "77", "305", "549", "53", "163", NA, NA, "365", "761", "203", "157", "647", "1372", "52", "158", "6381", "327", "726", "4452", "5775", "592", "1106"), volume.title = c("Infectious diseases of livestock with special reference to Southern Africa. Volume 1", NA, NA, NA, NA, _x000D_
NA, NA, NA, NA, NA, NA, NA, NA, NA, NA, NA, NA, NA, "Het klinisch onderzoek bij grote huisdieren", NA, NA, NA, NA, NA, NA, NA, NA, NA, NA, "Generalized Linear Models", "R: A Language and Environment for Statistical Computing", NA, NA, NA, NA, NA, NA, NA, NA, NA, NA, NA, NA, NA, NA, NA), author = c("GR Thomson", "M Woolhouse", "C Bravo de Rueda", "J Parker", "RF Sellers", "A Botner", "C Turner", "BA van Bunnik", "BA van Bunnik", "R Breban", "P Rohani", "FC Velkers", "PL Eblé", "K Orsel", "WO Kermack", _x000D_
"AGJ Velthuis", "SJ Cox", "K Orsel", "R Hajer", "A Bouma", "P Moonen", "A Dekker", "A Dekker", "HL Bachrach", "JH Blackwell", "JL Hyde", "GE Cottral", "AG Velthuis", "A Bouma", "P McCullagh", "R Development Core Team", "O Diekmann", "MCM de Jong", "AG Velthuis", "AG Velthuis", "PL Eblé", "PL Eblé", "NE Goris", "K Orsel", "K Orsel", "K Orsel", "B Charleston", "HJ van Roermund", "WT Golde", "TR Doel", "SJ Cox"), year = c("1994", "2001", "2014", "1971", "1971", "2012", "2000", "2012", "2012", "2009", _x000D_
"2009", "2012", "2008", "2007", "1927", "2002", "2009", "2005", "1985", "2004", "2003", "1996", "1998", "1957", "1976", "1975", "1969", "2003", "1995", "1989", "2012", "1990", "1994", "2002", "2007", "2006", "2004", "2009", "2009", "2007", "2007", "2011", "2010", "2005", "1994", "2005"), unstructured = c("Thomson GR (1994) Foot and Mouth Disease. In: Coetzer JAW, Thomson GR, Tustin RC (ed) Infectious diseases of livestock with special reference to Southern Africa. Volume 1. Oxford University Press, Capetown, pp 825–852", _x000D_
"Woolhouse M, Chase-Topping M, Haydon D, Friar J, Matthews L, Hughes G, Shaw D, Wilesmith J, Donaldson A, Cornell S, Keeling M, Grenfell B (2001) Epidemiology. Foot-and-mouth disease under control in the UK. Nature 411:258–259", "Bravo de Rueda C, Dekker A, Eblé PL, de Jong MCM (2014) Identification of factors associated with increased excretion of Foot-and-Mouth Disease Virus. Prev Vet Med 113:23–33", "Parker J (1971) Presence and inactivation of foot-and-mouth disease virus in animal faeces. Vet Rec 88:659–662", _x000D_
"Sellers RF, Herniman KA, Donaldson AI (1971) The effects of killing or removal of animals affected with foot-and-mouth disease on the amounts of airborne virus present in looseboxes. Br Vet J 127:358–365", "Botner A, Belsham GJ (2012) Virus survival in slurry: analysis of the stability of foot-and-mouth disease, classical swine fever, bovine viral diarrhoea and swine influenza viruses. Vet Microbiol 157:41–49", "Turner C, Williams SM, Cumby TR (2000) The inactivation of foot and mouth disease, Aujeszky’s disease and classical swine fever viruses in pig slurry. J Appl Microbiol 89:760–767", _x000D_
"van Bunnik BA, Hagenaars TJ, Bolder NM, Nodelijk G, de Jong MCM (2012) Interaction effects between sender and receiver processes in indirect transmission of Campylobacter jejuni between broilers. BMC Vet Res 8:123", "van Bunnik BA, Katsma WE, Wagenaar JA, Jacobs-Reitsma WF, de Jong MCM (2012) Acidification of drinking water inhibits indirect transmission, but not direct transmission of Campylobacter between broilers. Prev Vet Med 105:315–319", "Breban R, Drake JM, Stallknecht DE, Rohani P (2009) The role of environmental transmission in recurrent avian influenza epidemics. PLoS Comput Biol 5:e1000346", _x000D_
"Rohani P, Breban R, Stallknecht DE, Drake JM (2009) Environmental transmission of low pathogenicity avian influenza viruses and its implications for pathogen invasion. Proc Natl Acad Sci U S A 106:10365–10369", "Velkers FC, Bouma A, Stegeman JA, de Jong MCM (2012) Oocyst output and transmission rates during successive infections with Eimeria acervulina in experimental broiler flocks. Vet Parasitol 187:63–71", "Eblé PL, de Koeijer AA, de Jong MCM, Engel B, Dekker A (2008) A meta-analysis quantifying transmission parameters of FMDV strain O Taiwan among non-vaccinated and vaccinated pigs. Prev Vet Med 83:98–106", _x000D_
"Orsel K, Dekker A, Bouma A, Stegeman JA, de Jong MCM (2007) Quantification of foot and mouth disease virus excretion and transmission within groups of lambs with and without vaccination. Vaccine 25:2673–2679", "Kermack WO, McKendrick AG (1927) A Contribution to the mathematical theory of epidemics. Proc Roy Soc Lond 115:700–721", "Velthuis AGJ, de Jong MCM, De Bree J, Nodelijk G, Van Boven M (2002) Quantification of transmission in one-to-one experiments. Epidemiol Infect 128:193–204", "Cox SJ, Barnett PV (2009) Experimental evaluation of foot-and-mouth disease vaccines for emergency use in ruminants and pigs: a review. Vet Res 40:13", _x000D_
"Orsel K, Dekker A, Bouma A, Stegeman JA, de Jong MCM (2005) Vaccination against foot and mouth disease reduces virus transmission in groups of calves. Vaccine 23:4887–4894", "Hajer R, Hendrikse J, Rutgers LJE, van Oldruitenborgh-Oosterbaan MM S, van der Weyden GC (1985) Het klinisch onderzoek bij grote huisdieren.Wetenschappelijke uitgeverij Bunge, Utrecht", "Bouma A, Dekker A, de Jong MCM (2004) No foot-and-mouth disease virus transmission between individually housed calves. Vet Microbiol 98:29–36", _x000D_
"Moonen P, Boonstra J, van der Honing RH, Leendertse CB, Jacobs L, Dekker A (2003) Validation of a LightCycler-based reverse transcription polymerase chain reaction for the detection of foot-and-mouth disease virus. J Virol Methods 113:35–41", "Dekker A, Terpstra C (1996) Prevalence of foot-and-mouth disease antibodies in dairy herds in The Netherlands, four years after vaccination. Res Vet Sci 61:89–91", "Dekker A (1998) Inactivation of foot-and-mouth disease virus by heat, formaldehyde, ethylene oxide and gamma radiation. Vet Rec 143:168–169", _x000D_
"Bachrach HL, Breese SS, Callis JJ, Hess WR, Patty RE (1957) Inactivation of foot-and-mouth disease virus by pH and temperature changes and by formaldehyde. Proc Soc Exp Biol Med 95:147–152", "Blackwell JH, Hyde JL (1976) Effect of heat on foot-and-mouth disease virus (FMDV) in the components of milk from FMDV-infected cows. J Hyg 77:77–83", "Hyde JL, Blackwell JH, Callis JJ (1975) Effect of pasteurization and evaporation on foot-and-mouth disease virus in whole milk from infected cows. Can J Comp Med 39:305–309", _x000D_
"Cottral GE (1969) Persistence of foot-and-mouth disease virus in animals, their products and the environment. Bull Off Int Epizoot 70:549–568", "Velthuis AG, de Jong MCM, Kamp EM, Stockhofe N, Verheijden JH (2003) Design and analysis of an Actinobacillus pleuropneumoniae transmission experiment. Prev Vet Med 60:53–68", "Bouma A, de Jong MCM, Kimman TG (1995) Transmission of pseudorabies virus within pig-populations is independent of the size of the population. Prev Vet Med 23:163–172", "McCullagh P, Nelder JA (1989) Generalized Linear Models. Boca Raton, Chapman &amp; Hall/CRC", _x000D_
"R Development Core Team (2012) R: A Language and Environment for Statistical Computing. The R Foundation for Statistical Computing, Vienna", "Diekmann O, Heesterbeek JA, Metz JA (1990) On the definition and the computation of the basic reproduction ratio R0 in models for infectious diseases in heterogeneous populations. J Math Biol 28:365–382", "de Jong MCM, Kimman TG (1994) Experimental quantification of vaccine-induced reduction in virus transmission. Vaccine 8:761–766", "Velthuis AG, de Jong MCM, Stockhofe N, Vermeulen TM, Kamp EM (2002) Transmission of Actinobacillus pleuropneumoniae in pigs is characterized by variation in infectivity. Epidemiol Infect 129:203–214", _x000D_
"Velthuis AG, de Jong MCM, De Bree J (2007) Comparing methods to quantify experimental transmission of infectious agents. Math Biosci 210:157–176", "Eblé PL, de Koeijer A, Bouma A, Stegeman A, Dekker A (2006) Quantification of within- and between-pen transmission of Foot-and-Mouth disease virus in pigs. Vet Res 37:647–654", "Eblé PL, Bouma A, de Bruin MG, van Hemert-Kluitenberg F, van Oirschot JT, Dekker A (2004) Vaccination of pigs two weeks before infection significantly reduces transmission of foot-and-mouth disease virus. Vaccine 22:1372–1378", _x000D_
"Goris NE, Eblé PL, de Jong MCM, De Clercq K (2009) Quantification of foot-and-mouth disease virus transmission rates using published data. Altex 26:52–54", "Orsel K, Bouma A, Dekker A, Stegeman JA, de Jong MCM (2009) Foot and mouth disease virus transmission during the incubation period of the disease in piglets, lambs, calves, and dairy cows. Prev Vet Med 88:158–163", "Orsel K, de Jong MCM, Bouma A, Stegeman JA, Dekker A (2007) Foot and mouth disease virus transmission among vaccinated pigs after exposure to virus shedding pigs. Vaccine 25:6381–6391", _x000D_
"Orsel K, de Jong MCM, Bouma A, Stegeman JA, Dekker A (2007) The effect of vaccination on foot and mouth disease virus transmission among dairy cows. Vaccine 25:327–335", "Charleston B, Bankowski BM, Gubbins S, Chase-Topping ME, Schley D, Howey R, Barnett PV, Gibson D, Juleff ND, Woolhouse MEJ (2011) Relationship between clinical signs and transmission of an infectious disease and the implications for control. Science 332:726–729", "van Roermund HJ, Eblé PL, de Jong MCM, Dekker A (2010) No  between-pen transmission of foot-and-mouth disease virus in vaccinated pigs. Vaccine 28:4452–4461", _x000D_
"Golde WT, Pacheco JM, Duque H, Doel T, Penfold B, Ferman GS, Gregg DR, Rodriguez LL (2005) Vaccination against foot-and-mouth disease virus confers complete clinical protection in 7 days and partial protection in 4 days: Use in emergency outbreak response. Vaccine 23:5775–5782", "Doel TR, Williams L, Barnett PV (1994) Emergency vaccination against foot-and-mouth disease: rate of development of immunity and its implications for the carrier state. Vaccine 12:592–600", "Cox SJ, Voyce C, Parida S, Reid SM, Hamblin PA, Paton DJ, Barnett PV (2005) Protection against direct-contact challenge following emergency FMD vaccination of cattle and the effect on virus excretion from the oropharynx. Vaccine 23:1106–1113"_x000D_
), doi.asserted.by = c(NA, "publisher", "publisher", "publisher", "crossref", "publisher", "publisher", "publisher", "publisher", "publisher", "publisher", "publisher", "publisher", "publisher", "publisher", "publisher", "publisher", "publisher", NA, "publisher", "publisher", "publisher", "publisher", "publisher", "publisher", NA, NA, "publisher", "publisher", "publisher", NA, "publisher", "publisher", "publisher", "publisher", "publisher", "publisher", "crossref", "publisher", "publisher", "publisher", _x000D_
"publisher", "publisher", "publisher", "publisher", "publisher"), DOI = c(NA, "10.1038/35077149", "10.1016/j.prevetmed.2013.10.005", "10.1136/vr.88.25.659", "10.1016/S0007-1935(17)37440-7", "10.1016/j.vetmic.2011.12.010", "10.1046/j.1365-2672.2000.01174.x", "10.1186/1746-6148-8-123", "10.1016/j.prevetmed.2012.03.007", "10.1371/journal.pcbi.1000346", "10.1073/pnas.0809026106", "10.1016/j.vetpar.2011.12.032", "10.1016/j.prevetmed.2007.06.004", "10.1016/j.vaccine.2006.11.048", "10.1098/rspa.1927.0118", _x000D_
"10.1017/S0950268801006707", "10.1051/vetres:2008051", "10.1016/j.vaccine.2005.05.014", NA, "10.1016/j.vetmic.2003.10.016", "10.1016/S0166-0934(03)00220-9", "10.1016/S0034-5288(96)90118-6", "10.1136/vr.143.6.168", "10.3181/00379727-95-23148", "10.1017/S0022172400055534", NA, NA, "10.1016/S0167-5877(03)00082-5", "10.1016/0167-5877(94)00442-L", "10.1007/978-1-4899-3242-6", NA, "10.1007/BF00178324", "10.1016/0264-410X(94)90229-1", "10.1017/S0950268802007252", "10.1016/j.mbs.2007.04.009", "10.1051/vetres:2006026", _x000D_
"10.1016/j.vaccine.2003.11.003", "10.14573/altex.2009.1.52", "10.1016/j.prevetmed.2008.09.001", "10.1016/j.vaccine.2007.06.010", "10.1016/j.vaccine.2006.07.030", "10.1126/science.1199884", "10.1016/j.vaccine.2010.04.019", "10.1016/j.vaccine.2005.07.043", "10.1016/0264-410X(94)90262-3", "10.1016/j.vaccine.2004.08.034"), volume = c(NA, "411", "113", "88", "127", "157", "89", "8", "105", "5", "106", "187", "83", "25", "115", "128", "40", "23", NA, "98", "113", "61", "143", "95", "77", "39", "70", "60", _x000D_
"23", NA, NA, "28", "8", "129", "210", "37", "22", "26", "88", "25", "25", "332", "28", "23", "12", "23"), journal.title = c(NA, "Nature", "Prev Vet Med", "Vet Rec", "Br Vet J", "Vet Microbiol", "J Appl Microbiol", "BMC Vet Res", "Prev Vet Med", "PLoS Comput Biol", "Proc Natl Acad Sci U S A", "Vet Parasitol", "Prev Vet Med", "Vaccine", "Proc Roy Soc Lond", "Epidemiol Infect", "Vet Res", "Vaccine", NA, "Vet Microbiol", "J Virol Methods", "Res Vet Sci", "Vet Rec", "Proc Soc Exp Biol Med", "J Hyg", _x000D_
"Can J Comp Med", "Bull Off Int Epizoot", "Prev Vet Med", "Prev Vet Med", NA, NA, "J Math Biol", "Vaccine", "Epidemiol Infect", "Math Biosci", "Vet Res", "Vaccine", "Altex", "Prev Vet Med", "Vaccine", "Vaccine", "Science", "Vaccine", "Vaccine", "Vaccine", "Vaccine"))</t>
  </si>
  <si>
    <t>156</t>
  </si>
  <si>
    <t>list(date = "2015-04-17", content.version = "unspecified", delay.in.days = 0, URL = "http://creativecommons.org/licenses/by/2.0")</t>
  </si>
  <si>
    <t>list(value = c("6 December 2013", "30 January 2015", "17 April 2015"), order = 1:3, name = c("received", "accepted", "first_online"), label = c("Received", "Accepted", "First Online"), group.name = c("ArticleHistory", "ArticleHistory", "ArticleHistory"), group.label = c("Article History", "Article History", "Article History"))</t>
  </si>
  <si>
    <t>2008-01</t>
  </si>
  <si>
    <t>10.1016/j.prevetmed.2007.06.004</t>
  </si>
  <si>
    <t>98-106</t>
  </si>
  <si>
    <t>A meta-analysis quantifying transmission parameters of FMDV strain O Taiwan among non-vaccinated and vaccinated pigs</t>
  </si>
  <si>
    <t>list(given = c("P.L.", "A.A.", "M.C.M.", "B.", "A."), family = c("Eblé", "de Koeijer", "de Jong", "Engel", "Dekker"), sequence = c("first", "additional", "additional", "additional", "additional"))</t>
  </si>
  <si>
    <t>list(URL = c("https://api.elsevier.com/content/article/PII:S0167587707001572?httpAccept=text/xml", "https://api.elsevier.com/content/article/PII:S0167587707001572?httpAccept=text/plain"), content.type = c("text/xml", "text/plain"), content.version = c("vor", "vor"), intended.application = c("text-mining", "text-mining"))</t>
  </si>
  <si>
    <t>list(key = c("10.1016/j.prevetmed.2007.06.004_bib1", "10.1016/j.prevetmed.2007.06.004_bib2", "10.1016/j.prevetmed.2007.06.004_bib3", "10.1016/j.prevetmed.2007.06.004_bib4", "10.1016/j.prevetmed.2007.06.004_bib5", "10.1016/j.prevetmed.2007.06.004_bib6", "10.1016/j.prevetmed.2007.06.004_bib7", "10.1016/j.prevetmed.2007.06.004_bib8", "10.1016/j.prevetmed.2007.06.004_bib9", "10.1016/j.prevetmed.2007.06.004_bib10", "10.1016/j.prevetmed.2007.06.004_bib11", "10.1016/j.prevetmed.2007.06.004_bib12", "10.1016/j.prevetmed.2007.06.004_bib13", _x000D_
"10.1016/j.prevetmed.2007.06.004_bib14", "10.1016/j.prevetmed.2007.06.004_bib15", "10.1016/j.prevetmed.2007.06.004_bib16", "10.1016/j.prevetmed.2007.06.004_bib17", "10.1016/j.prevetmed.2007.06.004_bib18", "10.1016/j.prevetmed.2007.06.004_bib19", "10.1016/j.prevetmed.2007.06.004_bib20", "10.1016/j.prevetmed.2007.06.004_bib21", "10.1016/j.prevetmed.2007.06.004_bib22", "10.1016/j.prevetmed.2007.06.004_bib23", "10.1016/j.prevetmed.2007.06.004_bib24"), series.title = c("Infectious Diseases in Livestock", _x000D_
NA, "OIE Terrestrial Animal Health Code", NA, "Analysis of Infectious Data", NA, "Theoretical Statistics", NA, NA, NA, NA, NA, NA, "The Statistical Analysis of Failure Time Data", NA, NA, NA, NA, "Proceedings Society for Veterinary Epidemiology and Preventive Medicine", "Generalized Linear Models", NA, NA, NA, NA), author = c("Anon.", "Anon.", "Anon.", "Barnett", "Becker", "Bouma", "Cox", "De Leeuw", "Diekmann", "Eblé", "Eblé", "Eblé", "Eblé", "Kalbfleisch", "Kao", "Kao", "Keeling", "Klinkenberg", _x000D_
"Kroese", "McCullagh", "Pluimers", "Thompson", "Van Nes", "Velthuis"), year = c("2002", "2003", "2005", "2002", "1989", "2000", "1974", "1979", "1990", "2004", "2007", "2006", "2006", "1980", "2002", "2003", "2003", "2002", "2001", "1989", "2002", "2002", "1998", "2003"), first.page = c(NA, "L306", NA, "1505", NA, "1374", NA, "85", "365", "1372", "1043", "1274", "1", NA, "279", "2557", "136", "293", "xxi", NA, "711", "675", "39", "53"), article.title = c(NA, "Council Directive 2003/85/EC", "Chapter 2.2.10: foot and mouth disease", _x000D_
"A review of emergency foot-and-mouth disease (FMD) vaccines", NA, "Determination of the onset of the herd-immunity induced by the E2 sub-unit vaccine against classical swine fever virus", NA, "Vaccination of pigs with formaldehyde-inactivated aluminium hydroxide foot-and-mouth disease vaccines, potentiated with diethylaminoethyldextran (DEAE-D)", "On the definition of and computation of the basic reproduction ratio R0 in models for infectious diseases in heterogeneous populations", "Vaccination of pigs two weeks before infection significantly reduces transmission of foot-and-mouth disease virus", _x000D_
"Serological and mucosal immune responses after vaccination and infection with FMDV in pigs", "Comparison of immune responses after intra-typic heterologous and homologous vaccination against foot-and-mouth disease virus infection in pigs", "Quantification of within- and between-pen transmission of foot-and-mouth disease virus in pigs", NA, "The role of mathematical modelling in the control of the 2001 FMD epidemic in the UK", "The impact of local heterogeneity on alternative control strategies for foot-and-mouth disease", _x000D_
"Modelling vaccination strategies against foot-and-mouth disease", "Within- and between-pen transmission of Classical Swine Fever Virus: a new method to estimate the basic reproduction ratio from transmission experiments", "Design and analysis of transmission experiments", NA, "Lessons from the foot and mouth disease outbreak in The Netherlands in 2001", "Economic costs of the foot and mouth disease outbreak in the United Kingdom in 2001", "Implications derived from a mathematical model for eradication of pseudorabies virus", _x000D_
"Design and analysis of an Actinobacillus pleuropneumoniae transmission experiment"), volume = c(NA, "46", NA, "20", NA, "18", NA, "26", "28", "22", "25", "24", "37", NA, "10", "270", "421", "128", NA, NA, "21", "21", "33", "60"), journal.title = c(NA, "Off. J. Eur. Union", NA, "Vaccine", NA, "Vaccine", NA, "Zentralbl. Veterinarmed. B", "J. Math. Biol.", "Vaccine", "Vaccine", "Vaccine", "Vet. Res.", NA, "Trends Microbiol.", "Proc. Biol. Sci.", "Nature", "Epidemiol. Infect.", NA, NA, "Rev. Sci. Technol.", _x000D_
"Rev. Sci. Technol.", "Prev. Vet. Med.", "Prev. Vet. Med."), doi.asserted.by = c(NA, NA, NA, "crossref", NA, "crossref", NA, "crossref", "crossref", "crossref", "crossref", "crossref", "crossref", NA, "crossref", "crossref", "crossref", "crossref", NA, NA, "crossref", "crossref", "crossref", "crossref"), DOI = c(NA, NA, NA, "10.1016/S0264-410X(01)00503-5", NA, "10.1016/S0264-410X(99)00398-9", NA, "10.1111/j.1439-0450.1979.tb00797.x", "10.1007/BF00178324", "10.1016/j.vaccine.2003.11.003", "10.1016/j.vaccine.2006.09.066", _x000D_
"10.1016/j.vaccine.2005.09.040", "10.1051/vetres:2006026", NA, "10.1016/S0966-842X(02)02371-5", "10.1098/rspb.2003.2546", "10.1038/nature01343", "10.1017/S0950268801006537", NA, NA, "10.20506/rst.21.3.1371", "10.20506/rst.21.3.1353", "10.1016/S0167-5877(97)00058-5", "10.1016/S0167-5877(03)00082-5"), issue = c(NA, NA, NA, NA, NA, NA, NA, NA, NA, NA, "6", NA, NA, NA, NA, NA, NA, "2", NA, NA, "3", NA, NA, "1"))</t>
  </si>
  <si>
    <t>S0167587707001572</t>
  </si>
  <si>
    <t>list(date = "2008-01-01", content.version = "tdm", delay.in.days = 0, URL = "https://www.elsevier.com/tdm/userlicense/1.0/")</t>
  </si>
  <si>
    <t>2007-03</t>
  </si>
  <si>
    <t>10.1016/j.vaccine.2006.11.048</t>
  </si>
  <si>
    <t>2673-2679</t>
  </si>
  <si>
    <t>Quantification of foot and mouth disease virus excretion and transmission within groups of lambs with and without vaccination</t>
  </si>
  <si>
    <t>list(given = c("K.", "A.", "A.", "J.A.", "M.C.M."), family = c("Orsel", "Dekker", "Bouma", "Stegeman", "de Jong"), sequence = c("first", "additional", "additional", "additional", "additional"))</t>
  </si>
  <si>
    <t>list(URL = c("https://api.elsevier.com/content/article/PII:S0264410X06012692?httpAccept=text/xml", "https://api.elsevier.com/content/article/PII:S0264410X06012692?httpAccept=text/plain"), content.type = c("text/xml", "text/plain"), content.version = c("vor", "vor"), intended.application = c("text-mining", "text-mining"))</t>
  </si>
  <si>
    <t>list(issue = c("3", "3", "3", "11–12", "41", "1", NA, NA, "1", NA, "1", "1", "1", "8", NA, "2", "Pt 8", "8", NA, "3", "Pt 8", "4"), key = c("10.1016/j.vaccine.2006.11.048_bib1", "10.1016/j.vaccine.2006.11.048_bib2", "10.1016/j.vaccine.2006.11.048_bib3", "10.1016/j.vaccine.2006.11.048_bib4", "10.1016/j.vaccine.2006.11.048_bib5", "10.1016/j.vaccine.2006.11.048_bib6", "10.1016/j.vaccine.2006.11.048_bib7", "10.1016/j.vaccine.2006.11.048_bib8", "10.1016/j.vaccine.2006.11.048_bib9", "10.1016/j.vaccine.2006.11.048_bib10", _x000D_
"10.1016/j.vaccine.2006.11.048_bib11", "10.1016/j.vaccine.2006.11.048_bib12", "10.1016/j.vaccine.2006.11.048_bib13", "10.1016/j.vaccine.2006.11.048_bib14", "10.1016/j.vaccine.2006.11.048_bib15", "10.1016/j.vaccine.2006.11.048_bib16", "10.1016/j.vaccine.2006.11.048_bib17", "10.1016/j.vaccine.2006.11.048_bib18", "10.1016/j.vaccine.2006.11.048_bib19", "10.1016/j.vaccine.2006.11.048_bib20", "10.1016/j.vaccine.2006.11.048_bib21", "10.1016/j.vaccine.2006.11.048_bib22"), doi.asserted.by = c("crossref", _x000D_
"crossref", "crossref", "crossref", "crossref", "crossref", NA, "crossref", "crossref", NA, "crossref", "crossref", "crossref", "crossref", NA, "crossref", "crossref", "crossref", NA, "crossref", "crossref", "crossref"), first.page = c("499", "513", "505", "1372", "4887", "13", NA, "485", "6", NA, "29", "35", "89", "1461", NA, "293", "1915", "761", NA, "395", "1907", "633"), DOI = c("10.20506/rst.21.3.1343", "10.20506/rst.21.3.1367", "10.20506/rst.21.3.1342", "10.1016/j.vaccine.2003.11.003", "10.1016/j.vaccine.2005.05.014", _x000D_
"10.1016/S0378-1135(01)00473-4", NA, "10.1111/j.1751-0813.1967.tb04774.x", "10.1053/tvjl.1998.0338", NA, "10.1016/j.vetmic.2003.10.016", "10.1016/S0166-0934(03)00220-9", "10.1016/S0034-5288(96)90118-6", "10.1007/s007050050390", NA, "10.1017/S0950268801006537", "10.1099/0022-1317-83-8-1915", "10.1016/0264-410X(94)90229-1", NA, "10.1017/S0022172400055315", "10.1099/0022-1317-83-8-1907", "10.1017/S0022172400028369"), article.title = c("Clinical variation in foot and mouth disease: cattle", "Clinical variation in foot and mouth disease: pigs", _x000D_
"Clinical variation in foot and mouth disease: sheep and goats", "Vaccination of pigs two weeks before infection significantly reduces transmission of foot-and-mouth disease virus", "Vaccination against foot and mouth disease reduces virus transmission in groups of calves", "Serological evidence of FMD subclinical infection in sheep population during the 1999 epidemic in Morocco", NA, "Foot and mouth disease in sheep", "The role of small ruminants in the epidemiology and transmission of foot-and-mouth disease", _x000D_
"The role of sheep in the epidemiology of foot-and-mouth disease and proposals for control and eradication in animal populations with a high density of sheep", "No foot-and-mouth disease virus transmission between individually housed calves", "Validation of a LightCycler-based reverse transcription polymerase chain reaction for the detection of foot-and-mouth disease virus", "Prevalence of foot-and-mouth disease antibodies in dairy herds in The Netherlands four years after vaccination", "Differentiation of infection from vaccination in foot-and-mouth disease by the detection of antibodies to the non-structural proteins 3D, 3AB and 3ABC in ELISA using antigens expressed in baculovirus", _x000D_
NA, "Within- and between-pen transmission of classical swine fever virus: a new method to estimate the basic reproduction ratio from transmission experiments", "Quantities of infectious virus and viral RNA recovered from sheep and cattle experimentally infected with foot-and-mouth disease virus O UK 2001", "Experimental quantification of vaccine-induced reduction in virus transmission", NA, "The role of sheep and goats in the epizootiology of foot-and-mouth disease in Kenya", "Serial passage of foot-and-mouth disease virus in sheep reveals declining levels of viraemia over time", _x000D_
"The persistence of foot-and mouth disease virus in sheep"), volume = c("21", "21", "21", "22", "23", "85", NA, "43", "158", NA, "98", "113", "61", "143", NA, "128", "83", "12", NA, "76", "83", "66"), author = c("Kitching", "Kitching", "Kitching", "Eble", "Orsel", "Blanco", NA, "Geering", "Barnett", "Donaldson", "Bouma", "Moonen", "Dekker", "Sorensen", NA, "Klinkenberg", "Alexandersen", "De Jong", NA, "Anderson", "Hughes", "Burrows"), year = c("2002", "2002", "2002", "2004", "2005", "2002", NA, "1967", _x000D_
"1999", "2000", "2004", "2003", "1996", "1998", NA, "2002", "2002", "1994", NA, "1976", "2002", "1968"), journal.title = c("Rev Sci Tech", "Rev Sci Tech", "Rev Sci Tech", "Vaccine", "Vaccine", "Vet Microbiol", NA, "Aust Vet J", "Vet J", NA, "Vet Microbiol", "J Virol Methods", "Res Vet Sci", "Arch Virol", NA, "Epidemiol Infect", "J Gen Virol", "Vaccine", NA, "J Hyg (Lond)", "J Gen Virol", "J Hyg (Lond)"), unstructured = c(NA, NA, NA, NA, NA, NA, "Ganter M, Graunke W, G S, H W. Maul- und klauenseuche bei schaf und ziege. Dtsch tierarztl wschr 2001; 108:481–528.", _x000D_
NA, NA, NA, NA, NA, NA, NA, "Cedidiagnostics. Foot and mouth disease virus antibody test kit to 3ABC non-structural protein. Ceditest FMDV NS (cattle, sheep, goat and pig).", NA, NA, NA, "Kroese A., de Jong M. Design and analysis of transmission experiments. Society for veterinary epidemiology and preventive medicine Proceedings Noordwijkerhout 2001:21–36.", NA, NA, NA), series.title = c(NA, NA, NA, NA, NA, NA, NA, NA, NA, "European commission for the control of foot and mouth disease of the food and agriculture organization of the United Nations", _x000D_
NA, NA, NA, NA, NA, NA, NA, NA, NA, NA, NA, NA))</t>
  </si>
  <si>
    <t>S0264410X06012692</t>
  </si>
  <si>
    <t>list(date = "2007-03-01", content.version = "tdm", delay.in.days = 0, URL = "https://www.elsevier.com/tdm/userlicense/1.0/")</t>
  </si>
  <si>
    <t>10.1016/j.prevetmed.2008.09.001</t>
  </si>
  <si>
    <t>158-163</t>
  </si>
  <si>
    <t>Foot and mouth disease virus transmission during the incubation period of the disease in piglets, lambs, calves, and dairy cows</t>
  </si>
  <si>
    <t>list(given = c("K.", "A.", "A.", "J.A.", "M.C.M."), family = c("Orsel", "Bouma", "Dekker", "Stegeman", "de Jong"), sequence = c("first", "additional", "additional", "additional", "additional"))</t>
  </si>
  <si>
    <t>list(URL = c("https://api.elsevier.com/content/article/PII:S016758770800189X?httpAccept=text/xml", "https://api.elsevier.com/content/article/PII:S016758770800189X?httpAccept=text/plain"), content.type = c("text/xml", "text/plain"), content.version = c("vor", "vor"), intended.application = c("text-mining", "text-mining"))</t>
  </si>
  <si>
    <t>list(key = c("10.1016/j.prevetmed.2008.09.001_bib1", "10.1016/j.prevetmed.2008.09.001_bib2", "10.1016/j.prevetmed.2008.09.001_bib3", "10.1016/j.prevetmed.2008.09.001_bib4", "10.1016/j.prevetmed.2008.09.001_bib5", "10.1016/j.prevetmed.2008.09.001_bib6", "10.1016/j.prevetmed.2008.09.001_bib7", "10.1016/j.prevetmed.2008.09.001_bib8", "10.1016/j.prevetmed.2008.09.001_bib9", "10.1016/j.prevetmed.2008.09.001_bib10", "10.1016/j.prevetmed.2008.09.001_bib11", "10.1016/j.prevetmed.2008.09.001_bib12", "10.1016/j.prevetmed.2008.09.001_bib13", _x000D_
"10.1016/j.prevetmed.2008.09.001_bib14", "10.1016/j.prevetmed.2008.09.001_bib15", "10.1016/j.prevetmed.2008.09.001_bib16", "10.1016/j.prevetmed.2008.09.001_bib17", "10.1016/j.prevetmed.2008.09.001_bib18", "10.1016/j.prevetmed.2008.09.001_bib19", "10.1016/j.prevetmed.2008.09.001_bib20", "10.1016/j.prevetmed.2008.09.001_bib21", "10.1016/j.prevetmed.2008.09.001_bib22", "10.1016/j.prevetmed.2008.09.001_bib23", "10.1016/j.prevetmed.2008.09.001_bib24", "10.1016/j.prevetmed.2008.09.001_bib25", "10.1016/j.prevetmed.2008.09.001_bib26", _x000D_
"10.1016/j.prevetmed.2008.09.001_bib27"), doi.asserted.by = c("crossref", "crossref", "crossref", "crossref", "crossref", "crossref", "crossref", "crossref", "crossref", "crossref", "crossref", "crossref", "crossref", "crossref", "crossref", "crossref", "crossref", "crossref", "crossref", "crossref", NA, "crossref", "crossref", "crossref", "crossref", "crossref", "crossref"), first.page = c("301", "268", "1", "6", "13", "163", "29", "155", "761", "117", "339", "325", "193", "136", "293", "145", "699", _x000D_
"43", "529", "297", NA, "6381", "327", "2673", "4887", "301", "39"), DOI = c("10.1017/S095026880100646X", "10.1016/S0021-9975(03)00045-8", "10.1016/S0021-9975(03)00041-0", "10.1053/tvjl.1998.0338", "10.1016/S0378-1135(01)00473-4", "10.1016/0167-5877(94)00442-L", "10.1016/j.vetmic.2003.10.016", "10.1016/S0167-5877(02)00217-9", "10.1016/0264-410X(94)90229-1", "10.20506/rst.16.1.1013", "10.1016/S0034-5288(18)30804-X", "10.1017/S0950268801006446", "10.1016/S0378-1135(00)00356-4", "10.1038/nature01343", _x000D_
"10.1017/S0950268801006537", "10.1016/j.mbs.2003.08.005", "10.1051/vetres:2005025", "10.1136/vr.153.2.43", "10.1038/nrmicro1178", "10.1016/S0167-5877(99)00081-1", NA, "10.1016/j.vaccine.2007.06.010", "10.1016/j.vaccine.2006.07.030", "10.1016/j.vaccine.2006.11.048", "10.1016/j.vaccine.2005.05.014", "10.1016/S0167-5877(02)00053-3", "10.1016/S0167-5877(97)00058-5"), article.title = c("Natural aerosol transmission of foot-and-mouth disease virus to pigs: minimal infectious dose for strain O1 Lausanne", _x000D_
"Studies of quantitative parameters of virus excretion and transmission in pigs and cattle experimentally infected with foot-and-mouth disease virus", "The pathogenesis and diagnosis of foot-and-mouth disease", "The role of small ruminants in the epidemiology and transmission of foot-and-mouth disease", "Serological evidence of FMD subclinical infection in sheep population during the 1999 epidemic in Morocco", "Transmission of pseudorabies virus within pig populations is independent of the size of the population", _x000D_
"No foot-and-mouth disease virus transmission between individually housed calves", "The foot-and-mouth disease epidemic in The Netherlands in 2001", "Experimental quantification of vaccine-induced reduction in virus transmission", "Risks of spreading foot and mouth disease through milk and dairy products", "Infection of cattle by airborne foot-and-mouth disease virus: minimal doses with O1 and SAT 2 strains", "Dose–response relationships for foot and mouth disease in cattle and sheep", "Modelling the effect of surveillance programmes on spread of bovine herpesvirus 1 between certified cattle herds", _x000D_
"Modelling vaccinatoin strategies against foot-and-mouth disease", "Within- and between-pen transmission of classical swine fever virus—a new method to estimate the basic reproduction ratio from transmission experiments", "Quantification of the effect of control strategies on classical swine fever epidemics", "Modeling spatial and temporal transmission of foot-and-mouth disease in France: identification of high-risk areas", "Early dissemination of foot-and-mouth disease virus through sheep marketing in February 2001", _x000D_
"New approaches to quantifying the spread of infection", "Spatial and stochastic simulation to evaluate the impact of events and control measures on the 1997–1998 classical swine fever epidemic in The Netherlands. II. Comparison of control strategies", NA, "Foot and mouth disease virus transmission among vaccinated pigs after contact exposure to virus shedding pigs", "The effect of vaccination on foot and mouth disease virus transmission among dairy cows", "Quantification of foot and mouth disease virus excretion and transmission within groups of lambs with and without vaccination", _x000D_
"Vaccination against foot and mouth disease reduces virus transmission in groups of calves", "A decision-tree to optimise control measures during the early stage of a foot-and-mouth disease epidemic", "Implications derived from a mathematical model for eradication of pseudorabies virus"), volume = c("128", "129", "129", "158", "85", "23", "98", "57", "12", "16", "43", "128", "79", "421", "128", "186", "36", "153", "3", "42", NA, "25", "25", "25", "23", "54", "33"), author = c("Alexandersen", "Alexandersen", _x000D_
"Alexandersen", "Barnett", "Blanco", "Bouma", "Bouma", "Bouma", "De Jong", "Donaldson", "Donaldson", "French", "Graat", "Keeling", "Klinkenberg", "Klinkenberg", "Le Menach", "Mansley", "Matthews", "Nielen", NA, "Orsel", "Orsel", "Orsel", "Orsel", "Tomassen", "Van Nes"), year = c("2002", "2003", "2003", "1999", "2002", "1995", "2004", "2003", "1994", "1997", "1987", "2002", "2001", "2003", "2002", "2003", "2005", "2003", "2005", "1999", NA, "2007", "2007", "2007", "2005", "2002", "1998"), journal.title = c("Epidemiol. Infect.", _x000D_
"J. Comp. Pathol.", "J. Comp. Pathol.", "Vet. J.", "Vet. Microbiol.", "Prev. Vet. Med.", "Vet. Microbiol.", "Prev. Vet. Med.", "Vaccine", "Rev. Sci. Tech.", "Res. Vet. Sci.", "Epidemiol. Infect.", "Vet. Microbiol.", "Nature", "Epidemiol. Infect.", "Math. Biosci.", "Vet. Res.", "Vet. Rec.", "Nat. Rev. Microbiol.", "Prev. Vet. Med.", NA, "Vaccine", "Vaccine", "Vaccine", "Vaccine", "Prev. Vet. Med.", "Prev. Vet. Med."), issue = c(NA, NA, NA, NA, NA, NA, NA, NA, NA, NA, NA, NA, NA, "6919", NA, NA, NA, _x000D_
NA, NA, NA, NA, NA, NA, NA, NA, NA, NA), unstructured = c(NA, NA, NA, NA, NA, NA, NA, NA, NA, NA, NA, NA, NA, NA, NA, NA, NA, NA, NA, NA, "Office-International-des-Epizooties. http://www.oie.int.", NA, NA, NA, NA, NA, NA))</t>
  </si>
  <si>
    <t>S016758770800189X</t>
  </si>
  <si>
    <t>list(date = "2009-02-01", content.version = "tdm", delay.in.days = 0, URL = "https://www.elsevier.com/tdm/userlicense/1.0/")</t>
  </si>
  <si>
    <t>Porcine Health Management</t>
  </si>
  <si>
    <t>2021-12</t>
  </si>
  <si>
    <t>10.1186/s40813-021-00189-z</t>
  </si>
  <si>
    <t>2055-5660</t>
  </si>
  <si>
    <t>2021-02-05</t>
  </si>
  <si>
    <t>&lt;jats:title&gt;Abstract&lt;/jats:title&gt;&lt;jats:sec&gt;_x000D_
                &lt;jats:title&gt;Background&lt;/jats:title&gt;_x000D_
                &lt;jats:p&gt;Hepatitis E virus (HEV) genotype 3 and 4 is a zoonosis that causes hepatitis in humans. Humans can become infected by consumption of pork or contact with pigs. Pigs are the main reservoir of the virus worldwide and the virus is present on most pig farms.&lt;/jats:p&gt;_x000D_
              &lt;/jats:sec&gt;&lt;jats:sec&gt;_x000D_
                &lt;jats:title&gt;Main body&lt;/jats:title&gt;_x000D_
                &lt;jats:p&gt;Though HEV is present on most farms, the proportion of infected pigs at slaughter and thus the level of exposure to consumers differs between farms and countries. Understanding the cause of that difference is necessary to install effective measures to lower HEV in pigs at slaughter. Here, HEV studies are reviewed that include infection dynamics of HEV in pigs and on farms, risk factors for HEV farm prevalence, and that describe mechanisms and sources that could generate persistence on farms. Most pigs become infected after maternal immunity has waned, at the end of the nursing or beginning of the fattening phase. Risk factors increasing the likelihood of a high farm prevalence or proportion of actively infected slaughter pigs comprise of factors such as farm demographics, internal and external biosecurity and immunomodulating coinfections. On-farm persistence of HEV is plausible, because of a high transmission rate and a constant influx of susceptible pigs. Environmental sources of HEV that enhance persistence are contaminated manure storages, water and fomites.&lt;/jats:p&gt;_x000D_
              &lt;/jats:sec&gt;&lt;jats:sec&gt;_x000D_
                &lt;jats:title&gt;Conclusion&lt;/jats:title&gt;_x000D_
                &lt;jats:p&gt;As HEV is persistently present on most pig farms, current risk mitigation should focus on lowering transmission within farms, especially between farm compartments. Yet, one should be aware of the paradox of increasing the proportion of actively infected pigs at slaughter by reducing transmission insufficiently. Vaccination of pigs may aid HEV control in the future.&lt;/jats:p&gt;_x000D_
              &lt;/jats:sec&gt;</t>
  </si>
  <si>
    <t>Porc Health Manag</t>
  </si>
  <si>
    <t>list(ORCID = c("https://orcid.org/0000-0001-8004-8546", NA, NA, NA, NA, NA), authenticated.orcid = c(FALSE, NA, NA, NA, NA, NA), given = c("M.", "T. J.", "M.", "N. E.", "J. A.", "W. H. M."), family = c("Meester", "Tobias", "Bouwknegt", "Kusters", "Stegeman", "van der Poel"), sequence = c("first", "additional", "additional", "additional", "additional", "additional"))</t>
  </si>
  <si>
    <t>list(URL = c("http://link.springer.com/content/pdf/10.1186/s40813-021-00189-z.pdf", "http://link.springer.com/article/10.1186/s40813-021-00189-z/fulltext.html", "http://link.springer.com/content/pdf/10.1186/s40813-021-00189-z.pdf"), content.type = c("application/pdf", "text/html", "application/pdf"), content.version = c("vor", "vor", "vor"), intended.application = c("text-mining", "text-mining", "similarity-checking"))</t>
  </si>
  <si>
    <t>list(issue = c("3", NA, "3", "1", "11", "3", "11", "7", NA, "1", "5", NA, "1–2", NA, NA, NA, "2", "1–2", "1", "1", "7", NA, "1", NA, "6", "11", "9", NA, "8", "1", "10", "27", "5721", NA, "3", "1–4", "2", "1", "2", "7", "4", "7", "1", NA, "5", "3–4", NA, "8", "3", "5", NA, "1–2", "1–2", NA, "3", "4", "9", NA, "6", "2", NA, "5", "6", "Suppl", NA, NA, NA, NA, NA, "5", "1", "3", "3", "8", "12", "9", "2", "2", NA, "13 Suppl", "4", "7", NA, NA, "3", "3", "Pt 3", "6", "1", "8", NA, "12", "37", _x000D_
NA, NA, "2"), key = c("189_CR1", "189_CR2", "189_CR3", "189_CR4", "189_CR5", "189_CR6", "189_CR7", "189_CR8", "189_CR9", "189_CR10", "189_CR11", "189_CR12", "189_CR13", "189_CR14", "189_CR15", "189_CR16", "189_CR17", "189_CR18", "189_CR19", "189_CR20", "189_CR21", "189_CR22", "189_CR23", "189_CR24", "189_CR25", "189_CR26", "189_CR27", "189_CR28", "189_CR29", "189_CR30", "189_CR31", "189_CR32", "189_CR33", "189_CR34", "189_CR35", "189_CR36", "189_CR37", "189_CR38", "189_CR39", "189_CR40", "189_CR41", _x000D_
"189_CR42", "189_CR43", "189_CR44", "189_CR45", "189_CR46", "189_CR47", "189_CR48", "189_CR49", "189_CR50", "189_CR51", "189_CR52", "189_CR53", "189_CR54", "189_CR55", "189_CR56", "189_CR57", "189_CR58", "189_CR59", "189_CR60", "189_CR61", "189_CR62", "189_CR63", "189_CR64", "189_CR65", "189_CR66", "189_CR67", "189_CR68", "189_CR69", "189_CR70", "189_CR71", "189_CR72", "189_CR73", "189_CR74", "189_CR75", "189_CR76", "189_CR77", "189_CR78", "189_CR79", "189_CR80", "189_CR81", "189_CR82", "189_CR83", _x000D_
"189_CR84", "189_CR85", "189_CR86", "189_CR87", "189_CR88", "189_CR89", "189_CR90", "189_CR91", "189_CR92", "189_CR93", "189_CR94", "189_CR95", "189_CR96"), doi.asserted.by = c("publisher", "publisher", "publisher", "publisher", "publisher", "publisher", "publisher", NA, "publisher", "publisher", "publisher", "publisher", "publisher", "publisher", "publisher", "publisher", "publisher", "publisher", "publisher", "publisher", "publisher", "publisher", "publisher", "crossref", "publisher", "publisher", _x000D_
"publisher", "publisher", "publisher", "publisher", "publisher", "publisher", "publisher", "publisher", "publisher", "crossref", NA, "publisher", "publisher", "publisher", NA, "publisher", "publisher", "publisher", "publisher", "publisher", "publisher", "publisher", NA, "publisher", "publisher", "publisher", "publisher", "publisher", "publisher", "publisher", "publisher", NA, "publisher", NA, "publisher", "publisher", "publisher", "publisher", "publisher", "publisher", "publisher", "publisher", "publisher", _x000D_
"publisher", "publisher", "publisher", "publisher", "publisher", "publisher", "publisher", "publisher", "publisher", "publisher", "publisher", "publisher", "publisher", "crossref", "publisher", "publisher", "publisher", "publisher", "publisher", "publisher", "publisher", "publisher", "publisher", "publisher", "publisher", "crossref", "publisher"), first.page = c("251", "14", "918", "31", "2018", "1314", "a032144", "e04886", "9", "381", "40", "7", "78", "102", "55", "1", "160", "19", "69", "27", "1727", _x000D_
"50", "87", NA, "940", "5047", "3040", "2990", "223", "37", "2237", "6914", "361", "100369", "189", "39", "117", "4748", "365", "519", "303", "1157", "130", "767", "1443", "394", "4", "e105527", "236", "462", "412", "47", "144", "88", "256", "640", "1934", NA, "1694", "95", "6", "e360", "1171", "S23", "341", "35", "77", "129", "43", "419", "181", "253", "361", "593", "7831", "261", "344", "219", "63", "E84", "296", "1732", NA, "232", "e33480", "81", "750", "686", "62", "1268", "58", "e51616", "5073", _x000D_
"36", NA, "86"), DOI = c("10.3390/v11030251", "10.3389/fsufs.2018.00014", "10.1128/JCM.39.3.918-923.2001", "10.1186/s13567-017-0436-3", "10.3201/eid1711.110616", "10.1111/tbed.13153", "10.1101/cshperspect.a032144", NA, "10.1186/1746-6148-3-9", "10.1186/s12917-018-1713-8", "10.1051/vetres:2008017", "10.1186/1746-6148-5-7", "10.1016/j.vetmic.2009.03.008", "10.1186/1297-9716-44-102", "10.1186/s13567-015-0207-y", "10.1016/j.vetmic.2019.05.010", "10.1016/j.ijfoodmicro.2007.03.008", "10.1016/j.vetmic.2008.04.036", _x000D_
"10.1002/jmv.21647", "10.1016/j.vetmic.2010.08.010", "10.1016/j.meegid.2011.07.009", "10.3389/fvets.2019.00050", "10.1186/s12917-019-1816-x", "10.1111/tbed.13224", "10.1111/j.1539-6924.2010.01546.x", "10.1128/JCM.42.11.5047-5052.2004", "10.1128/JCM.39.9.3040-3046.2001", "10.3389/fmicb.2019.02990", "10.1136/vr.154.8.223", "10.1016/j.jhep.2015.08.034", "10.1017/S0950268814003100", "10.1073/pnas.1705446114", "10.1038/280361a0", "10.1016/j.epidem.2019.100369", "10.1007/s12560-015-9196-2", "10.1016/S0167-5877(97)00058-5", _x000D_
NA, "10.1038/s41467-018-07200-2", "10.4269/ajtmh.13-0265", "10.1111/j.1365-2893.2009.01101.x", NA, "10.1007/s00705-010-0679-z", "10.1016/j.tvjl.2006.11.018", "10.1089/vbz.2018.2430", "10.1111/tbed.12533", "10.1016/j.vetmic.2013.10.001", "10.1186/1756-0500-5-4", "10.1371/journal.pone.0105527", NA, "10.1177/104063870601800506", "10.1186/1756-0500-4-412", "10.1016/j.vetmic.2008.04.028", "10.1016/j.vetmic.2010.05.002", "10.1016/j.vetmic.2018.08.020", "10.1007/s12560-017-9292-6", "10.4315/0362-028X.JFP-13-302", _x000D_
"10.1017/S0950268813003063", NA, "10.1111/tbed.12582", NA, "10.1186/s13620-020-00158-y", "10.1111/tbed.12311", "10.4269/ajtmh.2006.75.1171", "10.1017/S003118200001698X", "10.1186/1743-422X-10-341", "10.1016/j.rvsc.2018.12.009", "10.1186/s12917-015-0375-z", "10.1146/annurev-animal-022114-111025", "10.1146/annurev-animal-031412-103720", "10.1016/j.cimid.2011.07.003", "10.1017/S0950268816002144", "10.1089/fpd.2014.1841", "10.1017/S0950268810001342", "10.1111/zph.12211", "10.1128/AEM.71.12.7831-7837.2005", _x000D_
"10.1136/vr.163.9.261", "10.2166/wh.2009.237", "10.1007/s12560-016-9270-4", "10.1016/j.jcv.2018.04.003", "10.2527/jas.2009-2331", "10.1007/s12560-016-9252-6", "10.1016/j.meegid.2011.07.007", "10.1007/s42770-019-00197-w", "10.1186/s12985-014-0232-x", "10.1371/journal.pone.0033480", "10.1136/vr.104417", "10.1099/vir.0.016584-0", "10.1111/zph.12581", "10.1111/zph.12655", "10.3201/eid1808.120070", "10.1016/j.vetmic.2017.07.001", "10.1371/journal.pone.0051616", "10.1016/j.vaccine.2017.05.072", "10.1016/j.antiviral.2016.02.002", _x000D_
"10.1007/s12602-019-09598-7", "10.1016/j.epidem.2012.02.002"), volume = c("11", "2", "39", "48", "17", "66", "8", "15", "3", "14", "39", "5", "138", "44", "46", "234", "117", "132", "82", "148", "11", "6", "15", NA, "31", "42", "39", "10", "154", "64", "143", "114", "280", "30", "7", "33", "2", "9", "90", "16", "67", "155", "175", "19", "64", "167", "5", "9", "71", "18", "4", "132", "146", "224", "9", "77", "142", NA, "64", "80", "73", "63", "75", "122", "10", "123", "11", "4", "1", "34", "145", _x000D_
"12", "139", "62", "71", "163", "7", "9", "103", "88", "8", "11", NA, "11", "7", "182", "91", "66", "67", "18", "208", "7", "35", "128", NA, "4"), author = c("J Denner", "LC Harrison", "PG Halbur", "M Salines", "J Bouquet", "H Wang", "HR Dalton", "A Allende", "K Satou", "L Dahnert", "M Bouwknegt", "M Bouwknegt", "M Casas", "M Andraud", "M Salines", "M Salines", "D Leblanc", "N de Deus", "Y Kanai", "M Casas", "R Feng", "JS Krog", "T Motoya", NA, "M Bouwknegt", "C Kasorndorkbua", "TP Williams", "N Garcia", _x000D_
"M Banks", "Y Geng", "C Crossan", "D Cao", "RM Anderson", "M Salines", "N Cook", "A Van Nes", "ZM El Sayed", "J Gouilly", "LJ Krain", "MS Khuroo", "C Kasorndorkbua", "M Hosmillo", "C Seminati", "I Tsachev", "C Caruso", "A Krumbholz", "Y Kanai", "M Andraud", "S Fernandez-Barredo", "S Fernandez-Barredo", "N Jimenez de Oya", "I Di Bartolo", "SO Breum", "P Lopez-Lopez", "EF de Oliveira-Filho", "SA Rutjes", "S Walachowski", "FAO", "B Wilhelm", "B Wilhelm", "Y Li", "D Kukielka", "I Nakai", "FE Cox", "J Mao", _x000D_
"S Jäckel", "Y Yang", "JK Lunney", "XJ Meng", "N Rose", "H Lange", "T Kantala", "F Widen", "P Colson", "C Kasorndorkbua", "C McCreary", "JA Kase", "G La Rosa", "H Fenaux", "CJ Ziemer", "N Nantel-Fortier", "A Steyer", NA, "J Pujols", "P Xiao", "S Grierson", "R Johne", "EG Murphy", "L De Sabato", "JB Lack", "R Ryll", "X Cheng", "YF Cao", "J Wen", NA, "JA Backer"), year = c("2019", "2018", "2001", "2017", "2011", "2019", "2018", "2017", "2007", "2018", "2008", "2009", "2009", "2013", "2015", "2019", _x000D_
"2007", "2008", "2010", "2011", "2011", "2019", "2019", NA, "2011", "2004", "2001", "2019", "2004", "2016", "2015", "2017", "1979", "2019", "2015", "1998", "2014", "2018", "2014", "2009", "2003", "2010", "2008", "2019", "2017", "2013", "2012", "2014", "2007", "2006", "2011", "2008", "2010", "2018", "2017", "2014", "2014", "2010", "2017", "2016", "2020", "2016", "2006", "2001", "2013", "2019", "2015", "2016", "2013", "2011", "2017", "2015", "2011", "2015", "2005", "2008", "2009", "2017", "2018", "2010", _x000D_
"2016", "2011", NA, "2014", "2012", "2018", "2010", "2019", "2020", "2012", "2017", "2012", "2017", "2016", NA, "2012"), unstructured = c("Denner J. Hepatitis E virus (HEV)-the future. Viruses. 2019;11(3):251.", "Harrison LC, Di Caprio E. Hepatitis E virus: an emerging foodborne pathogen. Front Sustainable Food Syst. 2018;2:14.", "Halbur PG, Kasorndorkbua C, Gilbert C, Guenette D, Potters MB, Purcell RH, et al. Comparative pathogenesis of infection of pigs with hepatitis E viruses recovered from a pig and a human. J Clin Microbiol. 2001;39(3):918–23.", _x000D_
"Salines M, Andraud M, Rose N. From the epidemiology of hepatitis E virus (HEV) within the swine reservoir to public health risk mitigation strategies: a comprehensive review. Vet Res. 2017;48(1):31.", "Bouquet J, Tesse S, Lunazzi A, Eloit M, Rose N, Nicand E, et al. Close similarity between sequences of hepatitis E virus recovered from humans and swine, France, 2008-2009. Emerg Infect Dis. 2011;17(11):2018–25.", "Wang H, Karlsson M, Lindberg M, Nystrom K, Norder H. Hepatitis E virus strains infecting Swedish domestic pigs are unique for each pig farm and remain in the farm for at least 2 years. Transbound Emerg Dis. 2019;66(3):1314–23.", _x000D_
"Dalton HR, Izopet J. Transmission and Epidemiology of Hepatitis E Virus Genotype 3 and 4 Infections. Cold Spring Harb Perspect Med. 2018;8(11):a032144.", "EFSA BIOHAZ Panel (EFSA Panel on Biological Hazards) RA, Allende A, Bolton D, Chemaly M, Davies R, Fernandez Escamez PS, Herman L, Koutsoumanis K, Lindqvist R, Nørrung B, Robertson L, Ru G, Sanaa M, Simmon SM, Skandamis P, Snary E, Speybroeck N, Ter Kuile B, Threlfall J, Wahlstr€om H, Di Bartolo I, Johne R, Pavio N, Rutjes S, van der Poel W, Vasickova P, Hempen M, Messens W, Rizzi V, Latronico F, Girones R. Scientific Opinion on the public health risksassociated with hepatitis E virus (HEV) as a food-borne pathogen. EFSA J. 2017;15(7):e04886.", _x000D_
"Satou K, Nishiura H. Transmission dynamics of hepatitis E among swine: potential impact upon human infection. BMC Vet Res. 2007;3:9.", "Dahnert L, Eiden M, Schlosser J, Fast C, Schroder C, Lange E, et al. High sensitivity of domestic pigs to intravenous infection with HEV. BMC Vet Res. 2018;14(1):381.", "Bouwknegt M, Frankena K, Rutjes SA, Wellenberg GJ, de Roda Husman AM, van der Poel WH, et al. Estimation of hepatitis E virus transmission among pigs due to contact-exposure. Vet Res. 2008;39(5):40.", _x000D_
"Bouwknegt M, Rutjes SA, Reusken CB, Stockhofe-Zurwieden N, Frankena K, de Jong MC, et al. The course of hepatitis E virus infection in pigs after contact-infection and intravenous inoculation. BMC Vet Res. 2009;5:7.", "Casas M, Pina S, de Deus N, Peralta B, Martin M, Segales J. Pigs orally inoculated with swine hepatitis E virus are able to infect contact sentinels. Vet Microbiol. 2009;138(1–2):78–84.", "Andraud M, Dumarest M, Cariolet R, Aylaj B, Barnaud E, Eono F, et al. Direct contact and environmental contaminations are responsible for HEV transmission in pigs. Vet Res. 2013;44:102.", _x000D_
"Salines M, Barnaud E, Andraud M, Eono F, Renson P, Bourry O, et al. Hepatitis E virus chronic infection of swine co-infected with porcine reproductive and respiratory syndrome virus. Vet Res. 2015;46:55.", "Salines M, Andraud M, Pellerin M, Bernard C, Grasland B, Pavio N, et al. Impact of porcine circovirus type 2 (PCV2) infection on hepatitis E virus (HEV) infection and transmission under experimental conditions. Vet Microbiol. 2019;234:1–7.", "Leblanc D, Ward P, Gagne MJ, Poitras E, Muller P, Trottier YL, et al. Presence of hepatitis E virus in a naturally infected swine herd from nursery to slaughter. Int J Food Microbiol. 2007;117(2):160–6.", _x000D_
"de Deus N, Casas M, Peralta B, Nofrarias M, Pina S, Martin M, et al. Hepatitis E virus infection dynamics and organic distribution in naturally infected pigs in a farrow-to-finish farm. Vet Microbiol. 2008;132(1–2):19–28.", "Kanai Y, Tsujikawa M, Yunoki M, Nishiyama S, Ikuta K, Hagiwara K. Long-term shedding of hepatitis E virus in the feces of pigs infected naturally, born to sows with and without maternal antibodies. J Med Virol. 2010;82(1):69–76.", "Casas M, Cortes R, Pina S, Peralta B, Allepuz A, Cortey M, et al. Longitudinal study of hepatitis E virus infection in Spanish farrow-to-finish swine herds. Vet Microbiol. 2011;148(1):27–34.", _x000D_
"Feng R, Zhao C, Li M, Harrison TJ, Qiao Z, Feng Y, et al. Infection dynamics of hepatitis E virus in naturally infected pigs in a Chinese farrow-to-finish farm. Infect Genet Evol. 2011;11(7):1727–31.", "Krog JS, Larsen LE, Breum SO. Tracing Hepatitis E virus in pigs from birth to slaughter. Front Vet Sci. 2019;6:50.", "Motoya T, Umezawa M, Goto K, Doi I, Nagata N, Ikeda Y, et al. High prevalence of hepatitis E virus infection among domestic pigs in Ibaraki prefecture, Japan. BMC Vet Res. 2019;15(1):87.", _x000D_
"Salines M, Dumarest M, Andraud M, Mahe S, Barnaud E, Cineux M, et al. Natural viral co-infections in pig herds affect hepatitis E virus (HEV) infection dynamics and increase the risk of contaminated livers at slaughter. Transbound Emerg Dis. 2019;66(5):1930–45.", "Bouwknegt M, Teunis PF, Frankena K, de Jong MC, de Roda Husman AM. Estimation of the likelihood of fecal-oral HEV transmission among pigs. Risk Anal. 2011;31(6):940–50.", "Kasorndorkbua C, Guenette DK, Huang FF, Thomas PJ, Meng XJ, Halbur PG. Routes of transmission of swine hepatitis E virus in pigs. J Clin Microbiol. 2004;42(11):5047–52.", _x000D_
"Williams TP, Kasorndorkbua C, Halbur PG, Haqshenas G, Guenette DK, Toth TE, et al. Evidence of extrahepatic sites of replication of the hepatitis E virus in a swine model. J Clin Microbiol. 2001;39(9):3040–6.", "Garcia N, Hernandez M, Gutierrez-Boada M, Valero A, Navarro A, Munoz-Chimeno M, et al. Occurrence of Hepatitis E virus in pigs and pork cuts and organs at the time of slaughter, Spain, 2017. Front Microbiol. 2019;10:2990.", "Banks M, Heath GS, Grierson SS, King DP, Gresham A, Girones R, et al. Evidence for the presence of hepatitis E virus in pigs in the United Kingdom. Vet Rec. 2004;154(8):223–7.", _x000D_
"Geng Y, Zhao C, Huang W, Harrison TJ, Zhang H, Geng K, et al. Detection and assessment of infectivity of hepatitis E virus in urine. J Hepatol. 2016;64(1):37–43.", "Crossan C, Grierson S, Thomson J, Ward A, Nunez-Garcia J, Banks M, et al. Prevalence of hepatitis E virus in slaughter-age pigs in Scotland. Epidemiol Infect. 2015;143(10):2237–40.", "Cao D, Cao QM, Subramaniam S, Yugo DM, Heffron CL, Rogers AJ, et al. Pig model mimicking chronic hepatitis E virus infection in immunocompromised patients to assess immune correlates during chronicity. Proc Natl Acad Sci U S A. 2017;114(27):6914–23.", _x000D_
"Anderson RM, May RM. Population biology of infectious diseases: part I. Nature. 1979;280(5721):361–7.", "Salines M, Rose N, Andraud M. Tackling hepatitis E virus spread and persistence on farrow-to-finish pig farms: insights from a stochastic individual-based multi-pathogen model. Epidemics. 2019;30:100369.", "Cook N, van der Poel WH. Survival and elimination of Hepatitis E virus: a review. Food Environ Virol. 2015;7(3):189–94.", "Van Nes A, De Jong MC, Buijtels JA, Verheijden JH. Implications derived from a mathematical model for eradication of pseudorabies virus. Prev Vet Med. 1998;33(1–4):39–58.", _x000D_
"El Sayed ZM, El Razek MM, El Razek HM. Maternal-fetal Hepatitis E transmission: is it underestimated? J Clin Transl Hepatol. 2014;2(2):117–23.", "Gouilly J, Chen Q, Siewiera J, Cartron G, Levy C, Dubois M, et al. Genotype specific pathogenicity of hepatitis E virus at the human maternal-fetal interface. Nat Commun. 2018;9(1):4748.", "Krain LJ, Atwell JE, Nelson KE, Labrique AB. Fetal and neonatal health consequences of vertically transmitted hepatitis E virus infection. Am J Trop Med Hyg. 2014;90(2):365–70.", _x000D_
"Khuroo MS, Kamili S, Khuroo MS. Clinical course and duration of viremia in vertically transmitted hepatitis E virus (HEV) infection in babies born to HEV-infected mothers. J Viral Hepat. 2009;16(7):519–23.", "Kasorndorkbua C, Thacker BJ, Halbur PG, Guenette DK, Buitenwerf RM, Royer RL, et al. Experimental infection of pregnant gilts with swine hepatitis E virus. Can J Vet Res. 2003;67(4):303–6.", "Hosmillo M, Jeong YJ, Kim HJ, Park JG, Nayak MK, Alfajaro MM, et al. Molecular detection of genotype 3 porcine hepatitis E virus in aborted fetuses and their sows. Arch Virol. 2010;155(7):1157–61.", _x000D_
"Seminati C, Mateu E, Peralta B, de Deus N, Martin M. Distribution of hepatitis E virus infection and its prevalence in pigs on commercial farms in Spain. Vet J (London, England : 1997). 2008;175(1):130–2.", "Tsachev I, Baymakova M, Ciccozzi M, Pepovich R, Kundurzhiev T, Marutsov P, et al. Seroprevalence of Hepatitis E Virus Infection in Pigs from Southern Bulgaria. Vector Borne Zoonotic Dis. 2019;19:767.", "Caruso C, Peletto S, Rosamilia A, Modesto P, Chiavacci L, Sona B, et al. Hepatitis E virus: a cross-sectional serological and Virological study in pigs and humans at zoonotic risk within a high-density pig farming area. Transbound Emerg Dis. 2017;64(5):1443–53.", _x000D_
"Krumbholz A, Joel S, Neubert A, Dremsek P, Durrwald R, Johne R, et al. Age-related and regional differences in the prevalence of hepatitis E virus-specific antibodies in pigs in Germany. Vet Microbiol. 2013;167(3–4):394–402.", "Kanai Y, Miyasaka S, Uyama S, Kawami S, Kato-Mori Y, Tsujikawa M, et al. Hepatitis E virus in Norway rats (Rattus norvegicus) captured around a pig farm. BMC Res Notes. 2012;5:4.", "Andraud M, Casas M, Pavio N, Rose N. Early-life hepatitis e infection in pigs: the importance of maternally-derived antibodies. PLoS One. 2014;9(8):e105527.", _x000D_
"Fernandez-Barredo S, Galiana C, Garcia A, Gomez-Munoz MT, Vega S, Rodriguez-Iglesias MA, et al. Prevalence and genetic characterization of hepatitis E virus in paired samples of feces and serum from naturally infected pigs. Can J Vet Res. 2007;71(3):236–40.", "Fernandez-Barredo S, Galiana C, Garcia A, Vega S, Gomez MT, Perez-Gracia MT. Detection of hepatitis E virus shedding in feces of pigs at different stages of production using reverse transcription-polymerase chain reaction. J Vet Diagn Invest. 2006;18(5):462–5.", _x000D_
"Jimenez de Oya N, de Blas I, Blazquez AB, Martin-Acebes MA, Halaihel N, Girones O, et al. Widespread distribution of hepatitis E virus in Spanish pig herds. BMC Res Notes. 2011;4:412.", "Di Bartolo I, Martelli F, Inglese N, Pourshaban M, Caprioli A, Ostanello F, et al. Widespread diffusion of genotype 3 hepatitis E virus among farming swine in northern Italy. Vet Microbiol. 2008;132(1–2):47–55.", "Breum SO, Hjulsager CK, de Deus N, Segales J, Larsen LE. Hepatitis E virus is highly prevalent in the Danish pig population. Vet Microbiol. 2010;146(1–2):144–9.", _x000D_
"Lopez-Lopez P, Risalde MLA, Frias M, Garcia-Bocanegra I, Brieva T, Caballero-Gomez J, et al. Risk factors associated with hepatitis E virus in pigs from different production systems. Vet Microbiol. 2018;224:88–92.", "de Oliveira-Filho EF, Lopes KGS, Cunha DS, Silva VS, Barbosa CN, Brandespim DF, et al. Risk analysis and occurrence of Hepatitis E virus (HEV) in domestic swine in Northeast Brazil. Food Environ Virol. 2017;9(3):256–9.", "Rutjes SA, Bouwknegt M, van der Giessen JW, de Roda Husman AM, Reusken CB. Seroprevalence of hepatitis E virus in pigs from different farming systems in the Netherlands. J Food Prot. 2014;77(4):640–2.", _x000D_
"Walachowski S, Dorenlor V, Lefevre J, Lunazzi A, Eono F, Merbah T, et al. Risk factors associated with the presence of hepatitis E virus in livers and seroprevalence in slaughter-age pigs: a retrospective study of 90 swine farms in France. Epidemiol Infect. 2014;142(9):1934–44.", "FAO, OIE. Good practices for biosecurity in the pig sector. FAO Animal Production and Health Paper; 2010.", "Wilhelm B, Fazil A, Rajic A, Houde A, McEwen SA. Risk profile of Hepatitis E virus from pigs or pork in Canada. Transbound Emerg Dis. 2017;64(6):1694–708.", _x000D_
"Wilhelm B, Leblanc D, Leger D, Gow S, Deckert A, Pearl DL, et al. Farm-level prevalence and risk factors for detection of hepatitis E virus, porcine enteric calicivirus, and rotavirus in Canadian finisher pigs. Can J Vet Res. 2016;80(2):95–105.", "Li Y, Qu C, Spee B, Zhang R, Penning LC, de Man RA, et al. Hepatitis E virus seroprevalence in pets in the Netherlands and the permissiveness of canine liver cells to the infection. Ir Vet J. 2020;73:6.", "Kukielka D, Rodriguez-Prieto V, Vicente J, Sánchez-Vizcaíno JM. Constant Hepatitis E virus (HEV) circulation in wild boar and Red Deer in Spain: an increasing concern source of HEV zoonotic transmission. Transbound Emerg Dis. 2016;63(5):e360–8.", _x000D_
"Nakai I, Kato K, Miyazaki A, Yoshii M, Li TC, Takeda N, et al. Different fecal shedding patterns of two common strains of hepatitis E virus at three Japanese swine farms. Am J Trop Med Hyg. 2006;75(6):1171–7.", "Cox FE. Concomitant infections, parasites and immune responses. Parasitology. 2001;122(Suppl):S23–38.", "Mao J, Zhao Y, She R, Xiao P, Tian J, Chen J. One case of swine hepatitis E virus and porcine reproductive and respiratory syndrome virus co-infection in weaned pigs. Virol J. 2013;10:341.", _x000D_
"Jäckel S, Muluneh A, Pohle D, Ulber C, Dahnert L, Vina-Rodriguez A, et al. Co-infection of pigs with Hepatitis E and porcine circovirus 2, Saxony 2016. Res Vet Sci. 2019;123:35–8.", "Yang Y, Shi R, She R, Mao J, Zhao Y, Du F, et al. Fatal disease associated with swine Hepatitis E virus and porcine circovirus 2 co-infection in four weaned pigs in China. BMC Vet Res. 2015;11:77.", "Lunney JK, Fang Y, Ladinig A, Chen N, Li Y, Rowland B, et al. Porcine reproductive and respiratory syndrome virus (PRRSV): pathogenesis and interaction with the immune system. Annu Rev Anim Biosci. 2016;4:129–54.", _x000D_
"Meng XJ. Porcine circovirus type 2 (PCV2): pathogenesis and interaction with the immune system. Annu Rev Anim Biosci. 2013;1:43–64.", "Rose N, Lunazzi A, Dorenlor V, Merbah T, Eono F, Eloit M, et al. High prevalence of Hepatitis E virus in French domestic pigs. Comp Immunol Microbiol Infect Dis. 2011;34(5):419–27.", "Lange H, Overbo J, Borgen K, Dudman S, Hoddevik G, Urdahl AM, et al. Hepatitis E in Norway: seroprevalence in humans and swine. Epidemiol Infect. 2017;145(1):181–6.", "Kantala T, Heinonen M, Oristo S, von Bonsdorff CH, Maunula L. Hepatitis E virus in young pigs in Finland and characterization of the isolated partial genomic sequences of genotype 3 HEV. Foodborne Pathog Dis. 2015;12(3):253–60.", _x000D_
"Widen F, Sundqvist L, Matyi-Toth A, Metreveli G, Belak S, Hallgren G, et al. Molecular epidemiology of hepatitis E virus in humans, pigs and wild boars in Sweden. Epidemiol Infect. 2011;139(3):361–71.", "Colson P, Saint-Jacques P, Ferretti A, Davoust B. Hepatitis E virus of subtype 3a in a pig farm, south-eastern France. Zoonoses Public Health. 2015;62(8):593–8.", "Kasorndorkbua C, Opriessnig T, Huang FF, Guenette DK, Thomas PJ, Meng XJ, et al. Infectious swine hepatitis E virus is present in pig manure storage facilities on United States farms, but evidence of water contamination is lacking. Appl Environ Microbiol. 2005;71(12):7831–7.", _x000D_
"McCreary C, Martelli F, Grierson S, Ostanello F, Nevel A, Banks M. Excretion of hepatitis E virus by pigs of different ages and its presence in slurry stores in the United Kingdom. Vet Rec. 2008;163(9):261–5.", "Kase JA, Correa MT, Sobsey MD. Detection and molecular characterization of swine hepatitis E virus in North Carolina swine herds and their faecal wastes. J Water Health. 2009;7(2):344–57.", "La Rosa G, Della Libera S, Brambilla M, Bisaglia C, Pisani G, Ciccaglione AR, et al. Hepatitis E virus (genotype 3) in slurry samples from swine farming activities in Italy. Food Environ Virol. 2017;9(2):219–29.", _x000D_
"Fenaux H, Chassaing M, Berger S, Jeulin H, Gentilhomme A, Bensenane M, et al. Molecular features of Hepatitis E virus circulation in environmental and human samples. J Clin Virol. 2018;103:63–70.", "Ziemer CJ, Bonner JM, Cole D, Vinje J, Constantini V, Goyal S, et al. Fate and transport of zoonotic, bacterial, viral, and parasitic pathogens during swine manure treatment, storage, and land application. J Anim Sci. 2010;88(13 Suppl):E84–94.", "Nantel-Fortier N, Letellier A, Lachapelle V, Fravalo P, L'Homme Y, Brassard J. Detection and phylogenetic analysis of the Hepatitis E virus in a Canadian swine production network. Food Environ Virol. 2016;8(4):296–304.", _x000D_
"Steyer A, Naglic T, Mocilnik T, Poljsak-Prijatelj M, Poljak M. Hepatitis E virus in domestic pigs and surface waters in Slovenia: prevalence and molecular characterization of a novel genotype 3 lineage. Infect Genet Evol. 2011;11(7):1732–7.", "Souza FG, Gularte JS, Demoliner M, Lima AF, Siebert JC, Rigotto C, et al. Teschovirus and other swine and human enteric viruses in Brazilian watersheds impacted by swine husbandry. Braz J Microbiol. 2020;51(2):711–7.", "Pujols J, Rodriguez C, Navarro N, Pina-Pedrero S, Campbell JM, Crenshaw J, et al. No transmission of hepatitis E virus in pigs fed diets containing commercial spray-dried porcine plasma: a retrospective study of samples from several swine trials. Virol J. 2014;11:232.", _x000D_
"Xiao P, Li R, She R, Yin J, Li W, Mao J, et al. Prevalence of hepatitis e virus in swine fed on kitchen residue. PLoS One. 2012;7(3):e33480.", "Grierson S, Rabie A, Lambert M, Choudhury B, Smith RP. HEV infection not evident in rodents on English pig farms. Vet Rec. 2018;182(3):81.", "Johne R, Plenge-Bönig A, Hess M, Ulrich RG, Reetz J, Schielke A. Detection of a novel hepatitis E-like virus in faeces of wild rats using a nested broad-spectrum RT-PCR. J Gen Virol. 2010;91(Pt 3):750–8.", "Murphy EG, Williams NJ, Jennings D, Chantrey J, Verin R, Grierson S, et al. First detection of Hepatitis E virus (Orthohepevirus C) in wild brown rats (Rattus norvegicus) from Great Britain. Zoonoses Public Health. 2019;66(6):686–94.", _x000D_
"De Sabato L, Ianiro G, Monini M, De Lucia A, Ostanello F, Di Bartolo I. Detection of hepatitis E virus RNA in rats caught in pig farms from northern Italy. Zoonoses Public Health. 2020;67(1):62–9.", "Lack JB, Volk K, Van Den Bussche RA. Hepatitis E virus genotype 3 in wild rats, United States. Emerg Infect Dis. 2012;18(8):1268–73.", "Ryll R, Bernstein S, Heuser E, Schlegel M, Dremsek P, Zumpe M, et al. Detection of rat hepatitis E virus in wild Norway rats (Rattus norvegicus) and black rats (Rattus rattus) from 11 European countries. Vet Microbiol. 2017;208:58–68.", _x000D_
"Cheng X, Wang S, Dai X, Shi C, Wen Y, Zhu M, et al. Rabbit as a novel animal model for hepatitis E virus infection and vaccine evaluation. PLoS One. 2012;7(12):e51616.", "Cao YF, Tao H, Hu YM, Shi CB, Wu X, Liang Q, et al. A phase 1 randomized open-label clinical study to evaluate the safety and tolerability of a novel recombinant hepatitis E vaccine. Vaccine. 2017;35(37):5073–80.", "Wen J, Behloul N, Dai X, Dong C, Liang J, Zhang M, et al. Immunogenicity difference between two hepatitis E vaccines derived from genotype 1 and 4. Antivir Res. 2016;128:36–42.", _x000D_
"Arce LP, Raya Tonetti MF, Raimondo MP, Müller MF, Salva S, Álvarez S. et al., Oral vaccination with hepatitis E virus capsid protein and immunobiotic bacterium-like particles induce intestinal and systemic immunity in mice. Probiotics Antimicrob Proteins. 2020;12(3):961–72.", "Backer JA, Berto A, McCreary C, Martelli F, van der Poel WH. Transmission dynamics of hepatitis E virus in pigs: estimation from field data and effect of vaccination. Epidemics. 2012;4(2):86–92."), journal.title = c("Viruses", _x000D_
"Front Sustainable Food Syst", "J Clin Microbiol", "Vet Res", "Emerg Infect Dis", "Transbound Emerg Dis", "Cold Spring Harb Perspect Med", "EFSA J", "BMC Vet Res", "BMC Vet Res", "Vet Res", "BMC Vet Res", "Vet Microbiol", "Vet Res", "Vet Res", "Vet Microbiol", "Int J Food Microbiol", "Vet Microbiol", "J Med Virol", "Vet Microbiol", "Infect Genet Evol", "Front Vet Sci", "BMC Vet Res", NA, "Risk Anal", "J Clin Microbiol", "J Clin Microbiol", "Front Microbiol", "Vet Rec.", "J Hepatol", "Epidemiol Infect", _x000D_
"Proc Natl Acad Sci U S A", "Nature.", "Epidemics.", "Food Environ Virol.", "Prev Vet Med", "J Clin Transl Hepatol", "Nat Commun", "Am J Trop Med Hyg.", "J Viral Hepat", "Can J Vet Res", "Arch Virol", "Vet J (London, England : 1997)", "Vector Borne Zoonotic Dis", "Transbound Emerg Dis", "Vet Microbiol", "BMC Res Notes", "PLoS One", "Can J Vet Res", "J Vet Diagn Invest", "BMC Res Notes", "Vet Microbiol", "Vet Microbiol", "Vet Microbiol", "Food Environ Virol.", "J Food Prot", "Epidemiol Infect", NA, _x000D_
"Transbound Emerg Dis", "Can J Vet Res", "Ir Vet J", "Transbound Emerg Dis", "Am J Trop Med Hyg", "Parasitology.", "Virol J", "Res Vet Sci", "BMC Vet Res", "Annu Rev Anim Biosci.", "Annu Rev Anim Biosci", "Comp Immunol Microbiol Infect Dis", "Epidemiol Infect", "Foodborne Pathog Dis", "Epidemiol Infect", "Zoonoses Public Health", "Appl Environ Microbiol", "Vet Rec.", "J Water Health", "Food Environ Virol", "J Clin Virol", "J Anim Sci", "Food Environ Virol.", "Infect Genet Evol.", NA, "Virol J", "PLoS One", _x000D_
"Vet Rec", "J Gen Virol", "Zoonoses Public Health", "Zoonoses Public Health", "Emerg Infect Dis", "Vet Microbiol", "PLoS One", "Vaccine.", "Antivir Res", NA, "Epidemics."), volume.title = c(NA, NA, NA, NA, NA, NA, NA, NA, NA, NA, NA, NA, NA, NA, NA, NA, NA, NA, NA, NA, NA, NA, NA, NA, NA, NA, NA, NA, NA, NA, NA, NA, NA, NA, NA, NA, NA, NA, NA, NA, NA, NA, NA, NA, NA, NA, NA, NA, NA, NA, NA, NA, NA, NA, NA, NA, NA, "Good practices for biosecurity in the pig sector. FAO Animal Production and Health Paper", _x000D_
NA, NA, NA, NA, NA, NA, NA, NA, NA, NA, NA, NA, NA, NA, NA, NA, NA, NA, NA, NA, NA, NA, NA, NA, NA, NA, NA, NA, NA, NA, NA, NA, NA, NA, NA, NA, NA, NA))</t>
  </si>
  <si>
    <t>189</t>
  </si>
  <si>
    <t>list(name = "Dutch Public Private Partnership ‘TKI Agri&amp;Food’ financed by Dutch Ministry of Economic Affairs and private partners", award = "TKI AF-18119")</t>
  </si>
  <si>
    <t>list(date = c("2021-02-05", "2021-02-05"), content.version = c("tdm", "vor"), delay.in.days = c(0, 0), URL = c("http://creativecommons.org/licenses/by/4.0/", "http://creativecommons.org/licenses/by/4.0/"))</t>
  </si>
  <si>
    <t>list(value = c("22 September 2020", "1 January 2021", "5 February 2021", "Not Applicable.", "Not Applicable.", "The authors declare that they have no competing interests."), order = c(1, 2, 3, 1, 2, 3), name = c("received", "accepted", "first_online", "Ethics", "Ethics", "Ethics"), label = c("Received", "Accepted", "First Online", NA, NA, NA), group.name = c("ArticleHistory", "ArticleHistory", "ArticleHistory", "EthicsHeading", "EthicsHeading", "EthicsHeading"), group.label = c("Article History", _x000D_
"Article History", "Article History", "Ethics approval and consent to participate", "Consent for publication", "Competing interests"))</t>
  </si>
  <si>
    <t>10.1186/s13567-017-0436-3</t>
  </si>
  <si>
    <t>2017-05-25</t>
  </si>
  <si>
    <t>https://doi.org/10.1186/s13567-017-0436-3</t>
  </si>
  <si>
    <t>list(ORCID = c("https://orcid.org/0000-0002-6821-4131", NA, NA), authenticated.orcid = c(FALSE, NA, NA), given = c("Morgane", "Mathieu", "Nicolas"), family = c("Salines", "Andraud", "Rose"), sequence = c("first", "additional", "additional"))</t>
  </si>
  <si>
    <t>list(URL = "http://link.springer.com/content/pdf/10.1186/s13567-017-0436-3.pdf", content.type = "application/pdf", content.version = "vor", intended.application = "similarity-checking")</t>
  </si>
  <si>
    <t>list(key = c("436_CR1", "436_CR2", "436_CR3", "436_CR4", "436_CR5", "436_CR6", "436_CR7", "436_CR8", "436_CR9", "436_CR10", "436_CR11", "436_CR12", "436_CR13", "436_CR14", "436_CR15", "436_CR16", "436_CR17", "436_CR18", "436_CR19", "436_CR20", "436_CR21", "436_CR22", "436_CR23", "436_CR24", "436_CR25", "436_CR26", "436_CR27", "436_CR28", "436_CR29", "436_CR30", "436_CR31", "436_CR32", "436_CR33", "436_CR34", "436_CR35", "436_CR36", "436_CR37", "436_CR38", "436_CR39", "436_CR40", "436_CR41", "436_CR42", _x000D_
"436_CR43", "436_CR44", "436_CR45", "436_CR46", "436_CR47", "436_CR48", "436_CR49", "436_CR50", "436_CR51", "436_CR52", "436_CR53", "436_CR54", "436_CR55", "436_CR56", "436_CR57", "436_CR58", "436_CR59", "436_CR60", "436_CR61", "436_CR62", "436_CR63", "436_CR64", "436_CR65", "436_CR66", "436_CR67", "436_CR68", "436_CR69", "436_CR70", "436_CR71", "436_CR72", "436_CR73", "436_CR74", "436_CR75", "436_CR76", "436_CR77", "436_CR78", "436_CR79", "436_CR80", "436_CR81", "436_CR82", "436_CR83", "436_CR84", _x000D_
"436_CR85", "436_CR86", "436_CR87", "436_CR88", "436_CR89", "436_CR90", "436_CR91", "436_CR92", "436_CR93", "436_CR94", "436_CR95", "436_CR96", "436_CR97", "436_CR98", "436_CR99", "436_CR100", "436_CR101", "436_CR102", "436_CR103", "436_CR104", "436_CR105", "436_CR106", "436_CR107", "436_CR108", "436_CR109", "436_CR110", "436_CR111", "436_CR112", "436_CR113", "436_CR114", "436_CR115", "436_CR116", "436_CR117", "436_CR118", "436_CR119", "436_CR120", "436_CR121", "436_CR122", "436_CR123", "436_CR124", _x000D_
"436_CR125", "436_CR126", "436_CR127", "436_CR128", "436_CR129", "436_CR130", "436_CR131", "436_CR132", "436_CR133", "436_CR134", "436_CR135", "436_CR136", "436_CR137", "436_CR138", "436_CR139", "436_CR140", "436_CR141", "436_CR142", "436_CR143", "436_CR144", "436_CR145", "436_CR146", "436_CR147", "436_CR148", "436_CR149", "436_CR150"), doi.asserted.by = c("crossref", "crossref", "crossref", "crossref", "crossref", "crossref", "crossref", "crossref", "crossref", "crossref", "crossref", "crossref", _x000D_
"crossref", "crossref", "crossref", "crossref", "crossref", "crossref", "crossref", "crossref", "crossref", "crossref", "crossref", NA, "crossref", "publisher", "publisher", "publisher", "crossref", "crossref", NA, "crossref", NA, "crossref", "crossref", "crossref", "crossref", "crossref", "crossref", "crossref", "crossref", "crossref", "crossref", NA, "crossref", "crossref", "crossref", "crossref", "crossref", "crossref", "crossref", "crossref", "crossref", "crossref", "crossref", NA, "crossref", _x000D_
"crossref", "crossref", "crossref", "crossref", "crossref", "crossref", "crossref", "crossref", "crossref", "crossref", "crossref", NA, "crossref", "crossref", "crossref", NA, "publisher", "crossref", "crossref", "crossref", "crossref", "crossref", "crossref", "crossref", "crossref", "crossref", "crossref", "crossref", "crossref", "crossref", "crossref", NA, "crossref", "crossref", "crossref", "crossref", "crossref", "crossref", "crossref", NA, "crossref", "crossref", "crossref", "crossref", NA, _x000D_
"crossref", "crossref", "crossref", "crossref", NA, "crossref", "crossref", NA, "crossref", NA, "crossref", "crossref", "crossref", "crossref", "crossref", NA, "publisher", "crossref", "crossref", "crossref", "crossref", "crossref", "crossref", "crossref", "crossref", "crossref", "crossref", "crossref", "crossref", "crossref", "crossref", "crossref", "crossref", "crossref", "crossref", "publisher", "crossref", "crossref", "crossref", "crossref", "crossref", "crossref", "crossref", "crossref", "crossref", _x000D_
"crossref", "crossref", NA), first.page = c("145", "1481", "494", "698", "419", "9714", "825", "484", "162", "46", "248", "181", "361", "412", "1217", "2237", "1396", "47", "1579", "698", "75", "640", "1934", "95", "2403", NA, NA, NA, "15", "9", "159", "e105527", NA, "40", "102", "55", "253", "940", "86", "69", "27", "19", "474", "176", "17", "462", "223", "7", "5047", "567", "2889", "78", "e88106", "e0139893", "1157", "303", "330", "1925", "930", "32", "5153", "118", "296", "179", "329", "1515", _x000D_
"1358", "1282", NA, "935", "477", "329", "666", NA, "2351", "912", "50", "200", "228", "166", "525", "223", "1213", "384", "1326", "3602", "38", "117", "236", "683", "1367", "130", "261", "257", "291", "1391", "27", "12", "739", "277", "814", "227", "21", "106", "103", "154", "47", "144", "765", "676", "e22673", "1488", "496", "1732", "236", "647", "1306", "459", NA, "477", "655", "517", "335", "1255", "60", "407", "399", "232", "699", "415", "162", "537", "2547", "403", "2099", "11", "8", NA, "156", _x000D_
"488", "1684", "1171", "160", "105", "e8156", "1750", "492", "1727", "689", NA), DOI = c("10.1002/rmv.384", "10.1053/j.gastro.2011.02.050", "10.1016/j.jhep.2007.12.008", "10.1016/S1473-3099(08)70255-X", "10.1016/j.cimid.2011.07.003", "10.1128/JVI.72.12.9714-9721.1998", "10.1086/655898", "10.1159/000335664", "10.1016/j.jcv.2011.11.012", "10.1051/vetres/2010018", "10.1016/j.vetmic.2008.09.075", "10.1017/S0950268816002144", "10.1017/S0950268810001342", "10.1186/1756-0500-4-412", "10.1007/s00705-010-0706-0", _x000D_
"10.1017/S0950268814003100", "10.3201/eid2108.141995", "10.1016/j.vetmic.2008.04.028", "10.1002/jmv.20741", "10.1089/fpd.2012.1369", "10.1016/j.vetmic.2008.06.026", "10.4315/0362-028X.JFP-13-302", "10.1017/S0950268813003063", NA, "10.1017/S0950268813000113", "10.3390/v8080236", "10.1111/tbed.12435", "10.1111/tbed", "10.1016/j.vetmic.2015.08.022", "10.1186/1746-6148-3-9", NA, "10.1371/journal.pone.0105527", NA, "10.1051/vetres:2008017", "10.1186/1297-9716-44-102", "10.1186/s13567-015-0207-y", "10.1089/fpd.2014.1841", _x000D_
"10.1111/j.1539-6924.2010.01546.x", "10.1016/j.epidem.2012.02.002", "10.1002/jmv.21647", "10.1016/j.vetmic.2010.08.010", "10.1016/j.vetmic.2008.04.036", "10.1016/j.tvjl.2008.08.001", NA, "10.1016/j.virusres.2011.04.010", "10.1177/104063870601800506", "10.1136/vr.154.8.223", "10.1186/1746-6148-5-7", "10.1128/JCM.42.11.5047-5052.2004", "10.1017/S0950268807008941", "10.4315/0362-028X-70.12.2889", "10.1016/j.vetmic.2009.03.008", "10.1371/journal.pone.0088106", "10.1371/journal.pone.0139893", "10.1007/s00705-010-0679-z", _x000D_
NA, "10.1016/j.vetmic.2010.12.007", "10.3201/eid2011.140891", "10.1086/432488", "10.1016/j.ijfoodmicro.2007.11.068", "10.1128/AEM.00436-12", "10.1016/j.prevetmed.2013.06.008", "10.1007/s12560-016-9252-6", "10.1016/j.tvjl.2010.09.030", "10.1016/j.jviromet.2009.10.019", "10.1016/j.rvsc.2012.06.003", "10.3201/eid1808.111647", "10.3201/eid1808.111783", NA, "10.1590/S0074-02762012000700016", "10.1016/j.cimid.2012.04.004", "10.4269/ajtmh.2012.12-0615", NA, "10.1007/s12560-017-9281-9", "10.1099/vir.0.19242-0", _x000D_
"10.1099/vir.0.82613-0", "10.1016/j.jcv.2011.06.006", "10.1007/s12560-016-9243-7", "10.4269/ajtmh.1995.53.228", "10.1002/(SICI)1096-9071(200002)60:2&lt;166::AID-JMV10&gt;3.0.CO;2-8", "10.1002/jmv.2067", "10.1046/j.1365-2893.2001.00290.x", "10.1128/CDLI.8.6.1213-1219.2001", "10.4269/ajtmh.2002.66.384", "10.1128/JCM.40.4.1326-1332.2002", "10.1128/JCM.41.8.3602-3608.2003", "10.1002/jmv.20059", "10.1590/S0074-02762005000200003", NA, "10.1016/j.tvjl.2006.02.016", "10.1292/jvms.70.1367", "10.1016/j.tvjl.2006.11.018", _x000D_
"10.1136/vr.163.9.261", "10.1016/j.vetmic.2007.07.001", "10.1111/j.1863-2378.2008.01136.x", "10.1002/jmv.21246", NA, "10.1186/1751-0147-50-12", "10.1007/s00705-008-0046-5", "10.1016/j.jcv.2009.01.008", "10.1128/JCM.01309-08", NA, "10.1292/jvms.71.21", "10.1016/j.vetmic.2009.11.004", "10.1007/s00705-009-0544-0", "10.1016/j.meegid.2009.09.011", NA, "10.1016/j.vetmic.2010.05.002", "10.1089/vbz.2009.0168", NA, "10.1371/journal.pone.0022673", NA, "10.1111/j.1751-0813.2011.00848.x", "10.1016/j.meegid.2011.07.007", _x000D_
"10.1016/j.vetmic.2010.10.024", "10.4269/ajtmh.2011.10-0456", "10.1016/j.meegid.2011.04.022", NA, "10.3402/iee.v1i0.7331", "10.1111/j.1863-2378.2012.01488.x", "10.1089/fpd.2012.1141", "10.1556/AVet.2013.031", "10.1016/j.meegid.2012.12.022", "10.1016/j.rvsc.2013.09.006", "10.1016/j.vetmic.2013.10.018", "10.1016/j.vetmic.2014.06.004", "10.1007/s11250-013-0503-3", "10.1016/j.ijid.2014.10.018", "10.4269/ajtmh.14-0144", "10.1016/j.vetmic.2014.06.006", "10.1186/1743-422X-11-162", "10.1111/zph.12103", "10.1007/s00705-015-2538-4", _x000D_
"10.1007/s12560-015-9210-8", "10.4315/0362-028X.JFP-15-159", "10.1186/s12917-015-0322-z", "10.1186/s13620-015-0036-3", "10.1111/tbed.12533", "10.1007/s12560-016-9231-y", "10.1002/jmv.2170", "10.1128/JCM.43.4.1684-1688.2005", "10.4269/ajtmh.2006.75.1171", "10.1016/j.ijfoodmicro.2007.03.008", "10.1016/j.vetmic.2006.08.027", "10.1371/journal.pone.0008156", "10.1002/jmv.21553", "10.1016/j.rvsc.2009.12.011", "10.1016/j.meegid.2011.07.009", "10.1007/s00705-010-0883-x", NA), volume = c("13", "140", "48", _x000D_
"8", "34", "72", "202", "55", "53", "41", "135", "145", "139", "4", "155", "143", "21", "132", "78", "10", "133", "77", "142", "80", "141", NA, NA, NA, "180", "3", "46", "9", NA, "39", "44", "46", "12", "31", "4", "82", "148", "132", "182", "48", "159", "18", "154", "5", "42", "136", "70", "138", "9", "10", "155", "67", "149", "20", "192", "123", "78", "112", "8", "190", "163", "93", "18", "18", NA, "107", "35", "88", "19", NA, "84", "88", "52", "8", "53", "60", "65", "8", "8", "66", "40", "41", _x000D_
"73", "100", "71", "173", "70", "175", "163", "126", "55", "80", "72", "50", "153", "44", "47", "50", "71", "143", "155", "10", "31", "146", "10", "37", "6", "17", "89", "11", "149", "84", "11", "11", NA, "59", "9", "61", "14", "95", "168", "172", "46", "29", "91", "172", "11", "61", "160", "7", "78", "11", "68", NA, "8", "66", "43", "75", "117", "119", "4", "81", "88", "11", "156", NA), author = c("SU Emerson", "N Kamar", "RH Purcell", "HR Dalton", "N Rose", "XJ Meng", "P Colson", "V Moal", "A Motte", _x000D_
"N Pavio", "M Casas", "H Lange", "F Widen", "N Jiménez de Oya", "Jirintai Jinshan", "C Crossan", "S Grierson", "I Bartolo Di", "MS Munne", "S Hinjoy", "W Li", "SA Rutjes", "S Walachowski", "B Wilhelm", "YH Lu", "F Jori", "D Thiry", "D Thiry", "J Schlosser", "K Satou", "N Rose", "M Andraud", NA, "M Bouwknegt", "M Andraud", "M Salines", "T Kantala", "M Bouwknegt", "JA Backer", "Y Kanai", "M Casas", "N Deus de", "DR Santos dos", "F Klobasa", "BJ Sanford", "S Fernández-Barredo", "M Banks", "M Bouwknegt", _x000D_
"C Kasorndorkbua", "M Bouwknegt", "M Bouwknegt", "M Casas", "H Liang", "VA Morozov", "M Hosmillo", "C Kasorndorkbua", "I Bartolo Di", "N Pavio", "SU Emerson", "AR Feagins", "E Barnaud", "S Dorjee", "N Nantel-Fortier", "M Casas", "N Rose", "NR Gardinali", "A Berto", "I Bartolo Di", NA, "NR Gardinali", "AJ Souza de", "S Temmam", "S Paula de", "O Mykytczuk", "Y Yazaki", "AR Feagins", "JJ Wenzel", "FH Heldt", "ET Clayson", "JC Wu", "O Garkavenko", "VA Arankalle", "D Yoo", "MR Withers", "FF Huang", "IS Choi", _x000D_
"ID Wibawa", "CL Vitral", "S Fernández-Barredo", "K Jung", "SE Kim", "C Seminati", "C McCreary", "H Ning", "W Zhang", "X Li", "P Ward", "Y Yan", "JN Yu", "G Reuter", "ZJ Shao", "G Masia", "C Sakano", "P Forgách", "B Martino Di", "M Kaba", "JB Geng", "SØ Breum", "Y Geng", "YG Xia", "RW Hakze-van der Honing", "MC Dell’Amico", "M Kaba", "A Steyer", "DR Santos dos", "R Vivek", "JV Conlan", "Q Shen", "N Martinelli", "A Berto", "S Wacheck", "Z Lipej", "M de la Caridad Montalvo Villalba", "T Kantala", _x000D_
"P Machnowska", "D Thiry", "MV Costa Lana da", "A Aniţă", "OA Owolodun", "XJ Wang", "X Shu", "C Burri", "M Monini", "A Ivanova", "N Costanzo", "X Liu", "M O’Connor", "C Caruso", "T Merino-Ramos", "JC Wu", "K Cooper", "I Nakai", "D Leblanc", "N Deus de", "W Zhang", "M Kaba", "F Martelli", "R Feng", "T Utsumi", NA), year = c("2003", "2011", "2008", "2008", "2011", "1998", "2010", "2012", "2012", "2010", "2009", "2017", "2011", "2011", "2010", "2015", "2015", "2008", "2006", "2013", "2009", "2014", _x000D_
"2014", "2016", "2013", "2016", "2015", "2016", "2015", "2007", "2014", "2014", NA, "2008", "2013", "2015", "2015", "2011", "2012", "2010", "2011", "2008", "2009", "1987", "2011", "2006", "2004", "2009", "2004", "2008", "2007", "2009", "2014", "2015", "2010", "2003", "2011", "2014", "2005", "2008", "2012", "2013", "2016", "2011", "2010", "2012", "2012", "2012", NA, "2012", "2012", "2013", "2013", "2017", "2003", "2007", "2011", "2016", "1995", "2000", "2001", "2001", "2001", "2002", "2002", "2003", _x000D_
"2004", "2005", "2007", "2007", "2008", "2008", "2008", "2008", "2008", "2008", "2008", "2008", "2008", "2009", "2009", "2009", "2009", "2010", "2010", "2010", "2010", "2010", "2010", "2010", "2011", "2011", "2011", "2011", "2011", "2011", "2011", "2011", "2011", "2012", "2012", "2013", "2013", "2013", "2014", "2014", "2014", "2014", "2014", "2014", "2014", "2014", "2015", "2015", "2015", "2015", "2015", "2016", "2016", "2002", "2005", "2006", "2007", "2007", "2009", "2009", "2010", "2011", "2011", _x000D_
NA), unstructured = c("Emerson SU, Purcell RH (2003) Hepatitis E virus. Rev Med Virol 13:145–154", "Kamar N, Garrouste C, Haagsma EB, Garrigue V, Pischke S, Chauvet C, Dumortier J, Cannesson A, Cassuto-Viguier E, Thervet E, Conti F, Lebray P, Dalton HR, Santella R, Kanaan N, Essig M, Mousson C, Radenne S, Roque-Afonso AM, Izopet J, Rostaing L (2011) Factors associated with chronic hepatitis in patients with hepatitis E virus infection who have received solid organ transplants. Gastroenterology 140:1481–1489", _x000D_
"Purcell RH, Emerson SU (2008) Hepatitis E: an emerging awareness of an old disease. J Hepatol 48:494–503", "Dalton HR, Bendall R, Ijaz S, Banks M (2008) Hepatitis E: an emerging infection in developed countries. Lancet Infect Dis 8:698–709", "Rose N, Lunazzi A, Dorenlor V, Merbah T, Eono F, Eloit M, Madec F, Pavio N (2011) High prevalence of hepatitis E virus in French domestic pigs. Comp Immunol Microbiol Infect Dis 34:419–427", "Meng XJ, Halbur PG, Shapiro MS, Govindarajan S, Bruna JD, Mushahwar IK, Purcell RH, Emerson SU (1998) Genetic and experimental evidence for cross-species infection by swine hepatitis E virus. J Virol 72:9714–9721", _x000D_
"Colson P, Borentain P, Queyriaux B, Kaba M, Moal V, Gallian P, Heyries L, Raoult D, Gerolami R (2010) Pig liver sausage as a source of hepatitis E virus transmission to humans. J Infect Dis 202:825–834", "Moal V, Gerolami R, Colson P (2012) First human case of co-infection with two different subtypes of hepatitis E virus. Intervirology 55:484–487", "Motte A, Roquelaure B, Galambrun C, Bernard F, Zandotti C, Colson P (2012) Hepatitis E in three immunocompromized children in southeastern France. J Clin Virol 53:162–166", _x000D_
"Pavio N, Meng XJ, Renou C (2010) Zoonotic hepatitis E: animal reservoirs and emerging risks. Vet Res 41:46", "Casas M, Pujols J, Rosell R, de Deus N, Peralta B, Pina S, Casal J, Martin M (2009) Retrospective serological study on hepatitis E infection in pigs from 1985 to 1997 in Spain. Vet Microbiol 135:248–252", "Lange H, Øverbø J, Borgen K, Dudman S, Hoddevik G, Urdahl AM, Vold L, Sjurseth SK (2017) Hepatitis E in Norway: seroprevalence in humans and swine. Epidemiol Infect 145:181–186", _x000D_
"Widen F, Sundqvist L, Matyi-Toth A, Metreveli G, Belak S, Hallgren G, Norder H (2011) Molecular epidemiology of hepatitis E virus in humans, pigs and wild boars in Sweden. Epidemiol Infect 139:361–371", "Jiménez de Oya N, de Blas I, Blázquez AB, Martin-Acebes MA, Halaihel N, Gironés O, Saiz JC, Escribano-Romero E (2011) Widespread distribution of hepatitis E virus in Spanish pig herds. BMC Res Notes 4:412", "Jinshan Jirintai, Manglai D, Takahashi M, Nagashima S, Okamoto H (2010) Molecular and serological survey of hepatitis E virus infection among domestic pigs in Inner Mongolia, China. Arch Virol 155:1217–1226", _x000D_
"Crossan C, Grierson S, Thomson J, Ward A, Nunez-Garcia J, Banks M, Scobie L (2015) Prevalence of hepatitis E virus in slaughter-age pigs in Scotland. Epidemiol Infect 143:2237–2240", "Grierson S, Heaney J, Cheney T, Morgan D, Wyllie S, Powell L, Smith D, Ijaz S, Steinbach F, Choudhury B, Tedder RS (2015) Prevalence of hepatitis E virus infection in pigs at the time of slaughter, United Kingdom, 2013. Emerg Infect Dis 21:1396–1401", "Di Bartolo I, Martelli F, Inglese N, Pourshaban M, Caprioli A, Ostanello F, Ruggeri FM (2008) Widespread diffusion of genotype 3 hepatitis E virus among farming swine in Northern Italy. Vet Microbiol 132:47–55", _x000D_
"Munne MS, Vladimirsky S, Otegui L, Castro R, Brajterman L, Soto S, Guarnera E, Molina V, Monfellano M, Schlauder GG, González JE (2006) Identification of the first strain of swine hepatitis E virus in South America and prevalence of anti-HEV antibodies in swine in Argentina. J Med Virol 78:1579–1583", "Hinjoy S, Nelson KE, Gibbons RV, Jarman RG, Chinnawirotpisan P, Fernandez S, Tablerk P, Labrique AB, Patchanee P (2013) A cross-sectional study of hepatitis E virus infection in pigs in different-sized farms in northern Thailand. Foodborne Pathog Dis 10:698–704", _x000D_
"Li W, She R, Wei H, Zhao J, Wang Y, Sun Q, Zhang Y, Wang D, Li R (2009) Prevalence of hepatitis E virus in swine under different breeding environment and abattoir in Beijing, China. Vet Microbiol 133:75–83", "Rutjes SA, Bouwknegt M, van der Giessen JW, de Roda Husman AM, Reusken CB (2014) Seroprevalence of hepatitis E virus in pigs from different farming systems in The Netherlands. J Food Prot 77:640–642", "Walachowski S, Dorenlor V, Lefevre J, Lunazzi A, Eono F, Merbah T, Eveno E, Pavio N, Rose N (2014) Risk factors associated with the presence of hepatitis E virus in livers and seroprevalence in slaughter-age pigs: a retrospective study of 90 swine farms in France. Epidemiol Infect 142:1934–1944", _x000D_
"Wilhelm B, Leblanc D, Leger D, Gow S, Deckert A, Pearl DL, Friendship R, Rajić A, Houde A, McEwen S (2016) Farm-level prevalence and risk factors for detection of hepatitis E virus, porcine enteric calicivirus, and rotavirus in Canadian finisher pigs. Can J Vet Res 80:95–105", "Lu YH, Qian HZ, Hu AQ, Qin X, Jiang QW, Zheng YJ (2013) Seasonal pattern of hepatitis E virus prevalence in swine in two different geographical areas of China. Epidemiol Infect 141:2403–2409", "Jori F, Laval M, Maestrini O, Casabianca F, Charrier F, Pavio N (2016) Assessment of domestic pigs, wild boars and feral hybrid pigs as reservoirs of hepatitis E virus in Corsica, France. Viruses. doi: 10.3390/v8080236", _x000D_
"Thiry D, Mauroy A, Saegerman C, Licoppe A, Fett T, Thomas I, Brochier B, Thiry E, Linden A (2015) Belgian wildlife as potential zoonotic reservoir of hepatitis E virus. Transbound Emerg Dis. doi: 10.1111/tbed.12435", "Thiry D, Rose N, Mauroy A, Paboeuf F, Dams L, Roels S, Pavio N, Thiry E (2016) Susceptibility of pigs to zoonotic hepatitis E virus genotype 3 isolated from a wild boar. Transbound Emerg Dis. doi: 10.1111/tbed", "Schlosser J, Vina-Rodriguez A, Fast C, Groschup MH, Eiden M (2015) Chronically infected wild boar can transmit genotype 3 hepatitis E virus to domestic pigs. Vet Microbiol 180:15–21", _x000D_
"Satou K, Nishiura H (2007) Transmission dynamics of hepatitis E among swine: potential impact upon human infection. BMC Vet Res 3:9", "Rose N, Pavio N (2014) Epidemiology of hepatitis E virus in pigs: the way forward to limit consumer exposure (in french). Journées Recherche Porcine 46:159–168", "Andraud M, Casas M, Pavio N, Rose N (2014) Early-life hepatitis E infection in pigs: the importance of maternally-derived antibodies. PLoS One 9:e105527", "Rose N, Salines M, Andraud M, Bourry O, Barnaud E, Pavio N (2017) The infection by the Porcine Reproductive and Respiratory Syndrome (PRRS) virus promotes chronic hepatitis E virus infection in pigs (in french). Bulletin Epidemiologique Santé Alimentation (in press). http://bulletinepidemiologique.mag.anses.fr/sites/default/files/M-083_2016-10-19_SRDP-HepE_Pub-Antpdf", _x000D_
"Bouwknegt M, Frankena K, Rutjes SA, Wellenberg GJ, de Roda Husman AM, van der Poel WH, de Jong MC (2008) Estimation of hepatitis E virus transmission among pigs due to contact-exposure. Vet Res 39:40", "Andraud M, Dumarest M, Cariolet R, Aylaj B, Barnaud E, Eono F, Pavio N, Rose N (2013) Direct contact and environmental contaminations are responsible for HEV transmission in pigs. Vet Res 44:102", "Salines M, Barnaud E, Andraud M, Eono F, Renson P, Bourry O, Pavio N, Rose N (2015) Hepatitis E virus chronic infection of swine co-infected with porcine reproductive and respiratory syndrome virus. Vet Res 46:55", _x000D_
"Kantala T, Heinonen M, Oristo S, von Bonsdorff CH, Maunula L (2015) Hepatitis E virus in young pigs in Finland and characterization of the isolated partial genomic sequences of genotype 3 HEV. Foodborne Pathog Dis 12:253–260", "Bouwknegt M, Teunis PF, Frankena K, de Jong MC, de Roda Husman AM (2011) Estimation of the likelihood of fecal-oral HEV transmission among pigs. Risk Anal 31:940–950", "Backer JA, Berto A, McCreary C, Martelli F, van der Poel WH (2012) Transmission dynamics of hepatitis E virus in pigs: estimation from field data and effect of vaccination. Epidemics 4:86–92", _x000D_
"Kanai Y, Tsujikawa M, Yunoki M, Nishiyama S, Ikuta K, Hagiwara K (2010) Long-term shedding of hepatitis E virus in the feces of pigs infected naturally, born to sows with and without maternal antibodies. J Med Virol 82:69–76", "Casas M, Cortés R, Pina S, Peralta B, Allepuz A, Cortey M, Casal J, Martín M (2011) Longitudinal study of hepatitis E virus infection in Spanish farrow-to-finish swine herds. Vet Microbiol 148:27–34", "de Deus N, Casas M, Peralta B, Nofrarias M, Pina S, Martin M, Segales J (2008) Hepatitis E virus infection dynamics and organic distribution in naturally infected pigs in a farrow-to-finish farm. Vet Microbiol 132:19–28", _x000D_
"dos Santos DR, Vitral CL, de Paula VS, Marchevsky RS, Lopes JF, Gaspar AM, Saddi TM, Júnior NC, Guimarães Fde R, Júnior JG, Ximenes LL, Souto FJ, Pinto MA (2009) Serological and molecular evidence of hepatitis E virus in swine in Brazil. Vet J 182:474–480", "Klobasa F, Butler JE (1987) Absolute and relative concentrations of immunoglobulins G, M, and A, and albumin in the lacteal secretion of sows of different lactation numbers. Am J Vet Res 48:176–182", "Sanford BJ, Dryman BA, Huang YW, Feagins AR, LeRoith T, Meng XJ (2011) Prior infection of pigs with a genotype 3 swine hepatitis E virus (HEV) protects against subsequent challenges with homologous and heterologous genotypes 3 and 4 human HEV. Virus Res 159:17–22", _x000D_
"Fernández-Barredo S, Galiana C, García A, Vega S, Gómez MT, Pérez-Gracia MT (2006) Detection of hepatitis E virus shedding in feces of pigs at different stages of production using reverse transcription-polymerase chain reaction. J Vet Diagn Invest 18:462–465", "Banks M, Heath GS, Grierson SS, King DP, Gresham A, Girones R, Widen F, Harrison TJ (2004) Evidence for the presence of hepatitis E virus in pigs in the United Kingdom. Vet Rec 154:223–227", "Bouwknegt M, Rutjes SA, Reusken CB, Stockhofe-Zurwieden N, Frankena K, de Jong MC, de Roda Husman AM, Poel WH (2009) The course of hepatitis E virus infection in pigs after contact-infection and intravenous inoculation. BMC Vet Res 5:7", _x000D_
"Kasorndorkbua C, Guenette DK, Huang FF, Thomas PJ, Meng XJ, Halbur PG (2004) Routes of transmission of swine hepatitis E virus in pigs. J Clin Microbiol 42:5047–5052", "Bouwknegt M, Engel B, Herremans MM, Widdowson MA, Worm HC, Koopmans MP, Frankena K, de Roda Husman AM, De Jong MC, Van Der Poel WH (2008) Bayesian estimation of hepatitis E virus seroprevalence for populations with different exposure levels to swine in The Netherlands. Epidemiol Infect 136:567–576", "Bouwknegt M, Lodder-Verschoor F, van der Poel WH, Rutjes SA, de Roda Husman AM (2007) Hepatitis E virus RNA in commercial porcine livers in The Netherlands. J Food Prot 70:2889–2895", _x000D_
"Casas M, Pina S, de Deus N, Peralta B, Martín M, Segalés J (2009) Pigs orally inoculated with swine hepatitis E virus are able to infect contact sentinels. Vet Microbiol 138:78–84", "Liang H, Su S, Deng S, Gu H, Ji F, Wang L, Liang C, Wang H, Zhang G (2014) The prevalence of hepatitis E virus infections among swine, swine farmers and the general population in Guangdong province, China. PLoS One 9:e88106", "Morozov VA, Morozov AV, Rotem A, Barkai U, Bornstein S, Denner J (2015) Extended microbiological characterization of Göttingen minipigs in the context of xenotransplantation: detection and vertical transmission of hepatitis E virus. PLoS One 10:e0139893", _x000D_
"Hosmillo M, Jeong YJ, Kim HJ, Park JG, Nayak MK, Alfajaro MM, Collantes TM, Park SJ, Ikuta K, Yunoki M, Kang MI, Park SI, Cho KO (2010) Molecular detection of genotype 3 porcine hepatitis E virus in aborted fetuses and their sows. Arch Virol 155:1157–1161", "Kasorndorkbua C, Thacker BJ, Halbur PG, Guenette DK, Buitenwerf RM, Royer RL, Meng XJ (2003) Experimental infection of pregnant gilts with swine hepatitis E virus. Can J Vet Res 67:303–306", "Di Bartolo I, Ponterio E, Castellini L, Ostanello F, Ruggeri FM (2011) Viral and antibody HEV prevalence in swine at slaughterhouse in Italy. Vet Microbiol 149:330–338", _x000D_
"Pavio N, Merbah T, Thébault A (2014) Frequent hepatitis E virus contamination in food containing raw pork liver, France. Emerg Infect Dis 20:1925–1927", "Emerson SU, Arankalle VA, Purcell RH (2005) Thermal stability of hepatitis E virus. J Infect Dis 192:930–933", "Feagins AR, Opriessnig T, Guenette DK, Halbur PG, Meng XJ (2008) Inactivation of infectious hepatitis E virus present in commercial pig livers sold in local grocery stores in the United States. Int J Food Microbiol 123:32–37", _x000D_
"Barnaud E, Rogée S, Garry P, Rose N, Pavio N (2012) Thermal inactivation of infectious hepatitis E virus in experimentally contaminated food. Appl Environ Microbiol 78:5153–5159", "Dorjee S, Revie CW, Poljak Z, McNab WB, Sanchez J (2013) Network analysis of swine shipments in Ontario, Canada, to support disease spread modelling and risk-based disease management. Prev Vet Med 112:118–127", "Nantel-Fortier N, Letellier A, Lachapelle V, Fravalo P, L’Homme Y, Brassard J (2016) Detection and phylogenetic analysis of the hepatitis E virus in a canadian swine production network. Food Environ Virol 8:296–304", _x000D_
"Casas M, Pina S, Peralta B, Mateu E, Casal J, Martín M (2011) Comparison of muscle fluid and serum for detection of antibodies against hepatitis E virus in slaughter pigs. Vet J 190:179–180", "Rose N, Boutrouille A, Fablet C, Madec F, Eloit M, Pavio N (2010) The use of Bayesian methods for evaluating the performance of a virus-like particles-based ELISA for serology of hepatitis E virus infection in swine. J Virol Methods 163:329–335", "Gardinali NR, Barry AF, da Silva PF, de Souza C, Alfieri AF, Alfieri AA (2012) Molecular detection and characterization of hepatitis E virus in naturally infected pigs from Brazilian herds. Res Vet Sci 93:1515–1519", _x000D_
"Berto A, Martelli F, Grierson S, Banks M (2012) Hepatitis E virus in pork food chain, United Kingdom, 2009–2010. Emerg Infect Dis 18(8):1358–1360", "Di Bartolo I, Diez-Valcarce M, Vasickova P, Kralik P, Hernandez M, Angeloni G, Ostanello F, Bouwknegt M, Rodríguez-Lázaro D, Pavlik I, Ruggeri FM (2012) Hepatitis E virus in pork production chain in Czech Republic, Italy, and Spain, 2010. Emerg Infect Dis 18:1282–1289", "ANSES (2013) Opinion of the French Agency for Food, Environmental and Occupational Health &amp; Safety concerning the “Request to assess the risks related to contamination of delicatessen meats products derived from raw pork liver with hepatitis E virus (HEV)”. ANSES Opinion, Request No. 2012-SA-0012 https://www.anses.fr/fr/system/files/BIORISK2012sa0012EN.pdf", _x000D_
"Gardinali NR, Barry AF, Otonel RA, Alfieri AF, Alfieri AA (2012) Hepatitis E virus in liver and bile samples from slaughtered pigs of Brazil. Mem Inst Oswaldo Cruz 107:935–939", "de Souza AJ, Gomes-Gouvêa MS, Soares Mdo C, Pinho JR, Malheiros AP, Carneiro LA, dos Santos DR, Pereira WL (2012) HEV infection in swine from Eastern Brazilian Amazon: evidence of co-infection by different subtypes. Comp Immunol Microbiol Infect Dis 35:477–485", "Temmam S, Besnard L, Andriamandimby SF, Foray C, Rasamoelina-Andriamanivo H, Héraud JM, Cardinale E, Dellagi K, Pavio N, Pascalis H, Porphyre V (2013) High prevalence of hepatitis E in humans and pigs and evidence of genotype-3 virus in swine, Madagascar. Am J Trop Med Hyg 88:329–338", _x000D_
"de Paula S, Wiele M, Mbunkah AH, Daniel AM, Kingsley MT, Schmidt-Chanasit J (2013) Hepatitis E virus genotype 3 strains in domestic pigs, Cameroon. Emerg Infect Dis 19:666–668", "Mykytczuk O, Harlow J, Bidawid S, Corneau N, Nasheri N (2017) Prevalence and molecular characterization of the hepatitis E virus in retail pork products marketed in Canada. Food Environ Virol. doi: 10.1007/s12560-017-9281-9", "Yazaki Y, Mizuo H, Takahashi M, Nishizawa T, Sasaki N, Gotanda Y, Okamoto H (2003) Sporadic acute or fulminant hepatitis E in Hokkaido, Japan, may be food-borne, as suggested by the presence of hepatitis E virus in pig liver as food. J Gen Virol 84:2351–2357", _x000D_
"Feagins AR, Opriessnig T, Guenette DK, Halbur PG, Meng XJ (2007) Detection and characterization of infectious hepatitis E virus from commercial pig livers sold in local grocery stores in the USA. J Gen Virol 88:912–917", "Wenzel JJ, Preiss J, Schemmerer M, Huber B, Plentz A, Jilg W (2011) Detection of hepatitis E virus (HEV) from porcine livers in Southeastern Germany and high sequence homology to human HEV isolates. J Clin Virol 52:50–54", "Heldt FH, Staggmeier R, Gularte JS, Demoliner M, Henzel A, Spilki FR (2016) Hepatitis E virus in surface water, sediments, and pork products marketed in Southern Brazil. Food Environ Virol 8:200–205", _x000D_
"Clayson ET, Innis BL, Myint KS, Narupiti S, Vaughn DW, Giri S, Ranabhat P, Shrestha MP (1995) Detection of hepatitis E virus infections among domestic swine in the Kathmandu Valley of Nepal. Am J Trop Med Hyg 53:228–232", "Wu JC, Chen CM, Chiang TY, Sheen IJ, Chen JY, Tsai WH, Huang YH, Lee SD (2000) Clinical and epidemiological implications of swine hepatitis E virus infection. J Med Virol 60:166–171", "Garkavenko O, Obriadina A, Meng J, Anderson DA, Benard HJ, Schroeder BA, Khudyakov YE, Fields HA, Croxson MC (2001) Detection and characterisation of swine hepatitis E virus in New Zealand. J Med Virol 65:525–529", _x000D_
"Arankalle VA, Joshi MV, Kulkarni AM, Gandhe SS, Chobe LP, Rautmare SS, Mishra AC, Padbidri VS (2001) Prevalence of anti-hepatitis E virus antibodies in different Indian animal species. J Viral Hepat 8:223–227", "Yoo D, Willson P, Pei Y, Hayes MA, Deckert A, Dewey CE, Friendship RM, Yoon Y, Gottschalk M, Yason C, Giulivi A (2001) Prevalence of hepatitis E virus antibodies in Canadian swine herds and identification of a novel variant of swine hepatitis E virus. Clin Diagn Lab Immunol 8:1213–1219", _x000D_
"Withers MR, Correa MT, Morrow M, Stebbins ME, Seriwatana J, Webster WD, Boak MB, Vaughn DW (2002) Antibody levels to hepatitis E virus in North Carolina swine workers, non-swine workers, swine, and murids. Am J Trop Med Hyg 66:384–388", "Huang FF, Haqshenas G, Guenette DK, Halbur PG, Schommer SK, Pierson FW, Toth TE, Meng XJ (2002) Detection by reverse transcription-PCR and genetic characterization of field isolates of swine hepatitis E virus from pigs in different geographic regions of the United States. J Clin Microbiol 40:1326–1332", _x000D_
"Choi IS, Kwon HJ, Shin NR, Yoo HS (2003) Identification of swine hepatitis E virus (HEV) and prevalence of anti-HEV antibodies in swine and human populations in Korea. J Clin Microbiol 41:3602–3608", "Wibawa ID, Muljono DH, Mulyanto Suryadarma IG, Tsuda F, Takahashi M, Nishizawa T, Okamoto H (2004) Prevalence of antibodies to hepatitis E virus among apparently healthy humans and pigs in Bali, Indonesia: identification of a pig infected with a genotype 4 hepatitis E virus. J Med Virol 73:38–44", _x000D_
"Vitral CL, Pinto MA, Lewis-Ximenez LL, Khudyakov YE, dos Santos DR, Gaspar AM (2005) Serological evidence of hepatitis E virus infection in different animal species from the Southeast of Brazil. Mem Inst Oswaldo Cruz 100:117–122", "Fernández-Barredo S, Galiana C, García A, Gomez-Muñoz MT, Vega S, Rodríguez-Iglesias MA, Pérez-Gracia MT (2007) Prevalence and genetic characterization of hepatitis E virus in paired samples of feces and serum from naturally infected pigs. Can J Vet Res 71:236–240", _x000D_
"Jung K, Kang B, Song DS, Chae C (2007) Prevalence and genotyping of hepatitis E virus in swine population in Korea between 1995 and 2004: a retrospective study. Vet J 173:683–687", "Kim SE, Kim MY, Kim DG, Song YJ, Jeong HJ, Lee SW, Lee JB, Park SY, Song CS, Oh SJ, Yoo HS, Choi IS (2008) Determination of fecal shedding rates and genotypes of swine hepatitis E virus (HEV) in Korea. J Vet Med Sci 70:1367–1371", "Seminati C, Mateu E, Peralta B, de Deus N, Martin M (2008) Distribution of hepatitis E virus infection and its prevalence in pigs on commercial farms in Spain. Vet J 175:130–</t>
  </si>
  <si>
    <t>436</t>
  </si>
  <si>
    <t>2012-06</t>
  </si>
  <si>
    <t>10.1016/j.epidem.2012.02.002</t>
  </si>
  <si>
    <t>86-92</t>
  </si>
  <si>
    <t>Transmission dynamics of hepatitis E virus in pigs: Estimation from field data and effect of vaccination</t>
  </si>
  <si>
    <t>list(given = c("J.A.", "A.", "C.", "F.", "W.H.M."), family = c("Backer", "Berto", "McCreary", "Martelli", "van der Poel"), sequence = c("first", "additional", "additional", "additional", "additional"))</t>
  </si>
  <si>
    <t>list(URL = c("https://api.elsevier.com/content/article/PII:S175543651200014X?httpAccept=text/xml", "https://api.elsevier.com/content/article/PII:S175543651200014X?httpAccept=text/plain"), content.type = c("text/xml", "text/plain"), content.version = c("vor", "vor"), intended.application = c("text-mining", "text-mining"))</t>
  </si>
  <si>
    <t>list(key = c("10.1016/j.epidem.2012.02.002_bib0005", "10.1016/j.epidem.2012.02.002_bib0010", "10.1016/j.epidem.2012.02.002_bib0015", "10.1016/j.epidem.2012.02.002_bib0020", "10.1016/j.epidem.2012.02.002_bib0025", "10.1016/j.epidem.2012.02.002_bib0030", "10.1016/j.epidem.2012.02.002_bib0035", "10.1016/j.epidem.2012.02.002_bib0040", "10.1016/j.epidem.2012.02.002_bib0045", "10.1016/j.epidem.2012.02.002_bib0050", "10.1016/j.epidem.2012.02.002_bib0055", "10.1016/j.epidem.2012.02.002_bib0060", "10.1016/j.epidem.2012.02.002_bib0065", _x000D_
"10.1016/j.epidem.2012.02.002_bib0070", "10.1016/j.epidem.2012.02.002_bib0075", "10.1016/j.epidem.2012.02.002_bib0080", "10.1016/j.epidem.2012.02.002_bib0085", "10.1016/j.epidem.2012.02.002_bib0090", "10.1016/j.epidem.2012.02.002_bib0095", "10.1016/j.epidem.2012.02.002_bib0100", "10.1016/j.epidem.2012.02.002_bib0105", "10.1016/j.epidem.2012.02.002_bib0110", "10.1016/j.epidem.2012.02.002_bib0115", "10.1016/j.epidem.2012.02.002_bib0120", "10.1016/j.epidem.2012.02.002_bib0125", "10.1016/j.epidem.2012.02.002_bib0130", _x000D_
"10.1016/j.epidem.2012.02.002_bib0135", "10.1016/j.epidem.2012.02.002_bib0140", "10.1016/j.epidem.2012.02.002_bib0145"), doi.asserted.by = c("crossref", "crossref", "crossref", "crossref", "crossref", "crossref", "crossref", "crossref", "crossref", "crossref", "crossref", "crossref", "crossref", "crossref", "crossref", "crossref", NA, "crossref", "crossref", "crossref", "crossref", "crossref", "crossref", "crossref", "crossref", "crossref", "crossref", NA, "crossref"), first.page = c("953", "207", _x000D_
"40", "7", "27", "825", "19", "47", "145", "912", "462", "918", "97", "297", "412", "69", NA, "261", "256", "9714", "9860", "112", "9", "130", "583", "851", "970", "181", "2351"), DOI = c("10.3201/eid1005.030908", "10.1016/0025-5564(94)00055-5", "10.1051/vetres:2008017", "10.1186/1746-6148-5-7", "10.1016/j.vetmic.2010.08.010", "10.1086/655898", "10.1016/j.vetmic.2008.04.036", "10.1016/j.vetmic.2008.04.028", "10.1002/rmv.384", "10.1099/vir.0.82613-0", "10.1177/104063870601800506", "10.1128/JCM.39.3.918-923.2001", _x000D_
"10.1093/biomet/57.1.97", "10.1093/biomet/76.2.297", "10.1186/1756-0500-4-412", "10.1002/jmv.21647", NA, "10.1136/vr.163.9.261", "10.1016/j.vetmic.2009.03.017", "10.1128/JVI.72.12.9714-9721.1998", "10.1073/pnas.94.18.9860", "10.1016/j.jviromet.2007.01.030", "10.1186/1746-6148-3-9", "10.1016/j.tvjl.2006.11.018", "10.1111/1467-9868.00353", "10.1099/vir.0.18918-0", "10.3201/eid0706.010608", NA, "10.1099/vir.0.19242-0"), article.title = c("Human and porcine hepatitis E virus strains, United Kingdom", _x000D_
"The effect of household distribution on transmission and control of highly infectious diseases", "Estimation of hepatitis E virus transmission among pigs due to contact-exposure", "The course of hepatitis E virus infection in pigs after contact-infection and intravenous inoculation", "Longitudinal study of hepatitis E virus infection in Spanish farrow-to-finish swine herds", "Pig liver sausage as a source of hepatitis E virus transmission to humans", "Hepatitis E virus infection dynamics and organic distribution in naturally infected pigs in a farrow-to-finish farm", _x000D_
"Widespread diffusion of genotype 3 hepatitis E virus among farming swine in Northern Italy", "Hepatitis E virus", "Detection and characterization of infectious hepatitis E virus from commercial pig livers sold in local grocery stores in the USA", "Detection of hepatitis E virus shedding in feces of pigs at different stages of production using reverse transcription-polymerase chain reaction", "Comparative pathogenesis of infection of pigs with hepatitis E viruses recovered from a pig and a human", _x000D_
"Monte Carlo sampling methods using Markov Chains and their applications", "Regression and time series model selection in small samples", "Widespread distribution of hepatitis E virus in Spanish pig herds", "Long-term shedding of hepatitis E virus in the feces of pigs infected naturally, born to sows with and without maternal antibodies", NA, "Excretion of hepatitis E virus by pigs of different ages and its presence in slurry stores in the United Kingdom", "Hepatitis E virus: animal reservoirs and zoonotic risk", _x000D_
"Genetic and experimental evidence for cross-species infection by swine hepatitis E virus", "A novel virus in swine is closely related to the human hepatitis E virus", "Increased hepatitis E virus prevalence on Dutch pig farms from 33 to 55% by using appropriate internal quality controls for RT-PCR", "Transmission dynamics of hepatitis E among swine: potential impact upon human infection", "Distribution of hepatitis E virus infection and its prevalence in pigs on commercial farms in Spain", "Bayesian measures of model complexity and fit (with discussion)", _x000D_
"Swine hepatitis E virus strains in Japan form four phylogenetic clusters comparable with those of Japanese isolates of human hepatitis E virus", "Hepatitis E virus sequences in swine related to sequences in humans, The Netherlands", "HEV prevalence in the general population and among workers at zoonotic risk in Latium region", "Sporadic acute or fulminant hepatitis E in Hokkaido, Japan, may be food-borne, as suggested by the presence of hepatitis E virus in pig liver as food"), volume = c("10", _x000D_
"127", "39", "5", "148", "202", "132", "132", "13", "88", "18", "39", "57", "76", "4", "82", NA, "163", "140", "72", "94", "143", "3", "175", "64", "84", "7", "19", "84"), author = c("Banks", "Becker", "Bouwknegt", "Bouwknegt", "Casas", "Colson", "De Deus", "Di Bartolo", "Emerson", "Feagins", "Fernández-Barredo", "Halbur", "Hastings", "Hurvich", "Jiménez de Oya", "Kanai", "Keeling", "McCreary", "Meng", "Meng", "Meng", "Rutjes", "Satou", "Seminati", "Spiegelhalter", "Takahashi", "Van der Poel", _x000D_
"Vulcano", "Yazaki"), year = c("2004", "1995", "2008", "2009", "2010", "2010", "2008", "2008", "2003", "2007", "2006", "2001", "1970", "1989", "2011", "2010", "2008", "2008", "2010", "1998", "1997", "2007", "2007", "2008", "2002", "2003", "2001", "2007", "2003"), journal.title = c("Emerg. Infect. Dis.", "Math. Biosci.", "Vet. Res.", "BMC Vet. Res.", "Vet. Microbiol.", "J. Infect. Dis.", "Vet. Microbiol.", "Vet. Microbiol.", "Rev. Med. Virol.", "J. Gen. Virol.", "J. Vet. Diagn. Invest.", "J. Clin. Microbiol.", _x000D_
"Biometrika", "Biometrika", "BMC Res. Notes", "J. Med. Virol.", NA, "Vet. Rec.", "Vet. Microbiol.", "J. Virol.", "Proc. Natl. Acad. Sci. U.S.A.", "J. Virol. Methods", "BMC Vet. Res.", "Vet. J.", "J. Roy. Stats. Soc. Ser. B", "J. Gen. Vir.", "Emerg. Infect. Dis.", "Ann. Ig.", "J. Gen. Virol."), series.title = c(NA, NA, NA, NA, NA, NA, NA, NA, NA, NA, NA, NA, NA, NA, NA, NA, "Modeling Infectious Diseases in Humans and Animals", NA, NA, NA, NA, NA, NA, NA, NA, NA, NA, NA, NA))</t>
  </si>
  <si>
    <t>S175543651200014X</t>
  </si>
  <si>
    <t>list(name = "EU", award = "FP7-KBBE-2007-1/WUR-KB6")</t>
  </si>
  <si>
    <t>list(date = c("2012-06-01", "2020-03-19"), content.version = c("tdm", "vor"), delay.in.days = c(0, 2848), URL = c("https://www.elsevier.com/tdm/userlicense/1.0/", "http://creativecommons.org/licenses/by-nc-nd/4.0/"))</t>
  </si>
  <si>
    <t>BMC Research Notes</t>
  </si>
  <si>
    <t>10.1186/1756-0500-5-190</t>
  </si>
  <si>
    <t>1756-0500</t>
  </si>
  <si>
    <t>2012-04-25</t>
  </si>
  <si>
    <t>Prevalence and transmission of hepatitis E virus in domestic swine populations in different European countries</t>
  </si>
  <si>
    <t>BMC Res Notes</t>
  </si>
  <si>
    <t>list(given = c("Alessandra", "Jantien A", "Joao R", "Maria SJ", "Malcolm", "Francesca", "Fabio", "Giorgia", "Ilaria", "Franco M", "Petra", "Marta", "Marta", "David", "Wim HM"), family = c("Berto", "Backer", "Mesquita", "Nascimento", "Banks", "Martelli", "Ostanello", "Angeloni", "Di Bartolo", "Ruggeri", "Vasickova", "Diez-Valcarce", "Hernandez", "Rodriguez-Lazaro", "van der Poel"), sequence = c("first", "additional", "additional", "additional", "additional", "additional", "additional", "additional", _x000D_
"additional", "additional", "additional", "additional", "additional", "additional", "additional"))</t>
  </si>
  <si>
    <t>list(URL = c("http://link.springer.com/content/pdf/10.1186/1756-0500-5-190.pdf", "http://link.springer.com/article/10.1186/1756-0500-5-190/fulltext.html", "http://link.springer.com/content/pdf/10.1186/1756-0500-5-190.pdf"), content.type = c("application/pdf", "text/html", "application/pdf"), content.version = c("vor", "vor", "vor"), intended.application = c("text-mining", "text-mining", "similarity-checking"))</t>
  </si>
  <si>
    <t>list(issue = c("3", "3", "5", "2", "18", "8", "3", "1", "Pt 9", "6", "1–3", "5", "1–2", "1", NA, "9", "4", "3–4", "1", NA, "1–2", "5", "5"), key = c("1703_CR1", "1703_CR2", "1703_CR3", "1703_CR4", "1703_CR5", "1703_CR6", "1703_CR7", "1703_CR8", "1703_CR9", "1703_CR10", "1703_CR11", "1703_CR12", "1703_CR13", "1703_CR14", "1703_CR15", "1703_CR16", "1703_CR17", "1703_CR18", "1703_CR19", "1703_CR20", "1703_CR21", "1703_CR22", "1703_CR23"), doi.asserted.by = c("publisher", "publisher", NA, "publisher", _x000D_
"publisher", "publisher", NA, "publisher", "publisher", "publisher", "publisher", "publisher", "publisher", "publisher", "publisher", "publisher", "publisher", "publisher", "publisher", NA, "publisher", "publisher", "publisher"), first.page = c("494", "153", "473", "282", "9860", "223", "181", "117", "2351", "825", "74", "462", "19", "1", "9", "261", "1326", "330", "65", NA, "47", "40", "757"), DOI = c("10.1016/j.jhep.2007.12.008", "10.1111/j.1365-2893.2009.01257.x", NA, "10.1002/jmv.2031", "10.1073/pnas.94.18.9860", _x000D_
"10.1136/vr.154.8.223", NA, "10.1128/JCM.40.1.117-122.2002", "10.1099/vir.0.19242-0", "10.1086/655898", "10.1016/j.vetmic.2007.07.004", "10.1177/104063870601800506", "10.1016/j.vetmic.2008.04.036", "10.1016/S0025-5564(00)00012-2", "10.1186/1746-6148-3-9", "10.1136/vr.163.9.261", "10.1128/JCM.40.4.1326-1332.2002", "10.1016/j.vetmic.2010.12.007", "10.1016/j.jviromet.2005.07.004", NA, "10.1016/j.vetmic.2008.04.028", "10.1051/vetres:2008017", "10.1016/S0399-8320(06)73310-3"), volume = c("48", "17", "19", _x000D_
"65", "94", "154", "19", "40", "84", "202", "126", "18", "132", "165", "3", "163", "40", "149", "131", NA, "132", "39", "30"), author = c("RH Purcell", "XJ Meng", "H Wei", "GG Schlauder", "XJ Meng", "M Banks", "A Vulcano", "XJ Meng", "Y Yazaki", "P Colson", "F Martelli", "S Fernandez-Barredo", "N de Deus", "D Greenhalgh", "K Satou", "C McCreary", "FF Huang", "I Di Bartolo", "N Jothikumar", "JA Backer AB", "I Di Bartolo", "M Bouwknegt", "JM Peron"), year = c("2008", "2010", "2003", "2001", "1997", _x000D_
"2004", "2007", "2002", "2003", "2010", "2008", "2006", "2008", "2000", "2007", "2008", "2002", "2011", "2006", "2012", "2008", "2008", "2006"), unstructured = c("Purcell RH, Emerson SU: Hepatitis E: an emerging awareness of an old disease. J Hepatol. 2008, 48 (3): 494-503. 10.1016/j.jhep.2007.12.008.", "Meng XJ: Recent advances in Hepatitis E virus. J Viral Hepat. 2010, 17 (3): 153-161. 10.1111/j.1365-2893.2009.01257.x.", "Wei H, Zhang JQ, Lu HQ, Meng JH, Lu XX, Xie W: Construction and screening of hepatitis E virus-specific phage antibody combinatorial library. Xi Bao Yu Fen Zi Mian Yi Xue Za Zhi. 2003, 19 (5): 473-475, 485.", _x000D_
"Schlauder GG, Mushahwar IK: Genetic heterogeneity of hepatitis E virus. J Med Virol. 2001, 65 (2): 282-292. 10.1002/jmv.2031.", "Meng XJ, Purcell RH, Halbur PG, Lehman JR, Webb DM, Tsareva TS, Haynes JS, Thacker BJ, Emerson SU: A novel virus in swine is closely related to the human hepatitis E virus. Proc Natl Acad Sci U S A. 1997, 94 (18): 9860-9865. 10.1073/pnas.94.18.9860.", "Banks M, Heath GS, Grierson SS, King DP, Gresham A, Girones R, Widen F, Harrison TJ: Evidence for the presence of hepatitis E virus in pigs in the United Kingdom. Vet Rec. 2004, 154 (8): 223-227. 10.1136/vr.154.8.223.", _x000D_
"Vulcano A, Angelucci M, Candelori E, Martini V, Patti AM, Mancini C, Santi AL, Calvani A, Casagni L, Lamberti A: HEV prevalence in the general population and among workers at zoonotic risk in Latium Region. Ann Ig. 2007, 19 (3): 181-186.", "Meng XJ, Wiseman B, Elvinger F, Guenette DK, Toth TE, Engle RE, Emerson SU, Purcell RH: Prevalence of antibodies to hepatitis E virus in veterinarians working with swine and in normal blood donors in the United States and other countries. J Clin Microbiol. 2002, 40 (1): 117-122. 10.1128/JCM.40.1.117-122.2002.", _x000D_
"Yazaki Y, Mizuo H, Takahashi M, Nishizawa T, Sasaki N, Gotanda Y, Okamoto H: Sporadic acute or fulminant hepatitis E in Hokkaido, Japan, may be food-borne, as suggested by the presence of hepatitis E virus in pig liver as food. J Gen Virol. 2003, 84 (Pt 9): 2351-2357.", "Colson P, Borentain P, Queyriaux B, Kaba M, Moal V, Gallian P, Heyries L, Raoult D, Gerolami R: Pig liver sausage as a source of hepatitis E virus transmission to humans. J Infect Dis. 2010, 202 (6): 825-834. 10.1086/655898.", "Martelli F, Caprioli A, Zengarini M, Marata A, Fiegna C, Di Bartolo I, Ruggeri FM, Delogu M, Ostanello F: Detection of hepatitis E virus (HEV) in a demographic managed wild boar (Sus scrofa scrofa) population in Italy. Vet Microbiol. 2008, 126 (1–3): 74-81.", _x000D_
"Fernandez-Barredo S, Galiana C, Garcia A, Vega S, Gomez MT, Perez-Gracia MT: Detection of hepatitis E virus shedding in feces of pigs at different stages of production using reverse transcription-polymerase chain reaction. J Vet Diagn Invest. 2006, 18 (5): 462-465. 10.1177/104063870601800506.", "de Deus N, Casas M, Peralta B, Nofrarias M, Pina S, Martin M, Segales J: Hepatitis E virus infection dynamics and organic distribution in naturally infected pigs in a farrow-to-finish farm. Vet Microbiol. 2008, 132 (1–2): 19-28.", _x000D_
"Greenhalgh D, Diekmann O, de Jong MC: Subcritical endemic steady states in mathematical models for animal infections with incomplete immunity. Math Biosci. 2000, 165 (1): 1-25. 10.1016/S0025-5564(00)00012-2.", "Satou K, Nishiura H: Transmission dynamics of hepatitis E among swine: potential impact upon human infection. BMC Vet Res. 2007, 3: 9-10.1186/1746-6148-3-9.", "McCreary C, Martelli F, Grierson S, Ostanello F, Nevel A, Banks M: Excretion of hepatitis E virus by pigs of different ages and its presence in slurry stores in the United Kingdom. Vet Rec. 2008, 163 (9): 261-265. 10.1136/vr.163.9.261.", _x000D_
"Huang FF, Haqshenas G, Guenette DK, Halbur PG, Schommer SK, Pierson FW, Toth TE, Meng XJ: Detection by reverse transcription-PCR and genetic characterization of field isolates of swine hepatitis E virus from pigs in different geographic regions of the United States. J Clin Microbiol. 2002, 40 (4): 1326-1332. 10.1128/JCM.40.4.1326-1332.2002.", "Di Bartolo I, Ponterio E, Castellini L, Ostanello F, Ruggeri FM: Viral and antibody HEV prevalence in swine at slaughterhouse in Italy. Vet Microbiol. 2011, 149 (3–4): 330-338.", _x000D_
"Jothikumar N, Cromeans TL, Robertson BH, Meng XJ, Hill VR: A broadly reactive one-step real-time RT-PCR assay for rapid and sensitive detection of hepatitis E virus. J Virol Methods. 2006, 131 (1): 65-71. 10.1016/j.jviromet.2005.07.004.", "Backer AB JA, McCreary C, Martelli F, WHM van der Poel: Transmission dynamics of Hepatitis E virus in pigs: estimation from field data and effect of vaccination. submitted to Epidemics. 2012", "Di Bartolo I, Martelli F, Inglese N, Pourshaban M, Caprioli A, Ostanello F, Ruggeri FM: Widespread diffusion of genotype 3 hepatitis E virus among farming swine in Northern Italy. Vet Microbiol. 2008, 132 (1–2): 47-55.", _x000D_
"Bouwknegt M, Frankena K, Rutjes SA, Wellenberg GJ, de Roda Husman AM, van der Poel WH, de Jong MC: Estimation of hepatitis E virus transmission among pigs due to contact-exposure. Vet Res. 2008, 39 (5): 40-10.1051/vetres:2008017.", "Peron JM, Mansuy JM, Poirson H, Bureau C, Dupuis E, Alric L, Izopet J, Vinel JP: Hepatitis E is an autochthonous disease in industrialized countries. Analysis of 23 patients in South-West France over a 13-month period and comparison with hepatitis A. Gastroenterol Clin Biol. 2006, 30 (5): 757-762. 10.1016/S0399-8320(06)73310-3."_x000D_
), journal.title = c("J Hepatol", "J Viral Hepat", "Xi Bao Yu Fen Zi Mian Yi Xue Za Zhi", "J Med Virol", "Proc Natl Acad Sci U S A", "Vet Rec", "Ann Ig", "J Clin Microbiol", "J Gen Virol", "J Infect Dis", "Vet Microbiol", "J Vet Diagn Invest", "Vet Microbiol", "Math Biosci", "BMC Vet Res", "Vet Rec", "J Clin Microbiol", "Vet Microbiol", "J Virol Methods", NA, "Vet Microbiol", "Vet Res", "Gastroenterol Clin Biol"), volume.title = c(NA, NA, NA, NA, NA, NA, NA, NA, NA, NA, NA, NA, NA, NA, NA, NA, NA, _x000D_
NA, NA, "submitted to Epidemics", NA, NA, NA))</t>
  </si>
  <si>
    <t>1703</t>
  </si>
  <si>
    <t>list(date = "2012-04-25", content.version = "tdm", delay.in.days = 0, URL = "http://creativecommons.org/licenses/by/2.0")</t>
  </si>
  <si>
    <t>10.1186/1297-9716-44-102</t>
  </si>
  <si>
    <t>102</t>
  </si>
  <si>
    <t>Direct contact and environmental contaminations are responsible for HEV transmission in pigs</t>
  </si>
  <si>
    <t>https://doi.org/10.1186/1297-9716-44-102</t>
  </si>
  <si>
    <t>list(given = c("Mathieu", "Marine", "Roland", "Bouchra", "Elodie", "Florent", "Nicole", "Nicolas"), family = c("Andraud", "Dumarest", "Cariolet", "Aylaj", "Barnaud", "Eono", "Pavio", "Rose"), sequence = c("first", "additional", "additional", "additional", "additional", "additional", "additional", "additional"))</t>
  </si>
  <si>
    <t>list(key = c("10.1186/1297-9716-44-102-B1", "10.1186/1297-9716-44-102-B2", "10.1186/1297-9716-44-102-B3", "10.1186/1297-9716-44-102-B4", "10.1186/1297-9716-44-102-B5", "10.1186/1297-9716-44-102-B6", "10.1186/1297-9716-44-102-B7", "10.1186/1297-9716-44-102-B8", "10.1186/1297-9716-44-102-B9", "10.1186/1297-9716-44-102-B10", "10.1186/1297-9716-44-102-B11", "10.1186/1297-9716-44-102-B12", "10.1186/1297-9716-44-102-B13", "10.1186/1297-9716-44-102-B15", "10.1186/1297-9716-44-102-B16", "10.1186/1297-9716-44-102-B17", _x000D_
"10.1186/1297-9716-44-102-B18", "10.1186/1297-9716-44-102-B19", "10.1186/1297-9716-44-102-B20", "10.1186/1297-9716-44-102-B21", "10.1186/1297-9716-44-102-B22", "10.1186/1297-9716-44-102-B23", "10.1186/1297-9716-44-102-B24", "10.1186/1297-9716-44-102-B25", "10.1186/1297-9716-44-102-B26", "10.1186/1297-9716-44-102-B27", "10.1186/1297-9716-44-102-B28", "10.1186/1297-9716-44-102-B29", "10.1186/1297-9716-44-102-B30", "10.1186/1297-9716-44-102-B31", "10.1186/1297-9716-44-102-B34", "-", "10.1186/1297-9716-44-102-B36", _x000D_
"10.1186/1297-9716-44-102-B38", "10.1186/1297-9716-44-102-B39", "10.1186/1297-9716-44-102-B40", "10.1186/1297-9716-44-102-B42", "10.1186/1297-9716-44-102-B43", "10.1186/1297-9716-44-102-B44", "10.1186/1297-9716-44-102-B45", "10.1186/1297-9716-44-102-B46"), doi.asserted.by = c("publisher", "publisher", "publisher", "publisher", "publisher", "publisher", "publisher", "publisher", "publisher", "publisher", "publisher", "publisher", "publisher", "publisher", "publisher", "publisher", "publisher", "publisher", _x000D_
"publisher", "publisher", "publisher", "publisher", "publisher", "publisher", "publisher", "publisher", "publisher", "publisher", "publisher", "publisher", "publisher", "publisher", "publisher", "publisher", "publisher", "publisher", "publisher", "publisher", "publisher", "publisher", "publisher"), DOI = c("10.1111/j.1365-2893.2009.01257.x", "10.1002/rmv.522", "10.1051/vetres/2010018", "10.1056/NEJMc0708687", "10.1056/NEJMoa0706992", "10.1016/S0140-6736(11)61849-7", "10.1111/j.1440-1746.2009.05933.x", _x000D_
"10.1046/j.1365-2893.1997.00145.x", "10.1016/j.jhep.2007.12.008", "10.1016/S1473-3099(08)70255-X", "10.1086/655898", "10.1016/j.hepres.2005.01.008", "10.1016/S0140-6736(03)14025-1", "10.3201/eid0706.010608", "10.1017/S0950268809990847", "10.1016/j.vetmic.2010.08.010", "10.1016/j.vetmic.2008.04.036", "10.1016/j.cimid.2011.07.003", "10.1016/j.tvjl.2006.11.018", "10.1128/JCM.42.11.5047-5052.2004", "10.1177/104063870601800506", "10.1002/jmv.21647", "10.1186/1746-6148-3-9", "10.1016/j.epidem.2012.02.002", _x000D_
"10.1051/vetres:2008017", "10.1111/j.1539-6924.2010.01546.x", "10.1016/S0166-0934(01)00420-7", "10.1016/j.jviromet.2005.07.004", "10.1128/AEM.00436-12", "10.1099/vir.0.049858-0", "10.1371/journal.ppat.1000281", "10.1111/1467-985X.00125", "10.1051/vetres:2008020", "10.1002/jmv.1890320110", "10.1186/1746-6148-5-7", "10.1016/j.vetmic.2009.03.008", "10.1016/j.tvjl.2007.10.028", "10.1006/tpbi.2001.1525", "10.1098/rspb.2001.1599", "10.1371/journal.pmed.0020174", "10.1002/jmv.10131"))</t>
  </si>
  <si>
    <t>1297-9716-44-102</t>
  </si>
  <si>
    <t>1996-11</t>
  </si>
  <si>
    <t>10.1016/s0378-1135(96)01245-x</t>
  </si>
  <si>
    <t>169-180</t>
  </si>
  <si>
    <t>Population dynamics of bovine herpesvirus 1 infection in a dairy herd</t>
  </si>
  <si>
    <t>list(given = c("J.J.", "Y.H.", "H.W.", "G.", "F.A.M.", "G.H."), family = c("Hage", "Schukken", "Barkema", "Benedictus", "Rijsewijk", "Wentink"), sequence = c("first", "additional", "additional", "additional", "additional", "additional"))</t>
  </si>
  <si>
    <t>list(URL = c("https://api.elsevier.com/content/article/PII:S037811359601245X?httpAccept=text/xml", "https://api.elsevier.com/content/article/PII:S037811359601245X?httpAccept=text/plain"), content.type = c("text/xml", "text/plain"), content.version = c("vor", "vor"), intended.application = c("text-mining", "text-mining"))</t>
  </si>
  <si>
    <t>list(key = c("10.1016/S0378-1135(96)01245-X_BIB1", "10.1016/S0378-1135(96)01245-X_BIB2", "10.1016/S0378-1135(96)01245-X_BIB3", "10.1016/S0378-1135(96)01245-X_BIB4", "10.1016/S0378-1135(96)01245-X_BIB5", "10.1016/S0378-1135(96)01245-X_BIB6", "10.1016/S0378-1135(96)01245-X_BIB7", "10.1016/S0378-1135(96)01245-X_BIB8", "10.1016/S0378-1135(96)01245-X_BIB9", "10.1016/S0378-1135(96)01245-X_BIB10", "10.1016/S0378-1135(96)01245-X_BIB11", "10.1016/S0378-1135(96)01245-X_BIB12", "10.1016/S0378-1135(96)01245-X_BIB13", _x000D_
"10.1016/S0378-1135(96)01245-X_BIB14", "10.1016/S0378-1135(96)01245-X_BIB15", "10.1016/S0378-1135(96)01245-X_BIB16", "10.1016/S0378-1135(96)01245-X_BIB17", "10.1016/S0378-1135(96)01245-X_BIB18", "10.1016/S0378-1135(96)01245-X_BIB19", "10.1016/S0378-1135(96)01245-X_BIB20", "10.1016/S0378-1135(96)01245-X_BIB21", "10.1016/S0378-1135(96)01245-X_BIB22", "10.1016/S0378-1135(96)01245-X_BIB23"), first.page = c("36", NA, "1053", "641", "179", "1", "77", "317", "439", "1055", "2175", "383", "259", "75", "622", _x000D_
"211", "452", "850", "327", "309", NA, "32", "235"), article.title = c("DNA of bovine herpesvirus type 1 in the trigeminal ganglia of latently infected calves", NA, "Directly transmitted infectious diseases: Control by vaccination", "Modem vaccines: Immunization and herd immunity", "Persistence of infection with infectious bovine rhino tracheitis virus in Danish cattle herds", "Population biology of the Porcine Epidemic Abortion and Respiratory Syndrome (PEARS) before and after isolation of the Lelystad virus", _x000D_
"Infectious bovine rhinotracheitis virus: Studies on venereal carrier status in range cattle", "Bovine herpes viruses. Part I. Bovine herpesvirus 1", "A conventionally attenuated glycoprotein E-negative strain of bovine herpesvirus type 1 is an efficacious and safe vaccine", "Infectious bovine rhinotracheitis: A review and update", "A simple, specific, and highly sensitive blocking enzyme-linked immunosorbent assay for detection of antibodies to bovine herpesvirus 1", "Evaluation of experimental subunit vaccines for infectious bovine rhinotracheitis", _x000D_
"Cloning and cleavage site mapping of DNA from bovine Herpesvirus I (Cooper strain)", "The epidemic in a closed population with all susceptibles equally vulnerable; some results for large populations and small initial infections", "A long term epidemiological study of bovine viral diarrhoea infections in a large dairy herd of dairy cattle", "The role of latency in the epizootiology of infectious bovine rhinotracheitis", "Problems connected with the diagnosis of subclinical infection with infectious pustular vulvovaginitis virus (IPV virus) in bulls", _x000D_
"Reactivation of latent infectious bovine rhinotracheitis virus infection", "Spread of pseudorabies virus within pig herds in an intensively vaccinated region", "Epizootiology of bovine herpes virus 1 infections in dairy herds", NA, "A subclinical infection of bulls with bovine herpesvirus type 1 at an artificial insemination centre", "The virulence and genotype of a bovine herpesvirus 1 isolate from semen of a subclinically infected bull"), volume = c("43", NA, "215", "335", "30", "4", "20", "47", _x000D_
"12", "171", "32", "41", "47", "27", "132", NA, "18", "163", "134", "91", NA, "132", "137"), author = c("Ackermann", "Becker", "Anderson", "Anderson", "Bitsch", "de Jong", "Dennett", "Gibbs", "Kaashoek", "Kahrs", "Kramps", "Lupton", "Mayfield", "Metz", "Moerman", "Pastoret", "Saxegaard", "Sheffy", "Stegeman", "van Nieuwstadt", NA, "van Oirschot", "van Oirschot"), year = c("1982", "1989", "1982", "1990", "1978", "1991", "1976", "1977", "1994", "1977", "1994", "1980", "1983", "1978", "1993", "1984", _x000D_
"1966", "1973", "1994", "1983", NA, "1993", "1995"), journal.title = c("Am. J. Vet. Res.", NA, "Science", "The Lancet", "Nord. Vet. Med.", NA, "Res. Vet. Sci.", "Vet. Bull.", "Vaccine", "J. Am. Vet. Med. Assoc.", "J. Clin. Microbiol.", "Am. J. Vet. Res.", "J. Virol.", "Acta Biotheoretica", "Vet. Rec.", NA, "Nord. Vet. Med.", "J. Am. Vet. Med. Assoc.", "Vet. Rec.", "J. Hyg. Lond.", NA, "Vet. Rec.", "Vet. Rec."), series.title = c(NA, "Analysis of Infectious Disease Data", NA, NA, NA, NA, NA, NA, NA, _x000D_
NA, NA, NA, NA, NA, NA, "Latent Herpes Virus Infections in Veterinary Medicine", NA, NA, NA, NA, NA, NA, NA), doi.asserted.by = c(NA, NA, "crossref", "crossref", NA, NA, "crossref", NA, "crossref", NA, "crossref", NA, "crossref", "crossref", "crossref", NA, NA, NA, "crossref", "crossref", "crossref", "crossref", "crossref"), DOI = c(NA, NA, "10.1126/science.7063839", "10.1016/0140-6736(90)90420-A", NA, NA, "10.1016/S0034-5288(18)33482-9", NA, "10.1016/0264-410X(94)90122-8", NA, "10.1128/JCM.32.9.2175-2181.1994", _x000D_
NA, "10.1128/JVI.47.1.259-264.1983", "10.1007/BF00048405", "10.1136/vr.132.25.622", NA, NA, NA, "10.1136/vr.134.13.327", "10.1017/S0022172400060320", "10.1080/01652176.1994.9694459", "10.1136/vr.132.2.32", "10.1136/vr.137.10.235"), unstructured = c(NA, NA, NA, NA, NA, NA, NA, NA, NA, NA, NA, NA, NA, NA, NA, NA, NA, NA, NA, NA, "van Oirschot, J.T., 1994. Personal communication.", NA, NA))</t>
  </si>
  <si>
    <t>S037811359601245X</t>
  </si>
  <si>
    <t>list(date = "1996-11-01", content.version = "tdm", delay.in.days = 0, URL = "https://www.elsevier.com/tdm/userlicense/1.0/")</t>
  </si>
  <si>
    <t>2000-09</t>
  </si>
  <si>
    <t>10.1016/s0378-1135(00)00218-2</t>
  </si>
  <si>
    <t>1-13</t>
  </si>
  <si>
    <t>Airborne transmission of bovine herpesvirus 1 infections in calves under field conditions</t>
  </si>
  <si>
    <t>https://doi.org/10.1016/s0378-1135(00)00218-2</t>
  </si>
  <si>
    <t>list(given = c("M.H.", "M.C.M.", "C.", "J.J.", "J.T."), family = c("Mars", "de Jong", "van Maanen", "Hage", "van Oirschot"), sequence = c("first", "additional", "additional", "additional", "additional"))</t>
  </si>
  <si>
    <t>list(URL = c("https://api.elsevier.com/content/article/PII:S0378113500002182?httpAccept=text/xml", "https://api.elsevier.com/content/article/PII:S0378113500002182?httpAccept=text/plain"), content.type = c("text/xml", "text/plain"), content.version = c("vor", "vor"), intended.application = c("text-mining", "text-mining"))</t>
  </si>
  <si>
    <t>list(key = c("10.1016/S0378-1135(00)00218-2_BIB1", "10.1016/S0378-1135(00)00218-2_BIB2", "10.1016/S0378-1135(00)00218-2_BIB3", "10.1016/S0378-1135(00)00218-2_BIB4", "10.1016/S0378-1135(00)00218-2_BIB5", "10.1016/S0378-1135(00)00218-2_BIB6", "10.1016/S0378-1135(00)00218-2_BIB7", "10.1016/S0378-1135(00)00218-2_BIB8", "10.1016/S0378-1135(00)00218-2_BIB9", "10.1016/S0378-1135(00)00218-2_BIB10", "10.1016/S0378-1135(00)00218-2_BIB11", "10.1016/S0378-1135(00)00218-2_BIB12", "10.1016/S0378-1135(00)00218-2_BIB13", _x000D_
"10.1016/S0378-1135(00)00218-2_BIB14", "10.1016/S0378-1135(00)00218-2_BIB15", "10.1016/S0378-1135(00)00218-2_BIB16", "10.1016/S0378-1135(00)00218-2_BIB17", "10.1016/S0378-1135(00)00218-2_BIB18", "10.1016/S0378-1135(00)00218-2_BIB19", "10.1016/S0378-1135(00)00218-2_BIB20", "10.1016/S0378-1135(00)00218-2_BIB21", "10.1016/S0378-1135(00)00218-2_BIB22", "10.1016/S0378-1135(00)00218-2_BIB23", "10.1016/S0378-1135(00)00218-2_BIB24", "10.1016/S0378-1135(00)00218-2_BIB25", "10.1016/S0378-1135(00)00218-2_BIB26", _x000D_
"10.1016/S0378-1135(00)00218-2_BIB27", "10.1016/S0378-1135(00)00218-2_BIB28"), doi.asserted.by = c("crossref", "crossref", "crossref", "crossref", "crossref", "crossref", "crossref", "crossref", "crossref", "crossref", "crossref", NA, "crossref", NA, "crossref", "crossref", "crossref", "crossref", "crossref", "crossref", "crossref", NA, "crossref", "crossref", "crossref", "crossref", "crossref", "crossref"), first.page = c("223", NA, "265", "43", "317", "761", "153", "490", "228", "47", NA, "24", _x000D_
"439", NA, "342", "416", "191", "2175", "41", "197", "725", "15", "725", "828", "181", "219", "401", "30"), DOI = c("10.1016/S0378-1135(96)00070-3", "10.21423/bovine-vol1997no31.1p49-50", "10.1016/S0264-410X(97)00166-7", "10.2460/ajvr.1996.57.01.43", "10.1136/vr.132.13.317", "10.1016/0264-410X(94)90229-1", "10.1016/S0378-1135(98)00166-7", "10.1136/vr.113.21.490", "10.1016/S0034-5288(96)90044-2", "10.1136/vr.110.3.47", "10.1016/S0378-1135(97)00083-7", NA, "10.1016/0264-410X(94)90122-8", NA, "10.1016/0264-410X(95)98254-8", _x000D_
"10.1136/vr.139.17.416", "10.1016/S0378-1135(96)01247-3", "10.1128/JCM.32.9.2175-2181.1994", "10.1080/01652176.1998.9694836", "10.1016/S0378-1135(99)00009-7", "10.2307/1592107", NA, "10.2460/javma.1991.199.06.725", "10.2460/ajvr.1997.58.08.828", "10.1136/vr.142.8.181", "10.1016/S0167-5877(98)00081-6", "10.1007/BF00366546", "10.1080/01652176.1993.9694365"), article.title = c("An attenuated bovine herpesvirus 1 marker vaccine induces a better protection than two inactivated marker vaccines", NA, "An inactivated gE-negative marker vaccine and an experimental gD-subunit vaccine reduce the incidence of bovine herpesvirus 1 infections in the field", _x000D_
"Transmission of two pseudorabies virus strains, that differ in virulence and virus excretion in groups of vaccinated pigs", "Further evidence of long distance airborne transmission of Aujeszky’s disease (pseudorabies) virus", "Experimental quantification of vaccine-induced reduction in virus transmission", "A comparative study of serological tests for use in the bovine herpesvirus 1 eradication programme in the Netherlands", "Experimental Aujeszky’s disease in pigs: excretion, survival and transmission of the virus", _x000D_
"Infection of pigs by aerosols of Aujeszky’s disease virus", "Long distance transport of foot-and-mouth disease virus over the sea", NA, "Observations on an outbreak of infectious bovine rhinotreacheitis in a bull test station", "A conventionally attenuated glycoprotein E-negative strain of bovine herpesvirus type 1 is an efficacious and safe vaccine", NA, "An inactivated vaccine based on a glycoprotein E-negative strain of bovine herpesvirus type 1 induces protective immunity and allows serological differentiation", _x000D_
"Virulence immunogenicity and reactivation of seven bovine herpesvirus 1.1. strains: clinical and virological aspects", "Early immunity induced by a live gE-negative bovine herpesvirus 1 marker vaccine", "A simple, specific, and highly sensitive blocking enzyme-linked immunosorbent assay for detection of antibodies to bovine herpesvirus 1", "An experimental infection with classical swine fever virus in weaner pigs. Transmission of the virus", "Airborne transmission of BHV1, BRSV and BVDV among cattle is possible under experimental conditions", _x000D_
"Effect of negative air ionization on airborne transmission of Newcastle disease virus", "Epidemiologiske og meteorologiske forhold omkring tilbagevendende nysmitte af kvaegbesaetninger I sonderjyllan med IBR-virus", "Epizootic of pseudorabies among ten swine herds", "Airborne transmission of Actinobacillus pleuropneumoniae and porcine reproductive and respiratory syndrome virus in nursery pigs", "Epidemiological characteristics of bovine herpesvirus 1 infections determined by bulk milk testing of all Dutch dairy farms", _x000D_
"An epidemiological and economic simulation model to evaluate the spread and control of infectious bovine rhinotracheitis in the Netherlands", "A polymerase chain reaction (PCR) assay for the detection of bovine herpesvirus 1 (BHV1) in selectively digested whole bovine semen", "Risk of infection with bovine herpesvirus 1 (BHV1): a review"), volume = c("52", NA, "16", "57", "132", "12", "61", "113", "60", "110", NA, "21", "12", NA, "13", "139", "53", "32", "20", "66", "38", "78", "199", "58", "142", _x000D_
"36", "20", "15"), author = c("Bosch", NA, "Bosch", "Bouma", "Christensen", "De Jong", "De Wit", "Donaldson", "Gillespie", "Gloster", NA, "Janzen", "Kaashoek", NA, "Kaashoek", "Kaashoek", "Kaashoek", "Kramps", "Laevens", "Mars", "Mitchell", "Nylin", "Scheidt", "Torremorell", "Van Wuijckhuise", "Vonk Noordegraaf", "Wagter", "Wentink"), year = c("1996", NA, "1998", "1996", "1993", "1994", "1998", "1983", "1996", "1982", NA, "1980", "1994", NA, "1995", "1996", "1996", "1994", "1998", "1999", "1994", _x000D_
"1995", "1991", "1997", "1998", "1998", "1996", "1993"), journal.title = c("Vet. Microbiol.", NA, "Vaccine", "Am. J. Vet. Res.", "Vet. Rec.", "Vaccine", "Vet. Microbiol.", "Vet. Rec.", "Res.Vet. Sci.", "Vet. Rec.", NA, "Can. Vet. J.", "Vaccine", NA, "Vaccine", "Vet. Rec.", "Vet. Microbiol.", "J. Clin. Microbiol.", "Vet. Quart.", "Vet. Microbiol.", "Avian Diseases", "Dansk Verinaert.", "J. Am. Vet. Med. Assoc.", "Am. J. Vet. Res.", "Vet. Rec.", "Prev. Vet. Med.", "Vet. Res. Comm.", "Vet. Quart."), _x000D_
    unstructured = c(NA, "Bosch, J.C., De Jong, M.C.M., Van Bree, J., Van Oirschot, J.T., 1997. Quantification of transmission of bovine herpesvirus 1 in cattle vaccinated with marker vaccines. In: Bosch, J.C., Bovine herpesvirus 1 marker vaccines: tools for eradication? Ph.D-thesis, Utrecht University, Netherlands, pp. 54–65.", NA, NA, NA, NA, NA, NA, NA, NA, "Hage, J.J., Schukken, Y.H., Schols, H., Maris-Veldhuis, M.A., Rijsewijk, F.A.M., Klaassen, C.H.L., 1997. Transmission of bovine herpesvirus 1 within and between herds on an island with a BHV1 control programme. In: Hage, J.J., Epidemiology of bovine herpesvirus 1 infections, Ph.D thesis, Utrecht University, Netherlands, pp. 57–87.", _x000D_
    NA, NA, "Kaashoek, M.J., Rijsewijk, F.A.M., Maris-Veldhuis, M.A., Van Oirschot, J.T., 1995. Non essential glycoproteins gC, gG, gI and gE are expressed in all of 223 isolates of bovine herpesvirus type 1. In: Kaashoek M.J., Marker vaccines against bovine herpesvirus 1 infections, Ph.D thesis, Utrecht University, Netherlands, pp. 125–134.", NA, NA, NA, NA, NA, NA, NA, NA, NA, NA, NA, NA, NA, NA), issue = c(NA, NA, NA, NA, NA, NA, NA, NA, NA, NA, NA, NA, NA, NA, NA, NA, "1-2", NA, NA, NA, "4", _x000D_
    "16", NA, "8", "8", NA, NA, NA))</t>
  </si>
  <si>
    <t>S0378113500002182</t>
  </si>
  <si>
    <t>list(date = "2000-09-01", content.version = "tdm", delay.in.days = 0, URL = "https://www.elsevier.com/tdm/userlicense/1.0/")</t>
  </si>
  <si>
    <t>1998-09</t>
  </si>
  <si>
    <t>10.1016/s0167-5877(98)00081-6</t>
  </si>
  <si>
    <t>219-238</t>
  </si>
  <si>
    <t>An epidemiological and economic simulation model to evaluate the spread and control of infectious bovine rhinotracheitis in the Netherlands</t>
  </si>
  <si>
    <t>https://doi.org/10.1016/s0167-5877(98)00081-6</t>
  </si>
  <si>
    <t>list(given = c("A", "J.A.A.M", "A.A", "P", "J.A", "J"), family = c("Vonk Noordegraaf", "Buijtels", "Dijkhuizen", "Franken", "Stegeman", "Verhoeff"), sequence = c("first", "additional", "additional", "additional", "additional", "additional"))</t>
  </si>
  <si>
    <t>list(URL = c("https://api.elsevier.com/content/article/PII:S0167587798000816?httpAccept=text/xml", "https://api.elsevier.com/content/article/PII:S0167587798000816?httpAccept=text/plain"), content.type = c("text/xml", "text/plain"), content.version = c("vor", "vor"), intended.application = c("text-mining", "text-mining"))</t>
  </si>
  <si>
    <t>list(key = c("10.1016/S0167-5877(98)00081-6_BIB1", "10.1016/S0167-5877(98)00081-6_BIB2", "10.1016/S0167-5877(98)00081-6_BIB3", "10.1016/S0167-5877(98)00081-6_BIB4", "10.1016/S0167-5877(98)00081-6_BIB5", "10.1016/S0167-5877(98)00081-6_BIB6", "10.1016/S0167-5877(98)00081-6_BIB7", "10.1016/S0167-5877(98)00081-6_BIB8", "10.1016/S0167-5877(98)00081-6_BIB9", "10.1016/S0167-5877(98)00081-6_BIB10", "10.1016/S0167-5877(98)00081-6_BIB11", "10.1016/S0167-5877(98)00081-6_BIB12", "10.1016/S0167-5877(98)00081-6_BIB13", _x000D_
"10.1016/S0167-5877(98)00081-6_BIB14", "10.1016/S0167-5877(98)00081-6_BIB15", "10.1016/S0167-5877(98)00081-6_BIB16", "10.1016/S0167-5877(98)00081-6_BIB17", "10.1016/S0167-5877(98)00081-6_BIB18", "10.1016/S0167-5877(98)00081-6_BIB19", "10.1016/S0167-5877(98)00081-6_BIB20", "10.1016/S0167-5877(98)00081-6_BIB21"), doi.asserted.by = c("crossref", NA, "crossref", "crossref", NA, "crossref", "crossref", "crossref", "crossref", NA, "crossref", "crossref", NA, NA, NA, "crossref", "crossref", NA, "crossref", _x000D_
"crossref", NA), first.page = c("361", NA, "229", NA, NA, NA, "269", "97", "1", NA, "35", "2975", NA, "9N", NA, "269", NA, NA, "9", "309", NA), DOI = c("10.1016/0378-1135(90)90167-T", NA, "10.1016/0167-5877(92)90052-H", "10.1016/S0264-410X(97)00092-3", NA, "10.1016/S0378-1135(96)01302-8", "10.1016/0167-5877(92)90055-K", "10.1016/0025-5564(94)90006-X", "10.18174/njas.v37i1.16649", NA, "10.1016/0167-5877(93)90074-4", "10.3168/jds.S0022-0302(94)77239-8", NA, NA, NA, "10.1016/0167-5877(94)90060-4", "10.1007/978-94-009-5662-9_17", _x000D_
NA, "10.1016/0167-5877(90)90038-J", "10.1017/S0022172400060320", NA), article.title = c("Round table on infectious bovine rhinotracheitis/infectious pustular vulvovaginitis virus infection diagnosis and control", NA, "A dynamic model for cost-benefit analysis of foot-and-mouth disease control strategies", NA, NA, NA, "A method to calculate – for computer-simulated infections – the threshold value, R0, that predicts whether or not the infection will spread", "The computation of R0 for discrete-time epidemic models with dynamic heterogeneity", _x000D_
"Epidemiological and economic evaluation of foot-and-mouth disease control strategies in the Netherlands", NA, "Control measures directed at Aujeszky's disease virus: A theoretical evaluation of between farm effects", "Optimal replacement of mastitic cows, determined by a hierarchic Markov process", NA, "A computerized decision support system for contagious animal disease control", NA, "A state-transition model to simulate the economics of bovine virus diarrhoea control", NA, NA, "A simulation of leptospirosis control in Dutch dairy herds", _x000D_
"Epizootology of BHV1 infections in dairy herds", NA), volume = c("23", NA, "12", NA, NA, NA, "12", "119", "37", NA, "15", "77", NA, "16", NA, "20", NA, NA, "9", "91", NA), author = c("Ackermann", NA, "Berentsen", NA, NA, NA, "De Jong", "De Jong", "Dijkhuizen", NA, "Houben", "Houben", NA, "Jalvingh", NA, "Pasman", NA, NA, "Van der Kamp", "Van Nieuwstadt", NA), year = c("1990", NA, "1992", NA, NA, NA, "1992", "1994", "1989", NA, "1993", "1994", NA, "1995", NA, "1994", NA, NA, "1990", "1983", NA), _x000D_
    journal.title = c("Vet. Microbiol.", NA, "Prev. Vet. Med.", NA, NA, NA, "Prev. Vet. Med.", "Math. Biosci.", "Netherlands J. Agric. Sci.", NA, "Prev. Vet. Med.", "J. Dairy Sci.", NA, "Pig News and Information", NA, "Prev. Vet. Med.", NA, NA, "Prev. Vet. Med.", "J. Hygiene", NA), unstructured = c(NA, "Becker, N.G., 1989. Analysis of Infectious Disease Data; Monographs on Statistics and Applied Probability, Chapman and Hall, New York, 224 pp", NA, "Bosch, J.C., 1997. Bovine herpesvirus 1 marker vaccines: Tools for eradication? Ph.D thesis, University of Utrecht, Netherlands, 135 pp", _x000D_
    "Brandsma, J.H., 1995. Risk analysis and economic consequences of BHV1 (IBR) at AI stations (In Dutch). M.Sc. thesis, Department of Farm Management, Wageningen Agricultural University, Netherlands, 45 pp", "Buijtels, J.A.A.M., 1997. Computer simulation to support policy-making in Aujeszky's disease control. Ph.D thesis Wageningen Agricultural University, Netherlands, 187 pp", NA, NA, NA, "Hage, J.J., 1997. Epidemiology of Bovine Herpesvirus 1 infections. Ph.D. thesis, University of Utrecht, Netherlands, 212 pp", _x000D_
    NA, NA, "Jalvingh A.W., 1993. Dynamic livestock modelling for on-farm decision support. Ph.D thesis, Departments of Farm Management and Animal Breeding, Wageningen Agricultural University, Wageningen, Netherlands, 160 pp", NA, "Kaashoek, M.J., 1995. Marker vaccines against bovine herpesvirus 1 infections. Ph.D thesis, University of Utrecht, School of Veterinary Medicine, 155 pp", NA, "Pastoret, P.P., Thiry, E., Brochier, B., Derboven, G., Vindevogel, H., 1984. The role of latency in the epizootology of infectious Bovine Rhinotracheitis. In: Witteman, G., Gaskell, R.M., Rziha, H.J. (Eds.), Latent Herpes Virus Infections in Veterinary Medicine. Nijhoff Martinus, Dordrecht, pp. 211–227", _x000D_
    "Smid, A.J.H., 1996. The influence of the serological IBR-state of dairy cattle on production and economic results for dairy herds (In Dutch). M.Sc. thesis, Deparment of Farm Management, Wageningen Agricultural University Wageningen, Netherlands, 43 pp", NA, NA, "Van Wuijkhuise, L., Bosch, J., Franken, P., Hage, J., Verhoeff, J., Zimmer, G., 1993. The prevalence of IBR in the Netherlands. In: Elbers, A.R.W. (Ed.), Netherlands Society for Veterinary Epidemiology and Economics (VEEC), pp. 7–15"_x000D_
    ), issue = c(NA, NA, NA, NA, NA, NA, NA, NA, NA, NA, NA, NA, NA, "1", NA, NA, NA, NA, NA, NA, NA))</t>
  </si>
  <si>
    <t>S0167587798000816</t>
  </si>
  <si>
    <t>list(date = "1998-09-01", content.version = "tdm", delay.in.days = 0, URL = "https://www.elsevier.com/tdm/userlicense/1.0/")</t>
  </si>
  <si>
    <t>10.2903/j.efsa.2021.6708</t>
  </si>
  <si>
    <t>Assessment of the control measures of the category A diseases of Animal Health Law: peste des petits ruminants</t>
  </si>
  <si>
    <t>list(name = c("EFSA Panel on Animal Health and Welfare (AHAW)", NA, NA, NA, NA, NA, NA, NA, NA, NA, NA, NA, NA, NA, NA, NA, NA, NA, NA, NA, NA, NA, NA, NA, NA, NA, NA, NA), sequence = c("first", "additional", "additional", "additional", "additional", "additional", "additional", "additional", "additional", "additional", "additional", "additional", "additional", "additional", "additional", "additional", "additional", "additional", "additional", "additional", "additional", "additional", "additional", _x000D_
"additional", "additional", "additional", "additional", "additional"), given = c(NA, "Søren Saxmose", "Julio", "Dominique Joseph", "Paolo", "Elisabetta", "Klaus", "Julian Ashley", "Bruno", "José Luis", "Christian", "Mette", "Virginie", "Miguel Ángel", "Barbara", "Paolo", "Helen Clare", "Liisa Helena", "Hans", "Karl", "Antonio", "Arvo", "Christoph", "Simon", "Genevieve", "Alessandro", "Inma", "Yves"), family = c(NA, "Nielsen", "Alvarez", "Bicout", "Calistri", "Canali", "Depner", "Drewe", "Garin‐Bastuji", _x000D_
"Gonzales Rojas", "Gortázar", "Herskin", "Michel", "Miranda Chueca", "Padalino", "Pasquali", "Roberts", "Sihvonen", "Spoolder", "Ståhl", "Velarde", "Viltrop", "Winckler", "Gubbins", "Libeau", "Broglia", "Aznar", "Van der Stede"))</t>
  </si>
  <si>
    <t>list(URL = c("https://api.wiley.com/onlinelibrary/tdm/v1/articles/10.2903/j.efsa.2021.6708", "http://onlinelibrary.wiley.com/wol1/doi/10.2903/j.efsa.2021.6708/fullpdf"), content.type = c("application/pdf", "unspecified"), content.version = c("vor", "vor"), intended.application = c("text-mining", "similarity-checking"))</t>
  </si>
  <si>
    <t>list(key = c("10.2903/j.efsa.2021.6708_ref1", "10.2903/j.efsa.2021.6708_ref2", "10.2903/j.efsa.2021.6708_ref3", "10.2903/j.efsa.2021.6708_ref4", "10.2903/j.efsa.2021.6708_ref5", "10.2903/j.efsa.2021.6708_ref6", "10.2903/j.efsa.2021.6708_ref7", "10.2903/j.efsa.2021.6708_ref8", "10.2903/j.efsa.2021.6708_ref9", "10.2903/j.efsa.2021.6708_ref10", "10.2903/j.efsa.2021.6708_ref11", "10.2903/j.efsa.2021.6708_ref12", "10.2903/j.efsa.2021.6708_ref13", "10.2903/j.efsa.2021.6708_ref14", "10.2903/j.efsa.2021.6708_ref15", _x000D_
"10.2903/j.efsa.2021.6708_ref16", "10.2903/j.efsa.2021.6708_ref17", "10.2903/j.efsa.2021.6708_ref18", "10.2903/j.efsa.2021.6708_ref19", "10.2903/j.efsa.2021.6708_ref20", "10.2903/j.efsa.2021.6708_ref21", "10.2903/j.efsa.2021.6708_ref22", "10.2903/j.efsa.2021.6708_ref23", "10.2903/j.efsa.2021.6708_ref24", "10.2903/j.efsa.2021.6708_ref25", "10.2903/j.efsa.2021.6708_ref26", "10.2903/j.efsa.2021.6708_ref27", "10.2903/j.efsa.2021.6708_ref28", "10.2903/j.efsa.2021.6708_ref29", "10.2903/j.efsa.2021.6708_ref30", _x000D_
"10.2903/j.efsa.2021.6708_ref31", "10.2903/j.efsa.2021.6708_ref32", "10.2903/j.efsa.2021.6708_ref33", "10.2903/j.efsa.2021.6708_ref34", "10.2903/j.efsa.2021.6708_ref35", "10.2903/j.efsa.2021.6708_ref36", "10.2903/j.efsa.2021.6708_ref37", "10.2903/j.efsa.2021.6708_ref38", "10.2903/j.efsa.2021.6708_ref39", "10.2903/j.efsa.2021.6708_ref40", "10.2903/j.efsa.2021.6708_ref41", "10.2903/j.efsa.2021.6708_ref42", "10.2903/j.efsa.2021.6708_ref43", "10.2903/j.efsa.2021.6708_ref44", "10.2903/j.efsa.2021.6708_ref45", _x000D_
"10.2903/j.efsa.2021.6708_ref46", "10.2903/j.efsa.2021.6708_ref47", "10.2903/j.efsa.2021.6708_ref48", "10.2903/j.efsa.2021.6708_ref49", "10.2903/j.efsa.2021.6708_ref50", "10.2903/j.efsa.2021.6708_ref51", "10.2903/j.efsa.2021.6708_ref52", "10.2903/j.efsa.2021.6708_ref53", "10.2903/j.efsa.2021.6708_ref54", "10.2903/j.efsa.2021.6708_ref55", "10.2903/j.efsa.2021.6708_ref56", "10.2903/j.efsa.2021.6708_ref57", "10.2903/j.efsa.2021.6708_ref58", "10.2903/j.efsa.2021.6708_ref59", "10.2903/j.efsa.2021.6708_ref60", _x000D_
"10.2903/j.efsa.2021.6708_ref61", "10.2903/j.efsa.2021.6708_ref62", "10.2903/j.efsa.2021.6708_ref63", "10.2903/j.efsa.2021.6708_ref64"), doi.asserted.by = c("crossref", "crossref", "crossref", NA, "crossref", "crossref", "crossref", NA, "crossref", NA, "crossref", NA, NA, "crossref", "crossref", "crossref", "crossref", "crossref", "crossref", "crossref", "crossref", "crossref", "crossref", NA, NA, "crossref", "crossref", "crossref", "crossref", "crossref", "crossref", NA, "crossref", NA, "crossref", _x000D_
"crossref", "crossref", "crossref", "crossref", "crossref", "crossref", NA, NA, NA, NA, NA, "crossref", "crossref", NA, "crossref", "crossref", "crossref", NA, "crossref", "crossref", "crossref", "crossref", "crossref", NA, "crossref", "crossref", NA, "crossref", NA), first.page = c("165", "1967", "191", NA, NA, NA, "1", NA, NA, NA, "85", NA, "307", "711", NA, "2147", NA, NA, NA, NA, "3738", "1667", "195", NA, NA, "50", "8454", "573", NA, "516", "16", NA, NA, "161", NA, NA, NA, "63", NA, NA, "465", _x000D_
NA, NA, NA, NA, NA, "249", "259", "497", NA, "51", NA, NA, "2334", "1133", NA, "729", NA, NA, "206", "140", NA, "95", "174"), DOI = c("10.1126/science.aav4096", "10.1007/s00705-019-04247-4", "10.1093/biomet/67.1.191", NA, "10.1186/s12917-019-2164-6", "10.1002/vms3.373", "10.1186/s13567-015-0217-9", NA, "10.1016/bs.aivir.2016.02.001", NA, "10.1016/j.prevetmed.2006.09.003", NA, NA, "10.1017/S0950268805003729", "10.2903/sp.efsa.2022.EN-7086", "10.1007/s00705-020-04732-1", "10.2903/j.efsa.2014.3885", _x000D_
"10.2903/j.efsa.2015.3985", "10.2903/j.efsa.2018.5123", "10.2903/sp.efsa.2020.EN-1988", "10.1128/JCM.01785-12", "10.1016/j.vaccine.2019.01.057", "10.1016/j.vetmic.2019.07.004", NA, NA, "10.3389/fvets.2020.00050", "10.1073/pnas.1711646115", "10.1136/vr.141.22.573", "10.1111/tbed.13660", "10.7589/0090-3558-12.4.516", "10.1186/s13567-016-0306-4", NA, "10.2307/j.ctvcm4gk0", NA, "10.4102/ojvr.v80i1.593", "10.1016/j.jcpa.2006.12.002", "10.1038/s41598-018-35636-5", "10.1111/tbed.12136", "10.3201/eid2112.150223", _x000D_
"10.3390/vaccines8020168", "10.1016/j.vaccine.2014.10.050", NA, NA, NA, NA, NA, "10.3390/v11030249", "10.1080/00128325.1968.11665330", NA, "10.1371/journal.pone.0055830", "10.3201/eid2601.181998", "10.1371/journal.pone.0101226", NA, "10.3201/eid2412.180507", "10.3390/v11121133", "10.1371/journal.pone.0007741", "10.1111/tbed.12444", "10.1371/journal.pone.0087145", NA, "10.1016/j.micpath.2018.02.027", "10.1016/j.vetmic.2014.05.010", NA, "10.1007/978-3-662-45165-6_6", NA), article.title = c("PPR virus threatens wildlife conservation", _x000D_
"Taxonomy of the order Mononegavirales: update 2019", "On the spread of a disease with gamma distributed latent and infectious periods", NA, NA, NA, "Bridge hosts, a missing link for disease ecology in multi‐host systems", NA, NA, NA, "Early detection of viral excretion from experimentally infected goats with peste‐des‐petits ruminants virus", NA, NA, "Evaluation of novel diagnostic tools for peste des petits ruminants virus in naturally infected goat herds", NA, "Peste des petits ruminants in Africa: a review of currently available molecular epidemiological data, 2020", _x000D_
NA, NA, NA, NA, "A reliable and reproducible experimental challenge model for peste des petits ruminants virus", "Development of a PPRV challenge model in goats and its use to assess the efficacy of a PPR vaccine", "Experimental infection of dromedary camels with virulent virus of Peste des Petits Ruminants", NA, NA, "Eradication of Peste des Petits Ruminants virus and the wildlife‐livestock interface", "A dynamic model of transmission and elimination of peste des petits ruminants in Ethiopia", _x000D_
"Isolation of pestes des petits ruminants virus from an outbreak in Indian buffalo (Bubalus bubalis)", NA, "Response of white‐tailed deer to infection with peste des petits ruminants virus", "Determination of the minimum fully protective dose of adenovirus‐based DIVA vaccine against peste des petits ruminants virus challenge in East African goats", NA, NA, "Vaccines for lumpy skin disease, sheep pox and goat pox", NA, NA, NA, "Virus Excretion and Antibody Dynamics in Goats Inoculated with a Field Isolate of peste des petits ruminants virus", _x000D_
NA, NA, "Rescue of a vaccine strain of peste des petits ruminants virus: in vivo evaluation and comparison with standard vaccine", NA, NA, NA, NA, NA, "Quantifying levels of peste des petits ruminants (PPR) virus in excretions from experimentally infected goats and its importance for nascent PPR eradication programme", "Inter‐relationships between virus infections of came and domestic animals", "Investigations of rinderpest antibody in East African wildlife, 1967–1971", NA, "Outbreak of Peste des Petits Ruminants among Critically Endangered Mongolian Saiga and Other Wild Ungulates, Mongolia, 2016–2017", _x000D_
NA, NA, "Neglected hosts of small ruminant morbillivirus", "Camelids and cattle are dead‐end hosts for peste‐des‐petits‐ruminants virus", NA, "Capripoxvirus diseases: current status and opportunities for control", NA, NA, "Expression kinetics of ISG15, IRF3, IFNγ, IL10, IL2 and IL4 genes vis‐a‐vis virus shedding, tissue tropism and antibody dynamics in PPRV vaccinated, challenged, infected sheep and goats", "Experimental infection of sheep and goats with a recent isolate of peste des petits ruminants virus from Kurdistan", _x000D_
NA, NA, "Epidemiological investigations of a peste des petits ruminants (PPR) outbreak in Afghan sheep in Pakistan"), volume = c("362", "164", "67", NA, NA, NA, "46", NA, NA, NA, "78", NA, NA, "133", NA, "165", NA, NA, NA, NA, "50", "37", "235", NA, NA, "7", "115", "141", NA, "12", "47", NA, NA, "114", NA, NA, NA, "60", NA, NA, "33", NA, NA, NA, NA, NA, "11", "33", "6", NA, "26", NA, NA, "24", "11", NA, "64", NA, NA, "117", "172", NA, NA, "29"), author = c("Aguilar", "Amarasinghe", "Anderson", "Animal Health Australia", _x000D_
NA, NA, "Caron", NA, NA, NA, "Couacy‐Hymann", NA, "Diallo", "Diop", NA, "Dundon", NA, NA, NA, NA, "El Harrak", "Enchery", "Fakri", NA, NA, "Fine", "Fournié", "Govindarajan", NA, "Hamdy", "Holzer", "ILRI", "Keeling", "Kitching", NA, NA, NA, "Liu", NA, NA, "Muniraju", NA, NA, NA, NA, NA, "Parida", "Plowright", "Plowright", NA, "Pruvot", NA, NA, "Schulz", "Schulz", NA, "Tuppurainen", NA, NA, "Wani", "Wernike", NA, "Wohlsein", "Zahur"), year = c("2018", "2019", "1980", "2020", NA, NA, "2015", NA, _x000D_
NA, NA, "2007", NA, "2003", "2005", NA, "2020", NA, NA, NA, NA, "2012", "2019", "2019", NA, NA, "2020", "2018", "1997", NA, "1976", "2016", "2020", "2011", "2003", NA, NA, NA, "2013", NA, NA, "2015", NA, NA, NA, NA, NA, "2019", "1968", "1987", NA, "2020", NA, NA, "2018", "2019", NA, "2017", NA, NA, "2018", "2014", NA, "2015", "2009"), journal.title = c("Science", "Archives of Virology", "Biometrika", NA, NA, NA, "Veterinary Research", NA, NA, NA, "Preventive Veterinary Medicine", NA, NA, "Epidemiology and Infection", _x000D_
NA, "Archives of Virology", NA, NA, NA, NA, "Journal of Clinical Microbiology", "Vaccine", "Veterinary Microbiology", NA, NA, "Frontiers in Veterinary Science", "Proceedings of the National Academy of Sciences", "Veterinary Record", NA, "Journal of Wildlife Diseases", "Veterinary Research", NA, NA, "Developments in biologicals", NA, NA, NA, "Transboundary and emerging diseases", NA, NA, "Vaccine", NA, NA, NA, NA, NA, "Viruses", "East African Agricultural and Forestry Journal", "Revue scientifique et technique (International Office of Epizootics)", _x000D_
NA, "Emerging Infectious Diseases", NA, NA, "Emerging Infectious Diseases", "Viruses", NA, "Transboundary and emerging diseases", NA, NA, "Microbial Pathogenesis", "Veterinary Microbiology", NA, NA, "Pakistan Veterinary Journal"), volume.title = c(NA, NA, NA, "Response strategy: Peste des petits ruminants(version 5.0). Australian Veterinary Emergency Plan (AUSVETPLAN)", NA, NA, NA, NA, NA, NA, NA, NA, "Principales maladies infectieuses et parasitaires du bétail‐ Europe et régions chaudes", NA, _x000D_
NA, NA, NA, NA, NA, NA, NA, NA, NA, NA, NA, NA, NA, NA, NA, NA, NA, "Epidemiology and Control of Peste des Petits Ruminants (ECo‐PPR): Field researcher manual", "Modeling infectious diseases in humans and animals", NA, NA, NA, NA, NA, NA, NA, NA, NA, NA, NA, NA, NA, NA, NA, NA, NA, NA, NA, NA, NA, NA, NA, NA, NA, NA, NA, NA, NA, "Peste des petits ruminants virus", NA), unstructured = c(NA, NA, NA, NA, "Bamouh Z, Fakri F, Jazouli M, Safini N, Omari Tadlaoui K and Elharrak M, 2019. Peste des petits ruminants pathogenesis on experimental infected goats by the Moroccan 2015 isolate. BMC Veterinary Research, 15.", _x000D_
"Begum S, Nooruzzaman M, Hasnat A, Islam MR and Chowdhury EH, 2020. Sequential haematological and serum biochemical changes in Black Bengal goats infected with a local isolate of peste des petits ruminants virus from Bangladesh.", NA, "CFSPH (Center for food security and public health), 2015. Peste des Petits Ruminants.", "Charbonnier G, Laveissière G, Lancelot R, Lefrançois T, Libeau G, Minet C and Domenech J, 2015. La peste des petits ruminants: La PPR.", "CIRAD (French Agricultural Research Centre for International Development), 2019. Sampling instructions for diagnostic investigation of suspected cases of Peste des Petits Ruminants (PPR). Available online: https://eurl-ppr.cirad.fr/about/peste-des-petits-ruminants [Accessed: 1 February 2021].", _x000D_
NA, "Department of Agriculture and CSIRO , 2019. Emergency animal diseases: A field guide for Australian veterinarians, Canberra, August. CC BY 4.0. Peste des petits ruminants. Available online: https://www.outbreak.gov.au/for-vets-and-scientists/emergency-animal-diseases-guide [Accessed: 3 February 2021].", NA, NA, "Dórea FC, Swanenburg M, Horigan V, Han S, Young B, de Freitas Costa E, de Souza Santos MA, Evans D, Royall E, Aznar I and Dhollander S, 2021. Data collection for risk assessments on animal health: review protocol 2021. EFSA supporting publication 2021;EN‐NNNN, NN pp. https://doi.org/10.2903/sp.efsa.2021.EN-NNNN", _x000D_
NA, "EFSA AHAW Panel (EFSA Panel on Animal Health Welfare), 2014. Scientific Opinion on sheep and goat pox. EFSA Journal 2014;12(11):3885, 9 pp. https://doi.org/10.2903/j.efsa.2014.3885", "EFSA AHAW Panel (EFSA Panel on Animal Health Welfare), 2015. Scientific opinion on peste des petits ruminants. EFSA Journal 2015;13(1):3985, 94 pp. https://doi.org/10.2903/j.efsa.2015.3985", "EFSA Scientific Committee , 2018. Guidance on Uncertainty Analysis in Scientific Assessments. EFSA Journal 2018;16(1):5123, 39 pp. https://doi.org/10.2903/j.efsa.2018.5123", _x000D_
"EFSA (European Food Safety Authority), Alvarez J, Roberts HC, Stahl K, Viltrop A, Clercq KD, Klement E, Stegeman JA, Gubbins S, Antoniou S‐E, Zancanaro G and Aznar I, 2020. Technical report on the methodological approach used for the assessment of the control measures for Category A diseases in the context of the new Animal Health Law. EFSA Supporting Publications 2020;EN‐1988, 66 pp. https://doi.org/10.2903/sp.efsa.2020.EN-1988", NA, NA, NA, "FAO (Food and Agriculture Organization), 1999. Recognizing Peste des petits ruminants, A field manual. Available online: http://www.fao.org/3/X1703E/X1703E00.htm [Accessed: 1 February 2021]", _x000D_
"FAO (Food and Agriculture Organization), 2016. Peste des petits ruminants. Global eradication programme (2017–2021).", NA, NA, NA, "Halecker S, Joseph S, Mohammed R, Wernery U, Mettenleiter TC, Beer M and Hoffmann B, 2020. Comparative evaluation of different antigen detection methods for the detection of peste des petits ruminants virus. Transboundary and Emerging Diseases, 67, 2881–2991.", NA, NA, NA, NA, NA, "Kivaria FM, Kwiatek O, Kapaga AM, Swai ES, Libeau G, Moshy W, Mbyuzi AO and Gladson J, 2013. The incursion, persistence and spread of peste des petits ruminants in Tanzania: epidemiological patterns and predictions. The Onderstepoort Journal of Veterinary Research, 80, 593.", _x000D_
"Kwiatek O, Minet C, Grillet C, Hurard C, Carlsson E, Karimov B, Albina E, Diallo A and Libeau G, 2007. Peste des petits ruminants (PPR) outbreak in Tajikistan. Journal of comparative pathology, 136, 111–119.", "Li Y, Li L, Fan X, Zou Y, Zhang Y, Wang Q, Sun C, Pan S, Wu X and Wang Z, 2018. Development of real‐time reverse transcription recombinase polymerase amplification (RPA) for rapid detection of peste des petits ruminants virus in clinical samples and its comparison with real‐time PCR test. Scientific reports, 8.", _x000D_
NA, "Mahapatra M, Sayalel K, Muniraju M, Eblate E, Fyumagwa R, Shilinde S, MaulidMdaki M, Keyyu J, Parida S and Kock R, 2015. Spillover of peste des petits ruminants virus from domestic to wild ruminants in the Serengeti ecosystem, Tanzania. Emerging Infectious Diseases, 21, 2230.", "Mahapatra M, Selvaraj M and Parida S, 2020. Comparison of immunogenicity and protective efficacy of PPR live attenuated vaccines (Nigeria 75/1 and sungri 96) administered by intranasal and subcutaneous routes. Vaccines, 8.", _x000D_
NA, "OIE (World Organisation for Animal Health), 2016. PPR situation in Georgia.", "OIE (World Organisation for Animal Health), 2019a. Peste des petits ruminants (Infection with Peste des petits ruminants virus). OIE Terrestrial Manual, Chapter 3.7.9. Available online: https://www.oie.int/standard-setting/terrestrial-code/ [Accessed: 1 February 2021]", "OIE , 2019b. OIE Manual of Diagnostic Tests and Vaccines for Terrestrial Animals, heading ‘B. Diagnostic techniques. Available online: https://www.oie.int/international-standard-setting/terrestrial-manual [Accessed: 1 February 2021]", _x000D_
"OIE (World Organisation for Animal Health), 2020. Technical disease card. Peste des petits ruminants.", "PAFF (Standing Committee on Plants, Animals, Food and Feed), 2018. Mission of the Community Veterinary Emergency Team to Bulgaria.", NA, NA, NA, "Pope RA, Parida S, Bailey D, Brownlie J, Barrett T and Banyard AC, 2013. Early events following experimental infection with peste‐des‐petits ruminants virus suggest immune cell targeting. PLoS ONE, 8.", NA, "Rojas JM, ctor Moreno H, lix Valcá rcel F, Peñ L, Sevilla N and nica Martín V, 2014. Vaccination with Recombinant Adenoviruses Expressing the Peste des Petits Ruminants Virus F or H Proteins Overcomes Viral Immunosuppression and Induces Protective Immunity against PPRV Challenge in Sheep.", _x000D_
"SADC PPR WG (South African Development Community PPR Working Group), 2013. Peste des petits ruminants manual for samples collection and transportation and biosecurity during clinical field investigation in the SADC region.", NA, NA, "Szmaragd C, Wilson AJ, Carpenter S, Wood JL, Mellor PS and Gubbins S, 2009. A modeling framework to describe the transmission of bluetongue virus within and between farms in Great Britain. PLoS ONE, 4.", NA, "Truong T, Boshra H, Embury‐Hyatt C, Nfon C, Gerdts V, Tikoo S, Babiuk LA, Kara P, Chetty T, Mather A, Wallace DB and Babiuk S, 2014. Peste des petits ruminants virus tissue tropism and pathogenesis in sheep and goats following experimental infection. PLoS ONE, 9.", _x000D_
"USDA‐APHIS , 2013. National Center for Animal Health Emergency Management. The Foreign Animal Disease Preparedness and Response Plan (FAD PReP)—Disease Response Strategy: Peste des Petits Ruminants (2012). Available online: https://www.aphis.usda.gov/animal_health/emergency_management/downloads/ppr_disease_strategy.pdf [Accessed: 1 February 2021]", NA, NA, "Wieland B, Dione MM, Jones BA, Campbell Z, Ilboudo G, Kotchofa P, Rutto E, Okoth E, Haan NCd and Rich KM, 2020. Epidemiology and Control of Peste des Petits Ruminants (ECo‐PPR) Study Design and Toolbox: a suite of tools toward understanding epidemiology and socio‐economic impact of peste des petits ruminants.", _x000D_
NA, NA))</t>
  </si>
  <si>
    <t>10.1371/journal.pone.0161769</t>
  </si>
  <si>
    <t>2016-09-07</t>
  </si>
  <si>
    <t>e0161769</t>
  </si>
  <si>
    <t>Modelling the Dynamics of Post-Vaccination Immunity Rate in a Population of Sahelian Sheep after a Vaccination Campaign against Peste des Petits Ruminants Virus</t>
  </si>
  <si>
    <t>list(ORCID = c("https://orcid.org/0000-0002-7490-6257", NA, NA), authenticated.orcid = c(TRUE, NA, NA), given = c("Pachka", "Renaud", "Matthieu"), family = c("Hammami", "Lancelot", "Lesnoff"), sequence = c("first", "additional", "additional"))</t>
  </si>
  <si>
    <t>list(URL = "http://dx.plos.org/10.1371/journal.pone.0161769", content.type = "unspecified", content.version = "vor", intended.application = "similarity-checking")</t>
  </si>
  <si>
    <t>list(key = c("ref1", "ref2", "ref3", "ref4", "ref5", "ref6", "ref7", "ref8", "ref9", "ref10", "ref11", "ref12", "ref13", "ref14", "ref15", "ref16", "ref17", "ref18", "ref19", "ref20", "ref21", "ref22", "ref23", "ref24", "ref25", "ref26", "ref27", "ref28", "ref29", "ref30", "ref31", "ref32", "ref33", "ref34", "ref35", "ref36", "ref37", "ref38", "ref39", "ref40", "ref41", "ref42", "ref43", "ref44", "ref45", "ref46", "ref47", "ref48", "ref49", "ref50", "ref51", "ref52", "ref53", "ref54", "ref55", "ref56", _x000D_
"ref57", "ref58", "ref59", "ref60", "ref61", "ref62", "ref63", "ref64", "ref65", "ref66", "ref67", "ref68", "ref69", "ref70", "ref71", "ref72", "ref73", "ref74", "ref75", "ref76", "ref77", "ref78", "ref79", "ref80", "ref81"), first.page = c("1", "141", "319", "1", "20120139", "38", NA, "311", "5591", "27", "219", "265", "99", "1", "590", "228", "1405", NA, NA, NA, "101", "1298", "197", "207", NA, NA, NA, "1053", "265", "174", "01", "94", NA, NA, "135", "41", "373", NA, NA, "945", "1781", "391", "151", _x000D_
"101", "1155", "110", "175", "50", "807", "87", NA, "01", "334", "113", NA, NA, NA, "67", "216", NA, "113", NA, "1888", NA, NA, "68", NA, NA, "2860", "431", "204", "3706", "997", "211", "245", "76", "e0149982", "975", "e1004359", "e59465", NA), article.title = c("Advances in virus research", "An economic analysis of the prevention of peste des petits ruminants in Nigerien goats", "Economic Implications of Peste des petits ruminants (PPR) Disease in Sheep and Goats: A Sample Analysis of District Pune, Maharastra1", _x000D_
"Economic losses associated with Peste des petits ruminants in Turkana County Kenya", "Rinderpest: the veterinary perspective on eradication", "Peste des petits ruminants, the next eradicated animal disease?", NA, "[Attenuation of a strain of rinderpest virus: potential homologous live vaccine]", "The threat of peste des petits ruminants: progress in vaccine development for disease control", "Peste des Petits Ruminants Vaccine (Nigerian Strain 75/1) Confers Protection for at Least 3 Years in Sheep and Goats", _x000D_
"Immunité passive colostrale chez les jeunes issus des chèvres et brebis vaccinées avec le vaccin antipeste des petits ruminants", "Post vaccination and colostral peste des petits ruminants antibody dynamics in research flocks of Kirdi goats and Foulbe sheep of north Cameroon", "Assessment of the duration of maternal antibodies specific to the homologous peste des petits ruminant vaccine “Nigeria 75/1” in Djallonké lambs", "Maternal antibodies: clinical significance, mechanism of interference with immune responses, and possible vaccination strategies", _x000D_
"Duration of maternal immunity to peste des petits ruminants", "Study on passive immunity: Time of vaccination in kids born to goats vaccinated against peste des petits ruminants", "A simple model for simulating immunity rate dynamics in a tropical free-range poultry population after avian influenza vaccination", "Population harvesting: demographic models of fish, forest, and animal resources", "Structured-population models in marine, terrestrial, and freshwater systems", "Matrix population models", _x000D_
"A mathematical model of the effects of chronic carriers on the within-herd spread of contagious bovine pleuropneumonia in an African mixed crop-livestock system", "Elasticity analysis in epidemiology: an application to tick-borne infections", "How do forage availability and climate control sheep reproductive performance?: An analysis based on artificial neural networks and remotely sensed data", "Dynamics of a sheep population in a Sahelian area (Ndiagne district in Senegal): a periodic matrix model", _x000D_
NA, NA, NA, "Directly transmitted infectious diseases: control by vaccination", "Herd immunity: history, theory, practice", "Epidemiological investigations of a peste des petits ruminants (PPR) outbreak in Afghan sheep in Pakistan", "The incursion, persistence and spread of peste des petits ruminants in Tanzania: Epidemiological patterns and predictions", "Scientific opinion on peste des petits ruminants", NA, NA, "The Baobab database: A tool for modeling small ruminants production and health in traditional farming systems in Senegal", _x000D_
"Calculation of Demographic Parameters in Tropical Livestock Herds", "Studies on rinderpest culture vaccine. I. Some factors affecting virus production", "Carbon, land and water: A global analysis of the hydrologic dimensions of climate change mitigation through afforestation/reforestation", NA, "Sensitivity analysis in periodic matrix models: a postscript to Caswell and Trevisan", "Periodic matrix population models: growth rate, basic reproduction number, and entropy", "Sex ratio in sheep", "Birth sex ratios in sheep over six lambing seasons", _x000D_
"Birth sex ratios in sheep over nine lambing seasons: years 7–9 and the effects of ageing", "Assessment of age at first parturition by accounting censored data: the example of small ruminants in agropastoral herds in Senegal", "Improvement of the productivity of small ruminants: A way of diversification of income and fighting against food insecurity", "Structure and reproductive performances of Sahelian goats in the Guera region, in central Chad", "Development of a competitive ELISA for detecting antibodies to the peste des petits ruminants virus using a recombinant nucleobrotein", _x000D_
"Seroprevalence of peste des petits ruminants among domestic small and large ruminants in the semi-arid region of North-eastern Nigeria", "Sero-epidemiology of Peste des petits ruminants virus infection in Turkana County, Kenya", NA, "Prevalence of peste des petits ruminants in the arid zone in the Republic of Niger", "Peste des petits ruminants virus, Mauritania", "Control of peste des petits ruminants: classical and new generation vaccines", "Model selection and multimodel inference: a practical information-theoretic approach", _x000D_
"Modelling binary data", "Categorical Data Analysis", "Modeling survival and testing biological hypotheses using marked animals: a unified approach with case studies", "Population marginal means in the linear model: An alternative to least squares means", "Generalized linear models", "A steady-state approach of benefit–cost analysis with a periodic Leslie-matrix model: presentation and application to the evaluation of a sheep-diseases preventive scheme in Kolda, Senegal", NA, "Uncertainty analysis of the productivity of cattle populations in tropical drylands", _x000D_
NA, NA, "La période des cultures et des récoltes au Sénégal", "Societies and Nature in the Sahel", "Working the Sahel", "The effect of ewe body condition at lambing on colostral immunoglobulin G concentration and lamb performance", "From birth to colostrum: early steps leading to lamb survival", "Effects of nutritional level during late pregnancy on colostral production and blood immunoglobulin levels of Karakul ewes and their lambs", "Colostrum composition of Santa Inês sheep and passive transfer of immunity to lambs", _x000D_
"Public health surveillance: a tool for targeting and monitoring interventions", "Advances in understanding disease epidemiology and implications for control and eradication of tuberculosis in livestock: the experience from New Zealand", "A model of lineage-1 and lineage-2 rinderpest virus transmission in pastoral areas of East Africa", "Economic evaluation of vaccination programs: the impact of herd-immunity", "The Economic Impact of Eradicating Peste des Petits Ruminants: A Benefit-Cost Analysis", _x000D_
"Effects of Chinese herbal medicinal ingredients on peripheral lymphocyte proliferation and serum antibody titer after vaccination in chicken", "The effects of vaccination and immunity on bacterial infection dynamics in vivo", "Applying mathematical tools to accelerate vaccine development: modeling Shigella immune dynamics", NA), volume = c("95", "16", "22", "5", "368", "165", NA, "42", "25", "2", "8", "55", "18", "5", "124", "27", "137", "27", "18", NA, "62", "12", "217", "61", NA, NA, NA, "215", _x000D_
"15", "29", "80", "13", NA, NA, "51", NA, "10", NA, NA, "37", "71", "39", "30", "36", "42", "23", "4", "58", "6", "11", NA, "80", "20", "114", NA, NA, NA, "62", "34", "37", "46", NA, "9", NA, NA, "18", NA, NA, "73", "46", "75", "98", "2", "112", "69", "23", "11", "4", "10", "8", NA), author = c("MD Baron", "C Stem", "N Thombare", "SM Kihu", "P Roeder", "E Albina", NA, "A Diallo", "A Diallo", "AB Zahur", "K Bidjeh", "DN Awa", "SC Bodjo", "S Niewiesk", "F Ata", "V Balamurugan", "M Lesnoff", "WM Getz", _x000D_
"S Tuljapurkar", "H Caswell", "M Lesnoff", "A Matser", "M Texeira", "M Lesnoff", NA, NA, NA, "RM Anderson", "PE Fine", "A Zahur", "FM Kivaria", "E EFSA AHAW Panel", NA, NA, "R Lancelot", "M Lesnoff", "W Plowright", "R Zomer", NA, "M Lesnoff", "N Bacaër", "K Napier", "J Kent", "J Kent", "M Lesnoff", "H Nantoumé", "LY Mopaté", "G Libeau", "AD El-Yuguda", "SM Kihu", NA, "S Farougou", "AS El Arbi", "A Diallo", "KP Burnham", "D Collett", "A Agresti", "JD Lebreton", "SR Searle", "P McCullagh", "M Lesnoff", _x000D_
NA, "M Lesnoff", NA, NA, "R Rousseau", "PL Delville", "W Adams", "T Al-Sabbagh", "R Nowak", "M Hashemi", "A Alves", "P Nsubuga", "T Ryan", "JC Mariner", "M Brisson", "BA Jones", "X Kong", "C Coward", "CL Davis", NA), year = c("2016", "1993", "2009", "2015", "2013", "2013", NA, "1989", "2007", "2014", "1999", "2002", "2006", "2014", "1989", "2012", "2009", "1989", "1997", "2001", "2004", "2009", "2008", "1999", NA, "1993", NA, "1982", "1993", "2009", "2013", "2015", NA, NA, "1998", "2014", "1969", _x000D_
"2006", NA, "2003", "2009", "1974", "1992", "1995", "2010", "2011", "2014", "1995", "2013", "2015", NA, "2013", "2014", "2003", "2002", "2003", "2013", "1992", "1980", "1989", "2000", NA, "2015", NA, NA, "1954", "2002", "2005", "1995", "2006", "2008", "2015", "2006", "2006", "2005", "2003", "2016", "2004", "2014", "2013", NA), issue = c(NA, "2", "2", "1", "1623", "1", NA, "3", "30", "06", "3", "4", "2", "446", "22", "4", "10", NA, NA, NA, NA, "12", "1-2", "3", NA, NA, NA, "4536", "2", "4", "1", "1", _x000D_
NA, NA, "2", NA, "4", NA, NA, "9", "7", "2", "3-4", "2", "6", "5", "4", "1", NA, NA, NA, "1", "2", NA, NA, NA, NA, "1", "4", NA, "2", NA, "11", NA, NA, "2", NA, NA, "10", "4", "2", "6", NA, "2", "3-4", "1", "2", "7", "9", "4", NA), doi.asserted.by = c(NA, "crossref", NA, NA, "crossref", "crossref", NA, NA, "crossref", "crossref", NA, "crossref", NA, NA, "crossref", "crossref", "crossref", NA, NA, NA, "crossref", "crossref", "crossref", "crossref", "crossref", NA, NA, "crossref", "crossref", NA, "crossref", _x000D_
NA, NA, NA, NA, NA, "crossref", NA, NA, "crossref", "crossref", "crossref", "crossref", "crossref", "crossref", NA, "crossref", "crossref", "crossref", "crossref", "crossref", "crossref", "crossref", NA, NA, NA, NA, "crossref", NA, NA, "crossref", "crossref", "crossref", NA, NA, "crossref", "crossref", "crossref", "crossref", "crossref", "crossref", NA, NA, "crossref", "crossref", "crossref", "crossref", "crossref", "crossref", "crossref", NA), DOI = c(NA, "10.1016/0167-5877(93)90084-7", NA, NA, _x000D_
"10.1098/rstb.2012.0139", "10.1016/j.vetmic.2012.12.013", NA, NA, "10.1016/j.vaccine.2007.02.013", "10.4236/jbm.2014.26005", NA, "10.1016/S0167-5877(02)00013-2", NA, NA, "10.1136/vr.124.22.590", "10.1007/s12250-012-3249-6", "10.1017/S0950268809002453", NA, NA, NA, "10.1016/j.prevetmed.2003.11.009", "10.1111/j.1461-0248.2009.01378.x", "10.1016/j.ecolmodel.2008.06.027", "10.1016/S0308-521X(99)00053-0", "10.19182/remvt.8868", NA, NA, "10.1126/science.7063839", "10.1093/oxfordjournals.epirev.a036121", _x000D_
NA, "10.4102/ojvr.v80i1.593", NA, NA, NA, NA, NA, "10.1016/S0034-5288(18)34433-3", NA, NA, "10.1016/S0895-7177(03)00110-9", "10.1007/s11538-009-9426-6", "10.1530/jrf.0.0390391", "10.1007/BF00166697", "10.1007/BF00170714", "10.1007/s11250-010-9540-3", NA, "10.4236/ojas.2014.44022", "10.1016/0034-5288(95)90088-8", "10.14202/vetworld.2013.807-811", "10.1186/s12917-015-0401-1", "10.19182/remvt.10012", "10.4102/ojvr.v80i1.544", "10.3201/eid2002.131345", NA, NA, NA, NA, "10.2307/2937171", NA, NA, "10.1016/S0167-5877(00)00139-2", _x000D_
"10.19182/remvt.9809", "10.1017/S175173111500124X", NA, NA, "10.3406/ingeo.1954.1368", "10.4324/9780203438541", "10.4324/9780203983263", "10.2527/1995.73102860x", "10.1051/rnd:2006023", "10.1016/j.smallrumres.2007.11.002", NA, NA, "10.1016/j.vetmic.2005.11.025", "10.1016/j.prevetmed.2005.02.001", "10.1177/0272989X02239651", "10.1371/journal.pone.0149982", "10.1016/j.intimp.2004.03.008", "10.1371/journal.ppat.1004359", "10.1371/journal.pone.0059465", NA), journal.title = c(NA, "Preventive Veterinary Medicine", _x000D_
"Agricultural Economics Research Review", "Pastoralism", "Philosophical Transactions of the Royal Society of London B: Biological Sciences", "Veterinary Microbiology", NA, "Revue d’Élevage et de Médecine vétérinaire des Pays tropicaux", "Vaccine", "Journal of Biosciences and Medicines", "Cahiers Agricultures", "Preventive Veterinary Medicine", "Biokemistri", "Frontiers in Immunology", "Veterinary Record", "Virologica Sinica", "Epidemiology and Infection", NA, NA, NA, "Preventive Veterinary Medicine", _x000D_
"Ecology Letters", "Ecological Modelling", "Agricultural Systems", NA, NA, NA, "Science", "Epidemiologic Reviews", "Pakistan Veterinary Journal", "Onderstepoort Journal of Veterinary Research", "EFSA Journal", NA, NA, "Revue d’Élevage et de Médecine vétérinaire des Pays tropicaux", NA, "Research in Veterinary Science", "International Water Management Institute", NA, "Mathematical and Computer Modelling", "Bulletin of Mathematical Biology", "Journal of Reproduction and Fertility", "Behavioral Ecology and Sociobiology", _x000D_
"Behavioral Ecology and Sociobiology", "Tropical Animal Health and Production", "Livestock Research for Rural Development", "Open Journal of Animal Sciences", "Research in veterinary science", "Veterinary World", "BMC Vet Res", NA, "Onderstepoort Journal of Veterinary Research", "Emerging Infectious Diseases", "Developments in Biologicals", NA, NA, NA, "Ecological Monographs", "The American Statistician", NA, "Preventive Veterinary Medicine", NA, "Animal", NA, NA, "L’information géographique", _x000D_
NA, NA, "Journal of Animal Science", "Reproduction Nutrition Development", "Small Ruminant Research", "Journal of Dairy Science", "Disease control priorities in developing countries", "Veterinary Microbiology", "Preventive Veterinary Medicine", "Medical Decision Making", "PLoS ONE", "International Immunopharmacology", "PLoS Pathogens", "PLoS ONE", NA), unstructured = c(NA, NA, NA, NA, NA, NA, "FAO, OIE. Global Strategy for the Control and Eradication of PPR. FAO and OIE; 2015.", NA, NA, NA, NA, NA, _x000D_
NA, NA, NA, NA, NA, NA, NA, NA, NA, NA, NA, NA, "Faugère O, Dockes A, Perrot C, Faugère B. L’élevage traditionnel des petits ruminants au Sénégal. II. Pratiques de conduite et d’exploitation des animaux chez les éleveurs de la région de Louga [Traditional small ruminant rearing system in Senegal. II. Animal management and husbandry pratices by livestock owners in the Louga area]. Revue d’Elevage et de Médecine vétérinaire des Pays Tropicaux. 1990;43(2).", "Moulin CH. Performances animales et pratiques d’élevage en Afrique sahélienne. La diversité du fonctionnement des troupeaux de petits ruminants dans la Communauté Rurale de Ndiagne (Sénégal) [Animal performance and breeding practices in Sahelian Africa: diversity of functionning in small ruminant herds in the rural community of Ndiagne (Senegal)] [PhD thesis Institut National Agronomique Paris-Grignon]. Institut National Agronomique Paris-Grignon; &lt;year&gt;1993&lt;/year&gt;.", _x000D_
"Lesnoff M. Étude de la dynamique et de la productivité des populations domestiques tropicales par les modèles matriciels en temps discret: les populations d’ovins au Sénégal [Tropical livestock dynamics and productivity analysis with discrete time matrix models: sheep populations in Senegal] [PhD thesis]. Université Montpellier II Sciences et Techniques du Languedoc. Montpellier; 2000.", NA, NA, NA, NA, NA, "Ettair M. Stratégie de surveillance et de lutte contre la PPR au Maroc [PPR surveillance and control strategy in Morocco]. In: REMESA: atelier conjoint REPIVET-RESEPSA des 12 et 13 Juillet 2012, Tunis. Tunis: REMESA: &lt;ext-link xmlns:xlink=\"http://www.w3.org/1999/xlink\" ext-link-type=\"uri\" xlink:href=\"http://www.remesanetwork.org\" xlink:type=\"simple\"&gt;www.remesanetwork.org&lt;/ext-link&gt;; 2012. &lt;comment&gt;Available from: &lt;ext-link xmlns:xlink=\"http://www.w3.org/1999/xlink\" ext-link-type=\"uri\" xlink:href=\"http://www.remesanetwork.org/fileadmin/user_upload/remesa/docs/RESEPSA/Atelier_2012-July_REPIVET_RESPSA/PPR_MAROC.pdf\" xlink:type=\"simple\"&gt;http://www.remesanetwork.org/fileadmin/user_upload/remesa/docs/RESEPSA/Atelier_2012-July_REPIVET_RESPSA/PPR_MAROC.pdf&lt;/ext-link&gt;&lt;/comment&gt;", _x000D_
"McSweeney C, New M, Lizcano G. Senegal. UNDP Climate Change Country Profiles; 2012.", NA, NA, NA, NA, "Trabucco A, Zomer R. Global aridity index (global-aridity) and global potential evapo-transpiration (global-PET) geospatial database. Consortium for Spatial Information (CGIAR-CSI); 2009.", NA, NA, NA, NA, NA, NA, NA, NA, NA, NA, NA, "Sow A, Ouattara L, Compaore Z, Doulkom B, Pare M, Poda G, et al. Prévalence sérologique de la peste des petits ruminants dans la province du Soum au nord du Burkina Faso [Serologic prevalence of peste des petits ruminants in Soum Province, North of Burkina Faso]. Revue d’Élevage et de Médecine vétérinaire des Pays tropicaux. 2008;61(1).", _x000D_
NA, NA, NA, NA, NA, NA, NA, NA, NA, NA, "Lesnoff M, Lancelot R, Tillard E, Faye B. Analyse comparative de la productivité des cheptels de petits ruminants en élevage extensif tropical: une nouvelle approche par les modèles matriciels en temps discret [Comparative analysis of the productivity of small ruminant flocks under tropical extensive management: a new Leslie-matrix model approach]. Revue d’Élevage et de Médecine vétérinaire des Pays tropicaux. 2001;54(1).", NA, "The R Core Team. R: A language and environment for statistical computing. URL &lt;ext-link xmlns:xlink=\"http://www.w3.org/1999/xlink\" ext-link-type=\"uri\" xlink:href=\"http://www.R-project.org\" xlink:type=\"simple\"&gt;http://www.R-project.org&lt;/ext-link&gt;. 2015;p. 3366.", _x000D_
"Sarr J, Diop M. Rinderpest in Senegal: Results of two years of seromonitoring 1991–1992. In: Jeggo RE M &amp;amp; Geiger, editor. Research Co-ordination Meeting of the FAO//AEA/SIDA/OAU/IBAR/PARC Co-ordinated Research Programme organized by the Joint FAO!IAEA Division of Nuclear Techniques in Food and Agriculture and held in Cairo, Egypt, 7–11 November 1993; 1994. p. 195–204.", NA, NA, NA, NA, NA, NA, NA, NA, NA, NA, NA, NA, NA, NA, NA, "Lesnoff M, Lancelot R, Moulin CH, Messad S, Juanès X, Sahut C. Calculation of demographic parameters in tropical livestock herds. Quae; 2011. &lt;comment&gt;Available from: &lt;ext-link xmlns:xlink=\"http://www.w3.org/1999/xlink\" ext-link-type=\"uri\" xlink:href=\"http://livtools.cirad.fr\" xlink:type=\"simple\"&gt;http://livtools.cirad.fr&lt;/ext-link&gt;&lt;/comment&gt;"_x000D_
))</t>
  </si>
  <si>
    <t>list(name = c("Bill and Melinda Gates Fundation", "OIE World Animal Health and Welfare Fund", "Cirad"), award = c("Vaccine Standard and Pilot Approach for the Progressive Control and Eradication of PPR in Africa", "Vaccine Standard and Pilot Approach for the Progressive Control and Eradication of PPR in Africa", NA), DOI = c(NA, NA, "10.13039/501100007204"), doi.asserted.by = c(NA, NA, "crossref"), id.id = c(NA, NA, "10.13039/501100007204"), id.id.type = c(NA, NA, "DOI"), id.asserted.by = c(NA, NA, _x000D_
"crossref"))</t>
  </si>
  <si>
    <t>list(date = "2016-09-07", content.version = "vor", delay.in.days = 0, URL = "http://creativecommons.org/licenses/by/4.0/")</t>
  </si>
  <si>
    <t>10.2903/j.efsa.2015.3985</t>
  </si>
  <si>
    <t>1831-4732</t>
  </si>
  <si>
    <t>3985</t>
  </si>
  <si>
    <t>Scientific Opinion on peste des petits ruminants</t>
  </si>
  <si>
    <t>https://doi.org/10.2903/j.efsa.2015.3985</t>
  </si>
  <si>
    <t>list(name = "EFSA Panel on Animal Health and Welfare (AHAW)", sequence = "first")</t>
  </si>
  <si>
    <t>list(URL = "https://api.wiley.com/onlinelibrary/tdm/v1/articles/10.2903%2Fj.efsa.2015.3985", content.type = "unspecified", content.version = "vor", intended.application = "text-mining")</t>
  </si>
  <si>
    <t>list(key = c("10.2903/j.efsa.2015.3985-BIB0001|efs23985-cit-0001", "10.2903/j.efsa.2015.3985-BIB0002|efs23985-cit-0002", "10.2903/j.efsa.2015.3985-BIB0003|efs23985-cit-0003", "10.2903/j.efsa.2015.3985-BIB0004|efs23985-cit-0004", "10.2903/j.efsa.2015.3985-BIB0005|efs23985-cit-0005", "10.2903/j.efsa.2015.3985-BIB0006|efs23985-cit-0006", "10.2903/j.efsa.2015.3985-BIB0007|efs23985-cit-0007", "10.2903/j.efsa.2015.3985-BIB0008|efs23985-cit-0008", "10.2903/j.efsa.2015.3985-BIB0009|efs23985-cit-0009", "10.2903/j.efsa.2015.3985-BIB0010|efs23985-cit-0010", _x000D_
"10.2903/j.efsa.2015.3985-BIB0011|efs23985-cit-0011", "10.2903/j.efsa.2015.3985-BIB0012|efs23985-cit-0012", "10.2903/j.efsa.2015.3985-BIB0013|efs23985-cit-0013", "10.2903/j.efsa.2015.3985-BIB0014|efs23985-cit-0014", "10.2903/j.efsa.2015.3985-BIB0015|efs23985-cit-0015", "10.2903/j.efsa.2015.3985-BIB0016|efs23985-cit-0016", "10.2903/j.efsa.2015.3985-BIB0017|efs23985-cit-0017", "10.2903/j.efsa.2015.3985-BIB0018|efs23985-cit-0018", "10.2903/j.efsa.2015.3985-BIB0019|efs23985-cit-0019", "10.2903/j.efsa.2015.3985-BIB0020|efs23985-cit-0020", _x000D_
"10.2903/j.efsa.2015.3985-BIB0021|efs23985-cit-0021", "10.2903/j.efsa.2015.3985-BIB0022|efs23985-cit-0022", "10.2903/j.efsa.2015.3985-BIB0023|efs23985-cit-0023", "10.2903/j.efsa.2015.3985-BIB0024|efs23985-cit-0024", "10.2903/j.efsa.2015.3985-BIB0025|efs23985-cit-0025", "10.2903/j.efsa.2015.3985-BIB0026|efs23985-cit-0026", "10.2903/j.efsa.2015.3985-BIB0027|efs23985-cit-0027", "10.2903/j.efsa.2015.3985-BIB0028|efs23985-cit-0028", "10.2903/j.efsa.2015.3985-BIB0029|efs23985-cit-0029", "10.2903/j.efsa.2015.3985-BIB0030|efs23985-cit-0030", _x000D_
"10.2903/j.efsa.2015.3985-BIB0031|efs23985-cit-0031", "10.2903/j.efsa.2015.3985-BIB0032|efs23985-cit-0032", "10.2903/j.efsa.2015.3985-BIB0033|efs23985-cit-0033", "10.2903/j.efsa.2015.3985-BIB0034|efs23985-cit-0034", "10.2903/j.efsa.2015.3985-BIB0035|efs23985-cit-0035", "10.2903/j.efsa.2015.3985-BIB0036|efs23985-cit-0036", "10.2903/j.efsa.2015.3985-BIB0037|efs23985-cit-0037", "10.2903/j.efsa.2015.3985-BIB0038|efs23985-cit-0038", "10.2903/j.efsa.2015.3985-BIB0039|efs23985-cit-0039", "10.2903/j.efsa.2015.3985-BIB0040|efs23985-cit-0040", _x000D_
"10.2903/j.efsa.2015.3985-BIB0041|efs23985-cit-0041", "10.2903/j.efsa.2015.3985-BIB0042|efs23985-cit-0042", "10.2903/j.efsa.2015.3985-BIB0043|efs23985-cit-0043", "10.2903/j.efsa.2015.3985-BIB0044|efs23985-cit-0044", "10.2903/j.efsa.2015.3985-BIB0045|efs23985-cit-0045", "10.2903/j.efsa.2015.3985-BIB0046|efs23985-cit-0046", "10.2903/j.efsa.2015.3985-BIB0047|efs23985-cit-0047", "10.2903/j.efsa.2015.3985-BIB0048|efs23985-cit-0048", "10.2903/j.efsa.2015.3985-BIB0049|efs23985-cit-0049", "10.2903/j.efsa.2015.3985-BIB0050|efs23985-cit-0050", _x000D_
"10.2903/j.efsa.2015.3985-BIB0051|efs23985-cit-0051", "10.2903/j.efsa.2015.3985-BIB0052|efs23985-cit-0052", "10.2903/j.efsa.2015.3985-BIB0053|efs23985-cit-0053", "10.2903/j.efsa.2015.3985-BIB0054|efs23985-cit-0054", "10.2903/j.efsa.2015.3985-BIB0055|efs23985-cit-0055", "10.2903/j.efsa.2015.3985-BIB0056|efs23985-cit-0056", "10.2903/j.efsa.2015.3985-BIB0057|efs23985-cit-0057", "10.2903/j.efsa.2015.3985-BIB0058|efs23985-cit-0058", "10.2903/j.efsa.2015.3985-BIB0059|efs23985-cit-0059", "10.2903/j.efsa.2015.3985-BIB0060|efs23985-cit-0060", _x000D_
"10.2903/j.efsa.2015.3985-BIB0061|efs23985-cit-0061", "10.2903/j.efsa.2015.3985-BIB0062|efs23985-cit-0062", "10.2903/j.efsa.2015.3985-BIB0063|efs23985-cit-0063", "10.2903/j.efsa.2015.3985-BIB0064|efs23985-cit-0064", "10.2903/j.efsa.2015.3985-BIB0065|efs23985-cit-0065", "10.2903/j.efsa.2015.3985-BIB0066|efs23985-cit-0066", "10.2903/j.efsa.2015.3985-BIB0067|efs23985-cit-0067", "10.2903/j.efsa.2015.3985-BIB0068|efs23985-cit-0068", "10.2903/j.efsa.2015.3985-BIB0069|efs23985-cit-0069", "10.2903/j.efsa.2015.3985-BIB0070|efs23985-cit-0070", _x000D_
"10.2903/j.efsa.2015.3985-BIB0071|efs23985-cit-0071", "10.2903/j.efsa.2015.3985-BIB0072|efs23985-cit-0072", "10.2903/j.efsa.2015.3985-BIB0073|efs23985-cit-0073", "10.2903/j.efsa.2015.3985-BIB0074|efs23985-cit-0074", "10.2903/j.efsa.2015.3985-BIB0075|efs23985-cit-0075", "10.2903/j.efsa.2015.3985-BIB0076|efs23985-cit-0076", "10.2903/j.efsa.2015.3985-BIB0077|efs23985-cit-0077", "10.2903/j.efsa.2015.3985-BIB0078|efs23985-cit-0078", "10.2903/j.efsa.2015.3985-BIB0079|efs23985-cit-0079", "10.2903/j.efsa.2015.3985-BIB0080|efs23985-cit-0080", _x000D_
"10.2903/j.efsa.2015.3985-BIB0081|efs23985-cit-0081", "10.2903/j.efsa.2015.3985-BIB0082|efs23985-cit-0082", "10.2903/j.efsa.2015.3985-BIB0083|efs23985-cit-0083", "10.2903/j.efsa.2015.3985-BIB0084|efs23985-cit-0084", "10.2903/j.efsa.2015.3985-BIB0085|efs23985-cit-0085", "10.2903/j.efsa.2015.3985-BIB0086|efs23985-cit-0086", "10.2903/j.efsa.2015.3985-BIB0087|efs23985-cit-0087", "10.2903/j.efsa.2015.3985-BIB0088|efs23985-cit-0088", "10.2903/j.efsa.2015.3985-BIB0089|efs23985-cit-0089", "10.2903/j.efsa.2015.3985-BIB0090|efs23985-cit-0090", _x000D_
"10.2903/j.efsa.2015.3985-BIB0091|efs23985-cit-0091", "10.2903/j.efsa.2015.3985-BIB0092|efs23985-cit-0092", "10.2903/j.efsa.2015.3985-BIB0093|efs23985-cit-0093", "10.2903/j.efsa.2015.3985-BIB0094|efs23985-cit-0094", "10.2903/j.efsa.2015.3985-BIB0095|efs23985-cit-0095", "10.2903/j.efsa.2015.3985-BIB0096|efs23985-cit-0096", "10.2903/j.efsa.2015.3985-BIB0097|efs23985-cit-0097", "10.2903/j.efsa.2015.3985-BIB0098|efs23985-cit-0098", "10.2903/j.efsa.2015.3985-BIB0099|efs23985-cit-0099", "10.2903/j.efsa.2015.3985-BIB0100|efs23985-cit-0100", _x000D_
"10.2903/j.efsa.2015.3985-BIB0101|efs23985-cit-0101", "10.2903/j.efsa.2015.3985-BIB0102|efs23985-cit-0102", "10.2903/j.efsa.2015.3985-BIB0103|efs23985-cit-0103", "10.2903/j.efsa.2015.3985-BIB0104|efs23985-cit-0104", "10.2903/j.efsa.2015.3985-BIB0105|efs23985-cit-0105", "10.2903/j.efsa.2015.3985-BIB0106|efs23985-cit-0106", "10.2903/j.efsa.2015.3985-BIB0107|efs23985-cit-0107", "10.2903/j.efsa.2015.3985-BIB0108|efs23985-cit-0108", "10.2903/j.efsa.2015.3985-BIB0109|efs23985-cit-0109", "10.2903/j.efsa.2015.3985-BIB0110|efs23985-cit-0110", _x000D_
"10.2903/j.efsa.2015.3985-BIB0111|efs23985-cit-0111", "10.2903/j.efsa.2015.3985-BIB0112|efs23985-cit-0112", "10.2903/j.efsa.2015.3985-BIB0113|efs23985-cit-0113", "10.2903/j.efsa.2015.3985-BIB0114|efs23985-cit-0114", "10.2903/j.efsa.2015.3985-BIB0115|efs23985-cit-0115", "10.2903/j.efsa.2015.3985-BIB0116|efs23985-cit-0116", "10.2903/j.efsa.2015.3985-BIB0117|efs23985-cit-0117", "10.2903/j.efsa.2015.3985-BIB0118|efs23985-cit-0118", "10.2903/j.efsa.2015.3985-BIB0119|efs23985-cit-0119", "10.2903/j.efsa.2015.3985-BIB0120|efs23985-cit-0120", _x000D_
"10.2903/j.efsa.2015.3985-BIB0121|efs23985-cit-0121", "10.2903/j.efsa.2015.3985-BIB0122|efs23985-cit-0122", "10.2903/j.efsa.2015.3985-BIB0123|efs23985-cit-0123", "10.2903/j.efsa.2015.3985-BIB0124|efs23985-cit-0124", "10.2903/j.efsa.2015.3985-BIB0125|efs23985-cit-0125", "10.2903/j.efsa.2015.3985-BIB0126|efs23985-cit-0126", "10.2903/j.efsa.2015.3985-BIB0127|efs23985-cit-0127", "10.2903/j.efsa.2015.3985-BIB0128|efs23985-cit-0128", "10.2903/j.efsa.2015.3985-BIB0129|efs23985-cit-0129", "10.2903/j.efsa.2015.3985-BIB0130|efs23985-cit-0130", _x000D_
"10.2903/j.efsa.2015.3985-BIB0131|efs23985-cit-0131", "10.2903/j.efsa.2015.3985-BIB0132|efs23985-cit-0132", "10.2903/j.efsa.2015.3985-BIB0133|efs23985-cit-0133", "10.2903/j.efsa.2015.3985-BIB0134|efs23985-cit-0134", "10.2903/j.efsa.2015.3985-BIB0135|efs23985-cit-0135", "10.2903/j.efsa.2015.3985-BIB0136|efs23985-cit-0136", "10.2903/j.efsa.2015.3985-BIB0137|efs23985-cit-0137", "10.2903/j.efsa.2015.3985-BIB0138|efs23985-cit-0138", "10.2903/j.efsa.2015.3985-BIB0139|efs23985-cit-0139", "10.2903/j.efsa.2015.3985-BIB0140|efs23985-cit-0140", _x000D_
"10.2903/j.efsa.2015.3985-BIB0141|efs23985-cit-0141", "10.2903/j.efsa.2015.3985-BIB0142|efs23985-cit-0142", "10.2903/j.efsa.2015.3985-BIB0143|efs23985-cit-0143", "10.2903/j.efsa.2015.3985-BIB0144|efs23985-cit-0144", "10.2903/j.efsa.2015.3985-BIB0145|efs23985-cit-0145", "10.2903/j.efsa.2015.3985-BIB0146|efs23985-cit-0146", "10.2903/j.efsa.2015.3985-BIB0147|efs23985-cit-0147", "10.2903/j.efsa.2015.3985-BIB0148|efs23985-cit-0148", "10.2903/j.efsa.2015.3985-BIB0149|efs23985-cit-0149", "10.2903/j.efsa.2015.3985-BIB0150|efs23985-cit-0150", _x000D_
"10.2903/j.efsa.2015.3985-BIB0151|efs23985-cit-0151", "10.2903/j.efsa.2015.3985-BIB0152|efs23985-cit-0152", "10.2903/j.efsa.2015.3985-BIB0153|efs23985-cit-0153", "10.2903/j.efsa.2015.3985-BIB0154|efs23985-cit-0154", "10.2903/j.efsa.2015.3985-BIB0155|efs23985-cit-0155", "10.2903/j.efsa.2015.3985-BIB0156|efs23985-cit-0156", "10.2903/j.efsa.2015.3985-BIB0157|efs23985-cit-0157", "10.2903/j.efsa.2015.3985-BIB0158|efs23985-cit-0158", "10.2903/j.efsa.2015.3985-BIB0159|efs23985-cit-0159", "10.2903/j.efsa.2015.3985-BIB0160|efs23985-cit-0160", _x000D_
"10.2903/j.efsa.2015.3985-BIB0161|efs23985-cit-0161", "10.2903/j.efsa.2015.3985-BIB0162|efs23985-cit-0162", "10.2903/j.efsa.2015.3985-BIB0163|efs23985-cit-0163", "10.2903/j.efsa.2015.3985-BIB0164|efs23985-cit-0164", "10.2903/j.efsa.2015.3985-BIB0165|efs23985-cit-0165", "10.2903/j.efsa.2015.3985-BIB0166|efs23985-cit-0166", "10.2903/j.efsa.2015.3985-BIB0167|efs23985-cit-0167", "10.2903/j.efsa.2015.3985-BIB0168|efs23985-cit-0168", "10.2903/j.efsa.2015.3985-BIB0169|efs23985-cit-0169", "10.2903/j.efsa.2015.3985-BIB0170|efs23985-cit-0170", _x000D_
"10.2903/j.efsa.2015.3985-BIB0171|efs23985-cit-0171", "10.2903/j.efsa.2015.3985-BIB0172|efs23985-cit-0172", "10.2903/j.efsa.2015.3985-BIB0173|efs23985-cit-0173", "10.2903/j.efsa.2015.3985-BIB0174|efs23985-cit-0174", "10.2903/j.efsa.2015.3985-BIB0175|efs23985-cit-0175", "10.2903/j.efsa.2015.3985-BIB0176|efs23985-cit-0176", "10.2903/j.efsa.2015.3985-BIB0177|efs23985-cit-0177", "10.2903/j.efsa.2015.3985-BIB0178|efs23985-cit-0178", "10.2903/j.efsa.2015.3985-BIB0179|efs23985-cit-0179", "10.2903/j.efsa.2015.3985-BIB0180|efs23985-cit-0180", _x000D_
"10.2903/j.efsa.2015.3985-BIB0181|efs23985-cit-0181", "10.2903/j.efsa.2015.3985-BIB0182|efs23985-cit-0182", "10.2903/j.efsa.2015.3985-BIB0183|efs23985-cit-0183", "10.2903/j.efsa.2015.3985-BIB0184|efs23985-cit-0184", "10.2903/j.efsa.2015.3985-BIB0185|efs23985-cit-0185", "10.2903/j.efsa.2015.3985-BIB0186|efs23985-cit-0186", "10.2903/j.efsa.2015.3985-BIB0187|efs23985-cit-0187", "10.2903/j.efsa.2015.3985-BIB0188|efs23985-cit-0188", "10.2903/j.efsa.2015.3985-BIB0189|efs23985-cit-0189", "10.2903/j.efsa.2015.3985-BIB0190|efs23985-cit-0190", _x000D_
"10.2903/j.efsa.2015.3985-BIB0191|efs23985-cit-0191", "10.2903/j.efsa.2015.3985-BIB0192|efs23985-cit-0192", "10.2903/j.efsa.2015.3985-BIB0193|efs23985-cit-0193", "10.2903/j.efsa.2015.3985-BIB0194|efs23985-cit-0194", "10.2903/j.efsa.2015.3985-BIB0195|efs23985-cit-0195", "10.2903/j.efsa.2015.3985-BIB0196|efs23985-cit-0196", "10.2903/j.efsa.2015.3985-BIB0197|efs23985-cit-0197", "10.2903/j.efsa.2015.3985-BIB0198|efs23985-cit-0198", "10.2903/j.efsa.2015.3985-BIB0199|efs23985-cit-0199", "10.2903/j.efsa.2015.3985-BIB0200|efs23985-cit-0200", _x000D_
"10.2903/j.efsa.2015.3985-BIB0201|efs23985-cit-0201", "10.2903/j.efsa.2015.3985-BIB0202|efs23985-cit-0202", "10.2903/j.efsa.2015.3985-BIB0203|efs23985-cit-0203", "10.2903/j.efsa.2015.3985-BIB0204|efs23985-cit-0204", "10.2903/j.efsa.2015.3985-BIB0205|efs23985-cit-0205", "10.2903/j.efsa.2015.3985-BIB0206|efs23985-cit-0206", "10.2903/j.efsa.2015.3985-BIB0207|efs23985-cit-0207", "10.2903/j.efsa.2015.3985-BIB0208|efs23985-cit-0208", "10.2903/j.efsa.2015.3985-BIB0209|efs23985-cit-0209", "10.2903/j.efsa.2015.3985-BIB0210|efs23985-cit-0210", _x000D_
"10.2903/j.efsa.2015.3985-BIB0211|efs23985-cit-0211", "10.2903/j.efsa.2015.3985-BIB0212|efs23985-cit-0212", "10.2903/j.efsa.2015.3985-BIB0213|efs23985-cit-0213", "10.2903/j.efsa.2015.3985-BIB0214|efs23985-cit-0214", "10.2903/j.efsa.2015.3985-BIB0215|efs23985-cit-0215", "10.2903/j.efsa.2015.3985-BIB0216|efs23985-cit-0216", "10.2903/j.efsa.2015.3985-BIB0217|efs23985-cit-0217", "10.2903/j.efsa.2015.3985-BIB0218|efs23985-cit-0218", "10.2903/j.efsa.2015.3985-BIB0219|efs23985-cit-0219", "10.2903/j.efsa.2015.3985-BIB0220|efs23985-cit-0220", _x000D_
"10.2903/j.efsa.2015.3985-BIB0221|efs23985-cit-0221", "10.2903/j.efsa.2015.3985-BIB0222|efs23985-cit-0222", "10.2903/j.efsa.2015.3985-BIB0223|efs23985-cit-0223", "10.2903/j.efsa.2015.3985-BIB0224|efs23985-cit-0224", "10.2903/j.efsa.2015.3985-BIB0225|efs23985-cit-0225", "10.2903/j.efsa.2015.3985-BIB0226|efs23985-cit-0226", "10.2903/j.efsa.2015.3985-BIB0227|efs23985-cit-0227", "10.2903/j.efsa.2015.3985-BIB0228|efs23985-cit-0228", "10.2903/j.efsa.2015.3985-BIB0229|efs23985-cit-0229", "10.2903/j.efsa.2015.3985-BIB0230|efs23985-cit-0230", _x000D_
"10.2903/j.efsa.2015.3985-BIB0231|efs23985-cit-0231", "10.2903/j.efsa.2015.3985-BIB0232|efs23985-cit-0232", "10.2903/j.efsa.2015.3985-BIB0233|efs23985-cit-0233", "10.2903/j.efsa.2015.3985-BIB0234|efs23985-cit-0234", "10.2903/j.efsa.2015.3985-BIB0235|efs23985-cit-0235", "10.2903/j.efsa.2015.3985-BIB0236|efs23985-cit-0236", "10.2903/j.efsa.2015.3985-BIB0237|efs23985-cit-0237", "10.2903/j.efsa.2015.3985-BIB0238|efs23985-cit-0238", "10.2903/j.efsa.2015.3985-BIB0239|efs23985-cit-0239", "10.2903/j.efsa.2015.3985-BIB0240|efs23985-cit-0240", _x000D_
"10.2903/j.efsa.2015.3985-BIB0241|efs23985-cit-0241", "10.2903/j.efsa.2015.3985-BIB0242|efs23985-cit-0242", "10.2903/j.efsa.2015.3985-BIB0243|efs23985-cit-0243", "10.2903/j.efsa.2015.3985-BIB0244|efs23985-cit-0244", "10.2903/j.efsa.2015.3985-BIB0245|efs23985-cit-0245", "10.2903/j.efsa.2015.3985-BIB0246|efs23985-cit-0246", "10.2903/j.efsa.2015.3985-BIB0247|efs23985-cit-0247", "10.2903/j.efsa.2015.3985-BIB0248|efs23985-cit-0248", "10.2903/j.efsa.2015.3985-BIB0249|efs23985-cit-0249", "10.2903/j.efsa.2015.3985-BIB0250|efs23985-cit-0250", _x000D_
"10.2903/j.efsa.2015.3985-BIB0251|efs23985-cit-0251", "10.2903/j.efsa.2015.3985-BIB0252|efs23985-cit-0252", "10.2903/j.efsa.2015.3985-BIB0253|efs23985-cit-0253", "10.2903/j.efsa.2015.3985-BIB0254|efs23985-cit-0254", "10.2903/j.efsa.2015.3985-BIB0255|efs23985-cit-0255", "10.2903/j.efsa.2015.3985-BIB0256|efs23985-cit-0256", "10.2903/j.efsa.2015.3985-BIB0257|efs23985-cit-0257", "10.2903/j.efsa.2015.3985-BIB0258|efs23985-cit-0258", "10.2903/j.efsa.2015.3985-BIB0259|efs23985-cit-0259", "10.2903/j.efsa.2015.3985-BIB0260|efs23985-cit-0260", _x000D_
"10.2903/j.efsa.2015.3985-BIB0261|efs23985-cit-0261", "10.2903/j.efsa.2015.3985-BIB0262|efs23985-cit-0262", "10.2903/j.efsa.2015.3985-BIB0263|efs23985-cit-0263", "10.2903/j.efsa.2015.3985-BIB0264|efs23985-cit-0264", "10.2903/j.efsa.2015.3985-BIB0265|efs23985-cit-0265", "10.2903/j.efsa.2015.3985-BIB0266|efs23985-cit-0266", "10.2903/j.efsa.2015.3985-BIB0267|efs23985-cit-0267", "10.2903/j.efsa.2015.3985-BIB0268|efs23985-cit-0268", "10.2903/j.efsa.2015.3985-BIB0269|efs23985-cit-0269", "10.2903/j.efsa.2015.3985-BIB0270|efs23985-cit-0270", _x000D_
"10.2903/j.efsa.2015.3985-BIB0271|efs23985-cit-0271", "10.2903/j.efsa.2015.3985-BIB0272|efs23985-cit-0272", "10.2903/j.efsa.2015.3985-BIB0273|efs23985-cit-0273", "10.2903/j.efsa.2015.3985-BIB0274|efs23985-cit-0274", "10.2903/j.efsa.2015.3985-BIB0275|efs23985-cit-0275", "10.2903/j.efsa.2015.3985-BIB0276|efs23985-cit-0276", "10.2903/j.efsa.2015.3985-BIB0277|efs23985-cit-0277", "10.2903/j.efsa.2015.3985-BIB0278|efs23985-cit-0278", "10.2903/j.efsa.2015.3985-BIB0279|efs23985-cit-0279", "10.2903/j.efsa.2015.3985-BIB0280|efs23985-cit-0280", _x000D_
"10.2903/j.efsa.2015.3985-BIB0281|efs23985-cit-0281", "10.2903/j.efsa.2015.3985-BIB0282|efs23985-cit-0282", "10.2903/j.efsa.2015.3985-BIB0283|efs23985-cit-0283", "10.2903/j.efsa.2015.3985-BIB0284|efs23985-cit-0284", "10.2903/j.efsa.2015.3985-BIB0285|efs23985-cit-0285", "10.2903/j.efsa.2015.3985-BIB0286|efs23985-cit-0286", "10.2903/j.efsa.2015.3985-BIB0287|efs23985-cit-0287", "10.2903/j.efsa.2015.3985-BIB0288|efs23985-cit-0288", "10.2903/j.efsa.2015.3985-BIB0289|efs23985-cit-0289", "10.2903/j.efsa.2015.3985-BIB0290|efs23985-cit-0290", _x000D_
"10.2903/j.efsa.2015.3985-BIB0291|efs23985-cit-0291", "10.2903/j.efsa.2015.3985-BIB0292|efs23985-cit-0292", "10.2903/j.efsa.2015.3985-BIB0293|efs23985-cit-0293", "10.2903/j.efsa.2015.3985-BIB0294|efs23985-cit-0294", "10.2903/j.efsa.2015.3985-BIB0295|efs23985-cit-0295", "10.2903/j.efsa.2015.3985-BIB0296|efs23985-cit-0296", "10.2903/j.efsa.2015.3985-BIB0297|efs23985-cit-0297", "10.2903/j.efsa.2015.3985-BIB0298|efs23985-cit-0298", "10.2903/j.efsa.2015.3985-BIB0299|efs23985-cit-0299", "10.2903/j.efsa.2015.3985-BIB0300|efs23985-cit-0300", _x000D_
"10.2903/j.efsa.2015.3985-BIB0301|efs23985-cit-0301", "10.2903/j.efsa.2015.3985-BIB0302|efs23985-cit-0302", "10.2903/j.efsa.2015.3985-BIB0303|efs23985-cit-0303", "10.2903/j.efsa.2015.3985-BIB0304|efs23985-cit-0304", "10.2903/j.efsa.2015.3985-BIB0305|efs23985-cit-0305", "10.2903/j.efsa.2015.3985-BIB0306|efs23985-cit-0306", "10.2903/j.efsa.2015.3985-BIB0307|efs23985-cit-0307", "10.2903/j.efsa.2015.3985-BIB0308|efs23985-cit-0308", "10.2903/j.efsa.2015.3985-BIB0309|efs23985-cit-0309", "10.2903/j.efsa.2015.3985-BIB0310|efs23985-cit-0310", _x000D_
"10.2903/j.efsa.2015.3985-BIB0311|efs23985-cit-0311", "10.2903/j.efsa.2015.3985-BIB0312|efs23985-cit-0312", "10.2903/j.efsa.2015.3985-BIB0313|efs23985-cit-0313", "10.2903/j.efsa.2015.3985-BIB0314|efs23985-cit-0314", "10.2903/j.efsa.2015.3985-BIB0315|efs23985-cit-0315", "10.2903/j.efsa.2015.3985-BIB0316|efs23985-cit-0316", "10.2903/j.efsa.2015.3985-BIB0317|efs23985-cit-0317", "10.2903/j.efsa.2015.3985-BIB0318|efs23985-cit-0318", "10.2903/j.efsa.2015.3985-BIB0319|efs23985-cit-0319", "10.2903/j.efsa.2015.3985-BIB0320|efs23985-cit-0320", _x000D_
"10.2903/j.efsa.2015.3985-BIB0321|efs23985-cit-0321", "10.2903/j.efsa.2015.3985-BIB0322|efs23985-cit-0322", "10.2903/j.efsa.2015.3985-BIB0323|efs23985-cit-0323", "10.2903/j.efsa.2015.3985-BIB0324|efs23985-cit-0324", "10.2903/j.efsa.2015.3985-BIB0325|efs23985-cit-0325", "10.2903/j.efsa.2015.3985-BIB0326|efs23985-cit-0326", "10.2903/j.efsa.2015.3985-BIB0327|efs23985-cit-0327", "10.2903/j.efsa.2015.3985-BIB0328|efs23985-cit-0328", "10.2903/j.efsa.2015.3985-BIB0329|efs23985-cit-0329", "10.2903/j.efsa.2015.3985-BIB0330|efs23985-cit-0330", _x000D_
"10.2903/j.efsa.2015.3985-BIB0331|efs23985-cit-0331", "10.2903/j.efsa.2015.3985-BIB0332|efs23985-cit-0332", "10.2903/j.efsa.2015.3985-BIB0333|efs23985-cit-0333", "10.2903/j.efsa.2015.3985-BIB0334|efs23985-cit-0334", "10.2903/j.efsa.2015.3985-BIB0335|efs23985-cit-0335", "10.2903/j.efsa.2015.3985-BIB0336|efs23985-cit-0336", "10.2903/j.efsa.2015.3985-BIB0337|efs23985-cit-0337", "10.2903/j.efsa.2015.3985-BIB0338|efs23985-cit-0338", "10.2903/j.efsa.2015.3985-BIB0339|efs23985-cit-0339", "10.2903/j.efsa.2015.3985-BIB0340|efs23985-cit-0340", _x000D_
"10.2903/j.efsa.2015.3985-BIB0341|efs23985-cit-0341", "10.2903/j.efsa.2015.3985-BIB0342|efs23985-cit-0342", "10.2903/j.efsa.2015.3985-BIB0343|efs23985-cit-0343", "10.2903/j.efsa.2015.3985-BIB0344|efs23985-cit-0344", "10.2903/j.efsa.2015.3985-BIB0345|efs23985-cit-0345", "10.2903/j.efsa.2015.3985-BIB0346|efs23985-cit-0346", "10.2903/j.efsa.2015.3985-BIB0347|efs23985-cit-0347", "10.2903/j.efsa.2015.3985-BIB0348|efs23985-cit-0348", "10.2903/j.efsa.2015.3985-BIB0349|efs23985-cit-0349", "10.2903/j.efsa.2015.3985-BIB0350|efs23985-cit-0350", _x000D_
"10.2903/j.efsa.2015.3985-BIB0351|efs23985-cit-0351", "10.2903/j.efsa.2015.3985-BIB0352|efs23985-cit-0352", "10.2903/j.efsa.2015.3985-BIB0353|efs23985-cit-0353", "10.2903/j.efsa.2015.3985-BIB0354|efs23985-cit-0354", "10.2903/j.efsa.2015.3985-BIB0355|efs23985-cit-0355", "10.2903/j.efsa.2015.3985-BIB0356|efs23985-cit-0356", "10.2903/j.efsa.2015.3985-BIB0357|efs23985-cit-0357", "10.2903/j.efsa.2015.3985-BIB0358|efs23985-cit-0358", "10.2903/j.efsa.2015.3985-BIB0359|efs23985-cit-0359", "10.2903/j.efsa.2015.3985-BIB0360|efs23985-cit-0360", _x000D_
"10.2903/j.efsa.2015.3985-BIB0361|efs23985-cit-0361", "10.2903/j.efsa.2015.3985-BIB0362|efs23985-cit-0362", "10.2903/j.efsa.2015.3985-BIB0363|efs23985-cit-0363", "10.2903/j.efsa.2015.3985-BIB0364|efs23985-cit-0364", "10.2903/j.efsa.2015.3985-BIB0365|efs23985-cit-0365", "10.2903/j.efsa.2015.3985-BIB0366|efs23985-cit-0366", "10.2903/j.efsa.2015.3985-BIB0367|efs23985-cit-0367", "10.2903/j.efsa.2015.3985-BIB0368|efs23985-cit-0368", "10.2903/j.efsa.2015.3985-BIB0369|efs23985-cit-0369", "10.2903/j.efsa.2015.3985-BIB0370|efs23985-cit-0370", _x000D_
"10.2903/j.efsa.2015.3985-BIB0371|efs23985-cit-0371", "10.2903/j.efsa.2015.3985-BIB0372|efs23985-cit-0372", "10.2903/j.efsa.2015.3985-BIB0373|efs23985-cit-0373", "10.2903/j.efsa.2015.3985-BIB0374|efs23985-cit-0374", "10.2903/j.efsa.2015.3985-BIB0375|efs23985-cit-0375", "10.2903/j.efsa.2015.3985-BIB0376|efs23985-cit-0376", "10.2903/j.efsa.2015.3985-BIB0377|efs23985-cit-0377"), first.page = c("655", "51", "745", "306", "241", "151", "38", "181", "203", NA, "225", "402", "119", "2885", "238", "22", _x000D_
"1753", "293", "2603", "16", "1571", "194", NA, NA, "3772", "263", "869", "178", "17", "98", "585", "214", "26", "153", "113", NA, "88", "5591", "311", NA, NA, NA, "334", "3738", NA, NA, "517", NA, NA, "321", NA, "671", "541", "673", "77", "276", "240", "3349", "24", "173", "1", "202", "471", NA, "161", "593", "63", "42", "191", "1223", "168", "103", "935", "2037", "300", "50", "81", "63", "2137", "45", "217", NA, "207", "120", NA, "1844", NA, "708", "951", "148", NA, "118", NA, "287", "324", NA, _x000D_
"265", NA, "1", "97", NA, "479", "4728", "173", "314", NA, NA, "785", "2307", "149", "469", "43", "2878", "194", NA, "44", NA, "765", "35", "15", "893", "5842", "94", "23", "135", NA, "12579", "219", "140", "68", "199", "206", "273", "174", "18", "85", "161", "373", "63", NA, "60", "A93", "212", "593", "160", "9", "32", "5", "807", "384", "288", NA, "165", "18", "55", "1329", "323", "206", "43", "48", "195", "157", "301", "85", "2", "56", "1795", "256", "544", "30", "16", "3011", "266", "56", "4842", _x000D_
"1329", "27", "483", "37", "1158", "12", "87", "42", "268", "1389", "152", "401", "363", "64", "118", "349", "64", "175", "1", "103", "18", "204", "39", "967", "331", "169", "5", NA, "73", "41", "149", "37", "1043", "211", "258", "39", "156", "655", "183", "141", "147", "809", "128", "155", "68", "79", "89", "1661", "927", "573", "332", "1197", "1449", "413", "241", "217", "246", "285", "16", "773", "119", "174", "1", "1197", "89", "321", "16", "118", "234", "1", "413", "299", "333", "374", "861", _x000D_
"152", "521", "34", "246", "1", "363", "232", "191", "146", "131", "72", "114", "63", "185", "19", "5", "317", "200", "355", "32", "109", "11", "135", "893", "325", "232", "217", "132", "146", "964", "11", "22", "551", "542", "65", "15", "100", "807", "2155", "3", "249", "361", "153", "159", "139", "31", "1", "17", "15", "423", "815", "169", "223", "81", "243", "89", "53", "19", "40", "35", "17", "421", "55", "224", "39", "55", "181", "151", "776", "50", "133", "295", "367", "225", "96", "15", "19", _x000D_
"125", "1075", "278", "49", "169", NA, "53", "17", "11", "13", "209", NA, NA, NA, "300", "89", "2096", NA, "1367", "134", "22", "1", "288", "401", "745", NA, "256", "279", "228", "89", "383", NA, "1223", "889", "3011", NA, "225", "402", "168", "333", "259", "655", "352", "207", "861", "1349", "317", "307", NA, "453"), article.title = c("An outbreak of peste des petits ruminants in migratory flocks of sheep and goats in Egypt in 2006", "Antibody seroprevalences against peste des petits ruminants (PPR) virus in camels, cattle, goats and sheep in Ethiopia", _x000D_
"Evidence of peste des petits ruminants virus (PPRV) infection in Sindh Ibex (Capra aegagrus blythi) in Pakistan as confirmed by detection of antigen and antibody", "Monkey CV1 cell line expressing the sheep-goat SLAM protein: a highly sensitive cell line for the isolation of peste des petits ruminants virus from pathological specimens", "PPR virus infection on sheep in Black Sea region of Turkey: Epidemiology and diagnosis by RT-PCR and virus isolation", "A serologic investigation for Peste des petits ruminants infection in sheep, cattle and camels (Camelus dromedarius) in Aydın province, West Anatolia", _x000D_
"Peste des Petits Ruminants, the next eradicated animal disease?", "Erste pathomorphologische und immunhistologiche Beschreibung der peste des petits ruminants bei den Lammern in der Turkei", "A serological survey of rinderpest antibody in wildlife and sheep and goats in northern Tanzania", NA, "The detection of antibodies against peste des petits ruminants virus in cattle, sheep and goats and the possible implications to rinderpest control programmes", "First serological investigation of peste-des-petits-ruminants and Rift Valley fever in Tunisia", _x000D_
"Full genome sequence of peste des petits ruminants virus, a member of the Morbillivirus genus", "Global distribution of peste des petits ruminants virus and prospects for improved diagnosis and control", "Detection and genetic characterization of peste des petits ruminants virus in free-living bharals (Pseudois nayaur) in Tibet, China", "Early changes in cytokine expression in peste des petits ruminants disease", "Wild-type rinderpest virus uses SLAM (CD150) as its receptor", "Rinderpest and peste des petits ruminants viruses", _x000D_
"Rinderpest viruses lacking the C and V proteins show specific defects in growth and transcription of viral RNAs", "Peste des petits ruminants: a suitable candidate for eradication?", "Development of a dual recombinant vaccine to protect small ruminants against peste-des-petits-ruminants virus and capripoxvirus infections", "Using participatory epidemiological techniques to estimate the relative incidence and impact on livelihoods of livestock diseases amongst nomadic pastoralists in Turkana South District, Kenya", _x000D_
NA, NA, "Protective efficacy of a single immunization with capripoxvirus-vectored recombinant peste des petits ruminants vaccines in presence of preexisting immunity", "Natural peste des petits ruminants virus infection in Black Bengal goats: virological, pathological and immunohistochemical investigation", "Surveillance of wildlife as a tool for monitoring rinderpest and peste des petits ruminants in West Africa", "Evaluation of the virulence of some strains of peste-des-petits-ruminants virus (PPRV) in experimentally infected West African dwarf goats", _x000D_
"Rapid and sensitive detection of peste des petits ruminants virus by a polymerase chain reaction assay", "pH and thermal stability of rinderpest virus", "Modelling the spread of phocine distemper virus among harbour seals", "First evidence of peste des petits ruminants (PPR) virus circulation in Algeria (Sahrawi territories): outbreak investigation and virus lineage identification", "Humoral antibody response in animals infected with virulent rinderpest virus", "Recent epidemiology of peste des petits ruminants virus (PPRV)", _x000D_
"Control of peste des petits ruminants: classical and new generation vaccines", NA, "Goat immune response to capripox vaccine expressing the hemagglutinin protein of peste des petits ruminants", "The threat of peste des petits ruminants: progress in vaccine development for disease control", "Atténuation d'une souche de virus de la peste des petits ruminants: candidat pour un vaccin homologue", NA, "Assessing Risk of Introduction via Import", NA, "Peste des petits ruminants virus, Mauritania", "A reliable and reproducible experimental challenge model for peste des petits ruminants virus", _x000D_
NA, NA, "Persistent detection of peste de petits ruminants antigen in the faeces of recovered goats", NA, NA, "Adaptation du virus de la PPR aux cultures cellulaire", "Etude de l'effet de la peste des petits ruminants sur la productivité des troupeaux caprins au sénégal", "Phylogenetic analysis of peste des petits ruminants virus from outbreaks in Turkey during 2008-2012", "Pathogenicity of a local peste des petits ruminants virus isolate in sheep in Turkey", "Seroprevalence of peste des petits ruminants (PPR) in goitered gazelle (Gazella subgutturosa subgutturosa) in Turkey", _x000D_
"Traditional and ancient rural economy in Mediterranean Europe: plus ça change?", "Etiology of the stomatitis pneumoenteritis complex in Nigerian dwarf goats", "Experimental infection of alpine goats with a Moroccan strain of peste des petits ruminants virus (PPRV)", "Inhibition of host peripheral blood mononuclear cell proliferation ex vivo by Rinderpest virus", "Recombinant adenovirus expressing the haemagglutinin of peste des petits ruminants virus (PPRV) protects goats against challenge with pathogenic virus; a DIVA vaccine for PPR", _x000D_
"Fatalities in Wild Goats in Kurdistan Associated with Peste Des Petits Ruminants Virus", "Observations on the survival and infectivity of airborne rinderpest virus", "Comparative efficacy of peste des petits ruminants (PPR) vaccines available in Pakistan in sheep and goats", "Evidence of identification of peste des petits ruminants from goats in Egypt", NA, "An outbreak of peste des petits ruminants (PPR) in camels in the Sudan", "The incursion, persistence and spread of peste des petits ruminants in Tanzania: epidemiological patterns and predictions", _x000D_
"Re-infection of wildlife populations with rinderpest virus on the periphery of the Somali ecosystem in East Africa", "Pastoralism: A critical asset for food security under global climate change", "Concurrent peste des petits ruminants virus and pestivirus infection in stillborn twin lambs", "Asian lineage of peste des petits ruminants virus, Africa", "Quantitative one-step real-time RT-PCR for the fast detection of the four genotypes of PPRV", "Pneumopathies enzootiques des petits ruminants en Mauritanie: situation d'ensemble et approche expérimentale", _x000D_
"Peste des petits ruminants", "Peste des petits ruminants infection among cattle and wildlife in Northern Tanzania", "Rapid differential diagnosis of rinderpest and peste des petits ruminants using an immunocapture ELISA", "Development of a competitive ELISA for detecting antibodies to the peste des petits ruminants virus using a recombinant nucleoprotein", "Studies on the pathogenesis of rinderpest in experimental cattle I. Correlation of clinical signs, viraemia and virus excretion by various routes", _x000D_
"Virus Excretion and Antibody Dynamics in Goats Inoculated with a Field Isolate of peste des petits ruminants virus", "Vaccination of cattle with attenuated rinderpest virus stimulates CD4(+) T cell responses with broad viral antigen specificity", "The potential risks to animal health from imported sheep and goat meat", NA, NA, "The isolation of peste des petits ruminants virus from northern India", "Experimental infection of domestic pigs with the virus of peste des petits ruminants", "Peste des Petits Ruminants Virus", _x000D_
"The role of traditional farming practices in ecosystem conservation: The case of transhumance and vultures", NA, "Prevalence, distribution, and host range of Peste des petits ruminants virus, Turkey", "Pathological, serological, and virological findings in sheep infected simultaneously with Bluetongue, Peste-des-petits-ruminants, and Sheeppox viruses", NA, NA, "Long-term studies of the immunity in East African Cattle following inoculation with rinderpest culture vaccine", "Early events following experimental infection with Peste-Des-Petits ruminants virus suggest immune cell targeting", _x000D_
"Experimental studies on immunosuppressive effects of peste des petits ruminants (PPR) virus in goats", "Evaluation of efficacy of stabilizers on the thermostability of live attenuated thermo-adapted Peste des petits ruminants vaccines", NA, "Detection of antibodies of rinderpest and peste des petits ruminants viruses (Paramyxoviridae, Morbillivirus) during a new epizootic disease in Ethiopian camels (Camelus dromedarius)", "Studio della Peste dei Piccoli Ruminanti nei territori saharawi", "Rinderpest seroprevalence in wildlife in Kenya and Tanzania, 1982-1993", _x000D_
"The ecological and economic rationale for transhumance practices in Spain’. Examples of European Agri-Environment Schemes and Livestock Systems and Their Influence on Spanish Cultural Landscapes'", "Peste des petits ruminants (PPR) in Morocco", "Comparative efficacy of peste des petits ruminants (PPR) vaccines", "Comparative efficacy of various chemical stabilizers on the thermostability of a live-attenuated peste des petits ruminants (PPR) vaccine", "Receptor interactions, tropism, and mechanisms involved in morbillivirus-induced immunomodulation", _x000D_
"Recombinant measles viruses defective for RNA editing and V protein synthesis are viable in cultured cells", NA, "Heat inactivation of rinderpest-infected bovine tissues", "Vaccines against peste des petits ruminants virus", "Control of ruminant morbillivirus replication by small interfering RNA", "Geographic distribution and epidemiology of peste des petits ruminants virus", "Rinderpest outbreak in free-living wildlife in Nigeria", "Determination of efficacy of thermostable ppr live homologous vaccine incubated at room temperature for 14 days", _x000D_
"Testing a new formulation for Peste des Petits Ruminants vaccine in Ethiopia", "Estimation of econom</t>
  </si>
  <si>
    <t>2015-01-13</t>
  </si>
  <si>
    <t>list(date = "2015-09-01", content.version = "tdm", delay.in.days = 243, URL = "http://doi.wiley.com/10.1002/tdm_license_1")</t>
  </si>
  <si>
    <t>Peste des petits ruminants</t>
  </si>
  <si>
    <t>2000-02</t>
  </si>
  <si>
    <t>10.1017/s0950268899003246</t>
  </si>
  <si>
    <t>173-182</t>
  </si>
  <si>
    <t>Introduction, persistence and fade-out of porcine reproductive _x000D_
and respiratory syndrome virus in a Dutch breeding herd: a _x000D_
mathematical analysis</t>
  </si>
  <si>
    <t>&lt;jats:p&gt;The objective of this study was to investigate the dynamics of PRRSV infection and to _x000D_
quantify transmission within a breeding herd, and its impact on herd performance. For this _x000D_
purpose a longitudinal study was performed in a closed breeding herd of 115 sows. Statistical _x000D_
methods and Monte Carlo simulations based on stochastic SIR models were used to analyse _x000D_
the observational data. Moreover, a case-control study was performed to determine whether _x000D_
seroconversion of sows during gestation was associated with aberrant litters. The transmission _x000D_
parameter &lt;jats:italic&gt;R&lt;/jats:italic&gt; was estimated to be 3·0 (95% confidence interval 1·5–6·0) for the model version _x000D_
based on the most plausible assumptions that the infectious period lasts 56 days and no _x000D_
lifelong immunity exists after infection. Based on simulations using a breeding herd of equal _x000D_
size the average time-to-extinction was estimated to be 6 years; using a herd of twice the size, _x000D_
it was 80 years. Furthermore, in contrast to the epidemic phase of the disease, the endemic _x000D_
phase was not detrimental to herd performance.&lt;/jats:p&gt;</t>
  </si>
  <si>
    <t>list(given = c("G.", "M. C. M.", "A.", "J. C. M.", "L. A. M. G.", "J. M. A.", "J. H. M."), family = c("NODELIJK", "DE JONG", "VAN NES", "VERNOOY", "VAN LEENGOED", "POL", "VERHEIJDEN"), sequence = c("first", "additional", "additional", "additional", "additional", "additional", "additional"))</t>
  </si>
  <si>
    <t>list(URL = "https://www.cambridge.org/core/services/aop-cambridge-core/content/view/S0950268899003246", content.type = "unspecified", content.version = "vor", intended.application = "similarity-checking")</t>
  </si>
  <si>
    <t>S0950268899003246</t>
  </si>
  <si>
    <t>2000-02-01</t>
  </si>
  <si>
    <t>list(date = "2000-02-01", content.version = "unspecified", delay.in.days = 0, URL = "https://www.cambridge.org/core/terms")</t>
  </si>
  <si>
    <t>10.1186/1297-9716-43-69</t>
  </si>
  <si>
    <t>2012-10-12</t>
  </si>
  <si>
    <t>Infectiousness of pigs infected by the Porcine Reproductive and Respiratory Syndrome virus (PRRSV) is time-dependent</t>
  </si>
  <si>
    <t>https://doi.org/10.1186/1297-9716-43-69</t>
  </si>
  <si>
    <t>&lt;jats:title&gt;Abstract&lt;/jats:title&gt;&lt;jats:p&gt;The time-dependent transmission rate of Porcine Reproductive and Respiratory Syndrome Virus (PRRSV) and the correlation between infectiousness, virological parameters and antibody responses of the infected pigs were studied in experimental conditions. Seven successive transmission trials involving a total of 77 specific pathogen-free piglets were carried out from 7 to 63 days post-inoculation (dpi). A semi-quantitative real time RT-PCR was developed to assess the evolution of the viral genome load in blood and nasal swabs from inoculated and contact pigs, with time. Virus genome in blood was detectable in inoculated pigs from 7 to 77 dpi, whereas viral genome shedding was detectable from nasal swabs from 2 to 48 dpi. The infectiousness of inoculated pigs, assessed from the frequency of occurrence of infected pigs in susceptible groups in each contact trial, increased from 7 to 14 dpi and then decreased slowly until 42 dpi (3, 7, 2, 1 and 0 pigs infected at 7, 14, 21, 28 and 42 dpi, respectively). These data were used to model the time-dependent infectiousness by a lognormal-like function with a latency period of 1 day and led to an estimated basic reproduction ratio,&lt;jats:italic&gt;R&lt;/jats:italic&gt;&lt;jats:sub&gt;0&lt;/jats:sub&gt;of 2.6 [1.8, 3.3]. The evolution of infectiousness was mainly correlated with the time-course of viral genome load in the blood whereas the decrease of infectiousness was strongly related to the increase in total antibodies.&lt;/jats:p&gt;</t>
  </si>
  <si>
    <t>list(given = c("Céline", "Sophie", "André", "Catherine", "Roland", "Marie-Frédérique", "Nicolas"), family = c("Charpin", "Mahé", "Keranflec’h", "Belloc", "Cariolet", "Le Potier", "Rose"), sequence = c("first", "additional", "additional", "additional", "additional", "additional", "additional"))</t>
  </si>
  <si>
    <t>list(URL = "https://link.springer.com/content/pdf/10.1186/1297-9716-43-69.pdf", content.type = "application/pdf", content.version = "vor", intended.application = "similarity-checking")</t>
  </si>
  <si>
    <t>list(key = c("189_CR1", "189_CR2", "189_CR3", "189_CR4", "189_CR5", "189_CR6", "189_CR7", "189_CR8", "189_CR9", "189_CR10", "189_CR11", "189_CR12", "189_CR13", "189_CR14", "189_CR15", "189_CR16", "189_CR17", "189_CR18", "189_CR19", "189_CR20", "189_CR21", "189_CR22", "189_CR23", "189_CR24", "189_CR25", "189_CR26", "189_CR27", "189_CR28", "189_CR29", "189_CR30", "189_CR31", "189_CR32", "189_CR33", "189_CR34", "189_CR35", "189_CR36", "189_CR37", "189_CR38", "189_CR39", "189_CR40", "189_CR41", "189_CR42", _x000D_
"189_CR43", "189_CR44", "189_CR45", "189_CR46", "189_CR47"), doi.asserted.by = c("publisher", "publisher", "crossref", "publisher", "publisher", "publisher", NA, NA, "publisher", "publisher", "publisher", "publisher", NA, "publisher", "publisher", "publisher", NA, "publisher", "publisher", "publisher", "publisher", "publisher", "publisher", NA, "publisher", "publisher", NA, NA, "publisher", "publisher", "publisher", "publisher", "publisher", "publisher", "publisher", NA, "publisher", NA, "publisher", _x000D_
NA, "crossref", "publisher", "publisher", "publisher", "publisher", "publisher", "publisher"), first.page = c("153", "1", "6", "355", "209", "152", "387", "113", "123", "1", "7", "1835", "1222", "173", "231", "248", "167", "480", "67", "201", "1", "e45", "39", NA, "300", "6146", NA, "1", "402", "283", "221", "1943", "18", "305", "751", "157", "3636", "196", "58", "118", "161", "30", "33", "69", "533", "293", "40"), DOI = c("10.1016/S0007-1935(96)80071-6", "10.1177/030098589803500101", "10.31274/ans_air-180814-28", _x000D_
"10.1016/S0378-1135(96)01318-1", "10.1016/j.prevetmed.2003.07.003", "10.1016/j.vetmic.2011.12.015", NA, NA, "10.1016/j.virusres.2010.07.017", "10.1016/j.vetmic.2007.03.007", "10.1016/j.virusres.2010.08.014", "10.1099/vir.0.81782-0", NA, "10.1017/S0950268899003246", "10.1016/S0378-1135(96)01337-5", "10.1016/j.prevetmed.2009.11.001", NA, "10.1007/BF01863914", "10.1186/1471-2199-8-67", "10.1186/1743-422X-8-201", "10.1101/gr.2.1.1", "10.1093/nar/29.9.e45", "10.1098/rsif.2008.0210", NA, "10.1016/j.mbs.2006.10.010", _x000D_
"10.1073/pnas.0307506101", NA, NA, "10.1006/meth.2001.1262", "10.1016/j.vetimm.2008.08.002", "10.4067/S0301-732X2009000300006", "10.1099/vir.0.80959-0", "10.1016/S0042-6822(03)00009-6", "10.1177/104063879500700302", "10.1007/BF01718333", NA, "10.1016/S0264-410X(01)00099-8", NA, "10.1128/JCM.41.1.58-62.2003", NA, "10.54846/jshap/342", "10.1186/1746-6148-6-30", "10.1016/j.virusres.2011.03.001", "10.1016/S0378-1135(97)00079-5", "10.1089/088282402320914485", "10.1017/S0950268801006537", "10.1051/vetres:2008017"_x000D_
), volume = c("152", "35", NA, "55", "61", "157", NA, "4", "154", "123", "154", "87", NA, "124", "55", "93", "23", "162", "8", "8", "2", "29", "6", NA, "208", "101", NA, NA, "25", "126", "41", "86", "309", "7", "141", "71", "19", "66", "41", NA, "10", "6", "158", "57", "15", "128", "39"), author = c("SH Done", "KD Rossow", "D Holtkamp", "MF Le Potier", "N Rose", "C Fablet", "JJ Zimmerman", "E Albina", "L Darwich", "WI Kim", "M Shi", "T Stadejek", "OIE", "G Nodelijk", "RW Wills", "CM Evans", "E Albina", _x000D_
"G Karber", "AB Nygard", "J Liu", "F Ferre", "MW Pfaffl", "M Andraud", "Matlab", "A Svensonn", "C Fraser", "SAS Institute Inc", "A Hamlett", "KJ Livak", "RM Molina", "A Ruiz", "I Diaz", "WA Meier", "KJ Yoon", "HD Loemba", "E Mondaca-Fernandez", "G Nodelijk", "L Batista", "RW Wills", "C Terpstra", "RW Wills", "UU Karniychuk", "CT Xiao", "RW Wills", "MP Murtaugh", "D Klinkenberg", "M Bouwknegt"), year = c("1996", "1998", "2012", "1997", "2003", "2012", "2006", "2000", "2010", "2007", "2010", "2006", _x000D_
"2008", "2000", "1997", "2010", "1992", "1931", "2007", "2011", "1992", "2001", "2009", "2004", "2007", "2004", "2002", "2004", "2001", "2008", "2009", "2005", "2003", "1995", "1996", "2007", "2001", "2002", "2003", "1992", "2002", "2010", "2011", "1997", "2002", "2002", "2008"), unstructured = c("Done SH, Paton DJ, White MEG: Porcine reproductive and respiratory syndrome (PRRS): a review, with emphasis on pathological, virological and diagnostic aspects. Br Vet J. 1996, 152: 153-174. 10.1016/S0007-1935(96)80071-6.", _x000D_
"Rossow KD: Porcine reproductive and respiratory syndrome. Vet Pathol. 1998, 35: 1-20. 10.1177/030098589803500101.", "Holtkamp D, Kliebenstein JB, Zimmerman JJ, Neumann EJ, Rotto H, Yoder T, Wang C, Yeske P, Mowrer C, Haley C: Economic impact of Porcine Reproductive and Respiratory Syndrome Virus on U.S. pork producers. 2012, Iowa, USA: Iowa State University animal industry report, 6-", "Le Potier MF, Blanquefort P, Morvan E, Albina E: Results of a control programme for the porcine reproductive and respiratory syndrome in the French 'Pays de la Loire' region. Vet Microbiol. 1997, 55: 355-360. 10.1016/S0378-1135(96)01318-1.", _x000D_
"Rose N, Larour G, Le Diguerher G, Eveno E, Jolly JP, Blanchard P, Oger A, Le Dimna M, Jestin A, Madec F: Risk factors for porcine post-weaning multisystemic wasting syndrome (PMWS) in 149 French farrow-to-finish herds. Prev Vet Med. 2003, 61: 209-225. 10.1016/j.prevetmed.2003.07.003.", "Fablet C, Marois-Créhan C, Simon G, Grasland B, Jestin A, Kobisch M, Madec F, Rose N: Infectious agents associated with respiratory diseases in 125 farrow-to-finish pig herds: a cross-sectional study. Vet Microbiol. 2012, 157: 152-163. 10.1016/j.vetmic.2011.12.015.", _x000D_
"Zimmerman JJ, Benfield DA, Murtaugh MP, Osorio F, Stevenson GW, Torremorell M: Porcine Reproductive and Respiratory Syndrome Virus (Porcine Arterivirus). Diseases of Swine. Edited by: Straw BE, Zimmerman JJ, D'Allaire S, Taylor DJ. 2006, Iowa, USA: Blackwell publishing, 387-417. 9", "Albina E: Porcine reproductive and respiratory syndrome virus (PRRSv): A review. Virologie. 2000, 4: 113-121.", "Darwich L, Diaz I, Mateu E: Certainties, doubts and hypotheses in porcine reproductive and respiratory syndrome virus immunobiology. Virus Res. 2010, 154: 123-132. 10.1016/j.virusres.2010.07.017.", _x000D_
"Kim WI, Lee DS, Johnson W, Roof M, Cha SH, Yoon KJ: Effect of genotypic and biotypic differences among PRRS viruses on the serologic assessment of pigs for virus infection. Vet Microbiol. 2007, 123: 1-14. 10.1016/j.vetmic.2007.03.007.", "Shi M, Lam TTY, Hon CC, Hui RKH, Faaberg KS, Wennblom T, Murtaugh MP, Stadejek T, Leung FCC: Molecular epidemiology of PRRSV: a phylogenetic perspective. Virus Res. 2010, 154: 7-17. 10.1016/j.virusres.2010.08.014.", "Stadejek T, Oleksiewicz MB, Potapchuk D, Podgorska K: Porcine reproductive and respiratory syndrome virus strains of exceptional diversity in eastern Europe support the definition of new genetic subtypes. J Gen Virol. 2006, 87: 1835-1841. 10.1099/vir.0.81782-0.", _x000D_
"OIE: Porcine Reproductive and Respiratory Syndrome. Manual of Diagnostic Tests &amp; Vaccines for Terrestrial Animals. 2008, Paris, France: World Organisation for Animal Health, 1222-1235. Volume 2", "Nodelijk G, De Jong MCM, Van Nes A, Vernooy JCM, Van Leengoed LAMG, Pol JMA, Verheijden JHM: Introduction, persistence and fade-out of porcine reproductive and respiratory syndrome virus in a Dutch breeding herd: a mathematical analysis. Epidemiol Infect. 2000, 124: 173-182. 10.1017/S0950268899003246.", _x000D_
"Wills RW, Zimmerman JJ, Yoon K-J, Swenson SL, McGinley MJ, Hill HT, Platt KB, Christopher-Hennings J, Nelson EA: Porcine reproductive and respiratory syndrome virus: a persistent infection. Vet Microbiol. 1997, 55: 231-240. 10.1016/S0378-1135(96)01337-5.", "Evans CM, Medley GF, Creasey SJ, Green LE: A stochastic mathematical model of the within-herd transmission dynamics of porcine reproductive and respiratory syndrome virus (PRRSV): fade-out and persistence. Prev Vet Med. 2010, 93: 248-257. 10.1016/j.prevetmed.2009.11.001.", _x000D_
"Albina E, Leforban Y, Baron T, Plana Duran JP, Vannier P: An enzyme linked immunosorbent assay (ELISA) for the detection of antibodies to the porcine reproductive and respiratory syndrome (PRRS) virus. Ann Rech Vet. 1992, 23: 167-176.", "Karber G: Contribution to the collective treatment of pharmacological serial experiments. Arch Exp Pathol Pharmacol. 1931, 162: 480-483. 10.1007/BF01863914.", "Nygard AB, Jorgensen CB, Cirera S, Fredholm M: Selection of reference genes for gene expression studies in pig tissues using SYBR green qPCR. BMC Mol Biol. 2007, 8: 67-10.1186/1471-2199-8-67.", _x000D_
"Liu J, Fan XZ, Wang Q, Xu L, Zhao QZ, Huang W, Zhou YC, Tang B, Chen L, Zou XQ, Sha S, Zhu YY: Dynamic distribution and tissue tropism of classical swine fever virus in experimentally infected pigs. Virol J. 2011, 8: 201-10.1186/1743-422X-8-201.", "Ferre F: Quantitative or semi-quantitative PCR: reality versus myth. PCR Methods Appl. 1992, 2: 1-9. 10.1101/gr.2.1.1.", "Pfaffl MW: A new mathematical model for relative quantification in real-time RT-PCR. Nucleic Acids Res. 2001, 29: e45-10.1093/nar/29.9.e45.", _x000D_
"Andraud M, Grasland B, Durand B, Cariolet R, Jestin A, Madec F, Pierre JS, Rose N: Modelling the time-dependent transmission rate for porcine circovirus type 2 (PCV2) in pigs using data from serial transmission experiments. J R Soc Interface. 2009, 6: 39-50. 10.1098/rsif.2008.0210.", "Matlab: The MathWorks Inc. 2004, Natick, MA, USA: The MathWorks Inc.", "Svensonn A: A note on generation times in epidemic models. Math Biosci. 2007, 208: 300-311. 10.1016/j.mbs.2006.10.010.", "Fraser C, Riley S, Anderson RM, Ferguson NM: Factors that make an infectious disease outbreak controllable. Proc Natl Acad Sci U S A. 2004, 101: 6146-6151. 10.1073/pnas.0307506101.", _x000D_
"SAS Institute Inc: SAS/STAT User's Guide. 2002, Cary, NC. USA: SAS Institute", "Hamlett A, Ryan R, Wolfinger R: On the use of PROC MIXED to estimate correlation in the presence of repeated measures. Twenty-Ninth Annual SASÂ© Users Group International Conference. 2004, Cary, NC: Inc. SI, 1-7.", "Livak KJ, Schmittgen TD: Analysis of relative gene expression data using real-time quantitative PCR and the 2-DDCT method. Methods. 2001, 25: 402-408. 10.1006/meth.2001.1262.", "Molina RM, Cha SH, Chittick W, Lawson S, Murtaugh MP, Nelson EA, Christopher-Hennings J, Yoon KJ, Evans R, Rowland RRR, Zimmerman JJ: Immune response against porcine reproductive and respiratory syndrome virus during acute and chronic infection. Vet Immunol Immunopathol. 2008, 126: 283-292. 10.1016/j.vetimm.2008.08.002.", _x000D_
"Ruiz A, Neira V, Ramirez E, Garcia A, Lecocq C, Quezada M: Excretion and transmission study of the Chilean porcine reproductive and respiratory syndrome virus isolate by means of RT-nPCR and ELISA in experimentally inoculated animals and sentinels in contact. Arch Med Vet. 2009, 41: 221-228. in Spanish", "Diaz I, Darwich L, Pappaterra G, Pujols J, Mateu E: Immune responses of pigs after experimental infection with a European strain of Porcine reproductive and respiratory syndrome virus. J Gen Virol. 2005, 86: 1943-1951. 10.1099/vir.0.80959-0.", _x000D_
"Meier WA, Galeota J, Osorio FA, Husmann RJ, Schnitzlein WM, Zuckermann FA: Gradual development of the interferon-g response of swine to porcine reproductive and respiratory syndrome virus infection or vaccination. Virology. 2003, 309: 18-31. 10.1016/S0042-6822(03)00009-6.", "Yoon KJ, Zimmerman JJ, Swenson SL, McGinley MJ, Eernisse KA, Brevik A, Rhinehart LL, Frey ML, Hill HT, Platt KB: Characterization of the humoral immune response to porcine reproductive and respiratory syndrome (PRRS) virus infection. J Vet Diagn Invest. 1995, 7: 305-312. 10.1177/104063879500700302.", _x000D_
"Loemba HD, Mounir S, Mardassi H, Archambault D, Dea S: Kinetics of humoral immune response to the major structural proteins of the porcine reproductive and respiratory syndrome virus. Arch Virol. 1996, 141: 751-761. 10.1007/BF01718333.", "Mondaca-Fernandez E, Meyns T, Munoz-Zanzi C, Trincado C, Morrison RB: Experimental quantification of the transmission of Porcine reproductive and respiratory syndrome virus. Can J Vet Res. 2007, 71: 157-160.", "Nodelijk G, De Jong MCM, Van Leengoed LAMG, Wensvoort G, Pol JMA, Steverink PJGM, Verheijden JHM: A quantitative assessment of the effectiveness of PRRSV vaccination in pigs under experimental conditions. Vaccine. 2001, 19: 3636-3644. 10.1016/S0264-410X(01)00099-8.", _x000D_
"Batista L, Dee SA, Rossow KD, Dee J, Pijoan C: Assessing the duration of persistence and shedding of porcine reproductive and respiratory syndrome virus in a large population of breeding-age gilts. Can J Vet Res. 2002, 66: 196-200.", "Wills RW, Doster AR, Galeota JA, Sur J-H, Osorio FA: Duration of infection and proportion of pigs persistently infected with porcine reproductive and respiratory syndrome virus. J Clin Microbiol. 2003, 41: 58-62. 10.1128/JCM.41.1.58-62.2003.", "Terpstra C, Wensvoort G, Van Leengoed LAMG: Persistence of Lelystad virus in herds affected by porcine epidemic abortion and respiratory syndrome. 12th International Pig Veterinary Society Congress. 1992, The Hague, The Netherlands: International Pig Veterinary Society, 118-", _x000D_
"Wills RW, Doster AR, Osorio FA: Transmission of porcine reproductive and respiratory syndrome virus (PRRSV) to age-matched sentinel pigs. J Swine Health Prod. 2002, 10: 161-165.", "Karniychuk UU, Geldhof M, Vanhee M, Van Doorsselaere J, Saveleva TA, Nauwynck HJ: Pathogenesis and antigenic characterization of a new East European subtype 3 porcine reproductive and respiratory syndrome virus isolate. BMC Vet Res. 2010, 6: 30-10.1186/1746-6148-6-30.", "Xiao CT, Liu ZH, Yu XL, Ge M, Li RC, Xiao BR, Zhou HR: Identification of new defective interfering RNA species associated with porcine reproductive and respiratory syndrome virus infection. Virus Res. 2011, 158: 33-36. 10.1016/j.virusres.2011.03.001.", _x000D_
"Wills RW, Zimmerman JJ, Yoon K-J, Swenson SL, Huffman LJ, McGinley MJ, Hill HT, Platt KB: Porcine reproductive and respiratory syndrome virus: routes of excretion. Vet Microbiol. 1997, 57: 69-81. 10.1016/S0378-1135(97)00079-5.", "Murtaugh MP, Xiao Z, Zuckermann F: Immunological responses of swine to porcine reproductive and respiratory syndrome virus infection. Viral Immunol. 2002, 15: 533-547. 10.1089/088282402320914485.", "Klinkenberg D, de Bree J, Laevens H, De Jong MC: Within- and between-pen transmission of Classical Swine Fever Virus: a new method to estimate the basic reproduction ratio from transmission experiments. Epidemiol Infect. 2002, 128: 293-299.", _x000D_
"Bouwknegt M, Frankena K, Rutjes SA, Wellenberg GJ, Husman AMDR, Poel WHMVD, Jong MCMD: Estimation of hepatitis E virus transmission among pigs due to contact-exposure. Vet Res. 2008, 39: 40-10.1051/vetres:2008017."), journal.title = c("Br Vet J", "Vet Pathol", NA, "Vet Microbiol", "Prev Vet Med", "Vet Microbiol", NA, "Virologie", "Virus Res", "Vet Microbiol", "Virus Res", "J Gen Virol", NA, "Epidemiol Infect", "Vet Microbiol", "Prev Vet Med", "Ann Rech Vet", "Arch Exp Pathol Pharmacol", "BMC Mol Biol", _x000D_
"Virol J", "PCR Methods Appl", "Nucleic Acids Res", "J R Soc Interface", NA, "Math Biosci", "Proc Natl Acad Sci U S A", NA, NA, "Methods", "Vet Immunol Immunopathol", "Arch Med Vet", "J Gen Virol", "Virology", "J Vet Diagn Invest", "Arch Virol", "Can J Vet Res", "Vaccine", "Can J Vet Res", "J Clin Microbiol", NA, "J Swine Health Prod", "BMC Vet Res", "Virus Res", "Vet Microbiol", "Viral Immunol", "Epidemiol Infect", "Vet Res"), volume.title = c(NA, NA, "Economic impact of Porcine Reproductive and Respiratory Syndrome Virus on U.S. pork producers", _x000D_
NA, NA, NA, "Diseases of Swine", NA, NA, NA, NA, NA, "Manual of Diagnostic Tests &amp; Vaccines for Terrestrial Animals", NA, NA, NA, NA, NA, NA, NA, NA, NA, NA, "The MathWorks Inc", NA, NA, "SAS/STAT User's Guide", "Twenty-Ninth Annual SASÂ© Users Group International Conference", NA, NA, NA, NA, NA, NA, NA, NA, NA, NA, NA, "12th International Pig Veterinary Society Congress", NA, NA, NA, NA, NA, NA, NA), edition = c(NA, NA, NA, NA, NA, NA, "9", NA, NA, NA, NA, NA, "Volume 2", NA, NA, NA, NA, NA, NA, _x000D_
NA, NA, NA, NA, NA, NA, NA, NA, NA, NA, NA, NA, NA, NA, NA, NA, NA, NA, NA, NA, NA, NA, NA, NA, NA, NA, NA, NA))</t>
  </si>
  <si>
    <t>list(value = c("13 April 2012", "4 September 2012", "12 October 2012"), order = 1:3, name = c("received", "accepted", "first_online"), label = c("Received", "Accepted", "First Online"), group.name = c("ArticleHistory", "ArticleHistory", "ArticleHistory"), group.label = c("Article History", "Article History", "Article History"))</t>
  </si>
  <si>
    <t>10.1016/j.vaccine.2020.02.015</t>
  </si>
  <si>
    <t>3050-3061</t>
  </si>
  <si>
    <t>New insights about vaccine effectiveness: Impact of attenuated PRRS-strain vaccination on heterologous strain transmission</t>
  </si>
  <si>
    <t>list(given = c("Margo", "Jiexiong", "Christopher", "Ivan", "Caroline", "Kelly", "Richard I.", "Helen", "Vasiliki", "Maria Belén", "Sylvie", "Hans", "Andrea"), family = c("Chase-Topping", "Xie", "Pooley", "Trus", "Bonckaert", "Rediger", "Bailey", "Brown", "Bitsouni", "Barrio", "Gueguen", "Nauwynck", "Doeschl-Wilson"), sequence = c("first", "additional", "additional", "additional", "additional", "additional", "additional", "additional", "additional", "additional", "additional", "additional", "additional"_x000D_
))</t>
  </si>
  <si>
    <t>list(URL = c("https://api.elsevier.com/content/article/PII:S0264410X20301882?httpAccept=text/xml", "https://api.elsevier.com/content/article/PII:S0264410X20301882?httpAccept=text/plain"), content.type = c("text/xml", "text/plain"), content.version = c("vor", "vor"), intended.application = c("text-mining", "text-mining"))</t>
  </si>
  <si>
    <t>list(issue = c("3", "7", "8", "1", "21", "204", NA, "1", NA, "1", "292", NA, "1", NA, "1–3", NA, NA, NA, "28", "2", "12", NA, "1", NA, "1", NA, NA, "12", NA, NA, NA, "3", "430", NA, NA, "16", "3", NA, "3", "1", "50", "1", NA, NA), key = c("10.1016/j.vaccine.2020.02.015_b0005", "10.1016/j.vaccine.2020.02.015_b0010", "10.1016/j.vaccine.2020.02.015_b0015", "10.1016/j.vaccine.2020.02.015_b0020", "10.1016/j.vaccine.2020.02.015_b0025", "10.1016/j.vaccine.2020.02.015_b0030", "10.1016/j.vaccine.2020.02.015_b0035", _x000D_
"10.1016/j.vaccine.2020.02.015_b0040", "10.1016/j.vaccine.2020.02.015_b0045", "10.1016/j.vaccine.2020.02.015_b0050", "10.1016/j.vaccine.2020.02.015_b0055", "10.1016/j.vaccine.2020.02.015_b0060", "10.1016/j.vaccine.2020.02.015_b0065", "10.1016/j.vaccine.2020.02.015_b0070", "10.1016/j.vaccine.2020.02.015_b0075", "10.1016/j.vaccine.2020.02.015_b0080", "10.1016/j.vaccine.2020.02.015_b0085", "10.1016/j.vaccine.2020.02.015_b0090", "10.1016/j.vaccine.2020.02.015_b0095", "10.1016/j.vaccine.2020.02.015_b0100", _x000D_
"10.1016/j.vaccine.2020.02.015_b0105", "10.1016/j.vaccine.2020.02.015_b0110", "10.1016/j.vaccine.2020.02.015_b0115", "10.1016/j.vaccine.2020.02.015_b0120", "10.1016/j.vaccine.2020.02.015_b0125", "10.1016/j.vaccine.2020.02.015_b0130", "10.1016/j.vaccine.2020.02.015_b0135", "10.1016/j.vaccine.2020.02.015_b0145", "10.1016/j.vaccine.2020.02.015_b0150", "10.1016/j.vaccine.2020.02.015_b0155", "10.1016/j.vaccine.2020.02.015_b0160", "10.1016/j.vaccine.2020.02.015_b0165", "10.1016/j.vaccine.2020.02.015_b0170", _x000D_
"10.1016/j.vaccine.2020.02.015_b0175", "10.1016/j.vaccine.2020.02.015_b0180", "10.1016/j.vaccine.2020.02.015_b0185", "10.1016/j.vaccine.2020.02.015_b0190", "10.1016/j.vaccine.2020.02.015_b0195", "10.1016/j.vaccine.2020.02.015_b0200", "10.1016/j.vaccine.2020.02.015_b0205", "10.1016/j.vaccine.2020.02.015_b0210", "10.1016/j.vaccine.2020.02.015_b0215", "10.1016/j.vaccine.2020.02.015_b0225", "10.1016/j.vaccine.2020.02.015_b0230"), doi.asserted.by = c("crossref", "crossref", "crossref", "crossref", "crossref", _x000D_
NA, "crossref", "crossref", "crossref", "crossref", "crossref", "crossref", "crossref", "crossref", "crossref", "crossref", "crossref", "crossref", "crossref", "crossref", "crossref", "crossref", "crossref", "crossref", "crossref", "crossref", "crossref", "crossref", "crossref", "crossref", "crossref", "crossref", NA, "crossref", NA, "crossref", "crossref", "crossref", "crossref", "crossref", "crossref", "crossref", "crossref", "crossref"), first.page = c("489", NA, NA, "108", "2493", NA, "475", _x000D_
"11", NA, "35", "144", "485", "7811", "12", "81", "1635", "1570", "1", "3704", "227", NA, "34", "89", "432", "36", "2995", "15", NA, "167", "19", "121", NA, "791", "328", NA, "1848", "296", "18", "e3000619", "58", "6322", "86", "7", "127"), DOI = c("10.1128/CMR.00005-07", "10.1371/journal.pbio.1002198", "10.1371/journal.pone.0220738", "10.1186/s13567-016-0391-4", "10.1016/j.vaccine.2015.03.040", NA, "10.1016/j.virol.2015.02.012", "10.1177/104063879600800103", "10.1016/B978-0-12-800946-8.00025-8", _x000D_
"10.1017/S0950268815000990", "10.1016/j.ijfoodmicro.2018.12.023", "10.1136/vr.104397", "10.1038/s41598-018-26036-w", "10.1016/j.virusres.2018.11.004", "10.1007/s12026-014-8549-5", "10.3389/fmicb.2017.01635", "10.1099/vir.0.000104", "10.3389/fvets.2014.00002", "10.1016/j.vaccine.2009.04.022", "10.1016/j.vaccine.2017.11.059", "10.1371/journal.pone.0209784", "10.1016/j.virusres.2015.07.004", "10.4142/jvs.2018.19.1.89", "10.1186/s13662-019-2351-6", "10.3390/v11010036", "10.1016/j.vaccine.2014.03.077", _x000D_
"10.1186/s13567-015-0292-y", "10.1371/journal.pone.0083567", "10.1016/j.meegid.2016.03.002", "10.1093/imammb/15.1.19", "10.1111/1467-985X.00125", "10.1098/rsos.171519", NA, "10.1093/oxfordjournals.aje.a116498", NA, "10.1016/j.vaccine.2014.01.071", "10.3390/v11030296", "10.1016/j.vetmic.2016.12.012", "10.1371/journal.pbio.3000619", "10.1186/1297-9716-45-58", "10.1016/j.vaccine.2008.09.022", "10.1186/s13567-016-0365-6", "10.1016/j.vetmic.2014.11.007", "10.1016/j.provac.2011.10.009"), article.title = c("Current status of Vet. vaccines", _x000D_
"Imperfect vaccination can enhance the transmission of highly virulent pathogens", "Predicting vaccine effectiveness in livestock populations: A theoretical framework applied to PRRS virus infections in pigs", "Review on the transmission porcine reproductive and respiratory syndrome virus between pigs and farms and impact on vaccination", "Porcine reproductive and respiratory syndrome virus (PRRSv) modified-live vaccine reduces virus transmission in experimental conditions", "Livestock 2.0 – genome editing for fitter, healthier, and more productive farmed animals", _x000D_
"PRRSV structure, replication and recombination: Origin of phenotype and genotype diversity", "Comparative Pathogenicity of Nine US Porcine Reproductive and Respiratory Syndrome Virus (PRRSV) Isolates in a Five-Week-Old Cesarean-Derived, Colostrum-Deprived Pig Model", NA, "Temporal and spatial association of Streptococcus suis infection in humans and porcine reproductive and respiratory syndrome outbreaks in pigs in northern Vietnam", "Persistent viremia and presence of hepatitis E virus RNA in pig muscle meat after experimental co-infection with porcine reproductive and respiratory syndrome virus", _x000D_
"Commercial porcine reproductive and respiratory syndrome virus (PRRSV)-2 modified live virus vaccine against heterologous single and dual Korean PRRSV-1 and PRRSV-2 challenge", "Genetic diversity of PRRSV 1 in Central Eastern Europe in 1994–2014: origin and evolution of the virus in the region", "Differential evolution of antigenic regions of porcine reproductive and respiratory syndrome virus 1 before and after vaccine introduction", "Porcine reproductive and respiratory syndrome (PRRS): an immune dysregulatory pandemic", _x000D_
"Improved vaccine against PRRSV: current progress and future perspective", "Evolutionary diversification of type 2 porcine reproductive and respiratory syndrome virus", "Immune control of PRRS: lessons to be learned and possible ways forward", "Challenges for porcine reproductive and respiratory syndrome virus (PRRSV) vaccinology", "Efficacy and safety of simultaneous vaccination with two modified live virus vaccines against porcine reproductive and respiratory syndrome virus types 1 and 2 in pigs", _x000D_
"Examination of viraemia and clinical signs after challenge with a heterologous PRRSV strain in PRRS Type 2 MLV vaccinated pigs: A challenge-dose study", "Emergence of a virulent porcine reproductive and respiratory syndrome virus in vaccinated herds in the United States", "A new recombined porcine reproductive and respiratory syndrome virus virulent strain in China", "Modeling the spread of porcine reproductive and respiratory syndrome virus (PRRSV) in a swine population: transmission dynamics, immunity information, and optimal control strategies", _x000D_
"Triple Amino Acid Substitution at Position 88/94/95 in Glycoprotein GP2a of Type 1 Porcine Reproductive and Respiratory Syndrome Virus (PRRSV1) Is Responsible for Adaptation to MARC-145 Cells", "Efficacy of an attenuated European subtype 1 porcine reproductive and respiratory syndrome virus (PRRSV) vaccine in pigs upon challenge with the East European subtype 3 PRRSV strain Lena", "Immunity raised by recent European subtype 1 PRRSV strains allows better replication of East European subtype 3 PRRSV strain Lena than that raised by an older strain", _x000D_
"Quantitative analysis of porcine reproductive and respiratory syndrome (PRRS) viremia profiles from experimental infection: a statistical modelling approach", "ORF5 of porcine reproductive and respiratory syndrome virus (PRRSV) is a target of diversifying selection as infection progresses from acute infection to virus rebound", "Estimating parameters in stochastic compartmental models using Markov chain methods", "Bayesian inference for partially observed stochastic epidemics", "Bayesian model evidence as a practical alternative to deviance information criterion", _x000D_
"Bayes Factors", "Interpretation and estimation of vaccine efficacy under heterogeneity", NA, "Retrospective evaluation of foot-and-mouth disease vaccine effectiveness in Turkey", "A Field Recombinant Strain Derived from Two Type 1 Porcine Reproductive and Respiratory Syndrome Virus (PRRSV-1) Modified Live Vaccines Shows Increased Viremia and Transmission in SPF Pigs", "Transmission of Porcine reproductive and respiratory syndrome virus 1 to and from vaccinated pigs in a one-to-one model", "Pathogen transmission from vaccinated hosts can cause dose-dependent reduction in virulence", _x000D_
"Estimation of the transmission of foot-and-mouth disease virus from infected sheep to cattle", "Effect of H7N1 vaccination on highly pathogenic avian influenza H7N7 virus transmission in turkeys", "Maternally-derived antibodies do not prevent transmission of swine influenza A virus between pigs", "Vaccination with a genotype 1 modified live vaccine against porcine reproductive and respiratory syndrome virus significantly reduces viremia, viral shedding and transmission of the virus in a quasi-natural experimental model", _x000D_
"Veterinary vaccines and their importance to animal health and public health"), volume = c("20", "13", "14", "47", "33", "19", "479–480", "8", NA, "144", "2", "182", "8", "260", "59", "8", "96", "1", "27", "36", "13", "210", "19", "2019", "11", "32", "47", "8", "40", "15", "162", "5", "90", "136", NA, "32", "11", "201", "18", "45", "26", "47", "175", "5"), author = c("Meeusen", "Read", "Bitsouni", "Pileri", "Rose", "Tait-burkard", "Kappes", "Halbur", NA, "Huong", "Salines", "Jeong", "Balka", "Kwon", _x000D_
"Butler", "Nan", "Brar", "Amadori", "Kimman", "Kristensen", "Haiwick", "Wang", "Dong", "Phoo-ngurn", "Xie", "Trus", "Trus", "Islam", "Chen", "Gibson", "O'Neill", "Pooley", "Kass", "Halloran", NA, "Knight-Jones", "Eclercy", "Pileri", "Bailey", "Bravo de Rueda", "Bos", "Cador", "Pileri", "Roth"), year = c("2007", "2015", "2019", "2016", "2015", "2018", "2015", "1996", NA, "2016", "2019", "2018", "2018", "2019", "2014", "2017", "2015", "2014", "2009", "2018", "2018", "2015", "2018", "2019", "2019", _x000D_
"2014", "2016", "2013", "2016", "1998", "1999", "2018", "1995", "1992", NA, "2014", "2019", "2017", "2020", "2014", "2008", "2016", "2015", "2011"), journal.title = c("Clin Microbiol Rev.", "PLoS Biol", "PLoS ONE", "Vet Res", "Vaccine", "Genome Biol", "Virology", "J Vet Diagn Invest", NA, "Epidemiol Infect", "Int J Food Microbiol.", "Vet Rec", "Sci Rep", "Virus Res", "Immunol Res", "Front Microbiol", "J Gen Virol", "Front Vet Sci", "Vaccine", "Vaccine", "PLoS ONE", "Virus Res", "J Vet Sci", "Adv Differ Equ", _x000D_
"Viruses", "Vaccine", "Vet Res", "PLoS ONE", "Infect Gen Evol", "Ima J Math Appl Med", "J R Statist Soc A", "R Soc Open Sci", "J A Stat Assoc", "Am J Epidemiol", NA, "Vaccine", "Viruses", "Vet Microbiol", "PLoS Biol", "Vet Res", "Vaccine", "Vet Res", "Vet Microbiol", "Proc Vaccinol"), unstructured = c(NA, NA, NA, NA, NA, NA, NA, NA, "Fenner, 2017 Chapter 25 Arteviviridae and Roniviridae in Fenner’s Veterinary Virology (5th edition) Academic Press. https://doi.org/10.1016/B978-0-12-800946-8.00025-8.", _x000D_
NA, NA, NA, NA, NA, NA, NA, NA, NA, NA, NA, NA, NA, NA, NA, NA, NA, NA, NA, NA, NA, NA, NA, NA, NA, "Van Aarle P. Immunological correlates of vaccine-derived protection against FMD: the regulatory perspective. In: Vaccine efficacy: immunological correlates of vaccine derived protection, Fondation Merieux, Veyrier-du-Lac, France, 20–22 September 2010; 2010", NA, NA, NA, NA, NA, NA, NA, NA, NA))</t>
  </si>
  <si>
    <t>S0264410X20301882</t>
  </si>
  <si>
    <t>list(DOI = c("10.13039/501100007396", "10.13039/501100007601", "10.13039/100011310", "10.13039/100012095"), name = c("Ministério da Ciência e Tecnologia", "Horizon 2020", "Rural and Environment Science and Analytical Services Division", "Scottish Government"), doi.asserted.by = c("publisher", "publisher", "publisher", "publisher"), id.id = c("10.13039/501100007396", "10.13039/501100007601", "10.13039/100011310", "10.13039/100012095"), id.id.type = c("DOI", "DOI", "DOI", "DOI"), id.asserted.by = c("publisher", _x000D_
"publisher", "publisher", "publisher"), award1 = c(NA, "633184", NA, NA), award2 = c(NA, "BBS/E/D/20002173", NA, NA), award3 = c(NA, "ISPG 2", NA, NA))</t>
  </si>
  <si>
    <t>list(date = "2020-03-01", content.version = "tdm", delay.in.days = 0, URL = "https://www.elsevier.com/tdm/userlicense/1.0/")</t>
  </si>
  <si>
    <t>list(value = c("Elsevier", "New insights about vaccine effectiveness: Impact of attenuated PRRS-strain vaccination on heterologous strain transmission", "Vaccine", "https://doi.org/10.1016/j.vaccine.2020.02.015", "article", "© 2020 Elsevier Ltd. All rights reserved."), name = c("publisher", "articletitle", "journaltitle", "articlelink", "content_type", "copyright"), label = c("This article is maintained by", "Article Title", "Journal Title", "CrossRef DOI link to publisher maintained version", "Content Type", _x000D_
"Copyright"))</t>
  </si>
  <si>
    <t>Asian-Australasian Journal of Animal Sciences</t>
  </si>
  <si>
    <t>10.5713/ajas.2014.14060</t>
  </si>
  <si>
    <t>1011-2367,1976-5517</t>
  </si>
  <si>
    <t>2014-08-20</t>
  </si>
  <si>
    <t>1499-1512</t>
  </si>
  <si>
    <t>Asian Australasian Association of Animal Production Societies</t>
  </si>
  <si>
    <t>An Integrated Epidemiological and Economic Analysis of Vaccination against Highly Pathogenic Porcine Reproductive and Respiratory Syndrome (PRRS) in Thua Thien Hue Province, Vietnam</t>
  </si>
  <si>
    <t>https://doi.org/10.5713/ajas.2014.14060</t>
  </si>
  <si>
    <t>Asian Australas. J. Anim. Sci</t>
  </si>
  <si>
    <t>list(given = c("Haifeng", "Hiroichi", "Satoko"), family = c("Zhang", "Kono", "Kubota"), sequence = c("first", "additional", "additional"))</t>
  </si>
  <si>
    <t>list(URL = c("http://ajas.info/upload/pdf/ajas-27-10-1499.pdf", "http://www.ajas.info/upload/pdf/ajas-27-10-1499.pdf"), content.type = c("unspecified", "unspecified"), content.version = c("tdm", "vor"), intended.application = c("text-mining", "similarity-checking"))</t>
  </si>
  <si>
    <t>list(key = c("E1DMBP_2014_v27n10_1499_001", "E1DMBP_2014_v27n10_1499_004", "E1DMBP_2014_v27n10_1499_005", "E1DMBP_2014_v27n10_1499_006", "E1DMBP_2014_v27n10_1499_007", "E1DMBP_2014_v27n10_1499_008", "E1DMBP_2014_v27n10_1499_010", "E1DMBP_2014_v27n10_1499_011", "E1DMBP_2014_v27n10_1499_013", "E1DMBP_2014_v27n10_1499_015", "E1DMBP_2014_v27n10_1499_016", "E1DMBP_2014_v27n10_1499_017", "E1DMBP_2014_v27n10_1499_018", "E1DMBP_2014_v27n10_1499_022", "E1DMBP_2014_v27n10_1499_023", "E1DMBP_2014_v27n10_1499_024", _x000D_
"E1DMBP_2014_v27n10_1499_025", "E1DMBP_2014_v27n10_1499_026", "E1DMBP_2014_v27n10_1499_027", "E1DMBP_2014_v27n10_1499_028", "E1DMBP_2014_v27n10_1499_029", "E1DMBP_2014_v27n10_1499_033", "E1DMBP_2014_v27n10_1499_034", "E1DMBP_2014_v27n10_1499_035", "E1DMBP_2014_v27n10_1499_036"), doi.asserted.by = c("crossref", "crossref", "crossref", "crossref", NA, "crossref", "crossref", "crossref", "crossref", "crossref", "crossref", "crossref", "crossref", "crossref", "crossref", "crossref", "crossref", "crossref", _x000D_
"crossref", "crossref", "crossref", "crossref", "crossref", NA, NA), first.page = c("365", "805", "408", "229", "43", "183", "681", "1219", "181", "700", "132", "1496", "229", "855", "367", "295", "173", "207", "647", "682", "241", "161", "152", "31", "57"), DOI = c("10.3201/eid1602.090005", "10.2460/ajvr.2003.64.805", "10.1111/j.1477-9552.2011.00330.x", "10.1016/0167-5877(92)90052-H", NA, "10.1016/0167-5877(95)00538-2", "10.1016/S0191-2615(02)00046-2", "10.2307/1910997", "10.1080/02508068408686535", _x000D_
"10.1098/rspa.1927.0118", "10.1086/259131", "10.1017/S0950268807000209", "10.1016/j.livsci.2006.06.012", "10.2165/00019053-200624090-00004", "10.1016/S0167-4870(02)00081-8", "10.1111/j.1751-0813.1969.tb01955.x", "10.1017/S0950268899003246", "10.1111/j.1477-9552.2010.00280.x", "10.1162/003465398557735", "10.1111/j.1467-8276.2007.01006.x", "10.1016/j.livsci.2008.11.022", "10.54846/jshap/342", "10.4038/tar.v23i2.4646", NA, NA), volume = c("16", "64", "63", "12", "2012", "25", "37", "52", "9", "115", _x000D_
"74", "136", "105", "24", "23", "45", "124", "62", "80", "89", "123", "10", "23", "23", "16"), year = c("2010", "2003", "2012", "1992", "2012", "1995", "2003", "1984", "1984", "1927", "1966", "2008", "2006", "2006", "2002", "1969", "2000", "2011", "1998", "2007", "2009", "2002", "2012", "2013", "2014"), journal.title = c("Emerg. Infect. Dis.", "Am. J. Vet. Res.", "J. Agric. Econ.", "Prev. Vet. Med.", "Vet. Res.", "Prev. Vet. Med.", "Transp. Res.Part B. Methodol.", "Econometrica", "Water Int", "Proc. R. Soc. (London)", _x000D_
"J. Polit. Econ.", "Epidemiol. Infect.", "Livest. Sci.", "Pharmacoeconomics", "J. Econ. Psychol", "Aust. Vet. J.", "Epidemiol. Infect.", "J. Agric. Econ.", "Rev. Econ. Stat.", "Am. J. Agric. Econ.", "Livest. Sci.", "J. Swine Health Prod.", "Trop. Agric. Res.", "J. Agric. Dev. Stud.", "Japanese J. Rural Econ."))</t>
  </si>
  <si>
    <t>list(date = "2014-08-20", content.version = "tdm", delay.in.days = 0, URL = "http://creativecommons.org/licenses/by-nc/3.0/")</t>
  </si>
  <si>
    <t>10.1016/j.prevetmed.2009.11.001</t>
  </si>
  <si>
    <t>248-257</t>
  </si>
  <si>
    <t>A stochastic mathematical model of the within-herd transmission dynamics of porcine reproductive and respiratory syndrome virus (PRRSV): Fade-out and persistence</t>
  </si>
  <si>
    <t>list(given = c("C.M.", "G.F.", "S.J.", "L.E."), family = c("Evans", "Medley", "Creasey", "Green"), sequence = c("first", "additional", "additional", "additional"))</t>
  </si>
  <si>
    <t>list(URL = c("https://api.elsevier.com/content/article/PII:S0167587709003444?httpAccept=text/xml", "https://api.elsevier.com/content/article/PII:S0167587709003444?httpAccept=text/plain"), content.type = c("text/xml", "text/plain"), content.version = c("vor", "vor"), intended.application = c("text-mining", "text-mining"))</t>
  </si>
  <si>
    <t>list(year = c("1992", "1994", "1993", "1994", "1994", "2002", "2000", "1992", "2008", "2005", "1992", "1990", "1992", "1995", "1997", "1998", "2008", "1993", "2002", "1997", "1997", "2000", "2002", "2002", "2004", "2009", "1997", "1992", "2004", NA, "1997", "1997", "1995", "1979", "1997"), series.title = c("Infectious Diseases of Humans: Dynamics and Control", NA, NA, NA, NA, NA, NA, NA, NA, NA, NA, "Proceedings Mystery Swine Disease Committee Meeting", NA, NA, NA, NA, NA, NA, NA, NA, NA, NA, NA, _x000D_
NA, NA, NA, NA, "Proceedings of 12th International Pig Veterinary Society Congress", NA, NA, NA, NA, NA, NA, NA), author = c("Anderson", "Bötner", "Christianson", "Dee", "Dee", "Desrosiers", "Drew", "Edwards", "Evans", "Fano", "Gordon", "Hill", "Hopper", "Houben", "Keeling", "Kranker", "Lurette", "Meulenberg", "Mortensen", "Mousing", "Nodelijk", "Nodelijk", "Otake", "Otake", "Otake", "Pitkin", "Prieto", "Terpstra", "Trincado", NA, "Wills", "Wills", "Yoon", "Yorke", "Zimmerman"), key = c("10.1016/j.prevetmed.2009.11.001_bib1", _x000D_
"10.1016/j.prevetmed.2009.11.001_bib2", "10.1016/j.prevetmed.2009.11.001_bib3", "10.1016/j.prevetmed.2009.11.001_bib4", "10.1016/j.prevetmed.2009.11.001_bib5", "10.1016/j.prevetmed.2009.11.001_bib6", "10.1016/j.prevetmed.2009.11.001_bib7", "10.1016/j.prevetmed.2009.11.001_bib8", "10.1016/j.prevetmed.2009.11.001_bib9", "10.1016/j.prevetmed.2009.11.001_bib10", "10.1016/j.prevetmed.2009.11.001_bib11", "10.1016/j.prevetmed.2009.11.001_bib12", "10.1016/j.prevetmed.2009.11.001_bib13", "10.1016/j.prevetmed.2009.11.001_bib14", _x000D_
"10.1016/j.prevetmed.2009.11.001_bib15", "10.1016/j.prevetmed.2009.11.001_bib16", "10.1016/j.prevetmed.2009.11.001_bib17", "10.1016/j.prevetmed.2009.11.001_bib18", "10.1016/j.prevetmed.2009.11.001_bib19", "10.1016/j.prevetmed.2009.11.001_bib20", "10.1016/j.prevetmed.2009.11.001_bib21", "10.1016/j.prevetmed.2009.11.001_bib22", "10.1016/j.prevetmed.2009.11.001_bib23", "10.1016/j.prevetmed.2009.11.001_bib24", "10.1016/j.prevetmed.2009.11.001_bib25", "10.1016/j.prevetmed.2009.11.001_bib26", "10.1016/j.prevetmed.2009.11.001_bib27", _x000D_
"10.1016/j.prevetmed.2009.11.001_bib28", "10.1016/j.prevetmed.2009.11.001_bib29", "10.1016/j.prevetmed.2009.11.001_bib30", "10.1016/j.prevetmed.2009.11.001_bib31", "10.1016/j.prevetmed.2009.11.001_bib32", "10.1016/j.prevetmed.2009.11.001_bib33", "10.1016/j.prevetmed.2009.11.001_bib34", "10.1016/j.prevetmed.2009.11.001_bib35"), doi.asserted.by = c(NA, "crossref", NA, NA, "crossref", "crossref", "crossref", NA, "crossref", NA, "crossref", NA, "crossref", NA, "crossref", "crossref", "crossref", "crossref", _x000D_
"crossref", "crossref", "crossref", "crossref", "crossref", "crossref", "crossref", "crossref", "crossref", NA, "crossref", "crossref", "crossref", NA, "crossref", "crossref", "crossref"), first.page = c(NA, "351", "262", "64", "1017", "23", "27", "32", "48", "71", "513", NA, "140", "209", "65", "21", "105", "62", "83", "323", "21", "173", "59", "804", "80", "1", "647", "118", "294", NA, "69", "213", "305", "103", "329"), DOI = c(NA, "10.1016/0378-1135(94)90122-8", NA, NA, "10.2460/javma.1994.205.07.1017", _x000D_
"10.54846/jshap/319", "10.1051/vetres:2000106", NA, "10.1186/1746-6148-4-48", NA, "10.1136/vr.130.23.513", NA, "10.1136/vr.131.7.140", NA, "10.1126/science.275.5296.65", "10.1016/S0378-1135(98)00176-X", "10.1017/S1751731107000997", "10.1006/viro.1993.1008", "10.1016/S0167-5877(01)00260-4", "10.1016/S0378-1135(96)01321-1", "10.1016/S0378-1135(96)01349-1", "10.1017/S0950268899003246", "10.54846/jshap/329", "10.1136/vr.150.26.804", "10.1136/vr.154.3.80", "10.1016/j.vetmic.2008.10.013", "10.1016/S0093-691X(97)00023-X", _x000D_
NA, "10.1136/vr.154.10.294", "10.1080/01652176.1991.9694296", "10.1016/S0378-1135(97)00079-5", NA, "10.1177/104063879500700302", "10.1093/oxfordjournals.aje.a112666", "10.1016/S0378-1135(96)01320-X"), article.title = c(NA, "Isolation of porcine reproductive and respiratory syndrome (PRRS) virus in a Danish swine herd and experimental infection of pregnant gilts with the virus", "Pathogenesis of porcine reproductive and respiratory syndrome virus infection in mid-gestation sows and fetuses", "Controlling the spread of PRRS virus in the breeding herd through management of the gilt pool", _x000D_
"Recurrent reproductive failure associated with porcine reproductive and respiratory syndrome in a swine herd", "An attempt to eradicate porcine reproductive and respiratory syndrome virus (PRRSV) after an outbreak in a breeding herd: eradication strategy and persistence of antibody titers in sows", "A review of evidence for immunosuppression due to porcine reproductive and respiratory syndrome virus", "PRRS (Blue-Eared Pig Disease) in Great Britain", "Porcine reproductive and respiratory syndrome virus (PRRSV) in GB pig herds: farm characteristics associated with heterogeneity in seroprevalence", _x000D_
"Eradication of porcine reproductive and respiratory syndrome virus by serum inoculation of naive gilts", "Effects of blue-eared pig disease on a breeding and fattening unit", "Overview and history of mystery swine disease (swine infertility reproductory syndrome)", "An outbreak of blue-eared pig disease (porcine reproductive and respiratory syndrome) in four pig herds in Great Britain", "Pattern of infection with the porcine reproductive and respiratory syndrome virus on swine farms in Belgium", _x000D_
"Disease extinction and community size: modeling the persistence of measles", "Experimental inoculation of swine at various stages of gestation with a Danish isolate of porcine reproductive and respiratory syndrome virus (PRRSV)", "Modelling batch farrowing management within a farrow-to-finish pig herd: influence of management on contact structure and pig delivery to the slaughterhouse", "Lelystad virus, the causative agent of porcine epidemic abortion and respiratory syndrome (PEARS), is related to LDV and EAV", _x000D_
"Risk factors for infection of sow herds with porcine reproductive and respiratory syndrome (PRRS) virus", "A case–control questionnaire survey of risk factors for porcine reproductive and respiratory syndrome (PRRS) seropositivity in Danish swine herds", "Seroprevalence of porcine reproductive and respiratory syndrome virus in Dutch weaning pigs", "Introduction, persistence and fade-out of porcine reproductive and respiratory syndrome virus in a Dutch breeding herd: a mathematical analysis", "Transmission of porcine reproductive and respiratory syndrome virus by fomites (boots and coveralls)", _x000D_
"Evaluation of aerosol transmission of porcine reproductive and respiratory syndrome virus under controlled field conditions", "Studies on the carriage and transmission of porcine reproductive and respiratory syndrome virus by individual houseflies (Musca domestica)", "Use of a production region model to assess the airborne spread of porcine reproductive and respiratory syndrome virus", "Insemination of susceptible and preimmunized gilts with boar semen containing porcine reproductive and respiratory syndrome virus", _x000D_
"Persistence of Lelystad virus in herds affected by porcine epidemic abortion and respiratory syndrome", "Attempts to transmit porcine reproductive and respiratory syndrome virus by aerosols under controlled field conditions", NA, "Porcine reproductive and respiratory syndrome virus: routes of excretion", "Transmission of PRRSV by direct, close, or indirect contact", "Characterization of the humoral immune response to porcine reproductive and respiratory syndrome (PRRS) virus infection", "Seasonality and the requirements for perpetuation and eradication of viruses in populations", _x000D_
"Studies of porcine reproductive and respiratory syndrome (PRRS) virus infection in avian species"), volume = c(NA, "40", "57", "3", "205", "10", "31", NA, "4", "69", "130", NA, "131", "42", "275", "61", "2", "192", "53", "55", "56", "124", "10", "150", "154", "136", "47", NA, "154", NA, "57", "5", "7", "109", "55"), journal.title = c(NA, "Veterinary Microbiology", "Canadian Journal of Veterinary Research", "Swine Health and Production", "Journal of the American Veterinary Medical Association", "Journal of Swine Health and Production", _x000D_
"Veterinary Research", "AASP Internaltional PRRS Symposium Edition", "BMC Veterinary Research", "Canadian Journal of Veterinary Research", "Veterinary Record", NA, "Veterinary Record", "Zentralblatt fur Veterinarmedizin Reihe B", "Science", "Veterinary Microbiology", "Animal", "Virology", "Preventive Veterinary Medicine", "Veterinary Microbiology", "Veterinary Microbiology", "Epidemiology and Infection", "Journal of Swine Health and Production", "Veterinary Record", "Veterinary Record", "Veterinary Microbiology", _x000D_
"Theriogenology", NA, "Veterinary Record", NA, "Veterinary Microbiology", "Swine Health and Production", "Journal of Veterinary Diagnostic Investigation: Official Publication of the American Association of Veterinary Laboratory Diagnosticians, Inc.", "American Journal of Epidemiology", "Veterinary Microbiology"), unstructured = c(NA, NA, NA, NA, NA, NA, NA, NA, NA, NA, NA, NA, NA, NA, NA, NA, NA, NA, NA, NA, NA, NA, NA, NA, NA, NA, NA, NA, NA, "Wensvoort, G., Terpstra, C., Pol, J., ter Laak, E., Bloemraad, M., De Kluijver, E.P., Kragten, E., van Buiten, L., Den Besten, A., Wagenaar, F., Broekhuijsen, J., Moonen, P.L.J.M., Zetstra, T., de Boer, E., Tibben, H., De Jong, M.F., P., v.t.V., G.J.R., G., van Gennep, J., Voets MTh, Verheijden, J.H.M., Braamskamp, J., 1991. Mystery swine disease in the Netherlands: the isolation of Lelystad virus. Veterinary Quarterly 13, 121–130.", _x000D_
NA, NA, NA, NA, NA))</t>
  </si>
  <si>
    <t>S0167587709003444</t>
  </si>
  <si>
    <t>list(date = "2010-03-01", content.version = "tdm", delay.in.days = 0, URL = "https://www.elsevier.com/tdm/userlicense/1.0/")</t>
  </si>
  <si>
    <t>10.1017/s0950268801006707</t>
  </si>
  <si>
    <t>2002-04-25</t>
  </si>
  <si>
    <t>193-204</t>
  </si>
  <si>
    <t>Quantification of transmission in one-to-one experiments</t>
  </si>
  <si>
    <t>&lt;jats:p&gt;We study the statistical inference from data on transmission obtained from one-to-one experiments, and compare two algorithms by which the reproduction ratio can be quantified. The first algorithm, the transient state (TS) algorithm, takes the time course of the epidemic into account. The second algorithm, the final size (FS) algorithm, does not take time into account but is based on the assumption that the epidemic process has ended before the experiment is stopped. The FS algorithm is a limiting case of the TS algorithm for the situation where time tends to infinity. So far quantification of transmission has relied almost exclusively on the FS algorithm, even if the TS algorithm would have been more appropriate. Its practical use, however, is limited to experiments with only a few animals. Here, we quantify the error made when the FS algorithm is applied to data of one-to-one experiments not having reached the final size. We conclude that given the chosen tests, the FS algorithm underestimates the reproduction ratio &lt;jats:italic&gt;R&lt;/jats:italic&gt;&lt;jats:sub&gt;0&lt;/jats:sub&gt;, is liberal when testing &lt;jats:italic&gt;H0&lt;/jats:italic&gt;[ratio   ]&lt;jats:italic&gt;R&lt;/jats:italic&gt;&lt;jats:sub&gt;0&lt;/jats:sub&gt;[ges     ]1 against &lt;jats:italic&gt;H1&lt;/jats:italic&gt;[ratio   ]&lt;jats:italic&gt;R&lt;/jats:italic&gt;&lt;jats:sub&gt;0&lt;/jats:sub&gt;&amp;lt;1, is conservative when testing &lt;jats:italic&gt;H0&lt;/jats:italic&gt;[ratio   ]&lt;jats:italic&gt;R&lt;/jats:italic&gt;&lt;jats:sub&gt;0&lt;/jats:sub&gt;[les     ]1 against &lt;jats:italic&gt;H1&lt;/jats:italic&gt;[ratio   ]&lt;jats:italic&gt;R&lt;/jats:italic&gt;&lt;jats:sub&gt;0&lt;/jats:sub&gt;&amp;gt;1 and calculates the same probability as the TS algorithm when testing &lt;jats:italic&gt;H0&lt;/jats:italic&gt;[ratio   ]&lt;jats:italic&gt;R&lt;/jats:italic&gt;&lt;jats:sub&gt;0-control&lt;/jats:sub&gt; = &lt;jats:italic&gt;R&lt;/jats:italic&gt;&lt;jats:sub&gt;0-treatment&lt;/jats:sub&gt; against &lt;jats:italic&gt;H1&lt;/jats:italic&gt;[ratio   ]&lt;jats:italic&gt;R&lt;/jats:italic&gt;&lt;jats:sub&gt;0-control&lt;/jats:sub&gt;&amp;gt;&lt;jats:italic&gt;R&lt;/jats:italic&gt;&lt;jats:sub&gt;0-treatment&lt;/jats:sub&gt;. We show how the power of the test depends on the duration of the experiments and on the number of replicates. The methods are illustrated by an application to porcine reproductive and respiratory syndrome virus (PRRSV).&lt;/jats:p&gt;</t>
  </si>
  <si>
    <t>list(given = c("A. G. J.", "M. C. M.", "J.", "G.", "M."), family = c("VELTHUIS", "DE JONG", "DE BREE", "NODELIJK", "VAN BOVEN"), sequence = c("first", "additional", "additional", "additional", "additional"))</t>
  </si>
  <si>
    <t>list(URL = "https://www.cambridge.org/core/services/aop-cambridge-core/content/view/S0950268801006707", content.type = "unspecified", content.version = "vor", intended.application = "similarity-checking")</t>
  </si>
  <si>
    <t>S0950268801006707</t>
  </si>
  <si>
    <t>list(date = "2002-04-25", content.version = "unspecified", delay.in.days = 0, URL = "https://www.cambridge.org/core/terms")</t>
  </si>
  <si>
    <t>10.1111/tbed.14007</t>
  </si>
  <si>
    <t>2021-03-09</t>
  </si>
  <si>
    <t>485-500</t>
  </si>
  <si>
    <t>Modelling the transmission and vaccination strategy for porcine reproductive and respiratory syndrome virus</t>
  </si>
  <si>
    <t>Transbounding Emerging Dis</t>
  </si>
  <si>
    <t>list(ORCID = c("https://orcid.org/0000-0003-2811-7684", NA, "https://orcid.org/0000-0003-4699-5931", "https://orcid.org/0000-0001-7552-6144"), authenticated.orcid = c(FALSE, NA, FALSE, FALSE), given = c("Jason A.", "Cesar A.", "Joaquin M.", "Gustavo"), family = c("Galvis", "Corzo", "Prada", "Machado"), sequence = c("first", "additional", "additional", "additional"), affiliation.name = c("Department of Population Health and Pathobiology College of Veterinary Medicine Raleigh NC USA", "Veterinary Population Medicine Department College of Veterinary Medicine University of Minnesota St Paul MN USA", _x000D_
"School of Veterinary Medicine Faculty of Health and Medical Sciences University of Surrey Guildford UK", "Department of Population Health and Pathobiology College of Veterinary Medicine Raleigh NC USA"))</t>
  </si>
  <si>
    <t>list(URL = c("https://onlinelibrary.wiley.com/doi/pdf/10.1111/tbed.14007", "https://onlinelibrary.wiley.com/doi/full-xml/10.1111/tbed.14007", "https://onlinelibrary.wiley.com/doi/pdf/10.1111/tbed.14007"), content.type = c("application/pdf", "application/xml", "unspecified"), content.version = c("vor", "vor", "vor"), intended.application = c("text-mining", "text-mining", "similarity-checking"))</t>
  </si>
  <si>
    <t>list(key = c("e_1_2_11_2_1", "e_1_2_11_3_1", "e_1_2_11_4_1", "e_1_2_11_5_1", "e_1_2_11_6_1", "e_1_2_11_7_1", "e_1_2_11_8_1", "e_1_2_11_9_1", "e_1_2_11_10_1", "e_1_2_11_11_1", "e_1_2_11_12_1", "e_1_2_11_13_1", "e_1_2_11_14_1", "e_1_2_11_15_1", "e_1_2_11_16_1", "e_1_2_11_17_1", "e_1_2_11_18_1", "e_1_2_11_19_1", "e_1_2_11_20_1", "e_1_2_11_21_1", "e_1_2_11_22_1", "e_1_2_11_23_1", "e_1_2_11_24_1", "e_1_2_11_25_1", "e_1_2_11_26_1", "e_1_2_11_27_1", "e_1_2_11_28_1", "e_1_2_11_29_1", "e_1_2_11_30_1", "e_1_2_11_31_1", _x000D_
"e_1_2_11_32_1", "e_1_2_11_33_1", "e_1_2_11_34_1", "e_1_2_11_35_1", "e_1_2_11_36_1", "e_1_2_11_37_1", "e_1_2_11_38_1", "e_1_2_11_39_1", "e_1_2_11_40_1", "e_1_2_11_41_1", "e_1_2_11_42_1", "e_1_2_11_43_1", "e_1_2_11_44_1", "e_1_2_11_45_1", "e_1_2_11_46_1", "e_1_2_11_47_1", "e_1_2_11_48_1", "e_1_2_11_49_1", "e_1_2_11_50_1", "e_1_2_11_51_1", "e_1_2_11_52_1", "e_1_2_11_53_1", "e_1_2_11_54_1", "e_1_2_11_55_1", "e_1_2_11_56_1", "e_1_2_11_57_1", "e_1_2_11_58_1", "e_1_2_11_59_1", "e_1_2_11_60_1", "e_1_2_11_61_1", _x000D_
"e_1_2_11_62_1", "e_1_2_11_63_1", "e_1_2_11_64_1", "e_1_2_11_65_1", "e_1_2_11_66_1", "e_1_2_11_67_1", "e_1_2_11_68_1", "e_1_2_11_69_1", "e_1_2_11_70_1", "e_1_2_11_71_1", "e_1_2_11_72_1", "e_1_2_11_73_1", "e_1_2_11_74_1", "e_1_2_11_75_1", "e_1_2_11_76_1", "e_1_2_11_77_1"), doi.asserted.by = c("publisher", "publisher", "publisher", "publisher", "publisher", "publisher", "publisher", "publisher", "publisher", "publisher", NA, NA, "publisher", NA, "publisher", "publisher", "publisher", "publisher", NA, _x000D_
NA, "publisher", NA, "publisher", "publisher", "publisher", "publisher", "publisher", "publisher", "publisher", "publisher", "crossref", "crossref", "publisher", "publisher", "publisher", "publisher", "publisher", "publisher", "publisher", "publisher", "publisher", "publisher", NA, "publisher", "publisher", "publisher", "publisher", "publisher", "publisher", "publisher", "publisher", NA, NA, "publisher", NA, "publisher", "publisher", "publisher", "publisher", "publisher", "publisher", "publisher", _x000D_
"publisher", "publisher", "publisher", "publisher", "publisher", NA, "publisher", NA, "publisher", "publisher", "publisher", "publisher", "publisher", "publisher"), DOI = c("10.1186/s12917-017-1076-6", "10.3389/fvets.2017.00121", "10.3389/fvets.2019.00248", "10.1186/s40813-020-00160-4", "10.1371/journal.pone.0166596", "10.3390/v11080712", "10.1371/journal.pone.0195282", "10.1016/j.epidem.2020.100389", "10.1146/annurev-ecolsys-102209-144621", "10.1371/journal.pcbi.1008009", NA, NA, "10.1371/journal.pone.0220738", _x000D_
NA, "10.1038/nature13529", "10.3389/fvets.2018.00011", "10.5501/wjv.v1.i1.23", "10.1016/j.vaccine.2020.02.015", NA, NA, "10.1111/tbed.13606", NA, "10.1016/j.prevetmed.2009.11.001", "10.1016/j.epidem.2020.100398", "10.1016/j.epidem.2016.11.003", "10.3390/v12080789", "10.1016/j.prevetmed.2019.104873", "10.1016/j.prevetmed.2013.08.010", "10.1016/j.rvsc.2020.04.023", "10.1051/vetres:2006044", "10.54846/jshap/754", "10.54846/jshap/669", "10.1111/tbed.13728", "10.2460/ajvr.75.3.260", "10.1038/s41598-019-50403-w", _x000D_
"10.3390/v11090796", "10.1186/s40813-018-0096-3", "10.1016/j.prevetmed.2017.02.001", "10.1016/j.vaccine.2011.10.075", "10.1371/journal.pone.0144265", "10.3201/eid2005.131628", "10.1038/s41598-018-36934-8", NA, "10.1016/j.prevetmed.2017.04.006", "10.1371/journal.pone.0181569", "10.1016/j.vetmic.2010.03.028", "10.1016/j.prevetmed.2019.104856", "10.3389/fvets.2019.00194", "10.1186/s13662-019-2351-6", "10.1016/j.vetmic.2014.11.007", "10.1186/s13567-016-0391-4", NA, NA, "10.1111/tbed.13459", NA, "10.1016/j.vetmic.2008.11.023", _x000D_
"10.1016/j.tvjl.2011.11.019", "10.1186/1746-6148-10-83", "10.1371/journal.pone.0230257", "10.1016/j.prevetmed.2020.105128", "10.1111/tbed.13091", "10.1016/j.prevetmed.2019.104749", "10.1177/104063879300500322", "10.1371/journal.pcbi.1005470", "10.1016/j.prevetmed.2015.01.006", "10.1016/j.vetmic.2015.09.010", "10.3389/fvets.2020.00500", NA, "10.1177/1040638720912406", NA, "10.1016/j.prevetmed.2020.104977", "10.1016/j.epidem.2018.04.001", "10.1186/1746-6148-8-184", "10.1126/science.1125237", "10.1016/j.vetmic.2018.09.006", _x000D_
"10.1186/s13567-018-0574-2"), first.page = c(NA, NA, NA, NA, NA, NA, NA, NA, NA, NA, "261", "291", NA, "1", NA, NA, NA, NA, "128", "232", NA, NA, NA, NA, NA, NA, NA, NA, NA, NA, "72", "44", NA, NA, NA, NA, NA, NA, NA, NA, NA, NA, "17", NA, NA, NA, NA, NA, NA, NA, NA, "298", "91", NA, NA, NA, NA, NA, NA, NA, NA, NA, NA, NA, NA, NA, NA, "11", NA, NA, NA, NA, NA, NA, NA, NA), article.title = c(NA, NA, NA, NA, NA, NA, NA, NA, NA, NA, "Transmission of porcine reproductive and respiratory syndrome virus from persistently infected sows to contact controls", _x000D_
"Persistence of porcine reproductive and respiratory syndrome virus infection in a swine operation", NA, "Comparison of alternative models of human movement and the spread of disease", NA, NA, NA, NA, "An experimental model to evaluate the role of transport vehicles as a source of transmission of porcine reproductive and respiratory syndrome virus to susceptible pigs", "Mechanical transmission of porcine reproductive and respiratory syndrome virus throughout a coordinated sequence of events during cold weather", _x000D_
NA, NA, NA, NA, NA, NA, NA, NA, NA, NA, "Assessment of the economic impact of porcine reproductive and respiratory syndrome virus on United States pork producers", "Terminology for classifying swine herds by PRRS status", NA, NA, NA, NA, NA, NA, NA, NA, NA, NA, NA, NA, NA, NA, NA, NA, NA, NA, NA, "Further assessment of fomites and personnel as vehicles for the mechanical transport and transmission of porcine reproductive and respiratory syndrome virus", "Further assessment of houseflies (Musca domestica) as vectors for the mechanical transport and transmission of porcine reproductive and respiratory syndrome virus under field conditions", _x000D_
NA, NA, NA, NA, NA, NA, NA, NA, NA, NA, NA, NA, NA, NA, NA, NA, NA, NA, NA, NA, NA, NA, NA), volume = c(NA, NA, NA, NA, NA, NA, NA, NA, NA, NA, "65", "58", NA, NA, NA, NA, NA, NA, "68", "66", NA, NA, NA, NA, NA, NA, NA, NA, NA, NA, "21", "19", NA, NA, NA, NA, NA, NA, NA, NA, NA, NA, NA, NA, NA, NA, NA, NA, NA, NA, NA, "73", "73", NA, NA, NA, NA, NA, NA, NA, NA, NA, NA, NA, NA, NA, NA, NA, NA, NA, NA, NA, NA, NA, NA, NA), author = c(NA, NA, NA, NA, NA, NA, NA, NA, NA, NA, "Bierk M. D.", "Bilodeau R.", _x000D_
NA, "Bjørnstad O. N.", NA, NA, NA, NA, "Dee S. A.", "Dee S. A.", NA, NA, NA, NA, NA, NA, NA, NA, NA, NA, "Holtkamp D. J.", "Holtkamp D. J.", NA, NA, NA, NA, NA, NA, NA, NA, NA, NA, "Miller J.", NA, NA, NA, NA, NA, NA, NA, NA, "Pitkin A.", "Pitkin A.", NA, NA, NA, NA, NA, NA, NA, NA, NA, NA, NA, NA, NA, NA, "Thomas P.", NA, "USDA", NA, NA, NA, NA, NA, NA), year = c(NA, NA, NA, NA, NA, NA, NA, NA, NA, NA, "2001", "1994", NA, "2019", NA, NA, NA, NA, "2004", "2003", NA, NA, NA, NA, NA, NA, NA, NA, NA, _x000D_
NA, "2013", "2011", NA, NA, NA, NA, NA, NA, NA, NA, NA, NA, NA, NA, NA, NA, NA, NA, NA, NA, NA, "2009", "2009", NA, NA, NA, NA, NA, NA, NA, NA, NA, NA, NA, NA, NA, NA, "2019", NA, "2016", NA, NA, NA, NA, NA, NA), journal.title = c(NA, NA, NA, NA, NA, NA, NA, NA, NA, NA, "Canadian Journal of Veterinary Research", "Canadian Journal of Veterinary Research", NA, "bioRxiv", NA, NA, NA, NA, "Canadian Journal of Veterinary Research", "Canadian Journal of Veterinary Research", NA, NA, NA, NA, NA, NA, NA, _x000D_
NA, NA, NA, "Journal of Swine Health and Production", "Journal of Swine Health and Production", NA, NA, NA, NA, NA, NA, NA, NA, NA, NA, NA, NA, NA, NA, NA, NA, NA, NA, NA, "Canadian Journal of Veterinary Research", "Canadian Journal of Veterinary Research", NA, NA, NA, NA, NA, NA, NA, NA, NA, NA, NA, NA, NA, NA, NA, NA, NA, NA, NA, NA, NA, NA, NA), unstructured = c(NA, NA, NA, NA, NA, NA, NA, NA, NA, NA, NA, NA, NA, NA, NA, NA, NA, NA, NA, NA, NA, "Donovan T.The Hanor Company. p. 11. In: 2019 Allen D. Leman Swine Conf. Saint Paul Minnesota.", _x000D_
NA, NA, NA, NA, NA, NA, NA, NA, NA, NA, NA, NA, NA, NA, NA, NA, NA, NA, NA, NA, NA, NA, NA, NA, NA, NA, NA, NA, NA, NA, NA, NA, "Rawal G. Rademacher C. &amp;Linhares D.(2020).Comparison of productivity losses between swine breeding herds adopting killed or attenuated PRRS virus vaccination protocols following PRRS outbreaks. Vet. Diagnostic Prod. Anim. Med. Publ. 175.", NA, NA, NA, NA, NA, NA, NA, NA, NA, NA, NA, NA, NA, NA, NA, NA, NA, NA, NA, NA, NA), volume.title = c(NA, NA, NA, NA, NA, NA, NA, NA, _x000D_
NA, NA, NA, NA, NA, NA, NA, NA, NA, NA, NA, NA, NA, NA, NA, NA, NA, NA, NA, NA, NA, NA, NA, NA, NA, NA, NA, NA, NA, NA, NA, NA, NA, NA, "Decreasing PRRS incidence: A production system view", NA, NA, NA, NA, NA, NA, NA, NA, NA, NA, NA, NA, NA, NA, NA, NA, NA, NA, NA, NA, NA, NA, NA, NA, "Iowa select farms – PRRS incidence and reduction", NA, "Swine 2012 Part II: Reference of swine health and health management in the United States", NA, NA, NA, NA, NA, NA))</t>
  </si>
  <si>
    <t>list(date = c("2021-03-09", "2021-03-09"), content.version = c("vor", "tdm"), delay.in.days = c(0, 0), URL = c("http://onlinelibrary.wiley.com/termsAndConditions#vor", "http://doi.wiley.com/10.1002/tdm_license_1.1"))</t>
  </si>
  <si>
    <t>list(value = c("2020-09-13", "2021-01-25", "2021-03-09"), order = 0:2, name = c("received", "accepted", "published"), label = c("Received", "Accepted", "Published"), group.name = c("publication_history", "publication_history", "publication_history"), group.label = c("Publication History", "Publication History", "Publication History"))</t>
  </si>
  <si>
    <t>2020-05</t>
  </si>
  <si>
    <t>10.1016/j.prevetmed.2020.104977</t>
  </si>
  <si>
    <t>104977</t>
  </si>
  <si>
    <t>Contrasting animal movement and spatial connectivity networks in shaping transmission pathways of a genetically diverse virus</t>
  </si>
  <si>
    <t>list(given = c("Kimberly", "Igor A.D.", "Dennis N.", "Cesar A."), family = c("VanderWaal", "Paploski", "Makau", "Corzo"), sequence = c("first", "additional", "additional", "additional"))</t>
  </si>
  <si>
    <t>list(URL = c("https://api.elsevier.com/content/article/PII:S0167587719309079?httpAccept=text/xml", "https://api.elsevier.com/content/article/PII:S0167587719309079?httpAccept=text/plain"), content.type = c("text/xml", "text/plain"), content.version = c("vor", "vor"), intended.application = c("text-mining", "text-mining"))</t>
  </si>
  <si>
    <t>list(key = c("10.1016/j.prevetmed.2020.104977_bib0005", "10.1016/j.prevetmed.2020.104977_bib0010", "10.1016/j.prevetmed.2020.104977_bib0015", "10.1016/j.prevetmed.2020.104977_bib0020", "10.1016/j.prevetmed.2020.104977_bib0025", "10.1016/j.prevetmed.2020.104977_bib0030", "10.1016/j.prevetmed.2020.104977_bib0035", "10.1016/j.prevetmed.2020.104977_bib0040", "10.1016/j.prevetmed.2020.104977_bib0045", "10.1016/j.prevetmed.2020.104977_bib0050", "10.1016/j.prevetmed.2020.104977_bib0055", "10.1016/j.prevetmed.2020.104977_bib0060", _x000D_
"10.1016/j.prevetmed.2020.104977_bib0065", "10.1016/j.prevetmed.2020.104977_bib0070", "10.1016/j.prevetmed.2020.104977_bib0075", "10.1016/j.prevetmed.2020.104977_bib0080", "10.1016/j.prevetmed.2020.104977_bib0085", "10.1016/j.prevetmed.2020.104977_bib0090", "10.1016/j.prevetmed.2020.104977_bib0095", "10.1016/j.prevetmed.2020.104977_bib0100", "10.1016/j.prevetmed.2020.104977_bib0105", "10.1016/j.prevetmed.2020.104977_bib0110", "10.1016/j.prevetmed.2020.104977_bib0115", "10.1016/j.prevetmed.2020.104977_bib0120", _x000D_
"10.1016/j.prevetmed.2020.104977_bib0125", "10.1016/j.prevetmed.2020.104977_bib0130", "10.1016/j.prevetmed.2020.104977_bib0135", "10.1016/j.prevetmed.2020.104977_bib0140", "10.1016/j.prevetmed.2020.104977_bib0145", "10.1016/j.prevetmed.2020.104977_bib0150", "10.1016/j.prevetmed.2020.104977_bib0155", "10.1016/j.prevetmed.2020.104977_bib0160", "10.1016/j.prevetmed.2020.104977_bib0165", "10.1016/j.prevetmed.2020.104977_bib0170", "10.1016/j.prevetmed.2020.104977_bib0175", "10.1016/j.prevetmed.2020.104977_bib0180", _x000D_
"10.1016/j.prevetmed.2020.104977_bib0185", "10.1016/j.prevetmed.2020.104977_bib0190", "10.1016/j.prevetmed.2020.104977_bib0195", "10.1016/j.prevetmed.2020.104977_bib0200", "10.1016/j.prevetmed.2020.104977_bib0205", "10.1016/j.prevetmed.2020.104977_bib0210", "10.1016/j.prevetmed.2020.104977_bib0215", "10.1016/j.prevetmed.2020.104977_bib0220", "10.1016/j.prevetmed.2020.104977_bib0225", "10.1016/j.prevetmed.2020.104977_bib0230", "10.1016/j.prevetmed.2020.104977_bib0235"), doi.asserted.by = c("crossref", _x000D_
"crossref", "crossref", NA, "crossref", "crossref", "crossref", "crossref", "crossref", "crossref", "crossref", "crossref", "crossref", "crossref", NA, "crossref", "crossref", "crossref", "crossref", "crossref", "crossref", "crossref", "crossref", "crossref", "crossref", NA, "crossref", NA, "crossref", "crossref", "crossref", "crossref", "crossref", "crossref", "crossref", "crossref", "crossref", "crossref", "crossref", NA, "crossref", "crossref", "crossref", "crossref", "crossref", "crossref", "crossref"_x000D_
), first.page = c("73", "109", NA, "1", "712", "7811", "497", "121", "4462", "23", "782", "659", NA, "202", "171", "3915", "2", "163", "72", "10", "1", "405", "3", "113", NA, "237", "83", "459", "341", "198", NA, NA, "108", "716", "83", "1284", "7", "21", "2389", "1", NA, "4140", "67", NA, NA, "140", "7"), DOI = c("10.1186/s13567-014-0073-z", "10.1016/j.prevetmed.2013.06.001", "10.1371/journal.pone.0172638", NA, "10.3390/v11080712", "10.1038/s41598-018-26036-w", "10.1136/vr.141.19.497", "10.1111/j.1865-1682.2008.01065.x", _x000D_
"10.1128/JCM.42.10.4462-4467.2004", "10.5501/wjv.v1.i1.23", "10.1016/j.vaccine.2016.12.040", "10.1007/s007050050662", "10.1051/vetres/2009022", "10.1016/j.prevetmed.2015.11.010", NA, "10.1038/s41598-019-40556-z", "10.1186/s12985-017-0910-6", "10.1186/s12917-017-1076-6", "10.54846/jshap/754", "10.1016/j.vetmic.2012.08.005", "10.1016/j.prevetmed.2019.01.001", "10.1016/j.prevetmed.2013.01.004", "10.1016/S0168-1702(03)00168-0", "10.1016/j.prevetmed.2017.02.001", "10.1371/journal.pone.0155196", NA, "10.1016/S0167-5877(01)00260-4", _x000D_
NA, "10.1016/j.prevetmed.2009.08.026", "10.1016/j.vetmic.2010.03.028", "10.3389/fmicb.2019.02486", "10.3389/fvets.2019.00194", "10.1186/s13567-016-0391-4", "10.1111/tbed.12437", "10.1186/1746-6148-10-83", "10.2460/ajvr.2004.65.1284", "10.1016/j.virusres.2010.08.014", "10.1016/j.vetmic.2013.02.029", "10.1007/s007050050652", NA, "10.1073/pnas.1806068115", "10.1038/s41598-017-04466-2", "10.1016/j.epidem.2018.04.001", "10.1098/rsif.2016.0166", "10.1186/1746-6148-8-184", "10.1177/104063879801000204", _x000D_
"10.3389/fvets.2016.00007"), article.title = c("Evidence of infectivity of airborne porcine epidemic diarrhea virus and detection of airborne viral RNA at long distances from infected herds", "Epidemiological study of air filtration systems for preventing PRRSV infection in large sow herds", "Land altitude, Slope, and coverage as risk factors for porcine reproductive and respiratory syndrome (PRRS) outbreaks in the United States", "Assessment of area spread of porcine reproductive and respiratory syndrome (PRRS) virus in three clusters of swine farms", _x000D_
"Aerosol Detection and Transmission of Porcine Reproductive and Respiratory Syndrome Virus (PRRSV): What is the evidence, and what are the knowledge gaps?", "Genetic diversity of PRRSV 1 in Central Eastern Europe in 1994–2014: origin and evolution of the virus in the region", "Appearance of acute PRRS-like symptoms insow herdsafter vaccinationwitha modifiedlive PRRS vaccine", "Emergence of porcine reproductive and respiratory syndrome in Sweden: detection, response and eradication", "Instability of the restriction fragment length polymorphism pattern of open reading frame 5 of porcine reproductive and respiratory syndrome virus during sequential pig-to-pig passages", _x000D_
"Porcine reproductive and respiratory syndrome virus vaccines: immunogenicity, efficacy and safety aspects", "Cross reactivity of immune responses to porcine reproductive and respiratory syndrome virus infection", "Current knowledge on the structural proteins of porcine reproductive and respiratory syndrome (PRRS) virus: comparison of the North American and European isolates", "Evidence of long distance airborne transport of porcine reproductive and respiratory syndrome virus and Mycoplasma hyopneumoniae", _x000D_
"Production impact and time to stability in sow herds infected with porcine epidemic diarrhea virus (PEDV)", "Genetic, geographical and temporal variation of porcine reproductive and respiratory syndrome virus in Illinois", "Spatio-temporal patterns and characteristics of swine shipments in the U.S. based on Interstate Certificates of Veterinary Inspection", "The prevalent status and genetic diversity of porcine reproductive and respiratory syndrome virus in China: a molecular epidemiological perspective", _x000D_
"Modeling the spatio-temporal dynamics of porcine reproductive &amp; respiratory syndrome cases at farm level using geographical distance and pig trade network matrices", "Assessment of the economic impact of porcine reproductive and respiratory syndrome virus on United States pork producers", "Significance of genetic variation of PRRSV ORF5 in virus neutralization and molecular determinants corresponding to cross neutralization among PRRS viruses", "Characterization of swine movements in the United States and implications for disease control", _x000D_
"Bayesian analysis of risk factors for infection with a genotype of porcine reproductive and respiratory syndrome virus in Ontario swine herds using monitoring data", "Molecular epidemiology of porcine reproductive and respiratory syndrome virus (PRRSV) in Québec", "Unraveling the contact patterns and network structure of pig shipments in the United States and its association with porcine reproductive and respiratory syndrome virus (PRRSV) outbreaks", "Disease spread through animal movements: a static and temporal network analysis of pig trade in Germany", _x000D_
"Association between genetic sequence homology of Porcine reproductive and respiratory syndrome virus and geographic distance between pig sites", "Risk factors for infection of sow herds with porcine reproductive and respiratory syndrome (PRRS) virus", "Update on PRRSV immunology and viral genetics: from hopeless to hopeful", "Network analysis of Italian cattle trade patterns and evaluation of risks for potential disease spread", "Long-distance airborne transport of infectious PRRSV and Mycoplasma hyopneumoniae from a swine population infected with multiple viral variants", _x000D_
"Temporal dynamics of Co-circulating lineages of porcine reproductive and respiratory syndrome virus", "Individual or common good? Voluntary data sharing to inform disease surveillance systems in food animals", "Review on the transmission porcine reproductive and respiratory syndrome virus between pigs and farms and impact on vaccination", "Data-driven models of foot-and-mouth disease dynamics: a review", "Spatial and temporal patterns of porcine reproductive and respiratory syndrome virus (PRRSV) genotypes in Ontario, Canada, 2004–2007", _x000D_
"Spatial dispersal of porcine reproductive and respiratory syndrome virus-contaminated flies after contact with experimentally infected pigs", "Molecular epidemiology of PRRSV: a phylogenetic perspective", "Molecular evolution of PRRSV in Europe: current state of play", "Examination of the selective pressures on a live PRRS vaccine virus", "Using machine learning to predict swine movements within a regional program to improve control of infectious diseases in the US", "Global trends in infectious diseases of swine", _x000D_
"Optimal surveillance strategies for bovine tuberculosis in a low-prevalence country", "Role of animal movement and indirect contact among farms in transmission of porcine epidemic diarrhea virus", "Evaluating empirical contact networks as potential transmission pathways for infectious diseases", "Risk factors for porcine reproductive and respiratory syndrome virus infection and resulting challenges for effective disease surveillance", "Differentiation of a porcine reproductive and respiratory syndrome virus vaccine strain from North American field strains by restriction fragment length polymorphism analysis of ORF 5", _x000D_
"Modeling classical swine fever outbreak-related outcomes"), volume = c("45", "112", "12", NA, "11", "8", "141", "56", "42", "1", "35", "145", "40", "123", "81", "9", "15", "13", "21", "162", "164", "110", "96", "138", "11", "70", "53", NA, "92", "145", "10", "6", "47", "64", "10", "65", "154", "165", "144", "19", "115", "7", "24", "13", "8", "10", "3"), author = c("Alonso", "Alonso", "Arruda", "Arruda", "Arruda", "Balka", "Botner", "Carlsson", "Cha", "Charerntantanakul", "Correas", "Dea", "Dee", _x000D_
"Goede", "Goldberg", "Gorsich", "Guo", "Haredasht", "Holtkamp", "Kim", "Kinsley", "Kwong", "Larochelle", "Lee", "Lentz", "Mondaca-Fernandez", "Mortensen", "Murtaugh", "Natale", "Otake", "Paploski", "Perez", "Pileri", "Pomeroy", "Rosendal", "Schurrer", "Shi", "Stadejek", "Storgaard", "Valdes-Donoso", "VanderWaal", "VanderWaal", "VanderWaal", "VanderWaal", "Velasova", "Wesley", "Yadav"), year = c("2014", "2013", "2017", "2018", "2019", "2018", "1997", "2009", "2004", "2012", "2017", "2000", "2009", _x000D_
"2016", "2000", "2019", "2018", "2017", "2013", "2013", "2019", "2013", "2003", "2017", "2016", "2006", "2002", "2009", "2009", "2010", "2019", "2019", "2016", "2015", "2014", "2004", "2010", "2013", "1999", "2017", "2018", "2017", "2018", "2016", "2012", "1998", "2016"), journal.title = c("Vet. Res.", "Prev. Vet. Med.", "PLoS One", "Transbound. Emerg. Dis.", "Viruses", "Sci. Rep.", "Vet. Rec.", "Transbound. Emerg. Dis.", "J. Clin. Microbiol.", "World J. Virol.", "Vaccine", "Arch. Virol.", "Vet. Res.", _x000D_
"Prev. Vet. Med.", "J. Gen. Virol.", "Sci. Rep.", "Virol. J.", "BMC Vet. Res.", "J. Swine Health Prod.", "Vet. Microbiol.", "Prev. Vet. Med.", "Prev. Vet. Med.", "Virus Res.", "Prev. Vet. Med.", "PLoS One", "Can. J. Vet. Res.", "Prev. Vet. Med.", "Am. Assoc. Swine Vet.", "Prev. Vet. Med.", "Vet. Microbiol.", "Front. Microbiol.", "Front. Vet. Sci.", "Vet. Res.", "Transbound. Emerg. Dis.", "BMC Vet. Res.", "Am. J. Vet. Res.", "Virus Res.", "Vet. Microbiol.", "Arch. Virol.", "Front. Vet. Sci.: Vet. Epidemiol. Econ.", _x000D_
"Proc. Natl. Acad. Sci. U. S. A.", "Sci. Rep.", "Epidemics", "J. R. Soc. Interface", "BMC Vet. Res.", "J. Vet. Diagn. Invest.", "Front. Vet. Sci."), issue = c(NA, NA, NA, NA, NA, NA, NA, NA, NA, NA, NA, NA, NA, NA, NA, NA, NA, NA, NA, NA, NA, NA, NA, NA, NA, NA, NA, NA, NA, NA, NA, NA, NA, "3", NA, NA, NA, NA, NA, NA, NA, NA, NA, NA, NA, NA, NA))</t>
  </si>
  <si>
    <t>S0167587719309079</t>
  </si>
  <si>
    <t>list(name = c("Swine Health Information Center", "USDA National Institute of Food and Agriculture"), DOI = c(NA, "10.13039/100005825"), doi.asserted.by = c(NA, "crossref"), award1 = c(NA, "2019-67015-29918"), award2 = c(NA, "2018-68008-27890"), id.id = c(NA, "10.13039/100005825"), id.id.type = c(NA, "DOI"), id.asserted.by = c(NA, "crossref"))</t>
  </si>
  <si>
    <t>list(date = c("2020-05-01", "2021-04-09"), content.version = c("tdm", "am"), delay.in.days = c(0, 343), URL = c("https://www.elsevier.com/tdm/userlicense/1.0/", "http://www.elsevier.com/open-access/userlicense/1.0/"))</t>
  </si>
  <si>
    <t>list(value = c("Elsevier", "Contrasting animal movement and spatial connectivity networks in shaping transmission pathways of a genetically diverse virus", "Preventive Veterinary Medicine", "https://doi.org/10.1016/j.prevetmed.2020.104977", "article", "© 2020 Published by Elsevier B.V."), name = c("publisher", "articletitle", "journaltitle", "articlelink", "content_type", "copyright"), label = c("This article is maintained by", "Article Title", "Journal Title", "CrossRef DOI link to publisher maintained version", _x000D_
"Content Type", "Copyright"))</t>
  </si>
  <si>
    <t>2015-03</t>
  </si>
  <si>
    <t>10.1016/j.prevetmed.2015.01.006</t>
  </si>
  <si>
    <t>413-426</t>
  </si>
  <si>
    <t>Simulation of between-farm transmission of porcine reproductive and respiratory syndrome virus in Ontario, Canada using the North American Animal Disease Spread Model</t>
  </si>
  <si>
    <t>list(ORCID = c("https://orcid.org/0000-0002-9964-4273", NA, NA, NA, NA), authenticated.orcid = c(FALSE, NA, NA, NA, NA), given = c("Krishna K.", "Crawford W.", "Daniel", "Zvonimir", "Javier"), family = c("Thakur", "Revie", "Hurnik", "Poljak", "Sanchez"), sequence = c("first", "additional", "additional", "additional", "additional"))</t>
  </si>
  <si>
    <t>list(URL = c("https://api.elsevier.com/content/article/PII:S0167587715000215?httpAccept=text/xml", "https://api.elsevier.com/content/article/PII:S0167587715000215?httpAccept=text/plain"), content.type = c("text/xml", "text/plain"), content.version = c("vor", "vor"), intended.application = c("text-mining", "text-mining"))</t>
  </si>
  <si>
    <t>list(key = c("10.1016/j.prevetmed.2015.01.006_bib0005", "10.1016/j.prevetmed.2015.01.006_bib0010", "10.1016/j.prevetmed.2015.01.006_bib0015", "10.1016/j.prevetmed.2015.01.006_bib0020", "10.1016/j.prevetmed.2015.01.006_bib0025", "10.1016/j.prevetmed.2015.01.006_bib0030", "10.1016/j.prevetmed.2015.01.006_bib0035", "10.1016/j.prevetmed.2015.01.006_bib0040", "10.1016/j.prevetmed.2015.01.006_bib0045", "10.1016/j.prevetmed.2015.01.006_bib0050", "10.1016/j.prevetmed.2015.01.006_bib0055", "10.1016/j.prevetmed.2015.01.006_bib0060", _x000D_
"10.1016/j.prevetmed.2015.01.006_bib0065", "10.1016/j.prevetmed.2015.01.006_bib0070", "10.1016/j.prevetmed.2015.01.006_bib0075", "10.1016/j.prevetmed.2015.01.006_bib0080", "10.1016/j.prevetmed.2015.01.006_bib0085", "10.1016/j.prevetmed.2015.01.006_bib0090", "10.1016/j.prevetmed.2015.01.006_bib0095", "10.1016/j.prevetmed.2015.01.006_bib0100", "10.1016/j.prevetmed.2015.01.006_bib0105", "10.1016/j.prevetmed.2015.01.006_bib0110", "10.1016/j.prevetmed.2015.01.006_bib0115", "10.1016/j.prevetmed.2015.01.006_bib0120", _x000D_
"10.1016/j.prevetmed.2015.01.006_bib0125", "10.1016/j.prevetmed.2015.01.006_bib0130", "10.1016/j.prevetmed.2015.01.006_bib0135", "10.1016/j.prevetmed.2015.01.006_bib0140", "10.1016/j.prevetmed.2015.01.006_bib0145", "10.1016/j.prevetmed.2015.01.006_bib0150", "10.1016/j.prevetmed.2015.01.006_bib0155", "10.1016/j.prevetmed.2015.01.006_bib0160", "10.1016/j.prevetmed.2015.01.006_bib0165", "10.1016/j.prevetmed.2015.01.006_bib0170", "10.1016/j.prevetmed.2015.01.006_bib0175", "10.1016/j.prevetmed.2015.01.006_bib0180", _x000D_
"10.1016/j.prevetmed.2015.01.006_bib0185", "10.1016/j.prevetmed.2015.01.006_bib0190", "10.1016/j.prevetmed.2015.01.006_bib0195", "10.1016/j.prevetmed.2015.01.006_bib0200", "10.1016/j.prevetmed.2015.01.006_bib0205", "10.1016/j.prevetmed.2015.01.006_bib0210", "10.1016/j.prevetmed.2015.01.006_bib0215", "10.1016/j.prevetmed.2015.01.006_bib0220", "10.1016/j.prevetmed.2015.01.006_bib0225", "10.1016/j.prevetmed.2015.01.006_bib0230"), series.title = c("Leman Swine Conference", NA, NA, NA, NA, NA, NA, NA, _x000D_
NA, NA, NA, NA, NA, NA, NA, NA, NA, "Proceedings of the 41st American Association of Swine Veterinarians (AASV) Annual Meeting: 6–9 March 2010", NA, "Modeling Infectious Diseases in Humans and Animals", NA, NA, NA, NA, NA, NA, NA, NA, NA, NA, NA, NA, NA, NA, NA, NA, NA, NA, NA, NA, NA, NA, "Risk Analysis: A Quantitative Guide", NA, NA, NA), article.title = c("Investigation of the Spread of PRRS Virus Between Swine Herds Participating in an ARC&amp;E Project in Ontario Using Molecular and network Data", _x000D_
"Description of an epidemic simulation model for use in evaluating strategies to control an outbreak of foot-and-mouth disease", "Simulating disease spread within a geographic information system environment", "Characterization of swine infertility and respiratory syndrome (SIRS) virus (isolate ATCC VR-2332)", "Transmission of porcine reproductive and respiratory syndrome virus from persistently infected sows to contact controls", "Evaluation of external biosecurity practices on southern Ontario sow farms", _x000D_
"Static network analysis of a pork supply chain in Northern Germany—Characterisation of the potential spread of infectious diseases via animal movements", "Integrating stochasticity and network structure into an epidemic model", "An evaluation of disinfectants for the sanitation of porcine reproductive and respiratory syndrome virus-contaminated transport vehicles at cold temperatures", "An experimental model to evaluate the role of transport vehicles as a source of transmission of porcine reproductive and respiratory syndrome virus to susceptible pigs", _x000D_
"Mechanical transmission of porcine reproductive and respiratory syndrome virus throughout a coordinated sequence of events during cold weather", "Network analysis of swine shipments in Ontario, Canada, to support disease spread modelling and risk-based disease management", "Comparing network analysis measures to determine potential epidemic size of highly contagious exotic diseases in fragmented monthly networks of dairy cattle movements in Ontario, Canada", "A stochastic mathematical model of the within-herd transmission dynamics of Porcine Reproductive and Respiratory Syndrome Virus (PRRSV): fade-out and persistence", _x000D_
"An introduction to mathematical models in sexually transmitted disease epidemiology", "Complete genome analysis of RFLP 184 isolates of porcine reproductive and respiratory syndrome virus", "The North American Animal Disease Spread Model: a simulation model to assist decision making in evaluating animal disease incursions", "Quantifying risk and evaluating the relationship between external biosecurity factors and PRRS-negative herd survival", "The role of mathematical modelling in the control of the 2001 FMD epidemic in the UK", _x000D_
NA, NA, "A dynamic, optimal disease control model for foot-and-mouth-disease: II. Model results and policy implications", "Duration of homologous porcine reproductive and respiratory syndrome virus immunity in pregnant swine", "Epidemiological investigations in regard to porcine reproductive and respiratory syndrome (PRRS) in Quebec, Canada. Part 1: biosecurity practices and their geographical distribution in two areas of different swine density", NA, "Role of Transportation in Spread of Porcine Epidemic Diarrhea Virus Infection", _x000D_
"Risk factors for infection of sow herds with porcine reproductive and respiratory syndrome (PRRS) virus", "Comparison of the structural protein coding sequences of the VR-2332 and Lelystad virus strains of the PRRS virus", "Genetic variation in the PRRS virus", "Analysis of the risk of introduction and spread of porcine reproductive and respiratory syndrome virus through importation of raw pigmeat into New Zealand", "Assessment of the economic impact of porcine reproductive and respiratory syndrome on swine production in the United States", _x000D_
"Porcine reproductive and respiratory syndrome (PRRS) with special reference to clinical aspects and diagnosis: a review", "Introduction, persistence and fade-out of porcine reproductive and respiratory syndrome virus in a Dutch breeding herd: a mathematical analysis", "A review of porcine reproductive and respiratory syndrome virus in Dutch breeding herds: population dynamics and clinical relevance", NA, "Evaluation of aerosol transmission of porcine reproductive and respiratory syndrome virus under controlled field conditions", _x000D_
"Transmission of porcine reproductive and respiratory syndrome virus by fomites (boots and coveralls)", "Use of a production region model to assess the airborne spread of porcine reproductive and respiratory syndrome virus", "Structural vulnerability of the French swine industry trade network to the spread of infectious diseases", "The spread of type 2 porcine reproductive and respiratory syndrome virus (PRRSV) in North America: a phylogeographic approach", NA, "Analysis of Swine Movement in Four Canadian Regions: Network Structure and Implications for Disease Spread", _x000D_
NA, "Transmission of PRRSV by direct, close, or indirect contact", "Porcine reproductive and respiratory syndrome virus: routes of excretion", "Evidence for the transmission of porcine reproductive and respiratory syndrome (PRRS) virus in boar semen"), author = c("Arruda", "Bates", "Beckett", "Benfield", "Bierk", "Bottoms", "Büttner", "Dangerfield", "Dee", "Dee", "Dee", "Dorjee", "Dubé", "Evans", "Garnett", "Han", "Harvey", "Holtkamp", "Kao", "Keeling", NA, "Kobayashi", "Lager", "Lambert", NA, _x000D_
"Low", "Mortensen", "Murtaugh", "Murtaugh", "Neumann", "Neumann", "Nodelijk", "Nodelijk", "Nodelijk", NA, "Otake", "Otake", "Pitkin", "Rautureau", "Shi", NA, "Thakur", "Vose", "Wills", "Wills", "Yaeger"), year = c("2014", "2003", "2007", "1992", "2001", "2012", "2013", "2009", "2005", "2004", "2002", "2013", "2008", "2010", "2002", "2006", "2007", "2010", "2002", "2008", NA, "2007", "1997", "2012", NA, "2014", "2002", "1995", "1998", "2007", "2005", "2002", "2000", "2003", NA, "2002", "2002", "2009", _x000D_
"2012", "2013", NA, "2014", "2008", "1997", "1997", "1993"), doi.asserted.by = c(NA, "crossref", NA, "crossref", NA, NA, "crossref", "crossref", NA, NA, NA, "crossref", "crossref", "crossref", "crossref", "crossref", "crossref", NA, "crossref", NA, NA, "crossref", "crossref", "crossref", NA, "crossref", "crossref", "crossref", "crossref", "crossref", "crossref", "crossref", "crossref", "crossref", NA, "crossref", "crossref", "crossref", "crossref", "crossref", NA, "crossref", NA, NA, "crossref", _x000D_
NA), first.page = c(NA, "195", "595", "127", "261", NA, NA, "761", "64", "128", "232", NA, "382", "248", "7", "175", "176", "109", "279", NA, NA, "274", "127", "74", NA, "872", "83", "1451", "787", "326", "385", "95", "173", "37", NA, "804", "59", "1", "1152", "146", NA, NA, NA, "213", "69", "7"), DOI = c(NA, "10.2460/ajvr.2003.64.195", NA, "10.1177/104063879200400202", NA, NA, "10.1016/j.prevetmed.2013.01.008", "10.1098/rsif.2008.0410", NA, NA, NA, "10.1016/j.prevetmed.2013.06.008", "10.1111/j.1865-1682.2008.01053.x", _x000D_
"10.1016/j.prevetmed.2009.11.001", "10.1136/sti.78.1.7", "10.1016/j.virusres.2006.06.003", "10.1016/j.prevetmed.2007.05.019", NA, "10.1016/S0966-842X(02)02371-5", NA, NA, "10.1016/j.prevetmed.2007.01.001", "10.1016/S0378-1135(97)00159-4", "10.1016/j.prevetmed.2011.12.004", NA, "10.3201/eid2005.131628", "10.1016/S0167-5877(01)00260-4", "10.1007/BF01322671", "10.1007/978-1-4615-5331-1_102", "10.1080/00480169.2007.36789", "10.2460/javma.2005.227.385", "10.1080/01652176.2002.9695128", "10.1017/S0950268899003246", _x000D_
"10.1016/S0167-5877(03)00081-3", NA, "10.1136/vr.150.26.804", "10.54846/jshap/329", "10.1016/j.vetmic.2008.10.013", "10.1017/S1751731111002631", "10.1016/j.virol.2013.08.028", NA, "10.1111/tbed.12225", NA, NA, "10.1016/S0378-1135(97)00079-5", NA), volume = c(NA, "64", "43", "4", "65", NA, NA, "6", "69", "68", "66", NA, "55", "93", "78", "122", "82", NA, "10", NA, NA, "79", "58", "104", NA, "20", "53", "140", "440", "55", "227", "24", "124", "60", NA, "150", "10", "136", "6", "447", NA, NA, NA, "5", _x000D_
"57", "1"), journal.title = c(NA, "Am. J. Vet. Res.", "Vet. Ital.", "J. Vet. Diagn. Invest.", "Can. J. Vet. Res.", "Prev. Vet. Med.", "Prev. Vet. Med", "J. Roy. Soc. Interface", "Can. J. Vet. Res.", "Can. J. Vet. Res.", "Can. J. Vet. Res.", "Prev. Vet. Med.", "Transbound. Emerg. Dis.", "Prev. Vet. Med.", "Sex. Transm. Infect.", "Virus Res.", "Prev. Vet. Med.", NA, "Trends Microbiol.", NA, NA, "Prev. Vet. Med.", "Vet. Microbiol.", "Prev. Vet. Med.", NA, "United States. Emerg. Infect. Dis.", "Prev. Vet. Med.", _x000D_
"Arch. Virol.", "Adv. Exp. Med. Biol.", "N. Z. Vet. J.", "J. Am. Vet. Med. Assoc.", "Vet. Q", "Epidemiol. Infect.", "Prev. Vet. Med.", NA, "Vet. Rec.", "J. Swine Health Prod.", "Vet. Microbiol.", "Animal", "Virology", NA, "Transbound. Emerg. Dis.", NA, "Swine Health Prod.", "Vet. Microbiol.", "Swine Health Prod."), unstructured = c(NA, NA, NA, NA, NA, NA, NA, NA, NA, NA, NA, NA, NA, NA, NA, NA, NA, NA, NA, NA, "Key, N., McBride, W., 2010. The changing economics of US hog production. ERR-52. United States Department of Agriculture. Economic Research Service, Washington, DC. http://www. ers. usda. gov/Publications/ERR52/. Accessed 10.", _x000D_
NA, NA, NA, "Le Potier, M.F., Rose, N., 2012. Infectiousness of pigs infected by the Porcine Reproductive and Respiratory Syndrome virus (PRRSV) is time-dependent.", NA, NA, NA, NA, NA, NA, NA, NA, NA, "Ontario Pork Industry Council, 2013. Transport Gap Analysis.", NA, NA, NA, NA, NA, "Taylor, N., Gate, E., 2003. Review of the use of models in informing disease control policy development and adjustment. DEFRA, UK 26.", NA, NA, NA, NA, NA))</t>
  </si>
  <si>
    <t>S0167587715000215</t>
  </si>
  <si>
    <t>list(date = "2015-03-01", content.version = "tdm", delay.in.days = 0, URL = "https://www.elsevier.com/tdm/userlicense/1.0/")</t>
  </si>
  <si>
    <t>list(value = c("Elsevier", "Simulation of between-farm transmission of porcine reproductive and respiratory syndrome virus in Ontario, Canada using the North American Animal Disease Spread Model", "Preventive Veterinary Medicine", "https://doi.org/10.1016/j.prevetmed.2015.01.006", "article", "Copyright © 2015 Elsevier B.V. All rights reserved."), name = c("publisher", "articletitle", "journaltitle", "articlelink", "content_type", "copyright"), label = c("This article is maintained by", "Article Title", _x000D_
"Journal Title", "CrossRef DOI link to publisher maintained version", "Content Type", "Copyright"))</t>
  </si>
  <si>
    <t>American Journal of Veterinary Research</t>
  </si>
  <si>
    <t>2004-09-01</t>
  </si>
  <si>
    <t>10.2460/ajvr.2004.65.1284</t>
  </si>
  <si>
    <t>0002-9645</t>
  </si>
  <si>
    <t>1284-1292</t>
  </si>
  <si>
    <t>American Veterinary Medical Association (AVMA)</t>
  </si>
  <si>
    <t>Spatial dispersal of porcine reproductive and respiratory syndrome virus-contaminated flies after contact with experimentally infected pigs</t>
  </si>
  <si>
    <t>&lt;jats:title&gt;Abstract&lt;/jats:title&gt;_x000D_
				&lt;jats:p&gt;_x000D_
					&lt;jats:bold&gt;Objective&lt;/jats:bold&gt;—To determine whether flies can acquire_x000D_
porcine reproductive and respiratory syndrome virus_x000D_
(PRRSV) and disperse the virus throughout a designated_x000D_
area.&lt;/jats:p&gt;_x000D_
				&lt;jats:p&gt;_x000D_
					&lt;jats:bold&gt;Animals&lt;/jats:bold&gt;—60 four-month-old pigs.&lt;/jats:p&gt;_x000D_
				&lt;jats:p&gt;_x000D_
					&lt;jats:bold&gt;Procedure&lt;/jats:bold&gt;—On day 0, 28 of 60 pigs were inoculated_x000D_
with PRRSV MN 30-100 (index variant). On the same_x000D_
day, 100,000 pupae of ochre-eyed houseflies and_x000D_
100,000 pupae of red-eyed (wild-type) houseflies_x000D_
were placed in the swine facility for a release-recapture_x000D_
study. Flies were recaptured at 2 locations within_x000D_
the swine facility, 6 locations immediately outside_x000D_
the facility, and 30 locations 0.4, 0.8, 1.3, 1.7, 1.9, and_x000D_
2.3 km from the facility. Traps were emptied on days_x000D_
2, 7, 8, 10, and 14. Samples derived from flies were_x000D_
tested by use of a polymerase chain reaction assay,_x000D_
virus DNA was sequenced, and viruses were tested_x000D_
for infectivity by means of a swine bioassay.&lt;/jats:p&gt;_x000D_
				&lt;jats:p&gt;_x000D_
					&lt;jats:bold&gt;Results&lt;/jats:bold&gt;—PRRSV RNA homologous to the index_x000D_
PRRSV was detected in trapped flies collected inside_x000D_
and immediately outside the facility and from 9 of 48_x000D_
samples collected at 0.4 km, 8 of 24 samples collected_x000D_
at 0.8 km, 5 of 24 samples collected at 1.3 km, and_x000D_
3 of 84 samples collected at &amp;gt; 1.7 km from the facility._x000D_
Two samples collected at 0.8 km contained genetically_x000D_
diverse variants of PRRSV. Swine bioassays_x000D_
revealed the virus in flies was infectious.&lt;/jats:p&gt;_x000D_
				&lt;jats:p&gt;_x000D_
					&lt;jats:bold&gt;Conclusions and Clinical Relevance&lt;/jats:bold&gt;—Flies_x000D_
appeared to become contaminated with PRRSV from_x000D_
infected pigs and transported the virus ≥ 1.7 km. Flyborn_x000D_
transmission may explain how PRRSV is seasonally_x000D_
transported between farms. (&lt;jats:italic&gt;Am J Vet Res&lt;/jats:italic&gt; 2004;65:1284–1292)&lt;/jats:p&gt;</t>
  </si>
  <si>
    <t>ajvr</t>
  </si>
  <si>
    <t>list(given = c("Jennifer A.", "Scott A.", "Roger D.", "Kurt D.", "Carrie", "Enrique", "Satoshi", "Eduardo", "James E.", "Carlos"), family = c("Schurrer", "Dee", "Moon", "Rossow", "Mahlum", "Mondaca", "Otake", "Fano", "Collins", "Pijoan"), sequence = c("first", "additional", "additional", "additional", "additional", "additional", "additional", "additional", "additional", "additional"))</t>
  </si>
  <si>
    <t>list(URL = c("https://avmajournals.avma.org/view/journals/ajvr/65/9/ajvr.65.9.1284.xml", "https://avmajournals.avma.org/downloadpdf/journals/ajvr/65/9/ajvr.65.9.1284.xml", "https://avmajournals.avma.org/downloadpdf/journals/ajvr/65/9/ajvr.65.9.1284.xml"), content.type = c("text/html", "text/html", "unspecified"), content.version = c("vor", "vor", "vor"), intended.application = c("text-mining", "syndication", "similarity-checking"))</t>
  </si>
  <si>
    <t>list(key = c("p_1_476", "p_2_477", "p_3_478", "p_4_479", "p_5_480", "p_6_481", "p_7_482", "p_8_483", "p_9_484", "p_10_485", "p_11_486", "p_12_487", "p_13_488", "p_14_489", "p_15_490", "p_16_491", "p_17_492", "p_18_493", "p_19_494", "p_20_495", "p_21_496", "p_22_497", "p_23_498", "p_24_499", "p_25_500", "p_26_501", "p_27_502", "p_28_503", "p_29_504", "p_30_505", "p_31_506", "p_32_507", "p_33_508", "p_34_509", "p_35_510", "p_36_511", "p_37_512", "p_38_513", "p_39_514", "p_40_515"), doi.asserted.by = c("crossref", _x000D_
"crossref", NA, NA, "crossref", NA, NA, NA, "crossref", "crossref", "crossref", NA, NA, "crossref", "publisher", "crossref", NA, NA, "crossref", NA, NA, NA, "crossref", "crossref", NA, NA, "crossref", "crossref", "crossref", NA, "publisher", "crossref", "crossref", NA, "publisher", "crossref", "crossref", "crossref", "publisher", NA), first.page = c("498", "6", "21", "231", "147", "22", "7", "64", "456", "114", "59", "232", "12", "828", NA, "167", NA, NA, "150", "2078", "1471", "55", "132", "73", _x000D_
NA, "23", "1689", "687", "815", "173", NA, "1943", "124", "261", NA, "81", "657", "527", NA, "285"), DOI = c("10.1136/vr.140.19.498", "10.1136/vr.135.1.6", NA, NA, "10.54846/jshap/335", NA, NA, NA, "10.1177/104063879500700406", "10.1136/vr.150.26.804", "10.54846/jshap/329", NA, NA, "10.2460/ajvr.1997.58.08.828", "10.1016/S0378-1135(96)01320-X", "10.54846/jshap/332", NA, NA, "10.1093/aesa/79.1.150", NA, NA, NA, "10.1136/vr.121.6.132", "10.1136/vr.152.3.73", NA, NA, "10.1093/jee/83.5.1689", "10.1136/vr.148.22.687", _x000D_
"10.1093/ee/14.6.815", NA, "10.1007/BF01322671", "10.2460/javma.1994.204.12.1943", "10.1093/oxfordjournals.aje.a112961", NA, "10.1016/S0378-1135(97)00079-5", "10.1111/j.1365-2915.1988.tb00052.x", "10.1093/jmedent/12.6.657", "10.1093/jmedent/34.5.527", "10.1016/0378-1135(94)90067-1", NA), volume = c("140", "135", "6", "5", "10", "65", NA, "3", "7", "150", "10", "66", "67", "58", NA, "10", NA, NA, "79", "44", "50", NA, "121", "152", NA, "12", "83", "148", "14", NA, NA, "204", "112", "65", NA, "2", _x000D_
"12", "34", NA, NA), author = c("Dee SA", "Dee SA", "Dee SA", "Dee SA", "Batista L", "Dee SA", "Torremorell M", "Dee SA", "Christopher-Hennings J", "Otake S", "Otake S", "Dee SA", "Dee SA", "Torremorell M", NA, "Lager KM", NA, NA, "Elzinga RJ", "Gough PM", "Zimmerman JJ", "Dorset M", "Enright MR", "Otake S", NA, "Loula TJ", "Shen J", "Bierk MD", "Lysyk TJ", "Molitor TW", NA, "Swenson SL", "Walter SD", "Bierk MD", NA, "Medveczky I", "Morgan MO", "Tan SW", NA, "Moon RD."), year = c("1997", "1994", _x000D_
"1998", "1997", "2002", "2001", "2001", "1994", "1995", "2002", "2002", "2002", "2003", "1997", NA, "2002", NA, NA, "1986", "1983", "1989", "1919", "1987", "2003", NA, "1991", "1990", "2001", "1985", "1997", NA, "1994", "1980", "2001", NA, "1988", "1976", "1997", NA, "2001"), journal.title = c("Vet Rec", "Vet Rec", "Swine Health Prod", "Swine Health Prod", "Swine Health Prod", "Can J Vet Res", "Int Symp on Swine Dis Eradication.", "Swine Health Prod", "J Vet Diagn Invest", "Vet Rec", "Swine Health Prod", _x000D_
"Can J Vet Res", "Can J Vet Res", "Am J Vet Res", NA, "Swine Health Prod", NA, NA, "Ann Entomol Soc Am", "Am J Vet Res", "Am J Vet Res", "Am J Vet Med", "Vet Rec", "Vet Rec", NA, "Agri-Pract", "J Econ Entomol", "Vet Rec", "Environ Entomol", "AD Leman Swine Conf", NA, "J Am Vet Med Assoc", "Am J Epidemiol", "Can J Vet Res", NA, "Med Vet Entomol", "J Med Entomol", "J Med Entomol", NA, "Calif: Academic Press Inc"), unstructured = c(NA, NA, NA, NA, NA, NA, NA, NA, NA, NA, NA, NA, NA, NA, NA, NA, "Thomas GD, Skoda SR. Rural flies in the urban environment. North Central region research publication No. 335. Institute of Agriculture and Natural Resources. Lincoln, Neb, 1993.", _x000D_
"Greenberg B. Biology of flies. In: Greenberg B, ed. Flies and disease volume II. 1st ed. Princeton, N J: Princeton University Press, 1973;20-95.", NA, NA, NA, NA, NA, NA, "Otake S, Dee SA, Moon RD, etalSurvival of porcine reproductive and respiratory syndrome virus in houseflies (Musca domestica Linnaeus) Can J Vet Res 2003;67:198-203.", NA, NA, NA, NA, NA, NA, NA, NA, NA, NA, NA, NA, NA, NA, NA))</t>
  </si>
  <si>
    <t>10.1186/s13567-016-0391-4</t>
  </si>
  <si>
    <t>2016-10-28</t>
  </si>
  <si>
    <t>list(given = c("Emanuela", "Enric"), family = c("Pileri", "Mateu"), sequence = c("first", "additional"), ORCID = c(NA, "https://orcid.org/0000-0003-2715-6032"), authenticated.orcid = c(NA, FALSE))</t>
  </si>
  <si>
    <t>list(URL = "http://link.springer.com/content/pdf/10.1186/s13567-016-0391-4.pdf", content.type = "application/pdf", content.version = "vor", intended.application = "similarity-checking")</t>
  </si>
  <si>
    <t>list(key = c("391_CR1", "391_CR2", "391_CR3", "391_CR4", "391_CR5", "391_CR6", "391_CR7", "391_CR8", "391_CR9", "391_CR10", "391_CR11", "391_CR12", "391_CR13", "391_CR14", "391_CR15", "391_CR16", "391_CR17", "391_CR18", "391_CR19", "391_CR20", "391_CR21", "391_CR22", "391_CR23", "391_CR24", "391_CR25", "391_CR26", "391_CR27", "391_CR28", "391_CR29", "391_CR30", "391_CR31", "391_CR32", "391_CR33", "391_CR34", "391_CR35", "391_CR36", "391_CR37", "391_CR38", "391_CR39", "391_CR40", "391_CR41", "391_CR42", _x000D_
"391_CR43", "391_CR44", "391_CR45", "391_CR46", "391_CR47", "391_CR48", "391_CR49", "391_CR50", "391_CR51", "391_CR52", "391_CR53", "391_CR54", "391_CR55", "391_CR56", "391_CR57", "391_CR58", "391_CR59", "391_CR60", "391_CR61", "391_CR62", "391_CR63", "391_CR64", "391_CR65", "391_CR66", "391_CR67", "391_CR68", "391_CR69", "391_CR70", "391_CR71", "391_CR72", "391_CR73", "391_CR74", "391_CR75", "391_CR76", "391_CR77", "391_CR78", "391_CR79", "391_CR80", "391_CR81", "391_CR82", "391_CR83", "391_CR84", _x000D_
"391_CR85", "391_CR86", "391_CR87", "391_CR88", "391_CR89", "391_CR90", "391_CR91", "391_CR92", "391_CR93", "391_CR94", "391_CR95", "391_CR96", "391_CR97", "391_CR98", "391_CR99", "391_CR100", "391_CR101", "391_CR102", "391_CR103", "391_CR104", "391_CR105", "391_CR106", "391_CR107", "391_CR108", "391_CR109", "391_CR110", "391_CR111", "391_CR112", "391_CR113", "391_CR114", "391_CR115", "391_CR116", "391_CR117", "391_CR118", "391_CR119", "391_CR120", "391_CR121", "391_CR122", "391_CR123", "391_CR124", _x000D_
"391_CR125", "391_CR126", "391_CR127", "391_CR128", "391_CR129", "391_CR130", "391_CR131", "391_CR132", "391_CR133", "391_CR134", "391_CR135", "391_CR136", "391_CR137", "391_CR138", "391_CR139", "391_CR140", "391_CR141"), doi.asserted.by = c("crossref", NA, "crossref", "crossref", "crossref", "crossref", "crossref", "crossref", "crossref", "crossref", NA, "crossref", "crossref", NA, "crossref", "crossref", NA, NA, "crossref", "crossref", "crossref", "crossref", "crossref", "crossref", "crossref", _x000D_
"crossref", "crossref", "crossref", "crossref", "crossref", "crossref", "crossref", "crossref", "crossref", "crossref", NA, "crossref", "crossref", NA, "crossref", "crossref", "crossref", "crossref", "crossref", "crossref", "crossref", "crossref", "crossref", "crossref", "crossref", NA, "crossref", "crossref", "crossref", NA, "crossref", "crossref", "crossref", "crossref", "crossref", "crossref", "crossref", "crossref", "crossref", "crossref", "crossref", "crossref", "crossref", "crossref", "crossref", _x000D_
NA, "crossref", "crossref", "crossref", "crossref", "crossref", "crossref", "crossref", "crossref", NA, "crossref", "crossref", "crossref", "crossref", "crossref", "crossref", NA, "crossref", "crossref", "crossref", "crossref", "crossref", NA, "crossref", "crossref", "crossref", "crossref", "crossref", "crossref", "crossref", "crossref", "crossref", "crossref", "crossref", "crossref", "crossref", NA, NA, NA, NA, NA, NA, "crossref", "crossref", "crossref", NA, "crossref", "crossref", "crossref", "crossref", _x000D_
"crossref", "crossref", "crossref", "crossref", "crossref", NA, "crossref", "crossref", NA, NA, "crossref", "crossref", "crossref", NA, NA, "crossref", NA, "crossref", "crossref", NA, "crossref"), first.page = c("385", "72", "225", "127", "361", "621", "70", "85", "96", "7", "629", "229", "297", NA, "9", "114", "123", "261", "361", "489", "177", "1952", "30", "10834", "213", "58", "1527", "395", "105", "2280", "159", "9", "231", "71", "219", "161", "69", "567", "262", "456", "1730", "133", "304", _x000D_
"170", "101", "156", "3", "1943", "1876", "69", "5", "30", "73", "37", "297", "177", "1439", "156", "249", "269", "1707", "9", "1327", "1", "345", "18", "8192", "285", "113", "1022", "416727", "356", "1884", "153", "95", "432", "37", "173", "248", "291", "365", "7", "2493", "293", "58", "18", "273", "3788", "565", "407", "4382", "3636", "157", "761", "573", "113", "120", "500", "121", "3", "83", "413", "405", "83", "497", "e251", "128", "232", "12", "208", "58", "167", "184", "828", "294", "213", _x000D_
"804", "39", "198", "177", "109", "329", "233", "107", "250", "31", "131", "43", "33", "74", "1517", "73", "80", "191", NA, "1284", "259", "45", "157", "1", "350"), DOI = c("10.2460/javma.2005.227.385", NA, "10.1136/vr.100101", "10.1177/104063879200400202", "10.1016/0378-1135(94)90067-1", "10.1177/104063879300500421", "10.2460/ajvr.76.1.70", "10.1292/jvms.62.85", "10.1016/j.vetmic.2011.01.014", "10.1016/j.vetmic.2005.06.012", NA, "10.1016/j.vetmic.2011.03.003", "10.1016/j.vetmic.2008.07.002", NA, _x000D_
"10.1016/S0378-1135(96)01347-8", "10.1136/vr.150.26.804", NA, NA, "10.1177/030098589503200404", "10.2460/ajvr.67.3.489", "10.1186/1743-422X-6-177", "10.1016/S0264-410X(02)00822-8", "10.1186/1297-9716-43-30", "10.1128/JVI.74.22.10834-10837.2000", "10.1016/S0378-1135(02)00013-5", "10.1128/JCM.41.1.58-62.2003", "10.1016/j.theriogenology.2012.06.015", "10.1089/088282403322396181", "10.1016/S0168-1702(97)00086-5", "10.1128/JCM.34.9.2280-2286.1996", "10.1177/030098589603300205", "10.1046/j.1439-0450.2000.00305.x", _x000D_
"10.1016/S0378-1135(96)01337-5", "10.1051/vetres:2000007", "10.1016/j.vetmic.2003.07.006", NA, "10.1186/1297-9716-43-69", "10.1136/vr.134.22.567", NA, "10.1177/104063879500700406", "10.1128/JCM.33.7.1730-1734.1995", "10.1177/104063870101300207", "10.1016/j.rvsc.2009.08.008", "10.1016/j.virusres.2010.07.025", "10.1016/S0378-1135(96)01272-2", "10.1177/104063870802000203", "10.1177/104063879400600102", "10.2460/javma.1994.204.12.1943", "10.2460/ajvr.2001.62.1876", "10.1016/S0378-1135(97)00079-5", NA, _x000D_
"10.1186/1746-6148-6-30", "10.1186/1297-9716-44-73", "10.1186/s13567-015-0166-3", NA, "10.1016/S0378-1135(98)00245-4", "10.1128/CVI.00517-09", "10.1016/j.vetmic.2015.11.016", "10.1016/j.virol.2006.03.046", "10.1128/CVI.00304-06", "10.2460/javma.2005.226.1707", "10.1006/viro.2002.1612", "10.1099/0022-1317-81-5-1327", "10.1016/j.vetimm.2015.07.003", "10.1016/j.tvjl.2007.05.022", "10.1016/S0042-6822(03)00009-6", "10.1016/j.vaccine.2011.09.013", "10.1089/vim.2006.19.285", "10.1016/S0378-1135(97)00160-0", _x000D_
"10.2460/ajvr.1999.60.08.1022", NA, "10.1016/j.tvjl.2007.01.021", "10.1016/j.theriogenology.2006.04.043", "10.1016/S0007-1935(96)80071-6", "10.1080/01652176.2002.9695128", "10.1177/104063879300500322", "10.1016/S0167-5877(03)00081-3", "10.1017/S0950268899003246", "10.1016/j.prevetmed.2009.11.001", NA, "10.1007/BF00178324", "10.1016/j.vetmic.2014.11.007", "10.1016/j.vaccine.2015.03.040", "10.1017/S0950268801006537", "10.1016/j.vetmic.2011.06.025", "10.1016/j.virusres.2010.08.015", NA, "10.1016/j.vaccine.2009.03.028", _x000D_
"10.2460/ajvr.68.5.565", "10.1016/j.vaccine.2011.10.075", "10.1016/j.vaccine.2007.03.031", "10.1016/S0264-410X(01)00099-8", NA, "10.1016/0264-410X(94)90229-1", "10.2460/ajvr.1995.56.05.573", "10.1016/S0378-1135(96)01271-0", "10.1186/1297-9716-42-120", "10.1016/j.vaccine.2012.11.023", "10.1111/j.1865-1682.2008.01065.x", "10.1016/S0168-1702(03)00168-0", "10.1016/S0167-5877(01)00260-4", "10.1016/j.prevetmed.2015.01.006", "10.1016/j.prevetmed.2013.01.004", "10.1186/1746-6148-10-83", "10.1136/vr.141.19.497", _x000D_
"10.1111/tbed.12262", NA, NA, NA, NA, NA, NA, "10.1186/1746-6148-8-184", "10.2460/ajvr.1997.58.08.828", "10.1136/vr.154.10.294", NA, "10.1136/vr.150.26.804", "10.1051/vetres/2009022", "10.1016/j.vetmic.2010.03.028", "10.1016/j.virusres.2010.07.022", "10.1016/j.prevetmed.2013.06.001", "10.1016/S0378-1135(96)01320-X", "10.1136/vr.154.8.233", "10.1136/vr.158.3.107-a", "10.1016/j.vetmic.2008.11.023", NA, "10.7589/0090-3558-48.1.131", "10.1016/S0378-1135(00)00255-8", NA, NA, "10.2460/ajvr.2005.66.1517", _x000D_
"10.1136/vr.152.3.73", "10.1136/vr.154.3.80", NA, NA, "10.2460/ajvr.2004.65.1284", NA, "10.1016/j.vetmic.2003.09.015", "10.1007/s12560-013-9115-3", NA, "10.1111/tbed.12163"), volume = c("227", "21", "170", "4", "42", "5", "76", "62", "150", "110", "30", "151", "133", NA, "56", "150", "20", "65", "32", "67", "6", "21", "43", "74", "86", "41", "78", "16", "51", "34", "33", "47", "55", "31", "96", "10", "43", "134", "57", "7", "33", "13", "88", "154", "54", "20", "6", "204", "62", "57", "1", "6", "44", _x000D_
"46", "70", "63", "17", "182", "351", "14", "226", "302", "81", "167", "177", "309", "29", "19", "58", "60", "2014", "175", "66", "152", "24", "5", "60", "124", "93", "58", "28", "175", "33", "128", "154", "154", "49", "27", "68", "30", "25", "19", "71", "12", "56", "54", "42", "31", "56", "96", "53", "118", "110", "10", "141", "63", "68", "66", "67", "68", "69", "10", "8", "58", "154", "5", "150", "40", "145", "154", "112", "55", "154", "158", "136", "128", "48", "77", "101", "79", "66", "152", _x000D_
"154", "66", NA, "65", "68", "97", "5", "239", "62"), author = c("EJ Neumann", "DJ Holtkamp", "N Nieuwenhuis", "DA Benfield", "M Bloemraad", "WG Alstine Van", "SJ Tousignant", "J Shirai", "SA Dee", "JR Hermann", "KJ Yoon", "TD Cutler", "JR Hermann", NA, "X Duan", "S Otake", "SR Baker", "MD Bierk", "KD Rossow", "JG Cho", "KL Klinge", "IFA Linden Van Der", "I Díaz", "R Allende", "DC Horter", "RW Wills", "UU Karniychuk", "L Lamontagne", "SR Lawson", "JH Sur", "PG Halbur", "J Beyer", "RW Wills", "DA Benfield", _x000D_
"RRR Rowland", "RW Wills", "C Charpin", "E Albina", "WT Christianson", "J Christopher-Hennings", "J Christopher-Hennings", "J Christopher-Hennings", "I Kang", "A Kittawornrat", "TL Nielsen", "J Prickett", "KD Rossow", "SL Swenson", "EA Wagstrom", "RW Wills", "IJ Yoon", "UU Karniychuk", "IS Frydas", "IS Frydas", "JG Cho", "R Thanawongnuwech", "Y Liu", "IS Frydas", "I Díaz", "OJ Lopez", "JE Lowe", "FA Osorio", "GG Labarque", "CL Loving", "E Mateu", "WA Meier", "MP Murtaugh", "PGW Plagemann", "KM Lager", _x000D_
"KM Lager", "X Li", "C Prieto", "M Scortti", "SH Done", "G Nodelijk", "GW Stevenson", "G Nodelijk", "G Nodelijk", "CM Evans", "R Bilodeau", "O Diekmann", "E Pileri", "N Rose", "D Klinkenberg", "FJ Martínez-Lobo", "MP Murtaugh", "T Stadejek", "P Martelli", "JP Cano", "DCL Linhares", "JP Cano", "G Nodelijk", "E Mondaca-Fernández", "MC Jong De", "A Stegeman", "A Bouma", "A Romagosa", "M Allerson", "U Carlsson", "R Larochelle", "S Mortensen", "KK Thakur", "GP Kwong", "T Rosendal", "A Bøtner", "C Nathues", _x000D_
"SA Dee", "SA Dee", "SA Dee", "SA Dee", "SA Dee", "KM Lager", "M Velasova", "M Torremorell", "C Trincado", "RW Wills", "S Otake", "SA Dee", "S Otake", "SA Dee", "C Alonso", "JJ Zimmerman", "C Trincado", "P Bonilauri", "G Reiner", "S Vilcek", "B Roic", "E Albina", "U Oslage", "JA Baroch", "JA Schurrer", "S Otake", "S Otake", "S Otake", "RD Moon", "JA Schurrer", "R Magar", "IFA Linden Van Der", "H Guarino", "EFSA Panel on Animal Health and Welfare", "W Hall"), year = c("2005", "2013", "2012", "1992", _x000D_
"1994", "1993", "2015", "2000", "2011", "2005", "1999", "2011", "2009", NA, "1997", "2002", "2012", "2001", "1995", "2006", "2009", "2003", "2012", "2000", "2002", "2003", "2012", "2003", "1997", "1996", "1996", "2000", "1997", "2000", "2003", "2002", "2012", "1994", "1993", "1995", "1995", "2001", "2010", "2010", "1997", "2008", "1994", "1994", "2001", "1997", "1993", "2010", "2013", "2015", "2006", "1998", "2010", "2016", "2006", "2007", "2005", "2002", "2000", "2015", "2008", "2003", "2011", "2006", _x000D_
"1997", "1999", "2014", "2008", "2006", "1996", "2002", "1993", "2003", "2000", "2010", "1994", "1990", "2015", "2015", "2002", "2011", "2010", "2005", "2009", "2007", "2012", "2007", "2001", "2007", "1994", "1995", "1997", "2011", "2013", "2009", "2003", "2002", "2015", "2013", "2014", "1997", "2014", "2004", "2002", "2003", "2004", "2005", "2002", "2012", "1997", "2004", "1997", "2002", "2009", "2010", "2010", "2013", "1997", "2004", "2006", "2009", "2015", "2012", "2000", "1994", "2015", "2005", _x000D_
"2003", "2004", "2002", "2002", "2006", "2004", "2003", "2013", "2005", "2015"), unstructured = c("Neumann EJ, Kliebenstein JB, Johnson CD, Mabry JW, Bush EJ, Seitzinger AH, Green AL, Zimmerman JJ (2005) Assessment of the economic impact of porcine reproductive and respiratory syndrome on swine production in the United States. J Am Vet Med Assoc 227:385–392", "Holtkamp DJ, Kliebenstein JB, Neumann EJ, Zimmerman JJ, Rotto HF, Yoder TK, Wang C, Yeske PE, Mowrer CL, Haley CA (2013) Assessment of the economic impact of porcine reproductive and respiratory syndrome virus on United States pork producers. J Swine Health Prod 21:72–84", _x000D_
"Nieuwenhuis N, Duinhof TF, van Nes A (2012) Economic analysis of outbreaks of porcine reproductive and respiratory syndrome virus in nine sow herds. Vet Rec 170:225", "Benfield DA, Nelson E, Collins JE, Harris L, Goyal SM, Robison D, Christianson WT, Morrison RB, Gorcyca D, Chladek D (1992) Characterization of swine infertility and respiratory syndrome (SIRS) virus (isolate ATCC VR-2332). J Vet Diagn Invest 4:127–133", "Bloemraad M, de Kluijver EP, Petersen A, Burkhardt GE, Wensvoort G (1994) Porcine reproductive and respiratory syndrome: temperature and pH stability of Lelystad virus and its survival in tissue specimens from viraemic pigs. Vet Microbiol 42:361–371", _x000D_
"Van Alstine WG, Kanitz CL, Stevenson GW (1993) Time and temperature survivability of PRRS virus in serum and tissues. J Vet Diagn Invest 5:621–622", "Tousignant SJ, Perez AM, Lowe JF, Yeske PE, Morrison RB (2015) Temporal and spatial dynamics of porcine reproductive and respiratory syndrome virus infection in the United States. Am J Vet Res 76:70–76", "Shirai J, Kanno T, Tsuchiya Y, Mitsubayashi S, Seki R (2000) Effects of chlorine, iodine, and quaternary ammonium compound disinfectants on several exotic disease viruses. J Vet Med Sci 62:85–92", _x000D_
"Dee SA, Otake S, Deen J (2011) An evaluation of ultraviolet light (UV 254) as a means to inactivate porcine reproductive and respiratory syndrome virus on common farm surfaces and materials. Vet Microbiol 150:96–99", "Hermann JR, Muñoz-Zanzi CA, Roof MB, Burkhart K, Zimmerman JJ (2005) Probability of porcine reproductive and respiratory syndrome (PRRS) virus infection as a function of exposure route and dose. Vet Microbiol 110:7–16", "Yoon KJ, Zimmerman JJ, Chang CC, Cancel-Tirado S, Harmon KM, McGinley MJ (1999) Effect of challenge dose and route on porcine reproductive and respiratory syndrome virus (PRRSV) infection in young swine. Vet Res 30:629–638", _x000D_
"Cutler TD, Wang C, Hoff SJ, Kittawornrat A, Zimmerman JJ (2011) Median infectious dose (ID50) of porcine reproductive and respiratory syndrome virus isolate MN-184 via aerosol exposure. Vet Microbiol 151:229–237", "Hermann JR, Muñoz-Zanzi CA, Zimmerman JJ (2009) A method to provide improved dose-response estimates for airborne pathogens in animals: an example using porcine reproductive and respiratory syndrome virus. Vet Microbiol 133:297–302", "Benfield D, Nelson C, Steffen M, Rowland R (2000) Transmission of PRRSV by artificial insemination using extended semen seeded with different concentrations of PRRSV. In: Proceedings of the 31st annual meeting of the American association of swine practitioners, Indianapolis, Indiana, pp 405–408", _x000D_
"Duan X, Nauwynck HJ, Pensaert MB (1997) Virus quantification and identification of cellular targets in the lungs and lymphoid tissues of pigs at different time intervals after inoculation with porcine reproductive and respiratory syndrome virus (PRRSV). Vet Microbiol 56:9–19", "Otake S, Dee SA, Rossow KD, Joo HS, Deen J, Molitor TW, Pijoan C (2002) Transmission of porcine reproductive and respiratory syndrome virus by needles. Vet Rec 150:114–115", "Baker SR, Mondaca E, Polson D, Dee SA (2012) Evaluation of a needle-free injection device to prevent hematogenous transmission of porcine reproductive and respiratory syndrome virus. J Swine Health Prod 20:123–128", _x000D_
"Bierk MD, Dee SA, Rossow KD, Otake S, Collins JE, Molitor TW (2001) Transmission of porcine reproductive and respiratory syndrome virus from persistently infected sows to contact controls. Can J Vet Res 65:261–266", "Rossow KD, Collins JE, Goyal SM, Nelson EA, Christopher-Hennings J, Benfield DA (1995) Pathogenesis of porcine reproductive and respiratory syndrome virus infection in gnotobiotic pigs. Vet Pathol 32:361–373", "Cho JG, Dee SA, Deen J, Guedes A, Trincado C, Fano E, Jiang Y, Faaberg K, Collins JE, Murtaugh MP, Joo HS (2006) Evaluation of the effects of animal age, concurrent bacterial infection, and pathogenicity of porcine reproductive and respiratory syndrome virus on virus concentration in pigs. Am J Vet Res 67:489–493", _x000D_
"Klinge KL, Vaughn EM, Roof MB, Bautista EM, Murtaugh MP (2009) Age-dependent resistance to porcine reproductive and respiratory syndrome virus replication in swine. Virol J 6:177", "Van Der Linden IFA, Voermans JJM, Van Der Linde-Bril EM, Bianchi ATJ, Steverink PJGM (2003) Virological kinetics and immunological responses to a porcine reproductive and respiratory syndrome virus infection of pigs at different ages. Vaccine 21:1952–1957", "Díaz I, Gimeno M, Darwich L, Navarro N, Kuzemtseva L, López S, Galindo I, Segalés J, Martín M, Pujols J, Mateu E (2012) Characterization of homologous and heterologous adaptive immune responses in porcine reproductive and respiratory syndrome virus infection. Vet Res 43:30", _x000D_
"Allende R, Laegreid WW, Kutish GF, Galeota JA, Wills RW, Osorio FA (2000) Porcine reproductive and respiratory syndrome virus: description of persistence in individual pigs upon experimental infection. J Virol 74:10834–10837", "Horter DC, Pogranichniy RM, Chang C-C, Evans RB, Yoon K-J, Zimmerman JJ (2002) Characterization of the carrier state in porcine reproductive and respiratory syndrome virus infection. Vet Microbiol 86:213–228", "Wills RW, Doster AR, Galeota JA, Sur J, Osorio FA (2003) Duration of infection and proportion of pigs persistently infected with porcine reproductive and respiratory syndrome virus. J Clin Microbiol 41:58–62", _x000D_
"Karniychuk UU, Saha D, Vanhee M, Geldhof M, Cornillie P, Caij AB, De Regge N, Nauwynck HJ (2012) Impact of a novel inactivated PRRS virus vaccine on virus replication and virus-induced pathology in fetal implantation sites and foetuses upon challenge. Theriogenol 78:1527–1537", "Lamontagne L, Pagé C, Larochelle R, Magar R (2003) Porcine reproductive and respiratory syndrome virus persistence in blood, spleen, lymph nodes, and tonsils of experimentally infected pigs depends on the level of CD8high T cells. Viral Immunol 16:395–406", _x000D_
"Lawson SR, Rossow KD, Collins JE, Benfield DA, Rowland RRR (1997) Porcine reproductive and respiratory syndrome virus infection of gnotobiotic pigs: sites of virus replication and co-localization with MAC-387 staining at 21 days post-infection. Virus Res 51:105–113", "Sur JH, Cooper VL, Galeota JA, Hesse RA, Doster AR, Osorio FA (1996) In vivo detection of porcine reproductive and respiratory syndrome virus RNA by in situ hybridization at different times postinfection. J Clin Microbiol 34:2280–2286", _x000D_
"Halbur PG, Paul PS, Frey ML, Landgraf J, Eernisse K, Meng XJ, Andrews JJ, Lum MA, Rathje JA (1996) Comparison of the antigen distribution of two US porcine reproductive and respiratory syndrome virus isolates with that of the Lelystad virus. Vet Pathol 33:159–170", "Beyer J, Fichtner D, Schirrmeier H, Polster U, Weiland E, Wege H (2000) Porcine reproductive and respiratory syndrome virus (PRRSV): kinetics of infection in lymphatic organs and lung. J Vet Med B Infect Dis Vet Public Health 47:9–25", _x000D_
"Wills RW, Zimmerman JJ, Yoon K-J, Swenson SL, McGinley MJ, Hill HT, Swenson SL, McGinley MJ, Hill HT, Platt KB, Christopher-Hennings J, Nelson EA (1997) Porcine reproductive and respiratory syndrome virus: a persistent infection. Vet Microbiol 55:231–240", "Benfield DA, Nelson J, Rossow K, Nelson C, Steffen M, Rowland RR (2000) Diagnosis of persistent or prolonged porcine reproductive and respiratory syndrome. Vet Res 31:71", "Rowland RRR, Lawson S, Rossow KD, Benfield DA (2003) Lymphoid tissue tropism of porcine reproductive and respiratory syndrome virus replication during persistent infection of pigs originally exposed to virus in utero. Vet Microbiol 96:219–235", _x000D_
"Wills RW, Doster AR, Osorio FA (2002) Transmission of porcine reproductive and respiratory syndrome virus (PRRSV) to age-matched sentinel pigs. J Swine Health Prod 10:161–165", "Charpin C, Mahé S, Keranflec’h A, Belloc C, Cariolet R, Le Potier MF, Rose N (2012) Infectiousness of pigs infected by the porcine reproductive and respiratory syndrome virus (PRRSV) is time-dependent. Vet Res 43:69", "Albina E, Madec F, Cariolet R, Torrison J (1994) Immune response and persistence of the reproductive and respiratory syndrome virus in infected pigs and farm units. Vet Rec 134:567–573", _x000D_
"Christianson WT, Choi CS, Collins JE, Molitor TW, Morrison RB, Joo HS (1993) Pathogenesis of porcine reproductive and respiratory syndrome virus infection in mid-gestation sows and fetuses. Can J Vet Res 57:262–268", "Christopher-Hennings J, Nelson EA, Hines RJ, Nelson JK, Swenson SL, Zimmerman JJ, Chase CL, Yaeger MJ, Benfield DA (1995) Persistence of porcine reproductive and respiratory syndrome virus in serum and semen of adult boars. J Vet Diagn Invest 7:456–464", "Christopher-Hennings J, Nelson EA, Nelson JK, Hines RJ, Swenson SL, Hill HT, Zimmerman JJ, Katz JB, Yaeger MJ, Chase CCL, Benfield DA (1995) Detection of porcine reproductive and respiratory syndrome virus in boar semen by PCR. J Clin Microbiol 33:1730–1734", _x000D_
"Christopher-Hennings J, Holler LD, Benfield DA, Nelson EA (2001) Detection and duration of porcine reproductive and respiratory syndrome virus in semen, serum, peripheral blood mononuclear cells, and tissues from Yorkshire, Hampshire, and Landrace boars. J Vet Diagn Invest 13:133–142", "Kang I, Ha Y, Kim D, Oh Y, Cho KD, Lee BH, Lim J, Kim SH, Kwon B, Chae C (2010) Localization of porcine reproductive and respiratory syndrome virus in mammary glands of experimentally infected sows. Res Vet Sci 88:304–306", _x000D_
"Kittawornrat A, Prickett J, Chittick W, Wang C, Engle M, Johnson J, Patnayak D, Schwartz T, Whitney D, Olsen C, Schwartz K, Zimmerman JJ (2010) Porcine reproductive and respiratory syndrome virus (PRRSV) in serum and oral fluid samples from individual boars: will oral fluid replace serum for PRRSV surveillance? Virus Res 154:170–176", "Nielsen TL, Nielsen J, Have P, Bækbo P, Hoff-Jørgensen R, Bøtner A (1997) Examination of virus shedding in semen from vaccinated and from previously infected boars after experimental challenge with porcine reproductive and respiratory syndrome virus. Vet Microbiol 54:101–112", _x000D_
"Prickett J, Simer R, Christopher-Hennings J, Yoon K-J, Evans RB, Zimmerman JJ (2008) Detection of porcine reproductive and respiratory syndrome virus infection in porcine oral fluid samples: a longitudinal study under experimental conditions. J Vet Diagn Invest 20:156–163", "Rossow KD, Bautista EM, Goyal SM, Molitor TW, Murtaugh MP, Morrison RB, Benfield DA, Collins JE (1994) Experimental porcine reproductive and respiratory syndrome virus infection in 1-, 4-, and 10-week-old pigs. J Vet Diagn Invest 6:3–12", _x000D_
"Swenson SL, Hill HT, Zimmerman JJ, Evans LE, Landgraf JG, Wills RW, Sanderson TP, McGinley MJ, Brevik AK, Ciszewski DK (1994) Excretion of porcine reproductive and respiratory syndrome virus in semen after experimentally induced infection in boars. J Am Vet Med Assoc 204:1943–1948", "Wagstrom EA, Chang C, Yoon K, Zimmerman JJ (2001) Shedding of porcine reproductive in mammary gland secretions of sows. Am J Vet Res 62:1876–1880", "Wills RW, Zimmerman JJ, Yoon KJ, Swenson SL, Hoffman LJ, McGinley MJ, Hill HT, Platt KB (1997) Porcine reproductive and respiratory syndrome virus: routes of excretion. Vet Microbiol 57:69–81", _x000D_
"Yoon IJ, Joo HS, Christianson WT, Morrison RB, Dial GD (1993) Persistent and contact infection in nursery pigs experimentally infected with porcine reproductive and respiratory syndrome (PRRS) virus. J Swine Health Prod 1:5–8", "Karniychuk UU, Geldhof M, Vanhee M, Van Doorsselaere J, Saveleva TA, Nauwynck HJ (2010) Pathogenesis and antigenic characterization of a new East European subtype 3 porcine reproductive and respiratory syndrome virus isolate. BMC Vet Res 6:30", "Frydas IS, Verbeeck M, Cao J, Nauwynck HJ (2013) Replication characteristics of porcine reproductive and respiratory syndrome virus (PRRSV) European subtype 1 (Lelystad) and subtype 3 (Lena) strains in nasal mucosa and cells of the monocytic lineage: indications for the use of new receptors of PRRSV. Vet Res 44:73", _x000D_
"Frydas IS, Trus I, Kvisgaard LK, Bonckaert C, Reddy VR, Li Y, Larsen LE, Nauwynck HJ (2015) Different clinical, virological, serological and tissue tropism outcomes of two new and one old Belgian type 1 subtype 1 porcine reproductive and respiratory virus (PRRSV) isolates. Vet Res 46:37", "Cho JG, Dee SA, Deen J, Trincado C, Fano E, Jiang Y, Faaberg K, Murtaugh MP, Guedes A, Collins JE, Joo HS (2006) The impact of animal age, bacterial coinfection, and isolate pathogenicity on the shedding of porcine reproductive and respiratory syndrome virus in aerosols from experimentally infected pigs. Can J Vet Res 70:297–301", _x000D_
"Thanawongnuwech R, Thacker EL, Halbur PG (1998) Influence of pig age on virus titer and bactericidal activity of porcine reproductive and respiratory syndrome virus (PRRSV)-infected pulmonary intravascular macrophages (PIMs). Vet Microbiol 63:177–187", "Liu Y, Shi W, Zhou E, Wang S, Hu S, Cai X, Rong F, Wu J, Xu M, Xu M, Li L (2010) Dynamic changes in inflammatory cytokines in pigs infected with highly pathogenic porcine reproductive and respiratory syndrome virus. Clin Vaccine Immunol 17:1439–1445", _x000D_
"Frydas IS, Nauwynck HJ (2016) Replication characteristics of eight virulent and two attenuated genotype 1 and 2 porcine reproductive and respiratory syndrome virus (PRRSV) strains in nasal mucosa explants. Vet Microbiol 182:156–162", "Díaz I, Darwich L, Pappaterra G, Pujols J, Mateu E (2006) Different European-type vaccines against porcine reproductive and respiratory syndrome virus have different immunological properties and confer different protection to pigs. Virology 351:249–259", "Lopez OJ, Oliveira MF, Garcia EA, Kwon BJ, Doster A, Osorio FA (2007) Protection against porcine reproductive and respiratory syndrome virus (PRRSV) infection through passive transfer of PRRSV-neutralizing antibodies is dose dependent. Clin Vaccine Immunol 14:269–275", _x000D_
"Lowe JE, Husmann R, Firkins LD, Zuckermann FA, Goldberg TL (2005) Correlation of cell-mediated immunity against porcine reproductive and respiratory syndrome virus with protection against reproductive failure in sows during outbreaks of porcine reproductive and respiratory syndrome in commercial herds. J Am Vet Med Assoc 226:1707–1711", "Osorio FA, Galeota JA, Nelson E, Brodersen B, Doster A, Wills R, Zuckermann F, Laegreid WW (2002) Passive transfer of virus-specific antibodies confers protection against reproductive failure induced by a virulent strain of porcine reproductive and respiratory syndrome virus and establishes sterilizing immunity. Virology 302:9–20", _x000D_
"Labarque GG, Nauwynck HJ, Van Reeth K, Pensaert MB (2000) Effect of cellular changes and onset of humoral immunity on the replication of porcine reproductive and respiratory syndrome virus in the lungs of pigs. J Gen Virol 81:1327–1334", "Loving CL, Osorio FA, Murtaugh MP, Zuckermann FA (2015) Innate and adaptive immunity against porcine reproductive and respiratory syndrome virus. Vet Immunol Immunopathol 167:1–14", "Mateu E, Diaz I (2008) The challenge of PRRS immunology. Vet J 177:345–351", _x000D_
"Meier WA, Galeota J, Osorio FA, Husmann RJ, Schnitzlein WM, Zuckermann FA (2003) Gradual development of the interferon-gamma response of swine to porcine reproductive and respiratory syndrome virus infection or vaccination. Virology 309:18–31", "Murtaugh MP, Genzow M (2011) Immunological solutions for treatment and prevention of porcine reproductive and respiratory syndrome (PRRS). Vaccine 29:8192–8204", "Plagemann PGW (2006) Neutralizing antibody formation in swine infected with seven strains of porcine reproductive and respiratory syndrome virus as measured by indirect ELISA with peptides containing the GP5 neutralization epitope. Viral Immunol 19:285–293", _x000D_
"Lager KM, Mengeling WL, Brockmeier SL (1997) Homologous challenge of porcine reproductive and respiratory syndrome virus immunity in pregnant swine. Vet Microbiol 58:113–125", "Lager KM, Mengeling WL, Brockmeier S (1999) Evaluation of protective immunity in gilts inoculated with the NADC-8 isolate of porcine reproductive and respiratory syndrome virus (PRRSV) and challenge-exposed with an antigenically distinct PRRSV isolate. Am J Vet Res 60:1022–1027", "Li X, Galliher-Beckley A, Pappan L, Trible B, Kerrigan M, Beck A, Hesse R, Blecha F, Nietfeld JC, Rowland RRR, Shi J (2014) Comparison of host immune responses to homologous and heterologous type II porcine reproductive and respiratory syndrome virus (PRRSV) challenge in vaccinated and unvaccinated pigs. Biomed Res Int 2014:416727", _x000D_
"Prieto C, Alvarez E, Martínez-Lobo FJ, Simarro I, Castro JM (2008) Similarity of European porcine reproductive and respiratory syndrome virus strains to vaccine strain is not necessarily predictive of the degree of protective immunity conferred. Vet J 175:356–363", "Scortti M, Prieto C, Simarro I, Castro JM (2006) Reproductive performance of gilts following vaccination and subsequent heterologous challenge with European strains of porcine reproductive and respiratory syndrome virus. Theriogenology 66:1884–1893", _x000D_
"Done SH, Paton DJ, White ME (1996) Porcine reproductive and respiratory syndrome (PRRS): a review, with emphasis on pathological, virological and diagnostic aspects. Br Vet J 152:153–174", "Nodelijk G (2002) Porcine reproductive and respiratory syndrome (PRRS) with special reference to clinical aspects and diagnosis. A review. Vet Q 24:95–100", "Stevenson GW, Alstine WG, Van Kanitz CL, Keffaber KK (1993) Endemic porcine reproductive and respiratory syndrome virus infection of nursery pigs in two swine herds without current reproductive failure. J Vet Diagn Invest 5:432–434", _x000D_
"Nodelijk G, Nielen M, De Jong MCM, Verheijden JHM (2003) A review of porcine reproductive and respiratory syndrome virus in Dutch breeding herds: population dynamics and clinical relevance. Prev Vet Med 60:37–52", "Nodelijk G, de Jong MCM, Van Nes A, Vernooy JCM, Van Leengoed LAMG, Pol JMA, Verheijden JHM (2000) Introduction, persistence and fade-out of porcine reproductive and respiratory syndrome virus in a Dutch breeding herd: a mathematical analysis. Epidemiol Infect 124:173–182", "Evans CM, Medley GF, Creasey SJ, Green LE (2010) A stochastic mathematical model of the within-herd transmission dynamics of porcine reproductive and respiratory syndrome virus (PRRSV): fade-out and persistence. Prev Vet Med 93:248–257", _x000D_
"Bilodeau R, Archambault D, Vezina SA, Sauvageau R, Fournier M, Dea S (1994) Persistence of porcine reproductive and respiratory syndrome virus infection in a swine operation. Can J Vet Res 58:291–298", "Diekmann O, Heesterbeek JAP, Metz J (1990) On the definition and computation of the basic reproduction ratio R3 in models for infectious diseases in heterogeneous populations. J Math Biol 28:365–382", "Pileri E, Gibert E, Soldevila F, García-Saenz A, Pujols J, Díaz I, Darwich L, Casal J, Martín M, Mateu E (2015) Vaccination with a genotype 1 modified live vaccine against porcine reproductive and respiratory syndrome virus significantly reduces viremia, viral shedding and transmission of the virus in a quasi-natural experimental model. Vet Microbiol 175:7–16", _x000D_
"Rose N, Renson P, Andraud M, Paboeuf F, Le Potier MF, Bourry O (2015) Porcine reproductive and respiratory syndrome virus (PRRSv) modified-live vaccine reduces virus transmission in experimental conditions. Vaccine 33:2493–2499", "Klinkenberg D, de Bree J, Laevens H, de Jong MCM (2002) Within- and between-pen transmission of classical swine fever virus: a new method to estimate the basic reproduction ratio from transmission experiments. Epidemiol Infect 128:293–299", "Martínez-Lobo FJ, Díez-Fuertes F, Segalés J, García-Artiga C, Simarro I, Castro JM, Prieto C (2011) Comparative pathogenicity of type 1 and type 2 isolates of porcine reproductive and respiratory syndrome virus (PRRSV) in a young pig infection model. Vet Microbiol 154:58–68", _x000D_
"Murtaugh MP, Stadejek T, Abrahante JE, Lam TTY, Leung FCC (2010) The ever-expanding diversity of porcine reproductive and respiratory syndrome virus. Virus Res 154:18–30", "Stadejek T, Porowski M, Pejsak Z (2005) Viraemia and seroconversion in piglets following vaccination with PRRSV-EU type vaccine—a field observation. Bull Vet Inst Pulawy 49:273–277", "Martelli P, Gozio S, Ferrari L, Rosina S, De Angelis E, Quintavalla C, Bottare</t>
  </si>
  <si>
    <t>391</t>
  </si>
  <si>
    <t>list(DOI = "10.13039/501100011104", name = "Universitat Autònoma de Barcelona", doi.asserted.by = "crossref", id.id = "10.13039/501100011104", id.id.type = "DOI", id.asserted.by = "crossref")</t>
  </si>
  <si>
    <t>2017-03</t>
  </si>
  <si>
    <t>10.1016/j.prevetmed.2017.01.008</t>
  </si>
  <si>
    <t>147-155</t>
  </si>
  <si>
    <t>list(given = c("Emanuela", "Gerard E.", "Ivan", "Alberto", "Meritxell", "Ariadna", "Jordi", "Enric"), family = c("Pileri", "Martín-Valls", "Díaz", "Allepuz", "Simon-Grifé", "García-Saenz", "Casal", "Mateu"), sequence = c("first", "additional", "additional", "additional", "additional", "additional", "additional", "additional"))</t>
  </si>
  <si>
    <t>list(URL = c("https://api.elsevier.com/content/article/PII:S0167587717300612?httpAccept=text/xml", "https://api.elsevier.com/content/article/PII:S0167587717300612?httpAccept=text/plain"), content.type = c("text/xml", "text/plain"), content.version = c("vor", "vor"), intended.application = c("text-mining", "text-mining"))</t>
  </si>
  <si>
    <t>list(key = c("10.1016/j.prevetmed.2017.01.008_bib0005", "10.1016/j.prevetmed.2017.01.008_bib0010", "10.1016/j.prevetmed.2017.01.008_bib0015", "10.1016/j.prevetmed.2017.01.008_bib0020", "10.1016/j.prevetmed.2017.01.008_bib0025", "10.1016/j.prevetmed.2017.01.008_bib0030", "10.1016/j.prevetmed.2017.01.008_bib0035", "10.1016/j.prevetmed.2017.01.008_bib0040", "10.1016/j.prevetmed.2017.01.008_bib0045", "10.1016/j.prevetmed.2017.01.008_bib0050", "10.1016/j.prevetmed.2017.01.008_bib0055", "10.1016/j.prevetmed.2017.01.008_bib0060", _x000D_
"10.1016/j.prevetmed.2017.01.008_bib0065", "10.1016/j.prevetmed.2017.01.008_bib0070", "10.1016/j.prevetmed.2017.01.008_bib0075", "10.1016/j.prevetmed.2017.01.008_bib0080", "10.1016/j.prevetmed.2017.01.008_bib0085", "10.1016/j.prevetmed.2017.01.008_bib0090", "10.1016/j.prevetmed.2017.01.008_bib0095", "10.1016/j.prevetmed.2017.01.008_bib0100", "10.1016/j.prevetmed.2017.01.008_bib0105", "10.1016/j.prevetmed.2017.01.008_bib0110", "10.1016/j.prevetmed.2017.01.008_bib0115", "10.1016/j.prevetmed.2017.01.008_bib0120", _x000D_
"10.1016/j.prevetmed.2017.01.008_bib0125", "10.1016/j.prevetmed.2017.01.008_bib0130", "10.1016/j.prevetmed.2017.01.008_bib0135", "10.1016/j.prevetmed.2017.01.008_bib0140", "10.1016/j.prevetmed.2017.01.008_bib0145", "10.1016/j.prevetmed.2017.01.008_bib0150", "10.1016/j.prevetmed.2017.01.008_bib0155", "10.1016/j.prevetmed.2017.01.008_bib0160", "10.1016/j.prevetmed.2017.01.008_bib0165", "10.1016/j.prevetmed.2017.01.008_bib0170", "10.1016/j.prevetmed.2017.01.008_bib0175", "10.1016/j.prevetmed.2017.01.008_bib0180", _x000D_
"10.1016/j.prevetmed.2017.01.008_bib0185", "10.1016/j.prevetmed.2017.01.008_bib0190", "10.1016/j.prevetmed.2017.01.008_bib0195", "10.1016/j.prevetmed.2017.01.008_bib0200"), doi.asserted.by = c("crossref", "crossref", "crossref", "crossref", "crossref", "crossref", "crossref", "crossref", NA, NA, "crossref", "crossref", "crossref", "crossref", "crossref", "crossref", NA, "crossref", "crossref", "crossref", "crossref", NA, "crossref", "crossref", "crossref", "crossref", "crossref", "crossref", NA, _x000D_
"crossref", "crossref", "crossref", "crossref", "crossref", "crossref", NA, NA, NA, "crossref", "crossref"), first.page = c("500", "74", "e0163672", "1", "171", "28", "1884", "e6662", "78", NA, "9", "169", "7", "177", "293", "1022", "5", "23", "45", "6928", "529", "157", "18", "410", "173", "3636", "361", "7", "5", "120", "72", "2493", "361", "24", "1657", "1961", NA, NA, "231", "305"), DOI = c("10.1016/j.vaccine.2012.11.023", "10.1051/vetres/2010046", "10.1371/journal.pone.0163672", "10.1186/1297-9716-43-69", _x000D_
"10.1016/j.tvjl.2012.09.024", "10.1111/j.1865-1682.2012.01367.x", "10.1086/648475", "10.1371/journal.pone.0006662", NA, NA, "10.1186/1297-9716-42-9", "10.1016/S0378-1135(96)01245-X", "10.1016/j.vetmic.2005.06.012", "10.1186/1743-422X-6-177", "10.1017/S0950268801006537", "10.2460/ajvr.1999.60.08.1022", NA, "10.1016/S0165-2427(03)00019-9", "10.1016/j.vetmic.2009.01.004", "10.1016/j.vaccine.2011.07.076", "10.1099/vir.0.18478-0", NA, "10.1016/j.virusres.2010.08.015", "10.1177/104063879400600402", "10.1017/S0950268899003246", _x000D_
"10.1016/S0264-410X(01)00099-8", "10.1016/S0167-5877(02)00043-0", "10.1016/j.vetmic.2014.11.007", NA, "10.1186/1297-9716-42-120", "10.1186/1297-9716-44-72", "10.1016/j.vaccine.2015.03.040", "10.1177/030098589503200404", "10.1186/1297-9716-43-24", "10.3201/eid1211.060426", NA, NA, NA, "10.1016/S0378-1135(96)01337-5", "10.1177/104063879500700302"), article.title = c("The impact of maternally derived immunity on influenza A virus transmission in neonatal pig populations", "Experimental infection with H1N1 European swine influenza virus protects pigs from an infection with the 2009 pandemic H1N1 human influenza virus", _x000D_
"Maternally derived immunity extends swine influenza a virus persistence within farrow-to-finish pig farms: insights from a stochastic event-driven metapopulation model", "Infectiousness of pigs infected by the Porcine Reproductive and Respiratory Syndrome virus (PRRSV) is time-dependent", "Relationship between airborne detection of influenza A virus and the number of infected pigs", "Detection of airborne influenza a virus in experimentally infected pigs with maternally derived antibodies", "Efficient transmission of swine-adapted but not wholly avian influenza viruses among pigs and from pigs to ferrets", _x000D_
"Comparative pathogenesis of an avian H5N2 and a swine H1N1 influenza virus in pigs", "Persistence of antibodies after natural infection with swine influenza virus and epidemiology of the infection in a herd previously considered influenza-negative", "Mathematical epidemiology of infectious diseases", "Cytokine profiles and phenotype regulation of antigen presenting cells by genotype-I porcine reproductive and respiratory syndrome virus isolates", "Population dynamics of bovine herpesvirus 1 infection in a dairy herd", _x000D_
"Probability of porcine reproductive and respiratory syndrome (PRRS) virus infection as a function of exposure route and dose", "Age-dependent resistance to Porcine reproductive and respiratory syndrome virus replication in swine", "Within- and between-pen transmission of Classical Swine Fever Virus: a new method to estimate the basic reproduction ratio from transmission experiments", "Evaluation of protective immunity in gilts inoculated with the NADC-8 isolate of porcine reproductive and respiratory syndrome virus (PRRSV) and challenge-exposed with an antigenically distinct PRRSV isolate", _x000D_
"The global antigenic diversity of swine influenza A viruses", "Effect of maternally derived antibodies on the clinical signs and immune response in pigs after primary and secondary infection with an influenza H1N1 virus", "Population dynamics of swine influenza virus in farrow-to-finish and specialised finishing herds in the Netherlands", "Porcine Reproductive and Respiratory Syndrome Virus isolates differ in their susceptibility to neutralization", "Genetic diversity and phylogenetic analysis of glycoprotein 5 of European-type porcine reproductive and respiratory virus strains in Spain", _x000D_
"Experimental quantification of the transmission of porcine reproductive and respiratory syndrome virus", "The ever-expanding diversity of porcine reproductive and respiratory syndrome virus", "Serum immune responses to the proteins of porcine reproductive and respiratory syndrome (PRRS) virus", "Introduction, persistence and fade-out of porcine reproductive and respiratory syndrome virus in a Dutch breeding herd: a mathematical analysis", "A quantitative assessment of the effectiveness of PRRSV vaccination in pigs under experimental conditions", _x000D_
"Simulation model of within-herd transmission of bovine tuberculosis in Argentine dairy herds", "Vaccination with a genotype 1 modified live vaccine against porcine reproductive and respiratory syndrome virus significantly reduces viremia, viral shedding and transmission of the virus in a quasi-natural experimental model", "Influence of antibody-mediated immune suppression on clinical, viral, and immune responses to swine influenzainfection", "Vaccination of influenza a virus decreases transmission rates in pigs", _x000D_
"Dynamics of influenza A virus infections in permanently infected pig farms: evidence of recurrent infections, circulation of several swine influenza viruses and reassortment events", "Porcine reproductive and respiratory syndrome virus (PRRSv) modified-live vaccine reduces virus transmission in experimental conditions", "Pathogenesis of porcine reproductive and respiratory syndrome virus infection in gnotobiotic pigs", "Swine influenza virus infection dynamics in two pig farms; results of a longitudinal assessment", _x000D_
"Review of aerosol transmission of influenza A virus", "Virological kinetics and immunological responses to a porcine reproductive and respiratory syndrome virus infection of pigs at different ages", "Dynamics of Mycobacterium paratuberculosis infections in dairy cattle", NA, "Porcine reproductive and respiratory syndrome virus: a persistent infection", "Characterization of the humoral immune response to porcine reproductive and respiratory syndrome (PRRS) virus infection"), volume = c("31", "41", _x000D_
"11", "43", "196", "61", "200", "4", "12", NA, "42", "53", "110", "6", "128", "60", "15", "92", "137", "29", "84", "71", "154", "6", "124", "19", "54", "175", "36", "42", "44", "33", "32", "43", "12", "21", NA, NA, "55", "7"), author = c("Allerson", "Busquets", "Cador", "Charpin", "Corzo", "Corzo", "De Vleeschauwer", "De Vleeschauwer", "Desrosiers", "Diekmann", "Gimeno", "Hage", "Hermann", "Klinge", "Klinkenberg", "Lager", "Lewis", "Loeffen", "Loeffen", "Martínez-Lobo", "Mateu", "Mondaca-Fernández", _x000D_
"Murtaugh", "Nelson", "Nodelijk", "Nodelijk", "Perez", "Pileri", "Renshaw", "Romagosa", "Rose", "Rose", "Rossow", "Simon-Grifé", "Tellier", "Van Der Linden", "Van Roermund", "Vynnycky", "Wills", "Yoon"), year = c("2013", "2010", "2016", "2012", "2013", "2014", "2009", "2009", "2004", "2012", "2011", "1996", "2005", "2009", "2002", "1999", "2016", "2003", "2009", "2011", "2003", "2007", "2010", "1994", "2000", "2001", "2002", "2015", "1975", "2011", "2013", "2015", "1995", "2012", "2006", "2003", _x000D_
"1999", "2010", "1997", "1995"), journal.title = c("Vaccine", "Vet. Res.", "PLoS One", "Vet. Res.", "Vet. J.", "Transbound. Emerg. Dis.", "J. Infect. Dis.", "PLoS One", "J. Swine Health Prod.", NA, "Vet. Res.", "Vet. Microbiol.", "Vet. Microbiol.", "Virol. J.", "Epidemiol. Infect.", "Am. J. Vet. Res.", "Elife", "Vet. Immunol. Immunopathol.", "Vet. Microbiol.", "Vaccine", "J. Gen. Virol.", "Can. J. Vet. Res.", "Virus Res.", "J. Vet. Diagn. Invest.", "Epidemiol. Infect.", "Vaccine", "Prev. Vet. Med.", _x000D_
"Vet. Microbiol.", "Am. J. Vet. Res.", "Vet. Res.", "Vet. Res.", "Vaccine", "Vet. Pathol.", "Vet. Res.", "Emerg. Infect. Dis.", "Vaccine", NA, NA, "Vet. Microbiol.", "J. Vet. Diagn. Invest."), issue = c(NA, NA, "9", NA, NA, NA, NA, "8", NA, NA, NA, NA, NA, NA, NA, NA, NA, NA, NA, NA, NA, NA, NA, NA, NA, NA, NA, NA, NA, NA, NA, NA, NA, NA, NA, NA, NA, NA, NA, NA), series.title = c(NA, NA, NA, NA, NA, NA, NA, NA, NA, "Model Building, Analysis and Inference", NA, NA, NA, NA, NA, NA, NA, NA, NA, NA, _x000D_
NA, NA, NA, NA, NA, NA, NA, NA, NA, NA, NA, NA, NA, NA, NA, NA, "12th Meeting of the Dutch Society for Veterinary Epidemiology and Economics (VEEC)", "An Introduction to Infectious Disease Modeling", NA, NA))</t>
  </si>
  <si>
    <t>S0167587717300612</t>
  </si>
  <si>
    <t>list(DOI = c("10.13039/100007652", "10.13039/501100002809", "10.13039/501100002924", "10.13039/501100003176", "10.13039/501100004837"), name = c("Instituto Nacional de Investigación y Tecnología Agraria y Alimentaria", "Generalitat de Catalunya", "Federación Española de Enfermedades Raras", "Ministerio de Educación, Cultura y Deporte", "Ministerio de Ciencia e Innovación"), doi.asserted.by = c("publisher", "publisher", "publisher", "publisher", "publisher"), award = c("RTA2011-00119-C0-00", _x000D_
"2010FI_B200080", "AGL2007-64673/GAN", "BES-2008-002208", "BES-2011-043628"), id.id = c("10.13039/100007652", "10.13039/501100002809", "10.13039/501100002924", "10.13039/501100003176", "10.13039/501100004837"), id.id.type = c("DOI", "DOI", "DOI", "DOI", "DOI"), id.asserted.by = c("publisher", "publisher", "publisher", "publisher", "publisher"))</t>
  </si>
  <si>
    <t>list(date = "2017-03-01", content.version = "tdm", delay.in.days = 0, URL = "https://www.elsevier.com/tdm/userlicense/1.0/")</t>
  </si>
  <si>
    <t>list(value = c("Elsevier", "Estimation of the transmission parameters for swine influenza and porcine reproductive and respiratory syndrome viruses in pigs from weaning to slaughter under natural conditions", "Preventive Veterinary Medicine", "https://doi.org/10.1016/j.prevetmed.2017.01.008", "article", "© 2017 Elsevier B.V. All rights reserved."), name = c("publisher", "articletitle", "journaltitle", "articlelink", "content_type", "copyright"), label = c("This article is maintained by", "Article Title", _x000D_
"Journal Title", "CrossRef DOI link to publisher maintained version", "Content Type", "Copyright"))</t>
  </si>
  <si>
    <t>10.1371/journal.pone.0203190</t>
  </si>
  <si>
    <t>2018-10-02</t>
  </si>
  <si>
    <t>e0203190</t>
  </si>
  <si>
    <t>A nested compartmental model to assess the efficacy of paratuberculosis control measures on U.S. dairy farms</t>
  </si>
  <si>
    <t>https://doi.org/10.1371/journal.pone.0203190</t>
  </si>
  <si>
    <t>list(given = c("Malinee", "Majid", "Patrick O.", "Noah", "Sharif S."), family = c("Konboon", "Bani-Yaghoub", "Pithua", "Rhee", "Aly"), sequence = c("first", "additional", "additional", "additional", "additional"), ORCID = c(NA, NA, "https://orcid.org/0000-0002-2817-5772", NA, "https://orcid.org/0000-0003-0330-5013"), authenticated.orcid = c(NA, NA, TRUE, NA, TRUE))</t>
  </si>
  <si>
    <t>list(URL = "http://dx.plos.org/10.1371/journal.pone.0203190", content.type = "unspecified", content.version = "vor", intended.application = "similarity-checking")</t>
  </si>
  <si>
    <t>list(unstructured = c("Collins M, Manning E. What is Johne&amp;apos;s disease and what causes it? 2010. Retrieved from &lt;ext-link xmlns:xlink=\"http://www.w3.org/1999/xlink\" ext-link-type=\"uri\" xlink:href=\"http://www.Johnes.org/general/faqs.html\" xlink:type=\"simple\"&gt;http://www.Johnes.org/general/faqs.html&lt;/ext-link&gt;", NA, NA, NA, NA, NA, NA, NA, NA, "USDA. Dairy 2007, Part II: changes in the U.S. dairy cattle industry, 1991–2007. Washington DC: Animal and Plant Health Inspection Service. 2008. Available from: &lt;ext-link xmlns:xlink=\"http://www.w3.org/1999/xlink\" ext-link-type=\"uri\" xlink:href=\"https://www.aphis.usda.gov/animal_health/nahms/dairy/downloads/dairy07/Dairy07_dr_PartII_rev.pdf\" xlink:type=\"simple\"&gt;https://www.aphis.usda.gov/animal_health/nahms/dairy/downloads/dairy07/Dairy07_dr_PartII_rev.pdf&lt;/ext-link&gt;", _x000D_
NA, NA, NA, NA, NA, NA, NA, NA, NA, NA, NA, NA, NA, NA, NA, NA, NA, NA, NA, NA, NA, NA, NA, NA, NA, NA, NA, NA, NA, NA, NA, NA, NA, NA, NA, NA, NA, NA), key = c("ref1", "ref2", "ref3", "ref4", "ref5", "ref6", "ref7", "ref8", "ref9", "ref10", "ref11", "ref12", "ref13", "ref14", "ref15", "ref16", "ref17", "ref18", "ref19", "ref20", "ref21", "ref22", "ref23", "ref24", "ref25", "ref26", "ref27", "ref28", "ref29", "ref30", "ref31", "ref32", "ref33", "ref34", "ref35", "ref36", "ref37", "ref38", "ref39", _x000D_
"ref40", "ref41", "ref42", "ref43", "ref44", "ref45", "ref46", "ref47", "ref48"), doi.asserted.by = c(NA, "crossref", NA, "crossref", "crossref", NA, "crossref", "crossref", "crossref", NA, NA, "crossref", "crossref", "crossref", "crossref", "crossref", "crossref", "crossref", "crossref", "crossref", "crossref", NA, "crossref", "crossref", "crossref", "crossref", "crossref", NA, "crossref", "crossref", "crossref", NA, "crossref", "crossref", "crossref", "crossref", "crossref", NA, "crossref", "crossref", _x000D_
"crossref", "crossref", "crossref", "crossref", "crossref", "crossref", "crossref", "crossref"), first.page = c(NA, "120", "549", "215", "542", NA, "148", "1", "2433", NA, "739", "821", "60", "69", "335", "4557", "305", "1322", "209", "383", "450", "874", "11671176", "1805", "1805", "1034", "923", "1", "102", "1304", "29", "1", "135", "94", "583", "1340010", "4669", NA, "267", "257", "1239", "477", "593", "582", "61", "185", "92", "1852"), DOI = c(NA, "10.1016/S0368-1742(44)80013-3", NA, "10.1016/j.prevetmed.2014.12.009", _x000D_
"10.1017/S0950268811000604", NA, "10.1016/j.prevetmed.2012.08.001", "10.1371/journal.pone.0076636", "10.1016/j.vaccine.2008.02.045", NA, NA, "10.1177/1040638712452107", "10.1016/j.tvjl.2007.08.023", "10.1186/s13567-015-0190-3", "10.1016/j.prevetmed.2013.01.006", "10.3168/jds.S0022-0302(06)72505-X", "10.1016/S0749-0720(15)30408-4", "10.2460/ajvr.1995.56.10.1322", "10.1016/j.vetmic.2004.07.011", "10.1016/j.vetmic.2013.02.021", "10.2460/javma.2005.227.450", NA, "10.2460/javma.234.9.1167", "10.3168/jds.2014-8759", _x000D_
"10.3168/jds.2014-8759", "10.1017/S0950268813001805", "10.1080/17513758.2012.693206", NA, "10.1016/j.prevetmed.2015.12.011", "10.2460/ajvr.74.10.1304", "10.1016/S0025-5564(02)00108-6", NA, "10.1016/j.jtbi.2008.05.008", "10.2460/javma.238.1.94", "10.1111/j.1744-7976.2012.01270.x", "10.1142/S021833901340010X", "10.3168/jds.2011-4158", NA, "10.1111/j.1751-0813.2001.tb11980.x", "10.1016/j.vetmic.2005.01.017", "10.1111/j.1939-1676.2012.01019.x", "10.2460/ajvr.1991.53.04.477", "10.1051/vetres:2006021", _x000D_
"10.2460/javma.244.5.582", "10.1111/j.1751-0813.1981.tb00445.x", "10.1046/j.1439-0450.2001.00443.x", "10.1016/j.prevetmed.2006.02.002", "10.2460/javma.233.12.1852"), article.title = c(NA, "Studies on the survival of Johne&amp;apos;s bacilli", "Survival time of mycobacterium paratuberculosis", "Back to the real world: Connecting models with data", "Effectiveness of environmental decontamination in control of infectious diseases", "Mathematical epidemiology of infectious diseases", "Impact of imperfect Mycobacterium avium subsp. paratuberculosis vaccines in dairy herds: a mathematical modeling approach", _x000D_
"Evaluation of the”Iceberg Phenomenon” in Johne’s disease through mathematical modelling", "Livestock vaccine adoption among poor farmers in Bolivia: remembering innovation diffusion theory", NA, "Productive life-span of dairy cows and its economic significance. II. The replacement of dairy cows: an economic model (J. A. Renkema &amp;amp; J. Stelwagen, Trans.)", "Cost- effectiveness of diagnostic strategies to identify Mycobacterium avium subspecies paratuberculosis super-shedder cows in a large dairy herd using antibody enzyme- linked immunosorbent assays, quantitative real-time polymerase chain reaction, and bacterial culture", _x000D_
"In utero infection of cattle with mycobacterium avium subsp. paratuberculosis: A critical review and meta-analysis", "An immuno- epidemiological model for Johne’s disease in cattle", "Using vaccination to prevent the invasion of Mycobacterium avium subsp. paratuberculosis in dairy herds: a stochastic simulation study", "Age at occurrence of mycobacterium avium subspecies paratuberculosis in naturally infected dairy cows", "Transmission of paratuberculosis. The Veterinary Clinics of North America", _x000D_
"Isolation of mycobacterium paratuberculosis from colostrum and milk of sub clinically infected cows", "Distribution of mycobacterium avium subsp. paratuberculosis in organs of naturally infected bull-calves and breeding bulls", "Detection of mycobacterium avium subspecies paratuberculosis in the saliva of dairy cows: a pilot study", "Evaluation of Mycobacterium avium subsp paratuberculosis infection of dairy cows attributable to infection status of the dam", "Johne’s disease in Canada. Part I: clinical symptoms, pathophysiology, diagnosis, and prevalence in dairy herds", _x000D_
"Efficacy of feeding plasma-derived commercial colostrum replacer for the prevention of transmission of Mycobacterium avium subsp paratuberculosis in Holstein calves", "Off-site rearing of heifers reduces the risk of Mycobacterium avium ssp. Paratuberculosis ELISA seroconversion and fecal shedding in a California dairy herd", "Off-site rearing of heifers reduces the risk of Mycobacterium avium ssp. paratuberculosis ELISA seroconversion and fecal shedding in a California dairy herd", "Understanding the role of cleaning in the control of Salmonella Typhimurium in grower-finisher pigs: a modelling approach", _x000D_
"Reproduction numbers for infections with free-living pathogens growing in the environment", "Sensitivity and Specificity of Two Enzyme-linked Immunosorbent Assays and a Quantitative Real-time Polymerase Chain Reaction for Bovine Paratuberculosis Testing of a Large Dairy Herd", "Bayesian estimation of sensitivity and specificity of a commercial serum/milk ELISA against the Mycobacterium avium subsp. Paratuberculosis (MAP) antibody response for each lactation stage in Greek dairy sheep", "Effect of delayed exposure of cattle to Mycobacterium avium subsp paratuberculosis on the development of subclinical and clinical Johne’s disease", _x000D_
"Reproduction numbers and subthreshold endemic equilibria for compartmental models of disease transmission", "Mathematical and statistical estimation approaches in epidemiology", "The importance of culling in Johne’s disease control", "Evaluation of the association between fecal excretion of Mycobacterium avium subsp paratuberculosis and detection in colostrum and on teat skin surfaces of dairy cows", "Cost-effective control strategies for Johne’s disease in dairy herds", "Modeling for cost analysis of Johne’s disease control based on EVELISA testing", _x000D_
"Detection of Mycobacterium avium subspecies paratuberculosis in naturally exposed dairy heifers and associated risk factors", "Estimation of Parameters on the Vertical Transmission of MAP in a Low-prevalence Dairy Herd", "Progress towards understanding the spread, detection and control of Mycobacterium avium subsp. paratuberculosis in animal populations", "Fecal shedding of Mycobacterium avium subsp. paratuberculosis by dairy cows", "Paratuberculosis (Johne’s disease) in cattle and other susceptible species", _x000D_
"Mycobacterium paratuberculosis isolated from fetuses of infected cows not manifesting signs of the disease", "Assessment of diagnostic tools for eradication of bovine tuberculosis in cattle co—infected with Mycobacterium bovis and M avium subsp paratuberculosis", "Association between caudal fold tuberculin test responses and results of an ELISA for Mycobacterium avium subsp paratuberculosis and mycobacterial culture of feces in tuberculosis—free dairy herds", "Pathology and tuberculin sensitivity in cattle inoculated with Mycobacterium avium complex serotypes 6, 14 and 18; 1981", _x000D_
"Immune reactions in cattle after immunization with a &lt;italic&gt;Mycobacterium paratuberculosis&lt;/italic&gt; vaccine and implications for the diagnosis of &lt;italic&gt;M paratuberculosis&lt;/italic&gt; and &lt;italic&gt;M bovis&lt;/italic&gt; infections", "Decision analysis model for paratuberculosis control in commercial dairy herds", "Farm-level economic analysis of the US National Johne’s Disease Demonstration Herd Project"), volume = c(NA, "54", "17", "118", "140", NA, "108", "8", "26", NA, "102", "24", "179", "46", "110", _x000D_
"89", "12", "56", "103", "164", "227", "47", "234", "98", "98", "142", "6", "12", "124", "74", "180", NA, "254", "238", "61", "21", "94", NA, "79", "107", "26", "53", "37", "244", "57", "48", "75", "233"), author = c(NA, "R Lovell", "AB Larsen", "RM Mitchell", "M Bani-Yaghoub", "O Diekmann", "Z Lu", "G Magombedze", "C Heffernan", NA, "DT Tijdschr", "SS Aly", "RJ Whittington", "M Martcheva", "Z Lu", "SS Nielsen", "RW Sweeney", "RN Streeter", "WY Ayele", "US Sorge", "SS Aly", "A Tiwari", "P Pithua", _x000D_
"SS Aly", "SS Aly", "R Gautam", "M Bani-Yaghoub", "SS Aly", "E Angelidou", "LA Espejo", "P Van Den Driessche", "G Chowell", "Z Lu", "P Pithua", "J Cho", "T Massaro", "MW Bolton", "RH Whitlock", "R Whittington", "BM Crossley", "RW Sweeney", "RW Sweeney", "A Aranaz", "BP Brito", "PJ Ketterer", "H Köhler", "N Dorshorst", "H Groenendaal"), year = c(NA, "1944", "1956", "2015", "2012", "2000", "2013", "2013", "2008", NA, "1977", "2012", "2009", "2015", "2013", "2006", "1996", "1995", "2004", "2013", "2005", _x000D_
"2006", "2009", "2015", "2015", "2014", "2012", "2014", "2016", "2013", "2002", "2009", "2008", "2011", "2013", "2013", "2011", "2005", "2001", "2005", "2012", "1992", "2006", "2014", NA, "2001", "2006", "2008"), journal.title = c(NA, "Journal of Comparative Pathology and Therapeutics", "American Journal Veterinary Research", "Preventive Veterinary Medicine", "Epidemiology &amp; Infection", NA, "Preventative Veterinary Medicine", "Plos One", "Vaccine", NA, "PubMed", "Journal of Veterinary Diagnostic Investigation", _x000D_
"The Veterinary Journal", "Veterinary Research", "Preventative Veterinary Medicine", "Journal of Dairy Science", "Food Animal Practice", "American journal of veterinary research", "Veterinary Microbiology", "Veterinary Microbiology", "Journal of the American Veterinary Medical Association", "The Canadian Veterinary Journal", "J Am Vet Med Assoc", "Journal of Dairy Science", "Journal of Dairy Science", "Epidemiol Infect", "Journal of Biological Dynamics", "Intern J Appl Res Vet Med", "Prev Vet Med", _x000D_
"American Journal of Veterinary Research", "Math. Biosci.", NA, "J. Theor. Biol", "Journal of the American Veterinary Medical Association", "Canadian Journal of Agricultural Economics", "J Biol Syst", "J Dairy Sci", NA, "Australian Veterinary Journal", "Vet Microbiol", "J Vet Intern Med", "Am. J. Vet. Res", "Vet Res", "J Am Vet Med Assoc", "Aust Vet J", "J Vet Med B Infect Dis Vet Public Health", "Preventive Veterinary Medicine", "Journal of the American Veterinary Medical Association"), issue = c(NA, _x000D_
NA, NA, NA, "3", NA, NA, "10", "19", NA, "12", "5", "1", NA, NA, "12", "2", "10", NA, "3–4", NA, NA, NA, "3", "3", "5", "2", "1", NA, "10", NA, NA, NA, "1", "4", NA, NA, NA, NA, NA, NA, NA, NA, "5", NA, NA, "1–2", "12"))</t>
  </si>
  <si>
    <t>list(name = "NONE")</t>
  </si>
  <si>
    <t>list(date = "2018-10-02", content.version = "vor", delay.in.days = 0, URL = "http://creativecommons.org/licenses/by/4.0/")</t>
  </si>
  <si>
    <t>2021-11-26</t>
  </si>
  <si>
    <t>10.1155/2021/9919700</t>
  </si>
  <si>
    <t>1748-6718,1748-670X</t>
  </si>
  <si>
    <t>An Embedded Multiscale Modelling to Guide Control and Elimination of Paratuberculosis in Ruminants</t>
  </si>
  <si>
    <t>https://doi.org/10.1155/2021/9919700</t>
  </si>
  <si>
    <t>&lt;jats:p&gt;In recent years, multiscale modelling approach has begun to receive an overwhelming appreciation as an appropriate technique to characterize the complexity of infectious disease systems. In this study, we develop an embedded multiscale model of paratuberculosis in ruminants at host level that integrates the within-host scale and the between-host. A key feature of embedded multiscale models developed at host level of organization of an infectious disease system is that the within-host scale and the between-host scale influence each other in a reciprocal (i.e., both) way through superinfection, that is, through repeated infection before the host recovers from the initial infectious episode. This key feature is demonstrated in this study through a multiscale model of paratuberculosis in ruminants. The results of this study, through numerical analysis of the multiscale model, show that superinfection influences the dynamics of paratuberculosis only at the start of the infection, while the MAP bacteria replication continuously influences paratuberculosis dynamics throughout the infection until the host recovers from the initial infectious episode. This is largely because the replication of MAP bacteria at the within-host scale sustains the dynamics of paratuberculosis at this scale domain. We further use the embedded multiscale model developed in this study to evaluate the comparative effectiveness of paratuberculosis health interventions that influence the disease dynamics at different scales from efficacy data.&lt;/jats:p&gt;</t>
  </si>
  <si>
    <t>list(given = c("Rendani", "Winston"), family = c("Netshikweta", "Garira"), sequence = c("first", "additional"), affiliation.name = c("Modelling Health and Environmental Linkages Research Group (MHELRG), Department of Mathematics and Applied Mathematics, University of Venda, Private Bag X5050, Thohoyandou 0950, South Africa", "Modelling Health and Environmental Linkages Research Group (MHELRG), Department of Mathematics and Applied Mathematics, University of Venda, Private Bag X5050, Thohoyandou 0950, South Africa"_x000D_
), ORCID = c(NA, "https://orcid.org/0000-0001-8909-2236"), authenticated.orcid = c(NA, TRUE))</t>
  </si>
  <si>
    <t>list(URL = c("http://downloads.hindawi.com/journals/cmmm/2021/9919700.pdf", "http://downloads.hindawi.com/journals/cmmm/2021/9919700.xml", "http://downloads.hindawi.com/journals/cmmm/2021/9919700.pdf"), content.type = c("application/pdf", "application/xml", "unspecified"), content.version = c("vor", "vor", "vor"), intended.application = c("text-mining", "text-mining", "similarity-checking"))</t>
  </si>
  <si>
    <t>list(key = c("1", "2", "3", "4", "5", "6", "7", "8", "9", "10", "11", "12", "13", "14", "15", "16", "17", "18", "19", "20", "21", "22", "23", "24", "25", "26", "27", "28", "29", "30", "31"), doi.asserted.by = c("publisher", "publisher", "publisher", "publisher", "publisher", "publisher", "publisher", "publisher", "publisher", "publisher", "publisher", "publisher", "publisher", NA, "publisher", "publisher", "publisher", "publisher", "publisher", "publisher", "publisher", "crossref", "publisher", "publisher", _x000D_
"publisher", "publisher", "publisher", "publisher", "crossref", "crossref", "publisher"), DOI = c("10.1098/rsfs.2019.0047", "10.1155/2017/1473287", "10.1080/17513758.2016.1231850", "10.1016/j.mbs.2014.08.004", "10.1016/j.mbs.2012.09.004", "10.1016/j.tpb.2007.08.005", "10.1038/s41598-019-52820-3", "10.1371/journal.pcbi.1007734", "10.1080/17513758.2017.1367849", "10.1016/j.idm.2018.09.005", "10.1371/journal.pone.0076636", "10.1371/journal.pcbi.1003414", "10.1186/s13567-015-0190-3", NA, "10.1111/j.1939-1676.2012.01019.x", _x000D_
"10.1146/annurev.micro.58.030603.123726", "10.1016/S0167-5877(99)00037-9", "10.3168/jds.S0022-0302(98)75577-8", "10.1586/17474124.2015.1093931", "10.1186/1476-8518-9-8", "10.1186/s13567-015-0195-y", "10.1063/1.3659918", "10.1016/S0167-5877(05)80035-2", "10.1016/0167-5877(92)90081-P", "10.1016/S0167-5877(02)00027-2", "10.1016/j.prevetmed.2007.09.006", "10.1371/journal.pone.0203177", "10.1137/S0036144500371907", "10.1007/978-1-4757-3667-0_13", "10.1007/978-1-4612-5929-9", "10.3934/mbe.2004.1.361"), _x000D_
    first.page = c(NA, NA, NA, NA, NA, NA, NA, NA, NA, NA, NA, NA, NA, "32", NA, NA, NA, NA, NA, NA, NA, NA, NA, NA, NA, NA, NA, NA, NA, NA, NA), article.title = c(NA, NA, NA, NA, NA, NA, NA, NA, NA, NA, NA, NA, NA, "Mycobacterium avium subsp. paratuberculosis from free-ranging deer and rabbits surrounding Minnesota dairy herds", NA, NA, NA, NA, NA, NA, NA, "An immuno-epidemiological model of paratuberculosis", NA, NA, NA, NA, NA, NA, "On the Computation of R0 and Its Role in Global Stability", NA, _x000D_
    NA), volume = c(NA, NA, NA, NA, NA, NA, NA, NA, NA, NA, NA, NA, NA, "69", NA, NA, NA, NA, NA, NA, NA, NA, NA, NA, NA, NA, NA, NA, NA, NA, NA), author = c(NA, NA, NA, NA, NA, NA, NA, NA, NA, NA, NA, NA, NA, "E. A. Raizman", NA, NA, NA, NA, NA, NA, NA, "M. Martcheva", NA, NA, NA, NA, NA, NA, "C. Castillo-Chavez", "J. Carr", NA), year = c(NA, NA, NA, NA, NA, NA, NA, NA, NA, NA, NA, NA, NA, "2005", NA, NA, NA, NA, NA, NA, NA, NA, NA, NA, NA, NA, NA, NA, "2002", "1981", NA), journal.title = c(NA, _x000D_
    NA, NA, NA, NA, NA, NA, NA, NA, NA, NA, NA, NA, "Canadian Journal of Veterinary Research", NA, NA, NA, NA, NA, NA, NA, NA, NA, NA, NA, NA, NA, NA, NA, NA, NA), volume.title = c(NA, NA, NA, NA, NA, NA, NA, NA, NA, NA, NA, NA, NA, NA, NA, NA, NA, NA, NA, NA, NA, NA, NA, NA, NA, NA, NA, NA, "Mathematical Approaches for Emerging and Re-emerging Infectious Diseases Part 1: An Introduction to Models, Methods and Theory", "Applications Centre Manifold Theory", NA))</t>
  </si>
  <si>
    <t>9919700,9919700</t>
  </si>
  <si>
    <t>list(DOI = c("10.13039/100000002", "10.13039/100000061", NA, "10.13039/100011512"), name = c("National Institutes of Health", "Fogarty International Center", "Global Infectious Disease Research Training", "National Research Foundation"), doi.asserted.by = c("publisher", "publisher", NA, "publisher"), award1 = c("D43 TW006578", "D43 TW006578", "D43 TW006578", "D43 TW006578"), award2 = c("UID 81235", "UID 81235", "UID 81235", "UID 81235"), id.id = c("10.13039/100000002", "10.13039/100000061", NA, "10.13039/100011512"_x000D_
), id.id.type = c("DOI", "DOI", NA, "DOI"), id.asserted.by = c("publisher", "publisher", NA, "publisher"))</t>
  </si>
  <si>
    <t>list(date = "2021-11-26", content.version = "unspecified", delay.in.days = 0, URL = "https://creativecommons.org/licenses/by/4.0/")</t>
  </si>
  <si>
    <t>2006-11</t>
  </si>
  <si>
    <t>10.1016/j.tvjl.2005.07.017</t>
  </si>
  <si>
    <t>432-445</t>
  </si>
  <si>
    <t>A model of the relationship between the epidemiology of Johne’s disease and the environment in suckler-beef herds</t>
  </si>
  <si>
    <t>list(given = c("R.W.", "A.W.", "C.", "G.J."), family = c("Humphry", "Stott", "Adams", "Gunn"), sequence = c("first", "additional", "additional", "additional"))</t>
  </si>
  <si>
    <t>list(URL = c("https://api.elsevier.com/content/article/PII:S1090023305001899?httpAccept=text/xml", "https://api.elsevier.com/content/article/PII:S1090023305001899?httpAccept=text/plain"), content.type = c("text/xml", "text/plain"), content.version = c("vor", "vor"), intended.application = c("text-mining", "text-mining"))</t>
  </si>
  <si>
    <t>list(key = c("10.1016/j.tvjl.2005.07.017_bib1", "10.1016/j.tvjl.2005.07.017_bib2", "10.1016/j.tvjl.2005.07.017_bib3", "10.1016/j.tvjl.2005.07.017_bib4", "10.1016/j.tvjl.2005.07.017_bib5", "10.1016/j.tvjl.2005.07.017_bib6", "10.1016/j.tvjl.2005.07.017_bib7", "10.1016/j.tvjl.2005.07.017_bib8", "10.1016/j.tvjl.2005.07.017_bib9", "10.1016/j.tvjl.2005.07.017_bib10", "10.1016/j.tvjl.2005.07.017_bib11", "10.1016/j.tvjl.2005.07.017_bib12", "10.1016/j.tvjl.2005.07.017_bib13", "10.1016/j.tvjl.2005.07.017_bib14", _x000D_
"10.1016/j.tvjl.2005.07.017_bib15", "10.1016/j.tvjl.2005.07.017_bib16", "10.1016/j.tvjl.2005.07.017_bib17", "10.1016/j.tvjl.2005.07.017_bib18", "10.1016/j.tvjl.2005.07.017_bib19", "10.1016/j.tvjl.2005.07.017_bib20", "10.1016/j.tvjl.2005.07.017_bib21", "10.1016/j.tvjl.2005.07.017_bib22", "10.1016/j.tvjl.2005.07.017_bib23", "10.1016/j.tvjl.2005.07.017_bib24", "10.1016/j.tvjl.2005.07.017_bib25", "10.1016/j.tvjl.2005.07.017_bib26", "10.1016/j.tvjl.2005.07.017_bib27", "10.1016/j.tvjl.2005.07.017_bib28", _x000D_
"10.1016/j.tvjl.2005.07.017_bib29", "10.1016/j.tvjl.2005.07.017_bib30", "10.1016/j.tvjl.2005.07.017_bib31", "10.1016/j.tvjl.2005.07.017_bib32", "10.1016/j.tvjl.2005.07.017_bib33", "10.1016/j.tvjl.2005.07.017_bib34", "10.1016/j.tvjl.2005.07.017_bib35", "10.1016/j.tvjl.2005.07.017_bib36", "10.1016/j.tvjl.2005.07.017_bib37", "10.1016/j.tvjl.2005.07.017_bib38", "10.1016/j.tvjl.2005.07.017_bib39", "10.1016/j.tvjl.2005.07.017_bib40", "10.1016/j.tvjl.2005.07.017_bib41", "10.1016/j.tvjl.2005.07.017_bib42", _x000D_
"10.1016/j.tvjl.2005.07.017_bib43", "10.1016/j.tvjl.2005.07.017_bib44", "10.1016/j.tvjl.2005.07.017_bib45", "10.1016/j.tvjl.2005.07.017_bib46", "10.1016/j.tvjl.2005.07.017_bib47", "10.1016/j.tvjl.2005.07.017_bib48", "10.1016/j.tvjl.2005.07.017_bib49", "10.1016/j.tvjl.2005.07.017_bib50", "10.1016/j.tvjl.2005.07.017_bib51", "10.1016/j.tvjl.2005.07.017_bib52", "10.1016/j.tvjl.2005.07.017_bib53", "10.1016/j.tvjl.2005.07.017_bib54", "10.1016/j.tvjl.2005.07.017_bib55", "10.1016/j.tvjl.2005.07.017_bib56", _x000D_
"10.1016/j.tvjl.2005.07.017_bib57", "10.1016/j.tvjl.2005.07.017_bib58", "10.1016/j.tvjl.2005.07.017_bib59", "10.1016/j.tvjl.2005.07.017_bib60", "10.1016/j.tvjl.2005.07.017_bib61"), first.page = c("201", "142", "55", "269", NA, "192", "169", "373", "265", "1207", "218", "131", "636", "32", "306", "211", "553", "561", "497", NA, "363", "869", "238", NA, "507", NA, "225", "143", NA, "373", "15", "822", "402", NA, "312", "120", NA, "1039", "179", NA, "2959", "43", NA, NA, NA, "412", NA, NA, "1423", "429", _x000D_
"51", "1322", "305", "254", "51", "125", NA, "345", "2989", "34", "543"), article.title = c("An examination of the Reed–Frost theory of epidemics", "Economic-losses due to paratuberculosis in dairy-cattle", "The ’direct costs’ of livestock disease: The development of a system of models for the analysis of 30 endemic livestock diseases in Great Britain", "Prevalence of paratuberculosis (Johne’s disease) in the Belgian cattle population", "Johne’s disease (Mycobacterium paratuberculosis; paratuberculosis)", _x000D_
"Johne’s disease control programmes", "Microcomputer programs for Markov and modified Markov-chain disease-models", "An abattoir-based study of the prevalence of subclinical Johne’s disease in adult cattle in south west England", "Prevalence, incidence and geographical distribution of Johne’s disease in cattle in England and the Welsh borders", "Variations in susceptibility to infection with Mycobacterium johnei", "Ruminant paratuberculosis (Johne’s disease) the current status and future prospects", _x000D_
"Epidemiologic model of paratuberculosis in dairy-cattle", "Herd prevalence and geographic-distribution of, and risk- factors for, bovine paratuberculosis in Wisconsin", "Ecological characteristics of M. paratuberculosis", "The grazing response of cattle to pasture contaminated with rabbit faeces and the implications for the transmission of paratuberculosis", "The response of cattle and sheep to feed contaminated with rodent faeces", "The potential role of wild rabbits Oryctolagus cuniculus in the epidemiology of paratuberculosis in domestic ruminants", _x000D_
"The risk of disease transmission to livestock posed by contamination of farm stored feed by wildlife excreta", "Prevalence of antibodies against Mycobacterium avium subsp paratuberculosis among beef cow-calf herds", NA, "Susceptibility to Johne’s disease in relation to age", "Johne’s disease", "Foetal infection in Johne’s disease", NA, "Is Crohn’s disease caused by a mycobacterium? Comparisons with leprosy, tuberculosis, and Johne’s disease", NA, "A simulation of Johne’s disease control", _x000D_
"Modelling and costing BVD outbreaks in beef herds", NA, "Economic impact of paratuberculosis", "A cross-sectional study of paratuberculosis in 1155 Danish dairy cows", "Herd-level economic analysis of the impact of paratuberculosis on dairy herds", "Bovine paratuberculosis: ongoing challenges, renewed concerns", NA, "Congenital infection with Mycobacterium johnei in cattle", "Studies on the survival of Johne’s bacilli", NA, "Culture of Mycobacterium avium subspecies paratuberculosis from the blood of patients with Crohn’s disease", _x000D_
"Herd-level economic losses associated with Johne’s disease on US dairy operations", NA, "The distribution of Mycobacterium avium ssp paratuberculosisin the environment surrounding Minnesota dairy farms", "Soil type as a putative risk factor of ovine and caprine paratuberculosis seropositivity in Spain", NA, NA, NA, "The survival of Mycobacterium bovis in sterilized cattle slurry and its relevance to the persistence of this pathogen in the environment", NA, NA, "Bovine fetal infection with Mycobacterium paratuberculosis", _x000D_
"Some observations on Johne’s disease", "A linear programming approach to estimate the economic impact of bovine viral diarrhoea (BVD) at the whole farm level in Scotland", "Isolation of Mycobacterium-Paratuberculosis from colostrum and milk of subclinically infected cows", "Transmission of paratuberculosis", NA, "Estimated prevalence of paratuberculosis in Missouri, USA cattle", "Serologic evidence of paratuberculosis in Louisiana beef–cattle herds as detected by Elisa", NA, "Preclinical and clinical manifestations of paratuberculosis (including pathology)", _x000D_
"Survival and dormancy of Mycobacterium avium subsp. paratuberculosisin the environment", "Temporal patterns and quantification of excretion of Mycobacterium avium subsp paratuberculosisin sheep with Johne’s disease", "Survival and spread of pathogenic bacteria of veterinary importance within the environment"), volume = c("3", "121", "54", "77", NA, "149", "5", "116", "143", "73", "74", "11", "204", "362", "161", "162", "130", "130", "219", NA, "65", "68", "70", NA, "3", NA, "54", "167", NA, "12", _x000D_
"46", "214", "23", NA, "68", "54", NA, "364", "40", NA, "87", "43", NA, NA, NA, "53", NA, NA, "194", "62", "59", "56", "12", "40", "31", "11", NA, "12", "70", "78", "45"), author = c("Abbey", "Benedictus", "Bennett", "Boelaert", "Brand", "Caldow", "Carpenter", "Cetinkaya", "Cetinkaya", "Chandler", "Chiodini", "Collins", "Collins", "Collins", "Daniels", "Daniels", "Daniels", "Daniels", "Dargatz", NA, "Doyle", "Doyle", "Doyle", NA, "Greenstein", NA, "Groenendaal", "Gunn", NA, "Hutchinson", "Jakobsen", _x000D_
"Johnson-Ifearulundu", "Jones", "Last", "Lawrence", "Lovell", "Murray", "Naser", "Ott", "Radostits", "Raizman", "Reviriego", NA, NA, NA, "Scanlon", NA, NA, "Seitz", "Smythe", "Stott", "Streeter", "Sweeney", "Thorel", "Thorne", "Turnquist", "van Roermund", "Whitlock", "Whittington", "Whittington", "Wray"), year = c("1952", "1987", "2003", "2000", "1997", "2001", "1988", "1996", "1998", "1961", "1984", "1991", "1994", "2001", "2001", "2001", "2003", "2003", "2001", NA, "1953", "1956", "1958", NA, "2003", _x000D_
NA, "2002", "2004", NA, "1996", "2000", "1999", "2001", "1995", "1956", "1944", "1993", "2004", "1999", "2000", "2004", "2000", NA, NA, NA, "2000", NA, NA, "1989", "1950", "2003", "1995", "1996", "1990", "1997", "1991", "1999", "1996", "2004", "2000", "1975"), journal.title = c("Human Biology", "Veterinary Record", "Journal of Agricultural Economics", "Veterinary Microbiology", NA, "Veterinary Record", "Preventive Veterinary Medicine", "Epidemiology and Infection", "Veterinary Record", "Veterinary Record", _x000D_
"Cornell Veterinary", "Preventive Veterinary Medicine", "Journal of the American Veterinary Medical Association", "Bulletin of the International Dairy Federation", "Veterinary Journal", "Veterinary Journal", "Epidemiology and Infection", "Epidemiology and Infection", "Journal of the American Veterinary Medical Association", NA, "Veterinary Record", "Veterinary Record", "Veterinary Record", NA, "Lancet Infectious Diseases", NA, "Preventive Veterinary Medicine", "The Veterinary Journal", NA, "Veterinary Clinics of North America-Food Animal Practice", _x000D_
"Preventive Veterinary Medicine", "Journal of the American Veterinary Medical Association", "In Practice", NA, "Veterinary Record", "Journal of Comparative Pathology", NA, "Lancet", "Preventive Veterinary Medicine", NA, "Journal of Dairy Science", "Preventive Veterinary Medicine", NA, NA, NA, "Irish Veterinary Journal", NA, NA, "Journal of the American Veterinary Medical Association", "Veterinary Record", "Preventive Veterinary Medicine", "American Journal of Veterinary Research", "Veterinary Clinics of North America Food Animal Practice", _x000D_
"International Journal of Systematic Bacteriology", "Preventive Veterinary Medicine", "Preventive Veterinary Medicine", NA, "Veterinary Clinics of North America-Food Animal Practice", "Applied and Environmental Microbiology", "Australian Veterinary Journal", "The Veterinary Bulletin"), doi.asserted.by = c(NA, "crossref", "crossref", "crossref", NA, NA, "crossref", "crossref", "crossref", NA, NA, "crossref", "crossref", NA, "crossref", "crossref", "crossref", "crossref", "crossref", NA, NA, NA, NA, _x000D_
NA, "crossref", NA, "crossref", "crossref", NA, "crossref", "crossref", "crossref", "crossref", NA, NA, "crossref", NA, "crossref", "crossref", NA, "crossref", "crossref", NA, NA, NA, NA, NA, NA, NA, "crossref", "crossref", "crossref", "crossref", "crossref", "crossref", "crossref", NA, "crossref", "crossref", "crossref", NA), DOI = c(NA, "10.1136/vr.121.7.142", "10.1111/j.1477-9552.2003.tb00048.x", "10.1016/S0378-1135(00)00312-6", NA, NA, "10.1016/0167-5877(88)90002-5", "10.1017/S0950268800052705", _x000D_
"10.1136/vr.143.10.265", NA, NA, "10.1016/S0167-5877(05)80035-2", "10.2460/javma.1994.204.04.636", NA, "10.1053/tvjl.2000.0550", "10.1053/tvjl.2000.0552", "10.1017/S0950268803008471", "10.1017/S0950268803008483", "10.2460/javma.2001.219.497", NA, NA, NA, NA, NA, "10.1016/S1473-3099(03)00724-2", NA, "10.1016/S0167-5877(02)00027-2", "10.1016/S1090-0233(03)00112-6", NA, "10.1016/S0749-0720(15)30412-6", "10.1016/S0167-5877(00)00138-0", "10.2460/javma.1999.214.06.822", "10.1136/inpract.23.7.402", NA, _x000D_
NA, "10.1016/S0368-1742(44)80013-3", NA, "10.1016/S0140-6736(04)17058-X", "10.1016/S0167-5877(99)00037-9", NA, "10.3168/jds.S0022-0302(04)73427-X", "10.1016/S0167-5877(99)00069-0", NA, NA, NA, NA, NA, NA, NA, "10.1136/vr.62.30.429", "10.1016/S0167-5877(03)00062-X", "10.2460/ajvr.1995.56.10.1322", "10.1016/S0749-0720(15)30408-4", "10.1099/00207713-40-3-254", "10.1016/S0167-5877(96)01138-5", "10.1016/S0167-5877(05)80034-0", NA, "10.1016/S0749-0720(15)30410-2", "10.1128/AEM.70.5.2989-3004.2004", "10.1111/j.1751-0813.2000.tb10355.x", _x000D_
NA), series.title = c(NA, NA, NA, NA, "Herd Health and Production Management in Dairy Practice", NA, NA, NA, NA, NA, NA, NA, NA, NA, NA, NA, NA, NA, NA, NA, NA, NA, NA, NA, NA, NA, NA, NA, NA, NA, NA, NA, NA, "A Dictionary of Epidemiology", NA, NA, "Mathematical Biology", NA, NA, "Veterinary Medicine A Text Book of the Diseases of Cattle, Sheep, Pigs, Goats and Horses", NA, NA, NA, NA, NA, NA, NA, NA, NA, NA, NA, NA, NA, NA, NA, NA, "Dynamics of Mycobacterium paratuberculosis Infections in Dairy Herds", _x000D_
NA, NA, NA, NA), unstructured = c(NA, NA, NA, NA, NA, NA, NA, NA, NA, NA, NA, NA, NA, NA, NA, NA, NA, NA, NA, "DEFRA (2002). The Strategy for Sustainable Farming and Food. Facing the Future. 1–52.", NA, NA, NA, "EC and Protection, E.C.D.-G.H.C. (2000). Possible links between Crohn’s disease and Paratuberculosis. 1–76.", NA, "Groenendaal, H., Galligan, D.T. (1999). Economical Consequences of Johne’s Disease Control Programs. 1–53.", NA, NA, "Gunn, G.J., Stott, A.W., Scanlan, S.A. (1998). Estimating the losses associated with bovine viral diarrhoea (BVD) within the Scottish cow–calf herd. World Association for Buiatrics XX Congress Sydney, pp. 1015–1017.", _x000D_
NA, NA, NA, NA, NA, NA, NA, NA, NA, NA, NA, NA, NA, "SAC. (2000). Expert opinion workshop on Johne’s disease in UK. MAFF expert opinion workshop on Johne’s disease in UK Moredun Institute, Edinburgh, Scotland.", "SAC. (2001). Assessment of surveillance and control of Johne’s disease in farm animals in GB – study for MAFF. 1–238.", "SAC. (2002). SAC Farm Management Handbook 2001/2002. SAC, Edinburgh.", NA, "Schroen, C., Kluver, P., McDonald, W., Butler, K., Condron, R., Hope, A. (2000). Survival of Mycobacterium paratuberculosis in the Environment. Report TR055 for “Meat and Livestock Australia, pp60.", _x000D_
"SEERAD (2001). A Forward Strategy for Scottish Agriculture. 1–63.", NA, NA, NA, NA, NA, NA, NA, NA, NA, NA, NA, NA, NA))</t>
  </si>
  <si>
    <t>S1090023305001899</t>
  </si>
  <si>
    <t>list(date = "2006-11-01", content.version = "tdm", delay.in.days = 0, URL = "https://www.elsevier.com/tdm/userlicense/1.0/")</t>
  </si>
  <si>
    <t>2002-07</t>
  </si>
  <si>
    <t>10.1016/s0167-5877(02)00027-2</t>
  </si>
  <si>
    <t>225-245</t>
  </si>
  <si>
    <t>A simulation of Johne’s disease control</t>
  </si>
  <si>
    <t>https://doi.org/10.1016/s0167-5877(02)00027-2</t>
  </si>
  <si>
    <t>list(given = c("Huybert", "Mirjam", "Alien W", "Suzan H", "David T", "Jan Willem"), family = c("Groenendaal", "Nielen", "Jalvingh", "Horst", "Galligan", "Hesselink"), sequence = c("first", "additional", "additional", "additional", "additional", "additional"))</t>
  </si>
  <si>
    <t>list(URL = c("https://api.elsevier.com/content/article/PII:S0167587702000272?httpAccept=text/xml", "https://api.elsevier.com/content/article/PII:S0167587702000272?httpAccept=text/plain"), content.type = c("text/xml", "text/plain"), content.version = c("vor", "vor"), intended.application = c("text-mining", "text-mining"))</t>
  </si>
  <si>
    <t>list(key = c("10.1016/S0167-5877(02)00027-2_BIB1", "10.1016/S0167-5877(02)00027-2_BIB2", "10.1016/S0167-5877(02)00027-2_BIB3", "10.1016/S0167-5877(02)00027-2_BIB4", "10.1016/S0167-5877(02)00027-2_BIB5", "10.1016/S0167-5877(02)00027-2_BIB6", "10.1016/S0167-5877(02)00027-2_BIB7", "10.1016/S0167-5877(02)00027-2_BIB8", "10.1016/S0167-5877(02)00027-2_BIB9", "10.1016/S0167-5877(02)00027-2_BIB10", "10.1016/S0167-5877(02)00027-2_BIB11", "10.1016/S0167-5877(02)00027-2_BIB12", "10.1016/S0167-5877(02)00027-2_BIB13", _x000D_
"10.1016/S0167-5877(02)00027-2_BIB14", "10.1016/S0167-5877(02)00027-2_BIB15", "10.1016/S0167-5877(02)00027-2_BIB16", "10.1016/S0167-5877(02)00027-2_BIB17", "10.1016/S0167-5877(02)00027-2_BIB18", "10.1016/S0167-5877(02)00027-2_BIB19", "10.1016/S0167-5877(02)00027-2_BIB20", "10.1016/S0167-5877(02)00027-2_BIB21", "10.1016/S0167-5877(02)00027-2_BIB22", "10.1016/S0167-5877(02)00027-2_BIB23", "10.1016/S0167-5877(02)00027-2_BIB24", "10.1016/S0167-5877(02)00027-2_BIB25", "10.1016/S0167-5877(02)00027-2_BIB26", _x000D_
"10.1016/S0167-5877(02)00027-2_BIB27", "10.1016/S0167-5877(02)00027-2_BIB28", "10.1016/S0167-5877(02)00027-2_BIB29"), first.page = c("201", "361", "142", NA, NA, NA, "218", "131", "21", "183", NA, NA, "15", NA, NA, NA, NA, NA, NA, "1", NA, "166", "477", NA, NA, NA, NA, NA, "1"), article.title = c("An examination of the Reed–Frost theory of epidemics", "Population biology of infectious diseases. Part I", "Economic losses due to paratuberculosis in dairy cattle", NA, NA, NA, "Ruminant paratuberculosis (Johne’s disease): the current status and future prospects", _x000D_
"Epidemiologic model of paratuberculosis in dairy cattle", "Simulation model of paratuberculosis control in dairy cattle", "Mathematical modeling in veterinary epidemiology: why model building is important", NA, NA, "A cross-sectional study of paratuberculosis in 1155 Danish dairy herds", NA, NA, NA, NA, NA, NA, "Herd-level economic losses associated with Johne’s disease on US dairy operations", NA, "Mycobacterium paratuberculosis cultured from milk and supramammary lymph nodes of infected asymptomatic cows", _x000D_
"Mycobacterium paratuberculosis isolated from fetuses of infected cows not manifesting signs of the disease", NA, NA, NA, NA, NA, "ELISA and fecal culture for paratuberculosis (Johne’s disease): sensitivity and specificity of each method"), volume = c("24", "280", "121", NA, NA, NA, "74", "11", "14", "25", NA, NA, "46", NA, NA, NA, NA, NA, NA, "44", NA, "30", "53", NA, NA, NA, NA, NA, "2035"), author = c("Abbey", "Anderson", "Benedictus", NA, NA, NA, "Chiodini", "Collins", "Collins", "De Jong", _x000D_
NA, NA, "Jackobsen", NA, NA, NA, NA, NA, NA, "Ott", NA, "Sweeney", "Sweeney", NA, NA, NA, NA, NA, "Whitlock"), year = c("1952", "1979", "1987", NA, NA, NA, "1984", "1991", "1992", "1995", NA, NA, "2000", NA, NA, NA, NA, NA, NA, "1999", NA, "1992", "1992", NA, NA, NA, NA, NA, "2000"), journal.title = c("Hum. Biol.", "Nature", "Vet. Rec.", NA, NA, NA, "Cornell Vet.", "Prev. Vet. Med.", "Prev. Vet. Med.", "Prev. Vet. Med.", NA, NA, "Prev. Vet. Med.", NA, NA, NA, NA, NA, NA, "Prev. Vet. Med.", NA, "J. Clin. Microb.", _x000D_
"Am. J. Vet. Res.", NA, NA, NA, NA, NA, "Vet. Microbiol."), doi.asserted.by = c(NA, "crossref", "crossref", NA, NA, NA, NA, "crossref", "crossref", "crossref", NA, NA, "crossref", NA, NA, NA, NA, NA, NA, NA, NA, "crossref", "crossref", "crossref", NA, NA, NA, NA, NA), DOI = c(NA, "10.1038/280361a0", "10.1136/vr.121.7.142", NA, NA, NA, NA, "10.1016/S0167-5877(05)80035-2", "10.1016/0167-5877(92)90081-P", "10.1016/0167-5877(95)00538-2", NA, NA, "10.1016/S0167-5877(00)00138-0", NA, NA, NA, NA, NA, NA, _x000D_
NA, NA, "10.1128/JCM.30.1.166-171.1992", "10.2460/ajvr.1991.53.04.477", "10.1016/0301-6226(85)90014-4", NA, NA, NA, NA, NA), unstructured = c(NA, NA, NA, "Benedictus, G., Verhoeff, J., Schukken, Y.H., Hesselink, J.W., 1999. Dutch paratuberculosis program: history, principle and development. In: Proceedings of the Sixth International Colloquium on Paratuberculosis, Melbourne, Australia, pp. 9–21.", "Brealey, R.A., Myers, S.C., 2000. Principles of Corporate Finance, 6th Edition. McGraw-Hill, New York, 1093 pp.", _x000D_
"Brown, S.T., Mishina, D., Katsel, P., Greenstein, R.J., 1996. Mycobacterium paratuberculosis in Crohn’s disease: epiphenomenon or etiologic agent? In: Proceedings of the International Colloquium on Paratuberculosis, Vol. 5, pp. 316–323.", NA, NA, NA, NA, "Dijkhuizen, A.A., Morris, R., 1997. Animal Health Economics, Principles and Applications. Post Graduate Foundation Publisher, Veterinary Science, Sydney, and Wageningen Press, Wageningen, 306 pp.", "Gabler, M.T., Heinrichs, A.J., Tozer, P.T., 1999. Cost analysis of raising replacement dairy heifers in Pennsylvania. In: Proceedings of the 94th Annual Meeting of American Dairy Science Association. J. Dairy Sci. 82 (Suppl. 1).", _x000D_
NA, "Jones, R.L., 1990. Review of the economic impact of Johne’s disease in the United States. In: Milner, A.R., Wood, P.R. (Eds.), Proceedings of the Conference on Johne’s Disease: Current Trends in Research, Diagnosis and Management. Veterinary Research Institute, Parkville, Melbourne, Vic., Australia. CSIRO Publication, pp. 46–50.", "Kalis, C.J.H., Hesselink, J.W., Barkema, H.W., 1999. Long-term vaccination using a killed vaccine does not prevent fecal shedding of Mycobacterium avium subsp. paratuberculosis in dairy herds. In: Proceedings of the Sixth International Colloquium on Paratuberculosis, Melbourne, Australia, pp. 153–156.", _x000D_
"Kalis, C.J.H., Barkema, H.W., Hesselink, J.W., 2000. Certification of dairy herds as free of paratuberculosis using culture of strategically pooled fecal samples. In: Proceedings of the Ninth Symposium of the International Society for Veterinary Epidemiology and Economics, Breckenridge, CO, USA, pp. 894–896.", "Lambert, J.R., Borromeo, M., 1990. Possible association between Mycobacterium paratuberculosis infection and Crohn’s disease in humans. In: Milner, A.R., Woods, P.R.S. (Eds.), Proceedings of the Conference on Johne’s Disease: Current Trends in Research, Diagnosis and Management. Veterinary Research Institute, Parkville, Melbourne, Victoria, Australia. CSIRO Publication, pp. 116–120.", _x000D_
"McCaughan, C.J., 1990. On-farm management of Johne’s disease. In: Milner, A.R., Woods, P.R.S. (Eds.), Proceedings of the Conference on Johne’s Disease: Current Trends in Research, Diagnosis and Management. Veterinary Research Institute, Parkville, Melbourne, Victoria, Australia. CSIRO Publication, pp. 53–60.", "Muskens, J., Barkema, H.W., Russchen, E., Van Maanen, K., Schukken, Y.H., Bakker, D., 1999. Prevalence and regional distribution of paratuberculosis in dairy herds in The Netherlands. In: Proceedings of the Sixth International Colloquium on Paratuberculosis, Melbourne, Australia, pp. 207–212.", _x000D_
NA, "Rosenberger, A.E., Whitlock, R.H., Siebert, M., Sweeney, R.H., 1992. Environmental survey for Mycobacterium paratuberculosis on dairy farms with a history of Johne’s disease. In: Proceedings of the Third International Colloquium on Paratuberculosis, Orlando, FL, pp. 440–447.", NA, NA, "Van Arendonk, 1985. Studies on the replacement policies in dairy cattle. Ph.D. Thesis. Wageningen University, Wageningen, The Netherlands, 128 pp.", "Van Roermund, H.J.W., Stegeman, J.A., De Jong, M.C.M., 1999. Dynamics of Mycobacterium paratuberculosis infections in dairy herds. In: Proceedings of the VEEC, Lelystad, December, pp. 7–14.", _x000D_
"Walker, K., French, J.J., Kliebstein, J., McCamley, F., Headley, J.C., Belyea, R., 1988a. An economic and epidemiologic simulation model of paratuberculosis (Johne’s) disease in dairy herds. Part I. The analytical model. Department of Agricultural Economics, University of Missouri–Columbia, Columbia, MO, pp. 1–137.", "Walker, K., Kliebstein, J., McCamley, F., French, J.J., Thomas, C., Headley, J.C., Belyea, R., 1988b. An economic and epidemiologic simulation model of paratuberculosis (Johne’s) disease in dairy herds. Part II. Model results. Agriculture Experiment Station, University of Missouri–Columbia, Columbia, MO, pp. 1–23.", _x000D_
"Wells, S.J., Whitlock, R.H., Stabel, J.R., 2000. Descriptive epidemiology of Johne’s disease in an infected dairy herd. In: Proceedings of the Ninth Symposium of the International Society for Veterinary Epidemiology and Economics, Breckenridge, CO, USA, pp. 903–904.", NA), issue = c(NA, NA, NA, NA, NA, NA, NA, NA, NA, NA, NA, NA, NA, NA, NA, NA, NA, NA, NA, NA, NA, "1", "4", NA, NA, NA, NA, NA, NA))</t>
  </si>
  <si>
    <t>S0167587702000272</t>
  </si>
  <si>
    <t>list(date = "2002-07-01", content.version = "tdm", delay.in.days = 0, URL = "https://www.elsevier.com/tdm/userlicense/1.0/")</t>
  </si>
  <si>
    <t>2004-01</t>
  </si>
  <si>
    <t>10.1051/vetres:2003046</t>
  </si>
  <si>
    <t>0928-4249,1297-9716</t>
  </si>
  <si>
    <t>53-68</t>
  </si>
  <si>
    <t>EDP Sciences</t>
  </si>
  <si>
    <t>A deterministic and stochastic simulation model _x000D_
for intra-herd paratuberculosis transmission</t>
  </si>
  <si>
    <t>Vet. Res.</t>
  </si>
  <si>
    <t>list(given = c("R�gis", "Barbara", "Beno�t"), family = c("Pouillot", "Dufour", "Durand"), sequence = c("first", "additional", "additional"))</t>
  </si>
  <si>
    <t>list(URL = "http://www.vetres.org/10.1051/vetres:2003046/pdf", content.type = "unspecified", content.version = "vor", intended.application = "similarity-checking")</t>
  </si>
  <si>
    <t>V4110</t>
  </si>
  <si>
    <t>10.1016/j.prevetmed.2015.10.008</t>
  </si>
  <si>
    <t>298-305</t>
  </si>
  <si>
    <t>A new compartmental model of Mycobacterium avium subsp. paratuberculosis infection dynamics in cattle</t>
  </si>
  <si>
    <t>https://doi.org/10.1016/j.prevetmed.2015.10.008</t>
  </si>
  <si>
    <t>list(ORCID = c("https://orcid.org/0000-0002-8343-794X", NA, NA), authenticated.orcid = c(FALSE, NA, NA), given = c("Rebecca L.", "Ynte H.", "Yrjö T."), family = c("Smith", "Schukken", "Gröhn"), sequence = c("first", "additional", "additional"))</t>
  </si>
  <si>
    <t>list(URL = c("https://api.elsevier.com/content/article/PII:S0167587715300295?httpAccept=text/plain", "https://api.elsevier.com/content/article/PII:S0167587715300295?httpAccept=text/xml"), content.type = c("text/plain", "text/xml"), content.version = c("vor", "vor"), intended.application = c("text-mining", "text-mining"))</t>
  </si>
  <si>
    <t>list(key = c("10.1016/j.prevetmed.2015.10.008_bib0005", "10.1016/j.prevetmed.2015.10.008_bib0010", "10.1016/j.prevetmed.2015.10.008_bib0015", "10.1016/j.prevetmed.2015.10.008_bib0020", "10.1016/j.prevetmed.2015.10.008_bib0025", "10.1016/j.prevetmed.2015.10.008_bib0030", "10.1016/j.prevetmed.2015.10.008_bib0035", "10.1016/j.prevetmed.2015.10.008_bib0040", "10.1016/j.prevetmed.2015.10.008_bib0045", "10.1016/j.prevetmed.2015.10.008_bib0050", "10.1016/j.prevetmed.2015.10.008_bib0055", "10.1016/j.prevetmed.2015.10.008_bib0060", _x000D_
"10.1016/j.prevetmed.2015.10.008_bib0065", "10.1016/j.prevetmed.2015.10.008_bib0070", "10.1016/j.prevetmed.2015.10.008_bib0075", "10.1016/j.prevetmed.2015.10.008_bib0080", "10.1016/j.prevetmed.2015.10.008_bib0085", "10.1016/j.prevetmed.2015.10.008_bib0090", "10.1016/j.prevetmed.2015.10.008_bib0095", "10.1016/j.prevetmed.2015.10.008_bib0100", "10.1016/j.prevetmed.2015.10.008_bib0105", "10.1016/j.prevetmed.2015.10.008_bib0110", "10.1016/j.prevetmed.2015.10.008_bib0115", "10.1016/j.prevetmed.2015.10.008_bib0120", _x000D_
"10.1016/j.prevetmed.2015.10.008_bib0125", "10.1016/j.prevetmed.2015.10.008_bib0130", "10.1016/j.prevetmed.2015.10.008_bib0135", "10.1016/j.prevetmed.2015.10.008_bib0140", "10.1016/j.prevetmed.2015.10.008_bib0145", "10.1016/j.prevetmed.2015.10.008_bib0150", "10.1016/j.prevetmed.2015.10.008_bib0155", "10.1016/j.prevetmed.2015.10.008_bib0160", "10.1016/j.prevetmed.2015.10.008_bib0165", "10.1016/j.prevetmed.2015.10.008_bib0170", "10.1016/j.prevetmed.2015.10.008_bib0175", "10.1016/j.prevetmed.2015.10.008_bib0180", _x000D_
"10.1016/j.prevetmed.2015.10.008_bib0185", "10.1016/j.prevetmed.2015.10.008_bib0190", "10.1016/j.prevetmed.2015.10.008_bib0195"), first.page = c("231", "399", "1855", "583", "32", "653", "1304", "1716", "2473", "1804", "1757", "3237", "2702", "305", "119", "66", "1190", "4455", "215", "231", NA, "66", "215", "13881", "4557", "149", "893", "1811", "65", NA, "2653", "3513", "1", "83", "305", NA, "54", "29", "37"), article.title = c("Paratuberculosis: eradication: control and diagnostic methods", "Dutch paratuberculosis programme history, principles and development", _x000D_
"Economic analysis of Mycobacterium avium subspecies paratuberculosis vaccines in dairy herds", "Cost effective control strategies for Johne’s disease in dairy herds", "Risk factors associated with transmission of Mycobacterium avium subsp. paratuberculosis to calves within dairy herd: a systematic review", "Eliminating human tuberculosis in the twenty-first century", "Effect of delayed exposure of cattle to Mycobacterium avium subsp. paratuberculosis on the development of subclinical and clinical Johne’s disease", _x000D_
"Approximate accelerated stochastic simulation of chemically reacting systems", "How host heterogeneity governs tuberculosis reinfection?", "Genetic variation of Mycobacterium avium ssp. paratuberculosis infection in US Holsteins", "Economic consequences of control programs for paratuberculosis in midsize dairy farms in the United States", "Heritability estimates for antibody response to Mycobacterium avium subspecies paratuberculosis in German Holstein cattle", "Genetic variation of susceptibility to Mycobacterium avium subsp. paratuberculosis infection in dairy cattle", _x000D_
"Susceptibility to paratuberculosis infection in cattle is associated with single nucleotide polymorphisms in Toll-like receptor 2 which modulate immune responses against Mycobacterium avium subspecies paratuberculosis", "Relationship between antibodies against Mycobacterium avium subsp. paratuberculosis in milk and shape of lactation curves", "Modeling the impact of control measures on tuberculosis infection in senior care facilities", "Stochastic simulations of a multi-group compartmental model for Johne’s disease on US dairy herds with test-based culling intervention", _x000D_
"Invited review: modeling within-herd transmission of Mycobacterium avium subspecies paratuberculosis in dairy cattle: a review", "SIMLEP: a simulation model for leprosy transmission and control", "A meta-analysis of the effect of dose and age at exposure on shedding of Mycobacterium avium subspecies paratuberculosis (MAP) in experimentally infected calves and cows", NA, "Differences in intermittent and continuous fecal shedding patterns between natural and experimental Mycobacterium avium subspecies paratuberculosis infections in cattle", _x000D_
"Back to the real world: connecting models with data", "Modeling the impact of global tuberculosis control strategies", "Age at occurrence of Mycobacterium avium subspecies paratuberculosis in naturally infected dairy cows", "Time to the occurrence of a decline in milk production in cows with various paratuberculosis antibody profiles", "Molecular epidemiology of Mycobacterium avium subsp. paratuberculosis in a longitudinal study of three dairy herds", "Dynamics of endemic infectious diseases of animal and human importance on three dairy herds in the northeastern United States", _x000D_
"Longitudinal data collection of Mycobacterium avium subspecies paratuberculosis infections in dairy herds: the value of precise field data", NA, "A longitudinal study on the impact of Johne’s disease status on milk production in individual cows", "The effect of Johne’s disease status on reproduction and culling in dairy cattle", "Environmental contamination with Mycobacterium avium subsp. paratuberculosis in endemically infected dairy herds", "A long-term bacteriological and immunological study in Holstein–Friesian cattle experimentally infected with Mycobacterium avium subsp. paratuberculosis and necropsy culture results for Holstein–Friesian cattle, Merino sheep and Angora goats", _x000D_
"Transmission of paratuberculosis", NA, "Associations between reproductive performance and seropositivity for bovine leukemia virus, bovine viral-diarrhoea virus, Mycobacterium avium subspecies paratuberculosis, and Neospora caninum in Canadian dairy cows", "Age at which dairy cattle become Mycobacterium avium subsp. paratuberculosis faecal culture positive", "Evidence for age susceptibility of cattle to Johne’s disease"), volume = c("44", "77", "95", "61", "26", "5", "74", "115", "279", "89", _x000D_
"223", "91", "83", "93", "62", "59", "264", "93", "67", "140", NA, "46", "118", "95", "89", "92", "49", "92", "46", NA, "92", "93", "102", "122", "12", NA, "94", "97", "184"), author = c("Benedictus", "Benedictus", "Cho", "Cho", "Doré", "Dye", "Espejo", "Gillespie", "Gomes", "Gonda", "Groenendaal", "Hinger", "Koets", "Koets", "Kudahl", "Liao", "Lu", "Marcé", "Meima", "Mitchell", NA, "Mitchell", "Mitchell", "Murray", "Nielsen", "Nielsen", "Pradhan", "Pradhan", "Schukken", NA, "Smith", "Smith", "Smith", _x000D_
"Stewart", "Sweeney", "The R Development Core Team", "Vanleeuwen", "Weber", "Windsor"), year = c("2003", "2000", "2012", "2013", "2012", "2008", "2013", "2001", "2012", "2006", "2003", "2008", "2000", "2010", "2004", "2013", "2010", "2010", "1999", "2012", NA, "2015", "2015", "1998", "2006", "2009", "2011", "2009", "2015", NA, "2009", "2010", "2011", "2007", "1996", "2014", "2010", "2010", "2010"), journal.title = c("Acta Vet. Scand.", "Vet. Microbiol.", "J. Dairy Sci.", "Can. J. Agric. Econ.", "J. Vet. Intern. Med.", _x000D_
"J. R. Soc. Interface", "Am. J. Vet. Res.", "J. Chem. Phys.", "Proc. R. Soc. B", "J. Dairy Sci.", "J. Am. Vet. Med. Assoc.", "J. Dairy Sci.", "J. Dairy Sci.", "Prev. Vet. Med.", "Prev. Vet. Med.", "Build. Environ.", "J. Theor. Biol.", "J. Dairy Sci.", "Int. J. Lepr. Other Mycobact. Dis.", "Epidemiol. Infect.", NA, "Vet. Res.", "Prev. Vet. Med.", "Proc. Natl. Acad. Sci. U. S. A.", "J. Dairy Sci.", "J. Dairy Sci.", "J. Clin. Microbiol.", "J. Dairy Sci.", "Vet. Res.", NA, "J. Dairy Sci.", "J. Dairy Sci.", _x000D_
"Prev. Vet. Med.", "Vet. Microbiol.", "Vet. Clin. North Am. Food Anim. Pract.", NA, "Prev. Vet. Med.", "Prev. Vet. Med.", "Vet. J."), doi.asserted.by = c(NA, "crossref", "crossref", "crossref", "crossref", "crossref", "crossref", "crossref", "crossref", "crossref", "crossref", "crossref", "crossref", "crossref", "crossref", "crossref", "crossref", "crossref", NA, "crossref", "crossref", "crossref", "crossref", "crossref", "crossref", "crossref", "crossref", "crossref", "crossref", "crossref", "crossref", _x000D_
"crossref", "crossref", "crossref", "crossref", NA, "crossref", "crossref", "crossref"), DOI = c(NA, "10.1016/S0378-1135(00)00325-4", "10.3168/jds.2011-4787", "10.1111/j.1744-7976.2012.01270.x", "10.1111/j.1939-1676.2011.00854.x", "10.1098/rsif.2007.1138", "10.2460/ajvr.74.10.1304", "10.1063/1.1378322", "10.1098/rspb.2011.2712", "10.3168/jds.S0022-0302(06)72249-4", "10.2460/javma.2003.223.1757", "10.3168/jds.2008-1021", "10.3168/jds.S0022-0302(00)75164-2", "10.1016/j.prevetmed.2009.11.008", "10.1016/j.prevetmed.2003.11.008", _x000D_
"10.1016/j.buildenv.2012.08.008", "10.1016/j.jtbi.2010.03.034", "10.3168/jds.2010-3139", NA, "10.1017/S0950268811000689", "10.1016/j.prevetmed.2007.09.006", "10.1186/s13567-015-0188-x", "10.1016/j.prevetmed.2014.12.009", "10.1073/pnas.95.23.13881", "10.3168/jds.S0022-0302(06)72505-X", "10.3168/jds.2008-1488", "10.1128/JCM.01107-10", "10.3168/jds.2008-1486", "10.1186/s13567-015-0187-y", "10.1007/978-3-319-21416-0", "10.3168/jds.2008-1832", "10.3168/jds.2009-2742", "10.1016/j.prevetmed.2011.06.009", _x000D_
"10.1016/j.vetmic.2006.12.030", "10.1016/S0749-0720(15)30408-4", NA, "10.1016/j.prevetmed.2009.11.012", "10.1016/j.prevetmed.2010.07.004", "10.1016/j.tvjl.2009.01.007"), unstructured = c(NA, NA, NA, NA, NA, NA, NA, NA, NA, NA, NA, NA, NA, NA, NA, NA, NA, NA, NA, NA, "Mitchell R.M., Whitlock R.H., Stehman S.M., Benedictus A., Chapagain P.P., Gröhn Y.T., Schukken Y.H. 2008. Simulation modeling to evaluate the persistence of Mycobacterium avium subsp. paratuberculosis (MAP) on commercial dairy farms in the United States, Prev. Vet. Med., 83, 360–380. 10.1016/j.prevetmed.2007.09.006.", _x000D_
NA, NA, NA, NA, NA, NA, NA, NA, "Schwarzer, G., 2014. Meta: meta-analysis with R.", NA, NA, NA, NA, NA, NA, NA, NA, NA), series.title = c(NA, NA, NA, NA, NA, NA, NA, NA, NA, NA, NA, NA, NA, NA, NA, NA, NA, NA, NA, NA, NA, NA, NA, NA, NA, NA, NA, NA, NA, NA, NA, NA, NA, NA, NA, "R: A Language and Environment for Statistical Computing", NA, NA, NA))</t>
  </si>
  <si>
    <t>S0167587715300295</t>
  </si>
  <si>
    <t>list(name = c("Office of Research Infrastructure Programs", "National Institutes of Health", "National Institute of Food and Agriculture of the United States Department of Agriculture"), award = c("8K01OD01968-04", "2014-67015-2240", NA), DOI = c(NA, "10.13039/100000002", NA), doi.asserted.by = c(NA, "crossref", NA), id.id = c(NA, "10.13039/100000002", NA), id.id.type = c(NA, "DOI", NA), id.asserted.by = c(NA, "crossref", NA))</t>
  </si>
  <si>
    <t>list(date = "2015-12-01", content.version = "tdm", delay.in.days = 0, URL = "https://www.elsevier.com/tdm/userlicense/1.0/")</t>
  </si>
  <si>
    <t>list(value = c("Elsevier", "A new compartmental model of Mycobacterium avium subsp. paratuberculosis infection dynamics in cattle", "Preventive Veterinary Medicine", "https://doi.org/10.1016/j.prevetmed.2015.10.008", "article", "Copyright © 2015 Elsevier B.V. All rights reserved."), name = c("publisher", "articletitle", "journaltitle", "articlelink", "content_type", "copyright"), label = c("This article is maintained by", "Article Title", "Journal Title", "CrossRef DOI link to publisher maintained version", _x000D_
"Content Type", "Copyright"))</t>
  </si>
  <si>
    <t>10.1186/s13567-015-0188-x</t>
  </si>
  <si>
    <t>2015-06-19</t>
  </si>
  <si>
    <t>Differences in intermittent and continuous fecal shedding patterns between natural and experimental Mycobacterium avium subspecies paratuberculosis infections in cattle</t>
  </si>
  <si>
    <t>https://doi.org/10.1186/s13567-015-0188-x</t>
  </si>
  <si>
    <t>list(given = c("Rebecca M", "Ynte", "Ad", "Maarten", "Douwe", "Judy", "Robert H", "Yoram"), family = c("Mitchell", "Schukken", "Koets", "Weber", "Bakker", "Stabel", "Whitlock", "Louzoun"), sequence = c("first", "additional", "additional", "additional", "additional", "additional", "additional", "additional"))</t>
  </si>
  <si>
    <t>list(URL = c("http://link.springer.com/content/pdf/10.1186/s13567-015-0188-x.pdf", "http://link.springer.com/article/10.1186/s13567-015-0188-x/fulltext.html", "http://link.springer.com/content/pdf/10.1186/s13567-015-0188-x", "https://link.springer.com/content/pdf/10.1186/s13567-015-0188-x.pdf"), content.type = c("application/pdf", "text/html", "unspecified", "application/pdf"), content.version = c("vor", "vor", "vor", "vor"), intended.application = c("text-mining", "text-mining", "similarity-checking", _x000D_
"similarity-checking"))</t>
  </si>
  <si>
    <t>list(key = c("188_CR1", "188_CR2", "188_CR3", "188_CR4", "188_CR5", "188_CR6", "188_CR7", "188_CR8", "188_CR9", "188_CR10", "188_CR11", "188_CR12", "188_CR13", "188_CR14", "188_CR15", "188_CR16", "188_CR17", "188_CR18", "188_CR19", "188_CR20", "188_CR21", "188_CR22", "188_CR23", "188_CR24", "188_CR25", "188_CR26", "188_CR27", "188_CR28", "188_CR29", "188_CR30", "188_CR31", "188_CR32"), doi.asserted.by = c("publisher", "crossref", "publisher", "crossref", "publisher", "publisher", "publisher", "crossref", _x000D_
"publisher", "publisher", "publisher", "publisher", "publisher", "publisher", NA, "publisher", "publisher", "publisher", "publisher", "publisher", "publisher", NA, "publisher", "publisher", "publisher", "publisher", "publisher", "crossref", "crossref", "publisher", "publisher", "crossref"), first.page = c("355", "7374", "543", "943", "799", "3689", "2133", "2099", "e86719", "599", "3513", "2653", "247", "1989", NA, "231", "1811", "893", "215", "305", "277", NA, "457", "241", "1016", "156", "553", _x000D_
NA, NA, "203", "4557", NA), DOI = c("10.1038/362355a0", "10.1128/jvi.68.11.7374-7385.1994", "10.1146/annurev.mi.41.100187.002551", "10.1128/jvi.63.2.943-947.1989", "10.1016/S0959-440X(98)80101-2", "10.1002/1521-4141(200012)30:12&lt;3689::AID-IMMU3689&gt;3.0.CO;2-4", "10.1016/S0140-6736(00)03493-0", "10.1128/jvi.63.5.2099-2107.1989", "10.1371/journal.pone.0086719", "10.1016/j.cvfa.2011.07.006", "10.3168/jds.2009-2742", "10.3168/jds.2008-1832", "10.1099/vir.0.027102-0", "10.1097/QAD.0b013e328362dea4", NA, _x000D_
"10.1017/S0950268811000689", "10.3168/jds.2008-1486", "10.1128/JCM.01107-10", "10.1016/j.prevetmed.2007.07.008", "10.1016/j.prevetmed.2009.11.008", "10.1016/j.vetimm.2008.02.006", NA, "10.1080/01621459.1958.10501452", "10.1016/S0167-5877(03)00103-X", "10.1111/j.0006-341X.2000.01016.x", "10.1198/1061860031365", "10.1093/biomet/69.3.553", "10.1186/s13567-015-0204-1", "10.1186/s13567-015-0202-3", "10.1016/j.prevetmed.2013.08.006", "10.3168/jds.S0022-0302(06)72505-X", "10.1186/s13567-015-0189-9"), volume = c("362", _x000D_
"68", "41", "63", "8", "30", "356", "63", "9", "27", "93", "92", "92", "27", NA, "140", "92", "49", "83", "93", "123", NA, "53", "59", "56", "12", "69", NA, NA, "112", "89", NA), author = c("AS Fauci", "R Tierney", "B Roizman", "S Deshmane", "RW Carrell", "LA van Pinxteren", "R Hernandez-Pando", "DM Lagarias", "AD Olson", "F Garry", "R Smith", "R Smith", "K Poropatich", "MM Sajadi", "Y Schukken", "RM Mitchell", "A Pradhan", "AK Pradhan", "A Benedictus", "A Koets", "E Karcher", NA, "EL Kaplan", "BR Radke", _x000D_
"S Ripatti", "TM Therneau", "DP Harrington", NA, NA, "K de Silva", "SS Nielsen", NA), year = c("1993", "1994", "1987", "1989", "1998", "2000", "2000", "1989", "2014", "2011", "2010", "2009", "2011", "2013", "2015", "2012", "2009", "2011", "2008", "2010", "2008", NA, "1958", "2003", "2000", "2003", "1982", NA, NA, "2013", "2006", NA), unstructured = c("Fauci AS (1993) HIV infection is active and progressive in lymphoid tissue during the clinically latent stage of disease. Nature 362:355–358", "Tierney R, Steven N, Young L, Rickinson A (1994) Epstein-Barr virus latency in blood mononuclear cells: analysis of viral gene transcription during primary infection and in the carrier state. J Virol 68:7374–7385", _x000D_
"Roizman B, Sears AE (1987) An inquiry into the mechanisms of herpes simplex virus latency. Annu Rev Microbiol 41:543–571", "Deshmane S, Fraser N (1989) During latency, herpes simplex virus type 1 DNA is associated with nucleosomes in a chromatin structure. J Virol 63:943–947", "Carrell RW, Gooptu B (1998) Conformational changes and disease—serpins, prions and Alzheimer’s. Curr Opin Struct Biol 8:799–809", "van Pinxteren LA, Cassidy JP, Smedegaard BH, Agger EM, Andersen P (2000) Control of latent Mycobacterium tuberculosis infection is dependent on CD8 T cells. Eur J Immunol 30:3689–3698", _x000D_
"Hernandez-Pando R, Jeyanathan M, Mengistu G, Aguilar D, Orozco H, Harboe M, Rook G, Bjune G (2000) Persistence of DNA from Mycobacterium tuberculosis in superficially normal lung tissue during latent infection. Lancet 356:2133–2138", "Lagarias DM, Radke K (1989) Transcriptional activation of bovine leukemia virus in blood cells from experimentally infected, asymptomatic sheep with latent infections. J Virol 63:2099–2107", "Olson AD, Meyer L, Prins M, Thiebaut R, Gurdasani D, Guiguet M, Chaix M-L, Amornkul P, Babiker A, Sandhu MS, Porter K, CASCADE Collaboration in EuroCoord (2014) An evaluation of HIV elite controller definitions within a large seroconverter cohort collaboration. PLoS One 9:e86719", _x000D_
"Garry F (2011) Control of paratuberculosis in dairy herds. Vet Clin North Am Food Anim Pract 27:599–607", "Smith R, Strawderman R, Schukken Y, Wells S, Pradhan A, Espejo L, Whitlock R, Van Kessel J, Smith J, Wolfgang D (2010) Effect of Johne’s disease status on reproduction and culling in dairy cattle. J Dairy Sci 93:3513–3524", "Smith R, Grohn Y, Pradhan A, Whitlock R, Van Kessel J, Smith J, Wolfgang D, Schukken Y (2009) A longitudinal study on the impact of Johne’s disease status on milk production in individual cows. J Dairy Sci 92:2653–2661", _x000D_
"Poropatich K, Sullivan DJ (2011) Human immunodeficiency virus type 1 long-term non-progressors: the viral, genetic and immunological basis for disease non-progression. J Gen Virol 92:247–268", "Sajadi MM, Redfield RR, Talwani R (2013) Altered T-cell subsets in HIV-1 natural viral suppressors (elite controllers) with hepatitis C infection. AIDS 27:1989–1992", "Schukken Y, Mitchell R, Whitlock R, Gröhn Y (2015) Longitudinal data collection of Mycobacterium avium subspecies paratuberculosis infections in dairy herds. Collection and use of observational data, Vet Res", _x000D_
"Mitchell RM, Medley GF, Collins MT, Schukken YH (2012) A meta-analysis of the effect of dose and age at exposure on shedding of Mycobacterium avium subspecies paratuberculosis (MAP) in experimentally infected calves and cows. Epidemiol Infect 140:231–246", "Pradhan A, Van Kessel J, Karns J, Wolfgang D, Hovingh E, Nelen K, Smith J, Whitlock R, Fyock T, Ladely S (2009) Dynamics of endemic infectious diseases of animal and human importance on three dairy herds in the northeastern United States. J Dairy Sci 92:1811–1825", _x000D_
"Pradhan AK, Mitchell RM, Kramer AJ, Zurakowski MJ, Fyock TL, Whitlock RH, Smith JM, Hovingh E, Van Kessel JAS, Karns JS (2011) Molecular epidemiology of Mycobacterium avium subsp. paratuberculosis in a longitudinal study of three dairy herds. J Clin Microbiol 49:893–901", "Benedictus A, Mitchell R, Linde-Widmann M, Sweeney R, Fyock T, Schukken Y, Whitlock R (2008) Transmission parameters of Mycobacterium avium subspecies paratuberculosis infections in a dairy herd going through a control program. Prev Vet Med 83:215–227", _x000D_
"Koets A, Santema W, Mertens H, Oostenrijk D, Keestra M, Overdijk M, Labouriau R, Franken P, Frijters A, Nielen M (2010) Susceptibility to paratuberculosis infection in cattle is associated with single nucleotide polymorphisms in Toll-like receptor 2 which modulate immune responses against Mycobacterium avium subspecies paratuberculosis. Prev Vet Med 93:305–315", "Karcher E, Beitz D, Stabel J (2008) Modulation of cytokine gene expression and secretion during the periparturient period in dairy cows naturally infected with Mycobacterium avium subsp. paratuberculosis. Vet Immunol Immunopathol 123:277–288", _x000D_
"Langelaar MFM (2005) Dissertation - Heat shock protein 70 and bovine paratuberculosis, Utrecht University.", "Kaplan EL, Meier P (1958) Nonparametric estimation from incomplete observations. J Am Stat Assoc 53:457–481", "Radke BR (2003) A demonstration of interval-censored survival analysis. Prev Vet Med 59:241–256", "Ripatti S, Palmgren J (2000) Estimation of multivariate frailty models using penalized partial likelihood. Biometrics 56:1016–1022", "Therneau TM, Grambsch PM, Pankratz VS (2003) Penalized survival models and frailty. J Comp Graph Stat 12:156–175", _x000D_
"Harrington DP, Fleming TR (1982) A class of rank test procedures for censored survival data. Biometrika 69:553–566", "Ganusov VV, Klinkenberg D, Bakker D, Koets AP (2015) Evaluating the contribution of the cellular and humoral immune responses to the control of shedding of Mycobacterium avium ssp. paratuberculosis in cattle. Vet Res (in press)", "Klinkenberg D, Koets A (2015) The long subclinical phase of Mycobacterium avium ssp. paratuberculosis infections explained without adaptive immunity. Vet Res (in press)", _x000D_
"de Silva K, Begg DJ, Plain KM, Purdie AC, Kawaji S, Dhand NK, Whittington RJ (2013) Can early host responses to mycobacterial infection predict eventual disease outcomes? Prev Vet Med 112:203–212", "Nielsen SS, Ersbøll AK (2006) Age at occurrence of Mycobacterium avium subspecies paratuberculosis in naturally infected dairy cows. J Dairy Sci 89:4557–4566", "Louzoun Y, Mitchell R, Behar H, Schukken Y (2015) Two state model for a constant disease hazard in paratuberculosis (and other bovine diseases). Vet Res (in press)"_x000D_
), journal.title = c("Nature", "J Virol", "Annu Rev Microbiol", "J Virol", "Curr Opin Struct Biol", "Eur J Immunol", "Lancet", "J Virol", "PLoS One", "Vet Clin North Am Food Anim Pract", "J Dairy Sci", "J Dairy Sci", "J Gen Virol", "AIDS", NA, "Epidemiol Infect", "J Dairy Sci", "J Clin Microbiol", "Prev Vet Med", "Prev Vet Med", "Vet Immunol Immunopathol", NA, "J Am Stat Assoc", "Prev Vet Med", "Biometrics", "J Comp Graph Stat", "Biometrika", NA, NA, "Prev Vet Med", "J Dairy Sci", NA), volume.title = c(NA, _x000D_
NA, NA, NA, NA, NA, NA, NA, NA, NA, NA, NA, NA, NA, "Longitudinal data collection of Mycobacterium avium subspecies paratuberculosis infections in dairy herds", NA, NA, NA, NA, NA, NA, NA, NA, NA, NA, NA, NA, NA, NA, NA, NA, NA))</t>
  </si>
  <si>
    <t>188</t>
  </si>
  <si>
    <t>list(date = "2015-06-19", content.version = "unspecified", delay.in.days = 0, URL = "http://creativecommons.org/licenses/by/4.0")</t>
  </si>
  <si>
    <t>list(value = c("15 September 2014", "14 March 2015", "19 June 2015"), order = 1:3, name = c("received", "accepted", "first_online"), label = c("Received", "Accepted", "First Online"), group.name = c("ArticleHistory", "ArticleHistory", "ArticleHistory"), group.label = c("Article History", "Article History", "Article History"))</t>
  </si>
  <si>
    <t>2003-04-01</t>
  </si>
  <si>
    <t>10.2460/ajvr.2003.64.479</t>
  </si>
  <si>
    <t>479-484</t>
  </si>
  <si>
    <t>Longitudinal study to investigate variation in results of repeated ELISA and culture of fecal samples for Mycobacterium avium subsp paratuberculosis in commercial dairy herds</t>
  </si>
  <si>
    <t>&lt;jats:title&gt;Abstract&lt;/jats:title&gt;_x000D_
				&lt;jats:p&gt;_x000D_
					&lt;jats:bold&gt;Objective&lt;/jats:bold&gt;—To determine sources and amounts of_x000D_
variation in a kinetics ELISA (KELA) and results of culture_x000D_
of fecal samples for &lt;jats:italic&gt;Mycobacterium avium&lt;/jats:italic&gt; subsp_x000D_
&lt;jats:italic&gt;paratuberculosis&lt;/jats:italic&gt; (MAP) in repeated tests of individual_x000D_
cows.&lt;/jats:p&gt;_x000D_
				&lt;jats:p&gt;_x000D_
					&lt;jats:bold&gt;Animals&lt;/jats:bold&gt;—112 cows on 6 commercial dairy farms in_x000D_
New York.&lt;/jats:p&gt;_x000D_
				&lt;jats:p&gt;_x000D_
					&lt;jats:bold&gt;Procedure&lt;/jats:bold&gt;—A nonrandom longitudinal study was_x000D_
conducted from January 2001 to March 2002. A KELA_x000D_
was performed monthly, and MAP culture was performed_x000D_
bimonthly. Cow- and herd-level data were collected._x000D_
The KELA and culture results were analyzed by_x000D_
use of models that corrected for clustering within_x000D_
herds and repeated measures on cows.&lt;/jats:p&gt;_x000D_
				&lt;jats:p&gt;_x000D_
					&lt;jats:bold&gt;Results&lt;/jats:bold&gt;—Cows of second or higher lactation had_x000D_
increased KELA values, compared with values for_x000D_
first-lactation cows. Cows had lowest KELA values_x000D_
during the first 15 days in milk; KELA values increased_x000D_
until 60 days in milk and then stabilized. Moderate_x000D_
and heavy shedders had significantly higher KELA values_x000D_
than culture-negative cows, and KELA values of_x000D_
shedders progressively increased over time. On average,_x000D_
the KELA value was significantly increased 132_x000D_
days after a cow was first detected to be a moderate_x000D_
shedder and 236 days after a cow was first detected_x000D_
to be a low shedder.&lt;/jats:p&gt;_x000D_
				&lt;jats:p&gt;_x000D_
					&lt;jats:bold&gt;Conclusions and Clinical Relevance&lt;/jats:bold&gt;—Analysis suggests_x000D_
that KELA results vary on a cow-level on the_x000D_
basis of lactation number and stage of lactation. High_x000D_
KELA values indicate heavy fecal shedding, but the_x000D_
KELA is not useful in identifying low and moderate_x000D_
shedders that can require up to 236 days to have a_x000D_
significant increase in KELA value. (&lt;jats:italic&gt;Am J Vet Res&lt;/jats:italic&gt;_x000D_
2003;64:479–484)&lt;/jats:p&gt;</t>
  </si>
  <si>
    <t>list(given = c("Gerdien", "Christine R.", "Susan M.", "Sang J.", "Ynte H."), family = c("van Schaik", "Rossiter", "Stehman", "Shin", "Schukken"), sequence = c("first", "additional", "additional", "additional", "additional"))</t>
  </si>
  <si>
    <t>list(URL = c("https://avmajournals.avma.org/view/journals/ajvr/64/4/ajvr.64.4.479.xml", "https://avmajournals.avma.org/downloadpdf/journals/ajvr/64/4/ajvr.64.4.479.xml", "https://avmajournals.avma.org/downloadpdf/journals/ajvr/64/4/ajvr.64.4.479.xml"), content.type = c("text/html", "text/html", "unspecified"), content.version = c("vor", "vor", "vor"), intended.application = c("text-mining", "syndication", "similarity-checking"))</t>
  </si>
  <si>
    <t>list(key = c("p_1_411", "p_2_412", "p_3_413", "p_4_414", "p_5_415", "p_6_416", "p_7_417", "p_8_418", "p_9_419", "p_10_420", "p_11_421", "p_12_422", "p_13_423"), doi.asserted.by = c("publisher", "crossref", NA, NA, NA, NA, "crossref", NA, "crossref", "crossref", "crossref", NA, NA), DOI = c("10.1016/S0378-1135(00)00324-2", "10.2460/javma.2001.218.1163", NA, NA, NA, NA, "10.1177/104063870201400206", NA, "10.1109/TAC.1974.1100705", "10.1093/biomet/73.1.13", "10.1111/j.1751-0813.2001.tb11980.x", NA, _x000D_
NA), first.page = c(NA, "1163", NA, NA, NA, NA, "126", NA, NA, "13", "267", NA, NA), volume = c(NA, "218", NA, NA, NA, NA, "14", NA, NA, "73", "79", NA, NA), author = c(NA, "Dargatz DA", NA, NA, NA, NA, "Kim SG", NA, NA, "Liang KH", "Whittington RJ", NA, NA), year = c(NA, "2001", NA, NA, NA, NA, "2002", NA, NA, "1986", "2001", NA, NA), journal.title = c(NA, "J Am Vet Med Assoc", NA, NA, NA, NA, "J Vet Diagn Invest", NA, NA, "Biometrika", "Aust Vet J", NA, NA), unstructured = c(NA, NA, "Hirst H, Garry F, Goodell G, etalFindings from repeated testing for Johne's disease in Colorado dairy cattle utilizing the IDEXX ELISA, in Proceedings. 9th Symp Int Soc Vet Epidemiol Econ 2000:1286-1288.", _x000D_
"Whitlock RH, Hutchinson LT, Sweeney RW, etalPattern of detection of M paratuberculosis infected cattle in ten dairy herds cultured every six months for four years, in Proceedings. 4th Int Colloquium Paratuberculosis 1994;47-53.", "Balzer SE, Teubert DG, Collins MT. Temporal study to evaluate the serum antibody ELISA, gamma interferon test kit, and radiometric fecal culture for diagnosis of paratuberculosis in naturally infected adult dairy cattle, in Proceedings. 4th Int Colloquium Paratuberculosis 1994;54-60.", _x000D_
"Jacobson RH, Rossiter CA, Chang YF, etalA new paradigm for interpretation of paratuberculosis serology: profiling of herds based on multiple thresholds of ELISA, in Proceedings. 4th Int Colloquium Paratuberculosis 1995;77-82.", NA, "Diggle PJ, Liang KH, Zeger SL. In: Diggle PJ, Liang KH, Zeger SL, eds. Analysis of longitudinal data. New York: Oxford University Press, 1994.", "Akaike H. A new look at the statistical model identification. IEEE Trans Autom Control 1974;AC-19:716-723.", NA, NA, "Sockett DC, Heisey D, Collins MT. Estimating point prevalence of paratuberculosis in a cattle herd from the results of a screening test by standard methods leads to errors because diagnostic test sensitivity is not constant among herds with differing rates of M. paratuberculosis infection, in Proceedings. 4th Int Colloquium Paratuberculosis 1995:68-69.", _x000D_
"Van Schaik G, Schukken YH, Stehman SM, etalEvaluation of a kinetics ELISA to detect faecal shedding of M. paratuberculosis in dairy herds, in Proceedings. 7th Int Colloquium Paratuberculosis 2002;in press."))</t>
  </si>
  <si>
    <t>2016-11</t>
  </si>
  <si>
    <t>10.1016/j.jtbi.2016.08.014</t>
  </si>
  <si>
    <t>105-117</t>
  </si>
  <si>
    <t>Modeling of Mycobacterium avium subsp. paratuberculosis dynamics in a dairy herd: An individual based approach</t>
  </si>
  <si>
    <t>list(given = c("Mohammad A.", "Rebecca L.", "Ynte H.", "Yrjö T."), family = c("Al-Mamun", "Smith", "Schukken", "Gröhn"), sequence = c("first", "additional", "additional", "additional"))</t>
  </si>
  <si>
    <t>list(URL = c("https://api.elsevier.com/content/article/PII:S0022519316302478?httpAccept=text/xml", "https://api.elsevier.com/content/article/PII:S0022519316302478?httpAccept=text/plain"), content.type = c("text/xml", "text/plain"), content.version = c("vor", "vor"), intended.application = c("text-mining", "text-mining"))</t>
  </si>
  <si>
    <t>list(key = c("10.1016/j.jtbi.2016.08.014_bib1", "10.1016/j.jtbi.2016.08.014_bib2", "10.1016/j.jtbi.2016.08.014_bib3", "10.1016/j.jtbi.2016.08.014_bib4", "10.1016/j.jtbi.2016.08.014_bib5", "10.1016/j.jtbi.2016.08.014_bib6", "10.1016/j.jtbi.2016.08.014_bib7", "10.1016/j.jtbi.2016.08.014_bib8", "10.1016/j.jtbi.2016.08.014_bib9", "10.1016/j.jtbi.2016.08.014_bib10", "10.1016/j.jtbi.2016.08.014_bib501", "10.1016/j.jtbi.2016.08.014_bib11", "10.1016/j.jtbi.2016.08.014_bib12", "10.1016/j.jtbi.2016.08.014_bib13", _x000D_
"10.1016/j.jtbi.2016.08.014_bib14", "10.1016/j.jtbi.2016.08.014_bib15", "10.1016/j.jtbi.2016.08.014_bib16", "10.1016/j.jtbi.2016.08.014_bib17", "10.1016/j.jtbi.2016.08.014_bib18", "10.1016/j.jtbi.2016.08.014_bib19", "10.1016/j.jtbi.2016.08.014_bib20", "10.1016/j.jtbi.2016.08.014_bib21", "10.1016/j.jtbi.2016.08.014_bib22", "10.1016/j.jtbi.2016.08.014_bib23", "10.1016/j.jtbi.2016.08.014_bib24", "10.1016/j.jtbi.2016.08.014_bib25", "10.1016/j.jtbi.2016.08.014_bib26", "10.1016/j.jtbi.2016.08.014_bib27", _x000D_
"10.1016/j.jtbi.2016.08.014_bib28", "10.1016/j.jtbi.2016.08.014_bib29", "10.1016/j.jtbi.2016.08.014_bib30", "10.1016/j.jtbi.2016.08.014_bib31", "10.1016/j.jtbi.2016.08.014_bib32", "10.1016/j.jtbi.2016.08.014_bib33", "10.1016/j.jtbi.2016.08.014_bib34", "10.1016/j.jtbi.2016.08.014_bib35", "10.1016/j.jtbi.2016.08.014_bib36", "10.1016/j.jtbi.2016.08.014_bib37", "10.1016/j.jtbi.2016.08.014_bib38", "10.1016/j.jtbi.2016.08.014_bib39", "10.1016/j.jtbi.2016.08.014_bib40", "10.1016/j.jtbi.2016.08.014_bib41", _x000D_
"10.1016/j.jtbi.2016.08.014_bib42", "10.1016/j.jtbi.2016.08.014_bib43", "10.1016/j.jtbi.2016.08.014_bib44", "10.1016/j.jtbi.2016.08.014_bib45", "10.1016/j.jtbi.2016.08.014_bib46", "10.1016/j.jtbi.2016.08.014_bib502", "10.1016/j.jtbi.2016.08.014_bib47", "10.1016/j.jtbi.2016.08.014_bib48", "10.1016/j.jtbi.2016.08.014_bib503", "10.1016/j.jtbi.2016.08.014_bib49", "10.1016/j.jtbi.2016.08.014_bib505", "10.1016/j.jtbi.2016.08.014_bib506"), first.page = c("363", "40", NA, "399", "231", "583", "21", "1912", _x000D_
"1638", NA, "159", "613", "32", "92", "1896", "599", "225", "69", "1551", "6942", "97", "4599", "525", "135", "1190", "148", "116", "360", "66", "215", "189", NA, "149", "1849", NA, "179", "53", "1811", "893", "186", "68", "19", NA, NA, "2653", "3513", "298", "477", NA, "2285", "479", "267", "42", NA), article.title = c("Modeling of prevalence development in paratuberculosis control program in a dairy herd", "Paratuberculosis and Crohn's disease", NA, "Dutch paratuberculosis programme history, principles and development", _x000D_
"Paratuberculosis: eradication: control and diagnostic methods", "Cost effective control strategies for Johne's disease in dairy herds", "Simulation model of paratuberculosis control in a dairy herd", "Consensus recommendations on diagnostic testing for the detection of paratuberculosis in cattle in the United States", "Successful control of Johne's disease in nine dairy herds: results of a six-year field trial", NA, "Accounting for uncertainty in model-based prevalence estimation: paratuberculosis control in dairy herds", _x000D_
"Reproductive risk factors for culling and productive life in large dairy herds in the eastern United States between 2001 and 2006", "Risk factors associated with transmission of Mycobacterium avium subsp. paratuberculosis to calves within dairy herd: a systematic review", "Decision analysis model for paratuberculosis control in commercial dairy herds", "Invited review: culling: nomenclature, definitions, and recommendations", "Control of paratuberculosis in dairy herds", "A simulation of Johne's disease control", _x000D_
"Development of the Dutch Johne's disease control program supported by a simulation model", "Effects of clinical mastitis caused by grampositive and gram-negative bacteria and other organisms on the probability of conception in New York State Holstein dairy cows", "Effects of pathogen-specific clinical mastitis on probability of conception in Holstein dairy cows", "A stochastic model simulating paratuberculosis in dairy herd", "Economy, efficacy, and feasibility of a risk-based control program against paratuberculosis", _x000D_
"Epidemiology and economics of paratuberculosis", "The importance of culling in Johne's disease control", "Stochastic simulations of a multi-group compartmental model for Johne's disease on US dairy herds with test-based culling intervention", "Impact of imperfect Mycobacterium avium subsp. paratuberculosis vaccines in dairy herds: a mathematical modeling approach", "Within-herd contact structure and transmission of Mycobacterium avium subspecies paratuberculosis in a persistently infected dairy cattle herd", _x000D_
"Simulation modeling to evaluate the persistence of Mycobacterium avium subsp. paratuberculosis (MAP) on commercial dairy farms in the United States", "Differences in intermittent and continuous fecal shedding patterns between natural and experimental Mycobacterium avium subspecies paratuberculosis infections in cattle", "Back to the real world: connecting models with data", "Susceptibility to and diagnosis of Mycobacterium avium subspecies paratuberculosis infection in dairy calves: a review", NA, _x000D_
"Time to the occurrence of a decline in milk production in cows with various paratuberculosis antibody profiles", "Effect of management practices on paratuberculosis prevalence in Danish dairy herds", NA, "Herd-level economic losses associated with Johne's disease on US dairy operations", "A deterministic and stochastic simulation model for intra-herd paratuberculosis transmission", "Dynamics of endemic infectious diseases of animal and human importance on three dairy herds in the northeastern United States", _x000D_
"Molecular epidemiology of Mycobacterium avium subsp. paratuberculosis in a longitudinal study of three dairy herds", "Herd management practices and the transmission of Johne's disease within infected dairy herds in Victoria, Australia", "Agent-based model for Johne's disease dynamics in a dairy herd", "Longitudinal data collection of Mycobacterium avium subspecies Paratuberculosis infections in dairy herds: the value of precise field data", NA, NA, "A longitudinal study on the impact of Johne's disease status on milk production in individual cows", _x000D_
"The effect of Johne's disease status on reproduction and culling in dairy cattle", "A new compartmental model of Mycobacterium avium subsp. paratuberculosis infection dynamics in cattle", "Mycobacterium paratuberculosis isolated from fetuses of infected cows not manifesting signs of the disease", NA, "Development of a national genetic evaluation for cow fertility", "Longitudinal study to investigate variation in results of repeated ELISA and culture of fecal samples for Mycobacterium avium subsp. paratuberculosis in commercial dairy herds", _x000D_
"Progress towards understanding the spread, detection and control of Mycobacterium avium subsp paratuberculosis in animal populations", NA, NA), volume = c("108", NA, NA, "77", "44", "61", "14", "229", "93", NA, "8", "93", "26", "75", "89", "27", "54", "60", "93", "97", "78", "91", "27", "254", "264", "108", "100", "83", "46", "118", "121", NA, "92", "94", NA, "40", "35", "92", "49", "95", "46", "46", NA, NA, "92", "93", "122", "53", NA, "87", "64", "79", NA, NA), author = c("Beyerbach", "Behr", _x000D_
"Behr", "Benedictus", "Benedictus", "Cho", "Collins", "Collins", "Collins", NA, "Davidson", "De Vries", "Doré", "Dorshorst", "Fetrow", "Garry", "Groenendaal", "Groenendaal", "Hertl", "Hertl", "Kudahl", "Kudahl", "Lombard", "Lu", "Lu", "Lu", "Marce", "Mitchell", "Mitchell", "Mitchell", "Mortier", NA, "Nielsen", "Nielsen", "NRC", "Ott", "Pouillot", "Pradhan", "Pradhan", "Ridge", "Robins", "Schukken", NA, NA, "Smith", "Smith", "Smith", "Sweeney", NA, "VanRaden", "van Schaik", "Whittington", "Whitlock", _x000D_
"Whitlock"), year = c("2001", "2010", "2010", "2000", "2003", "2013", "1992", "2006", "2010", NA, "2012", "2010", "2012", "2006", "2006", "2011", "2002", "2003", "2010", "2014", "2007", "2008", "2011", "2008", "2010", "2013", "2011", "2008", "2015", "2015", "2015", NA, "2009", "2011", "2003", "1999", "2004", "2009", "2011", "2010", "2015", "2015", NA, NA, "2009", "2010", "2015", "1992", NA, "2004", "2003", "2001", "2005", "2005"), journal.title = c("Dtsch. Tierarztl. Wochenschr.", NA, NA, "Vet. Microbiol.", _x000D_
"Acta Vet. Scand.", "Can. J. Agric. Econ.", "Prev. Vet. Med.", "J. Am. Vet. Med. Assoc.", "J. Dairy Sci.", NA, "BMC Vet. Res", "J. Dairy Sci.", "J. Vet. Intern. Med.", "Prev. Vet. Med.", "J. Dairy Sci.", "Vet. Clin. North Am. Food Anim. Pr.", "Prev. Vet. Med.", "Prev. Vet. Med.", "J. Dairy Sci.", "J. Dairy Sci.", "Prev. Vet. Med.", "J. Dairy Sci.", "Vet. Clin. North Am. Food Anim. Pr.", "J. Theor. Biol.", "J. Theor. Biol.", "Prev. Vet. Med.", "Prev. Vet. Med.", "Prev. Vet. Med.", "Vet. Res.", "Prev. Vet. Med.", _x000D_
"Prev. Vet. Med.", NA, "J. Dairy Sci.", "J. Dairy Sci.", NA, "Prev. Vet. Med.", "Vet. Res.", "J. Dairy Sci.", "J. Clin. Microbiol.", "Prev. Vet. Med.", "Vet. Res.", "Vet. Res.", NA, NA, "J. Dairy Sci.", "J. Dairy Sci.", "Prev. Vet. Med.", "Am. J. Vet. Res", NA, "J. Dairy Sci.", "Am. J. Vet. Res", "Aust. Vet. J.", NA, NA), series.title = c(NA, "Paratuberculosis: Organism, Disease, Control", "Paratuberculosis: Organism, Disease, Control", NA, NA, NA, NA, NA, NA, NA, NA, NA, NA, NA, NA, NA, NA, NA, _x000D_
NA, NA, NA, NA, NA, NA, NA, NA, NA, NA, NA, NA, NA, NA, NA, NA, "Diagnosis and Control of Johne's Disease", NA, NA, NA, NA, NA, NA, NA, NA, NA, NA, NA, NA, NA, NA, NA, NA, NA, "Map super-shedders: another factor in the control of Johne’s disease", "Estimation of parameters on the vertical transmission of MAP in a low-prevalence dairy herd"), doi.asserted.by = c(NA, NA, NA, "crossref", NA, "crossref", "crossref", "crossref", "crossref", NA, "crossref", "crossref", "crossref", "crossref", "crossref", _x000D_
"crossref", "crossref", "crossref", "crossref", "crossref", "crossref", "crossref", "crossref", "crossref", "crossref", "crossref", "crossref", "crossref", "crossref", "crossref", "crossref", NA, "crossref", "crossref", NA, "crossref", "crossref", "crossref", "crossref", "crossref", "crossref", "crossref", NA, NA, "crossref", "crossref", "crossref", "crossref", NA, "crossref", "crossref", "crossref", NA, NA), DOI = c(NA, NA, NA, "10.1016/S0378-1135(00)00325-4", NA, "10.1111/j.1744-7976.2012.01270.x", _x000D_
"10.1016/0167-5877(92)90081-P", "10.2460/javma.229.12.1912", "10.3168/jds.2009-2664", NA, "10.1186/1746-6148-8-159", "10.3168/jds.2009-2573", "10.1111/j.1939-1676.2011.00854.x", "10.1016/j.prevetmed.2006.02.002", "10.3168/jds.S0022-0302(06)72257-3", "10.1016/j.cvfa.2011.07.006", "10.1016/S0167-5877(02)00027-2", "10.1016/S0167-5877(03)00083-7", "10.3168/jds.2009-2599", "10.3168/jds.2014-8203", "10.1016/j.prevetmed.2006.05.015", "10.3168/jds.2008-1257", "10.1016/j.cvfa.2011.07.012", "10.1016/j.jtbi.2008.05.008", _x000D_
"10.1016/j.jtbi.2010.03.034", "10.1016/j.prevetmed.2012.08.001", "10.1016/j.prevetmed.2011.02.004", "10.1016/j.prevetmed.2007.09.006", "10.1186/s13567-015-0188-x", "10.1016/j.prevetmed.2014.12.009", "10.1016/j.prevetmed.2015.08.011", NA, "10.3168/jds.2008-1488", "10.3168/jds.2010-3817", NA, "10.1016/S0167-5877(99)00037-9", "10.1051/vetres:2003046", "10.3168/jds.2008-1486", "10.1128/JCM.01107-10", "10.1016/j.prevetmed.2010.05.001", "10.1186/s13567-015-0195-y", "10.1186/s13567-015-0187-y", NA, NA, _x000D_
"10.3168/jds.2008-1832", "10.3168/jds.2009-2742", "10.1016/j.prevetmed.2015.10.008", "10.2460/ajvr.1991.53.04.477", NA, "10.3168/jds.S0022-0302(04)70049-1", "10.2460/ajvr.2003.64.479", "10.1111/j.1751-0813.2001.tb11980.x", NA, NA), unstructured = c(NA, NA, NA, NA, NA, NA, NA, NA, NA, "Dairy Management-UW Extension, 2015. 〈http://dysci.wisc.edu/research/dairy-management/〉 (Accessed 10.12.15)", NA, NA, NA, NA, NA, NA, NA, NA, NA, NA, NA, NA, NA, NA, NA, NA, NA, NA, NA, NA, NA, "NAHMS, 2007. Dairy 2007 – Johne's Disease on U.S. Dairies, 1991–2007. National Animal Health Monitoring System, Fort Collins, CO.", _x000D_
NA, NA, NA, NA, NA, NA, NA, NA, NA, NA, "SDBbio, 2014. Review of On-Farm Bovine Johne’s Disease Management Strategies for Victorian Cattle Herds, Final project report 〈http://www.vff.org.au/〉 (accessed 12.12.15).", "Saltelli, A., Chan, K., Scott, E.M. (Eds.), 2000. Sensitivity Analysis. John Wiley and Sons Ltd., Chichester, NY", NA, NA, NA, NA, "USDA, 2007. Part I: Reference of Dairy Cattle Health and Management Practices in the United States.", NA, NA, NA, NA, NA), issue = c(NA, NA, NA, NA, _x000D_
NA, NA, NA, NA, NA, NA, "1", NA, NA, NA, NA, NA, NA, NA, NA, "11", NA, NA, NA, NA, NA, NA, NA, "3–4", NA, NA, "3–4", NA, NA, "4", NA, NA, NA, "4", "3", NA, "1", NA, NA, NA, NA, NA, "3", NA, NA, "7", NA, "4", NA, NA))</t>
  </si>
  <si>
    <t>S0022519316302478</t>
  </si>
  <si>
    <t>list(DOI = c("10.13039/100000199", "10.13039/100005825"), name = c("U.S. Department of Agriculture", "National Institute of Food and Agriculture"), doi.asserted.by = c("publisher", "publisher"), award = c("2014-67015-2240", "2014-67015-2240"), id.id = c("10.13039/100000199", "10.13039/100005825"), id.id.type = c("DOI", "DOI"), id.asserted.by = c("publisher", "publisher"))</t>
  </si>
  <si>
    <t>list(date = c("2016-11-01", "2017-08-18"), content.version = c("tdm", "am"), delay.in.days = c(0, 290), URL = c("https://www.elsevier.com/tdm/userlicense/1.0/", "http://www.elsevier.com/open-access/userlicense/1.0/"))</t>
  </si>
  <si>
    <t>list(value = c("Elsevier", "Modeling of Mycobacterium avium subsp. paratuberculosis dynamics in a dairy herd: An individual based approach", "Journal of Theoretical Biology", "https://doi.org/10.1016/j.jtbi.2016.08.014", "article", "© 2016 Elsevier Ltd. All rights reserved."), name = c("publisher", "articletitle", "journaltitle", "articlelink", "content_type", "copyright"), label = c("This article is maintained by", "Article Title", "Journal Title", "CrossRef DOI link to publisher maintained version", _x000D_
"Content Type", "Copyright"))</t>
  </si>
  <si>
    <t>2021-01</t>
  </si>
  <si>
    <t>10.1016/j.prevetmed.2020.105228</t>
  </si>
  <si>
    <t>105228</t>
  </si>
  <si>
    <t>Modelling transmission and control of Mycobacterium avium subspecies paratuberculosis within Irish dairy herds with compact spring calving</t>
  </si>
  <si>
    <t>list(given = c("F.", "R.", "P.", "C.", "G.", "S.J.", "P."), family = c("Biemans", "Ben Romdhane", "Gontier", "Fourichon", "Ramsbottom", "More", "Ezanno"), sequence = c("first", "additional", "additional", "additional", "additional", "additional", "additional"))</t>
  </si>
  <si>
    <t>list(URL = c("https://api.elsevier.com/content/article/PII:S0167587720309120?httpAccept=text/xml", "https://api.elsevier.com/content/article/PII:S0167587720309120?httpAccept=text/plain"), content.type = c("text/xml", "text/plain"), content.version = c("vor", "vor"), intended.application = c("text-mining", "text-mining"))</t>
  </si>
  <si>
    <t>list(key = c("10.1016/j.prevetmed.2020.105228_bib0005", "10.1016/j.prevetmed.2020.105228_bib0010", "10.1016/j.prevetmed.2020.105228_bib0015", "10.1016/j.prevetmed.2020.105228_bib0020", "10.1016/j.prevetmed.2020.105228_bib0025", "10.1016/j.prevetmed.2020.105228_bib0030", "10.1016/j.prevetmed.2020.105228_bib0035", "10.1016/j.prevetmed.2020.105228_bib0040", "10.1016/j.prevetmed.2020.105228_bib0045", "10.1016/j.prevetmed.2020.105228_bib0050", "10.1016/j.prevetmed.2020.105228_bib0055", "10.1016/j.prevetmed.2020.105228_bib0060", _x000D_
"10.1016/j.prevetmed.2020.105228_bib0065", "10.1016/j.prevetmed.2020.105228_bib0070", "10.1016/j.prevetmed.2020.105228_bib0075", "10.1016/j.prevetmed.2020.105228_bib0080", "10.1016/j.prevetmed.2020.105228_bib0085", "10.1016/j.prevetmed.2020.105228_bib0090", "10.1016/j.prevetmed.2020.105228_bib0095", "10.1016/j.prevetmed.2020.105228_bib0100", "10.1016/j.prevetmed.2020.105228_bib0105", "10.1016/j.prevetmed.2020.105228_bib0110", "10.1016/j.prevetmed.2020.105228_bib0115", "10.1016/j.prevetmed.2020.105228_bib0120", _x000D_
"10.1016/j.prevetmed.2020.105228_bib0125", "10.1016/j.prevetmed.2020.105228_bib0130", "10.1016/j.prevetmed.2020.105228_bib0135", "10.1016/j.prevetmed.2020.105228_bib0140", "10.1016/j.prevetmed.2020.105228_bib0145", "10.1016/j.prevetmed.2020.105228_bib0150", "10.1016/j.prevetmed.2020.105228_bib0155", "10.1016/j.prevetmed.2020.105228_bib0160"), doi.asserted.by = c("crossref", "crossref", "crossref", "crossref", "crossref", "crossref", "crossref", NA, "crossref", "crossref", "crossref", "crossref", _x000D_
"crossref", "crossref", "crossref", "crossref", NA, "crossref", "crossref", "crossref", "crossref", "crossref", "crossref", NA, NA, "crossref", "crossref", NA, NA, "crossref", NA, "crossref"), first.page = c("125", "1", "157", "352", "1283", "60", "5019", NA, "4599", NA, "455", "4455", "116", "36", "95", "7", NA, "1036", "613", "1", "5194", "6", "693", NA, NA, "3526", "1945", NA, NA, "30", NA, "37"), DOI = c("10.1111/tbed.12723", "10.1186/s13567-015-0247-3", "10.1016/j.jtbi.2017.09.012", "10.1016/j.vetpar.2014.05.029", _x000D_
"10.3168/jds.2009-2407", "10.1186/s13567-018-0557-3", "10.3168/jds.2014-9241", NA, "10.3168/jds.2008-1257", "10.1371/annotation/44f299df-fbe6-4ed2-b802-1616e2cb36ee", "10.1186/2046-0481-61-7-455", "10.3168/jds.2010-3139", "10.1016/j.prevetmed.2011.02.004", "10.1186/1297-9716-42-36", "10.1016/j.prevetmed.2016.04.014", "10.1016/j.prevetmed.2017.04.001", NA, "10.3390/ani3041036", "10.1017/S1751731108001699", "10.1186/s13567-015-0188-x", "10.3168/jds.2014-8211", "10.1016/j.vetimm.2012.05.013", "10.1136/vr.105336", _x000D_
NA, NA, "10.3168/jds.2014-8516", "10.3168/jds.S0022-0302(04)73353-6", NA, NA, "10.1016/j.prevetmed.2017.04.005", NA, "10.1016/j.tvjl.2009.01.007"), article.title = c("Knowledge gaps that hamper prevention and control of Mycobacterium avium subspecies paratuberculosis infection", "Modelling of paratuberculosis spread between dairy cattle farms at a regional scale", "Controlling bovine paratuberculosis at a regional scale: towards a decision modelling tool", "Veterinary Parasitology Parasite control practices on pasture-based dairy farms in the Republic of Ireland", _x000D_
"Extended lactations in a seasonal-calving pastoral system of production to modulate the effects of reproductive failure", "Control measures to prevent the increase of paratuberculosis prevalence in dairy cattle herds: an individual-based modelling approach", "Invited review: the economic impact and control of paratuberculosis in cattle", NA, "Economy, efficacy, and feasibility of a risk-based control program against paratuberculosis", "Evalution of the “Iceberg phenomenon” in Johne’s disease through mathematical modelling", _x000D_
"Trends in cow numbers and culling rate in the Irish cattle population, 2003 to 2006", "Invited review: modeling within-herd transmission of Mycobacterium avium subspecies paratuberculosis in dairy cattle: a review", "Within-herd contact structure and transmission of Mycobacterium avium subspecies paratuberculosis in a persistently infected dairy cattle herd", "Predicting fadeout versus persistence of paratuberculosis in a dairy cattle herd for management and control purposes: a modelling study", _x000D_
"Bayesian estimation of prevalence of paratuberculosis in dairy herds enrolled in a voluntary Johne’s Disease Control Programme in Ireland", "Johne’s disease in the eyes of Irish cattle farmers: a qualitative narrative research approach to understanding implications for disease management", "A review of paratuberculosis in dairy herds — part 1: epidemiology", "Why Do So Many Calves Die on Modern Dairy Farms and What Can We Do about Calf Welfare in the Future?", "Prevalence of, and risk factors associated with, perinatal calf mortality in pasture-based Holstein-Friesian cows", _x000D_
"Differences in intermittent and continuous fecal shedding patterns between natural and experimental Mycobacterium avium subspecies paratuberculosis infections in cattle Modeling Johne’s disease: From the inside out Dr Ad Koets and Prof Yrjo Grohn", "Evaluation of testing strategies to identify infected animals at a single round of testing within dairy herds known to be infected with Mycobacterium avium ssp. paratuberculosis", "Effect of days in milk and milk yield on testing positive in milk antibody ELISA to Mycobacterium avium subsp. Paratuberculosis in dairy cattle", _x000D_
"Association between results of diagnostic tests for bovine tuberculosis and Johne’s disease in cattle", NA, NA, "Factors associated with the financial performance of spring-calving, pasture-based dairy farms", "Description and validation of the moorepark dairy system model", NA, NA, "Patterns of calving and young stock movement in Ireland and their implications for BVD serosurveillance", NA, "Evidence for age susceptibility of cattle to Johne’s disease"), volume = c("65", "46", "435", "204", _x000D_
"93", "49", "98", NA, "91", "8", "61", "93", "100", "42", "128", "141", NA, NA, "2", "46", "98", "149", "185", NA, NA, "98", NA, NA, NA, "142", NA, "184"), author = c("Barkema", "Beaunée", "Beaunée", "Bloemhoff", "Butler", "Camanes", "Garcia", "Garnier", "Kudahl", "Magombedze", "Maher", "Marcé", "Marcé", "Marcé", "McAloon", "McAloon", "McAloon", "Mee", "Mee", "Mitchell", "More", "Nielsen", "Picasso-Risso", "Quinn", "R Core Team", "Ramsbottom", "Shalloo", "Stroustrup", "Teagasc", "Tratalos", _x000D_
"Wickham", "Windsor"), year = c("2018", "2015", "2017", "2014", "2010", "2018", "2015", "2018", "2008", "2013", "2008", "2010", "2011", "2011", "2016", "2017", "2019", "2013", "2008", "2015", "2015", "2012", "2019", "2005", "2018", "2015", "2004", "2000", "2016", "2017", "2016", "2010"), journal.title = c("Transbound. Emerg. Dis.", "Vet. Res.", "J. Theor. Biol.", "Vet. Parasitol.", "J. Dairy Sci.", "Vet. Res.", "J. Dairy Sci.", NA, "J. Dairy Sci.", "PLoS One", "Ir. Vet. J.", "J. Dairy Sci.", "Prev. Vet. Med.", _x000D_
"Vet. Res.", "Prev. Vet. Med.", "Prev. Vet. Med.", "Vet. J.", "Anim.", "Anim.", "Vet. Res.", "J. Dairy Sci.", "Vet. Immunol. Immunopathol.", "Vet. Rec.", NA, NA, "J. Dairy Sci.", "J. Dairy Sci.", NA, NA, "Prev. Vet. Med.", NA, "Vet. J."), series.title = c(NA, NA, NA, NA, NA, NA, NA, "Viridis: Default Color Maps From “matplotlib” (No. 0.5.1)", NA, NA, NA, NA, NA, NA, NA, NA, NA, NA, NA, NA, NA, NA, NA, "Modelling Lactation and Liveweight Curves in Irish Dairy Cows", "R: A Language and Environment for Statistical Computing", _x000D_
NA, NA, "The C++ Programming Language", "Dairy Manual", NA, "ggplot2: Elegant Graphics for Data Analysis", NA), issue = c(NA, NA, NA, NA, NA, NA, NA, NA, NA, NA, NA, NA, NA, NA, NA, NA, NA, NA, "4", NA, NA, NA, NA, NA, NA, NA, NA, NA, NA, NA, NA, NA))</t>
  </si>
  <si>
    <t>S0167587720309120</t>
  </si>
  <si>
    <t>list(DOI = "10.13039/501100001584", name = "Department of Agriculture, Food and the Marine, Ireland", doi.asserted.by = "publisher", id.id = "10.13039/501100001584", id.id.type = "DOI", id.asserted.by = "publisher")</t>
  </si>
  <si>
    <t>list(date = c("2021-01-01", "2020-11-30"), content.version = c("tdm", "vor"), delay.in.days = c(0, 0), URL = c("https://www.elsevier.com/tdm/userlicense/1.0/", "http://creativecommons.org/licenses/by-nc-nd/4.0/"))</t>
  </si>
  <si>
    <t>list(value = c("Elsevier", "Modelling transmission and control of Mycobacterium avium subspecies paratuberculosis within Irish dairy herds with compact spring calving", "Preventive Veterinary Medicine", "https://doi.org/10.1016/j.prevetmed.2020.105228", "article", "© 2020 The Author(s). Published by Elsevier B.V."), name = c("publisher", "articletitle", "journaltitle", "articlelink", "content_type", "copyright"), label = c("This article is maintained by", "Article Title", "Journal Title", "CrossRef DOI link to publisher maintained version", _x000D_
"Content Type", "Copyright"))</t>
  </si>
  <si>
    <t>2007-09-20</t>
  </si>
  <si>
    <t>861-869</t>
  </si>
  <si>
    <t>Transmission of&lt;i&gt;Salmonella&lt;/i&gt;in dairy herds quantified in the endemic situation</t>
  </si>
  <si>
    <t>https://doi.org/10.1051/vetres:2007036</t>
  </si>
  <si>
    <t>list(given = c("Gerdien", "Don", "Jan", "Arjan"), family = c("Van Schaik", "Klinkenberg", "Veling", "Stegeman"), sequence = c("first", "additional", "additional", "additional"))</t>
  </si>
  <si>
    <t>list(URL = "http://www.vetres.org/10.1051/vetres:2007036/pdf", content.type = "unspecified", content.version = "vor", intended.application = "similarity-checking")</t>
  </si>
  <si>
    <t>list(key = c("1", "2", "3", "4", "5", "6", "7", "8", "9", "10", "11", "12", "13", "14", "15", "16", "17", "18", "19", "20", "21", "22", "23", "24"), doi.asserted.by = c("crossref", "crossref", NA, NA, "crossref", "crossref", NA, "crossref", NA, "crossref", "crossref", "crossref", "crossref", "crossref", "crossref", NA, "crossref", "crossref", "crossref", "crossref", "crossref", "crossref", "crossref", "crossref"), unstructured = c("Anderson R.M., May R.M., Infectious Diseases of Humans: dynamics and control, Oxford University Press, New York, 1991, pp. 27–86.", _x000D_
NA, NA, NA, NA, NA, NA, NA, NA, NA, NA, NA, NA, NA, NA, NA, NA, NA, NA, NA, NA, NA, NA, NA), DOI = c("10.1093/oso/9780198545996.003.0003", "10.1017/S0022172400065323", NA, NA, "10.1016/j.prevetmed.2005.04.003", "10.1017/S0950268800030582", NA, "10.1111/j.1365-2672.2005.02758.x", NA, "10.1016/0378-1135(95)00199-9", "10.2460/ajvr.1993.54.09.1391", "10.1016/j.prevetmed.2004.06.010", "10.1046/j.1365-2672.2004.02151.x", "10.1016/j.prevetmed.2006.11.006", "10.1111/j.1439-0450.1984.tb01314.x", NA, "10.1080/01652176.1998.9694848", _x000D_
"10.1128/JCM.38.12.4402-4407.2000", "10.1016/S0167-5877(02)00023-5", "10.1016/S0167-5877(01)00172-6", "10.1017/S0022029900020355", "10.1016/S0034-5288(18)30688-X", "10.1136/vr.124.20.532", "10.1016/j.jtbi.2004.09.015"), first.page = c(NA, "237", "189", "251", "257", "235", "996", "144", "1732", "81", "1391", "47", "311", "46", "367", "1352", "97", "4402", "157", "259", "383", "213", "532", "159"), volume = c(NA, "97", "5", "104", "70", "103", "99", "100", "213", "50", "54", "65", "96", "79", "31", _x000D_
"50", "20", "38", "54", "49", "44", "42", "124", "233"), year = c(NA, "1986", "1997", "1948", "2005", "1989", "1974", "2006", "1998", "1996", "1993", "2004", "2004", "2007", "1984", "1989", "1998", "2000", "2002", "2001", "1977", "1987", "1989", "2005"), journal.title = c(NA, "J. Hyg. (Lond.)", "Cattle Pract.", "Vet. J.", "Prev. Vet. Med.", "Epidemiol. Infect.", "Tijdschr. Diergeneeskd.", "J. Appl. Microbiol.", "J. Am. Vet. Med. Assoc.", "Vet. Microbiol.", "Am. J. Vet. Res.", "Prev. Vet. Med.", "J. Appl. Microbiol.", _x000D_
"Prev. Vet. Med.", "Zentralbl. Veterinarmed. B", "Am. J. Vet. Res.", "Vet. Q.", "J. Clin. Microbiol.", "Prev. Vet. Med.", "Prev. Vet. Med.", "J. Dairy Res.", "Res. Vet. Sci.", "Vet. Rec.", "J. Theor. Biol."))</t>
  </si>
  <si>
    <t>v07047</t>
  </si>
  <si>
    <t>2007-04</t>
  </si>
  <si>
    <t>10.1016/j.prevetmed.2006.11.006</t>
  </si>
  <si>
    <t>46-58</t>
  </si>
  <si>
    <t>Salmonella Dublin infection in young dairy calves: Transmission parameters estimated from field data and an SIR-model</t>
  </si>
  <si>
    <t>list(given = c("Liza Rosenbaum", "Bart", "Gerdien"), family = c("Nielsen", "van den Borne", "van Schaik"), sequence = c("first", "additional", "additional"))</t>
  </si>
  <si>
    <t>list(URL = c("https://api.elsevier.com/content/article/PII:S0167587706002479?httpAccept=text/xml", "https://api.elsevier.com/content/article/PII:S0167587706002479?httpAccept=text/plain"), content.type = c("text/xml", "text/plain"), content.version = c("vor", "vor"), intended.application = c("text-mining", "text-mining"))</t>
  </si>
  <si>
    <t>list(key = c("10.1016/j.prevetmed.2006.11.006_bib1", "10.1016/j.prevetmed.2006.11.006_bib2", "10.1016/j.prevetmed.2006.11.006_bib3", "10.1016/j.prevetmed.2006.11.006_bib4", "10.1016/j.prevetmed.2006.11.006_bib5", "10.1016/j.prevetmed.2006.11.006_bib6", "10.1016/j.prevetmed.2006.11.006_bib7", "10.1016/j.prevetmed.2006.11.006_bib8", "10.1016/j.prevetmed.2006.11.006_bib9", "10.1016/j.prevetmed.2006.11.006_bib10", "10.1016/j.prevetmed.2006.11.006_bib11", "10.1016/j.prevetmed.2006.11.006_bib12", "10.1016/j.prevetmed.2006.11.006_bib13", _x000D_
"10.1016/j.prevetmed.2006.11.006_bib14", "10.1016/j.prevetmed.2006.11.006_bib15", "10.1016/j.prevetmed.2006.11.006_bib16", "10.1016/j.prevetmed.2006.11.006_bib17", "10.1016/j.prevetmed.2006.11.006_bib18", "10.1016/j.prevetmed.2006.11.006_bib19", "10.1016/j.prevetmed.2006.11.006_bib20", "10.1016/j.prevetmed.2006.11.006_bib21", "10.1016/j.prevetmed.2006.11.006_bib22"), series.title = c("Proceedings of the Ninth Symposium of the International Society of Veterinary Epidemiology and Economics", "Infectious Diseases of Humans: Dynamics and Control", _x000D_
NA, NA, NA, NA, NA, NA, "Generalized Linear Models", NA, NA, NA, NA, NA, NA, NA, NA, NA, NA, NA, NA, NA), first.page = c("258", NA, "1895", "365", "459", "357", "81", "1391", NA, NA, "205", "311", "667", "151", "173", "367", "221", NA, "4402", "157", "213", "532"), article.title = c("Integration of research, development, health promotion, and milk quality assurance in the Danish Dairy Industry", NA, "Effect of calf age and Salmonella bacterin type on ability to produce immunoglobulins directed against Salmonella whole cells or lipopolysaccharide", _x000D_
"On the definition and the computation of the basic reproduction ratio R0 in models for infectious diseases in heterogenerous populations", "Transmission of F4+E. coli in groups of early weaned piglets", "Short and long term mortality associated with foodborne bacterial gastrointestinal infections: registry based study", "Comparison between persisting anti-lipopolysaccharide antibodies and culture at postmortem in salmonella-infected cattle herds", "Enzyme-linked immunosorbent assay for serologic detection of Salmonella dublin carriers on a large dairy", _x000D_
NA, NA, "Age stratified validation of an indirect Salmonella Dublin serum ELISA for individual diagnosis in cattle", "Evaluation of an indirect serum ELISA and a bacteriological faecal culture test for diagnosis of Salmonella serotype Dublin in cattle using latent class models", "An estimation of the economic-impact of an outbreak of Salmonella-Dublin in a calf rearing unit", "Salmonella-Dublin infection in calves—value of rectal swabs in diagnosis and epidemiological studies", "A contribution to the epidemiology of Salmonella Dublin infection in cattle", _x000D_
"Humoral antibody responses to experimental and spontaneous Salmonella infections in cattle measured by ELISA", "Defined salmonella antigens for detection of cellular and humoral immune responses in salmonella infected calves", NA, "Evaluation of three newly developed enzyme-linked immunosorbent assays and two agglutination tests for detecting Salmonella enterica subsp. enterica Serovar Dublin infections in dairy cattle", "Risk factors for clinical Salmonella enterica subsp. enterica serovar Typhimurium infection on Dutch dairy farms", _x000D_
"Effect of bovine virus diarrhoea-mucosal disease virus infection on Salmonella infection in calves", "A three-year study of Salmonella Dublin infection in a closed dairy herd"), author = c("Andersen", "Anderson", "Da Roden", "Diekmann", "Geenen", "Helms", "Hoorfar", "House", "McCullagh", NA, "Nielsen", "Nielsen", "Peters", "Richardson", "Richardson", "Robertsson", "Robertsson", NA, "Veling", "Veling", "Wray", "Wray"), year = c("2000", "1991", "1992", "1990", "2005", "2003", "1996", "1993", "1989", _x000D_
NA, "2004", "2004", "1985", "1973", "1971", "1984", "1982", NA, "2000", "2002", "1987", "1989"), doi.asserted.by = c(NA, NA, "crossref", "crossref", "crossref", "crossref", "crossref", "crossref", NA, NA, "crossref", "crossref", "crossref", "crossref", "crossref", "crossref", "crossref", NA, "crossref", "crossref", "crossref", "crossref"), DOI = c(NA, NA, "10.2460/ajvr.1992.53.10.1895", "10.1007/BF00178324", "10.1017/S0950268804003292", "10.1136/bmj.326.7385.357", "10.1016/0378-1135(95)00199-9", _x000D_
"10.2460/ajvr.1993.54.09.1391", NA, NA, "10.1177/104063870401600306", "10.1046/j.1365-2672.2004.02151.x", "10.1136/vr.117.25-26.667", "10.1016/S0007-1935(17)36539-9", "10.1016/S0007-1935(17)37634-0", "10.1111/j.1439-0450.1984.tb01314.x", "10.1016/S0034-5288(18)32340-3", NA, "10.1128/JCM.38.12.4402-4407.2000", "10.1016/S0167-5877(02)00023-5", "10.1016/S0034-5288(18)30688-X", "10.1136/vr.124.20.532"), volume = c(NA, NA, "53", "28", "133", "326", "50", "54", NA, NA, "16", "96", "117", "129", "127", _x000D_
"31", "33", NA, "38", "54", "42", "124"), journal.title = c(NA, NA, "Am. J. Vet. Res.", "J. Math. Biol.", "Epid. Infect.", "Br. Med. J.", "Vet. Microbiol.", "Am. J. Vet. Res.", NA, NA, "J. Vet. Diagn. Invest.", "J. Appl. Microbiol.", "Vet. Rec.", "Br. Vet. J.", "Br. Vet. J.", "Zentralbl. Veterinarmed. B", "Res. Vet. Sci.", NA, "J. Clin. Microbiol.", "Prev. Vet. Med.", "Res. Vet. Sci.", "Vet. Rec."), unstructured = c(NA, NA, NA, NA, NA, NA, NA, NA, NA, "Nielsen, L.R., 2003. Salmonella Dublin in dairy cattle: use of diagnostic tests for investigation of risk factors and infection dynamics. Ph.D. Thesis. The Royal Veterinary and Agricultural University.", _x000D_
NA, NA, NA, NA, NA, NA, NA, "SAS Institute Inc., 2002. SAS® Version 9.1.", NA, NA, NA, NA), issue = c(NA, NA, NA, NA, NA, NA, NA, NA, NA, NA, NA, NA, NA, NA, NA, NA, NA, NA, NA, "2", "2", NA))</t>
  </si>
  <si>
    <t>S0167587706002479</t>
  </si>
  <si>
    <t>list(date = c("2007-04-01", "2007-04-01", "2007-04-01", "2007-04-01", "2007-04-01", "2007-04-01"), content.version = c("tdm", "stm-asf", "stm-asf", "stm-asf", "stm-asf", "stm-asf"), delay.in.days = c(0, 0, 0, 0, 0, 0), URL = c("https://www.elsevier.com/tdm/userlicense/1.0/", "https://doi.org/10.15223/policy-017", "https://doi.org/10.15223/policy-037", "https://doi.org/10.15223/policy-012", "https://doi.org/10.15223/policy-029", "https://doi.org/10.15223/policy-004"))</t>
  </si>
  <si>
    <t>list(value = c("Elsevier", "Salmonella Dublin infection in young dairy calves: Transmission parameters estimated from field data and an SIR-model", "Preventive Veterinary Medicine", "https://doi.org/10.1016/j.prevetmed.2006.11.006", "article", "Copyright © 2006 Elsevier B.V. All rights reserved."), name = c("publisher", "articletitle", "journaltitle", "articlelink", "content_type", "copyright"), label = c("This article is maintained by", "Article Title", "Journal Title", "CrossRef DOI link to publisher maintained version", _x000D_
"Content Type", "Copyright"))</t>
  </si>
  <si>
    <t>Theoretical Population Biology</t>
  </si>
  <si>
    <t>10.1016/j.tpb.2007.02.003</t>
  </si>
  <si>
    <t>0040-5809</t>
  </si>
  <si>
    <t>408-423</t>
  </si>
  <si>
    <t>Dynamics of infection with multiple transmission mechanisms in unmanaged/managed animal populations</t>
  </si>
  <si>
    <t>list(given = c("Yanni", "Roger G.", "Damian", "Nigel P."), family = c("Xiao", "Bowers", "Clancy", "French"), sequence = c("first", "additional", "additional", "additional"))</t>
  </si>
  <si>
    <t>list(URL = c("https://api.elsevier.com/content/article/PII:S0040580907000196?httpAccept=text/xml", "https://api.elsevier.com/content/article/PII:S0040580907000196?httpAccept=text/plain"), content.type = c("text/xml", "text/plain"), content.version = c("vor", "vor"), intended.application = c("text-mining", "text-mining"))</t>
  </si>
  <si>
    <t>list(key = c("10.1016/j.tpb.2007.02.003_bib1", "10.1016/j.tpb.2007.02.003_bib2", "10.1016/j.tpb.2007.02.003_bib3", "10.1016/j.tpb.2007.02.003_bib4", "10.1016/j.tpb.2007.02.003_bib5", "10.1016/j.tpb.2007.02.003_bib6", "10.1016/j.tpb.2007.02.003_bib7", "10.1016/j.tpb.2007.02.003_bib8", "10.1016/j.tpb.2007.02.003_bib9", "10.1016/j.tpb.2007.02.003_bib10", "10.1016/j.tpb.2007.02.003_bib11", "10.1016/j.tpb.2007.02.003_bib12", "10.1016/j.tpb.2007.02.003_bib13", "10.1016/j.tpb.2007.02.003_bib14", "10.1016/j.tpb.2007.02.003_bib15", _x000D_
"10.1016/j.tpb.2007.02.003_bib16", "10.1016/j.tpb.2007.02.003_bib17", "10.1016/j.tpb.2007.02.003_bib18", "10.1016/j.tpb.2007.02.003_bib19", "10.1016/j.tpb.2007.02.003_bib20", "10.1016/j.tpb.2007.02.003_bib21", "10.1016/j.tpb.2007.02.003_bib22", "10.1016/j.tpb.2007.02.003_bib23", "10.1016/j.tpb.2007.02.003_bib24", "10.1016/j.tpb.2007.02.003_bib25", "10.1016/j.tpb.2007.02.003_bib26", "10.1016/j.tpb.2007.02.003_bib27", "10.1016/j.tpb.2007.02.003_bib28", "10.1016/j.tpb.2007.02.003_bib29", "10.1016/j.tpb.2007.02.003_bib30", _x000D_
"10.1016/j.tpb.2007.02.003_bib31", "10.1016/j.tpb.2007.02.003_bib32", "10.1016/j.tpb.2007.02.003_bib33", "10.1016/j.tpb.2007.02.003_bib34", "10.1016/j.tpb.2007.02.003_bib35", "10.1016/j.tpb.2007.02.003_bib36", "10.1016/j.tpb.2007.02.003_bib37", "10.1016/j.tpb.2007.02.003_bib38", "10.1016/j.tpb.2007.02.003_bib39", "10.1016/j.tpb.2007.02.003_bib40", "10.1016/j.tpb.2007.02.003_bib41", "10.1016/j.tpb.2007.02.003_bib42", "10.1016/j.tpb.2007.02.003_bib43", "10.1016/j.tpb.2007.02.003_bib44", "10.1016/j.tpb.2007.02.003_bib45", _x000D_
"10.1016/j.tpb.2007.02.003_bib46", "10.1016/j.tpb.2007.02.003_bib47"), doi.asserted.by = c("crossref", NA, NA, NA, "crossref", "crossref", "crossref", "crossref", "crossref", NA, "crossref", NA, "crossref", NA, NA, NA, "crossref", "crossref", "crossref", NA, "crossref", NA, NA, "crossref", "crossref", "crossref", "crossref", "crossref", NA, "crossref", "crossref", "crossref", "crossref", "crossref", "crossref", "crossref", "crossref", "crossref", "crossref", NA, "crossref", "crossref", "crossref", _x000D_
"crossref", "crossref", "crossref", "crossref"), first.page = c("451", NA, "48", "479", NA, "529", "113", "75", "298", "189", "703", NA, "366", NA, NA, NA, "1691", "157", "335", "119", "599", "193", "1732", "645", "650", "49", "344", "321", NA, "693", "653", "21", "1", "469", "536", "1212", "175", "335", "31", NA, "407", "139", "59", "203", "159", "214", "107"), DOI = c("10.1098/rstb.1981.0005", NA, NA, NA, "10.1007/978-3-642-75301-5", "10.2307/3545365", "10.1016/S0025-5564(01)00047-5", "10.1023/A:1011418208496", _x000D_
"10.1046/j.1365-2656.1998.00194.x", NA, "10.1136/vr.157.22.703", NA, "10.1111/j.1472-765X.2004.01495.x", NA, NA, NA, "10.1016/S0020-7519(99)00131-9", "10.1016/0167-5877(90)90008-6", "10.1016/0025-5564(76)90132-2", NA, "10.1137/S0036144500371907", NA, NA, "10.2460/javma.2002.220.645", "10.2460/javma.2002.220.650", "10.2307/3212147", "10.2307/3211904", "10.1098/rspb.1995.0099", NA, "10.1007/BF00173264", "10.1038/45223", "10.1016/S0025-5564(98)10059-7", "10.1016/S0025-5564(02)00098-6", "10.1086/339467", _x000D_
"10.1016/S0007-1935(17)37287-1", "10.2460/javma.2001.219.1212", "10.1016/S0167-5877(03)00006-0", "10.1111/j.1939-1676.1999.tb02191.x", "10.1016/S0167-5877(01)00276-8", NA, "10.1136/vr.94.18.407", "10.1016/S0034-5288(18)32968-0", "10.1016/S0025-5564(01)00049-9", "10.1016/S0304-3800(03)00197-2", "10.1016/j.jtbi.2004.09.015", "10.1016/j.mbs.2006.01.006", "10.1136/vr.113.5.107"), article.title = c("The population dynamics of microparasites and their invertebrate hosts", NA, "Measles periodicity and community size", _x000D_
"Beyond host-pathogen dynamcis", NA, "Host pathogen population cycles in forest insects? Lessons from simple models reconsidered", "A stochastic model for disease transmission in a managed herd motivated by Neospora caninum amongst dairy cattle", "Approximation for the long-term behaviour of an open-population epidemic model", "Moving toward and unstable equilibrium: saddle nodes in population systems", "A two year study of Salmonella typhimurium DT 104 infection and contamination on cattle farms", _x000D_
"Prevalence, incidence and geographical distribution of serovars of Salmonella on dairy farms in England and Wales", NA, "Variation in the faecal shedding of Salmonella and E. coli O157:H7 in lactating dairy cattle and examination of Salmonella genotypes using pulsed-field gel electrophoresis", NA, NA, NA, "Mathematical models of Neospora caninum infection in dairy cattle: transmission and options for control", "Mortality, morbidity, case-fatality and culling rates for California dairy cattle as evaluated by the National Animal Health Monitoring System, 1986–1987", _x000D_
"Qualitative analysis for communicable disease models", "Three basic epidemiological models", "The mathematics of infectious diseases", "Periodicity in epidemiological models", "Salmonella typhimurium DT104 in cattle in Great Britain", "Prevalence of fecal shedding of Salmonella spp in dairy herds", "Persistent fecal Salmonella shedding in five dairy herds", "Solution of ordinary differential equations as limits of pure jump Markov processes", "Limit theorems for sequences of jump Markov processes approximating ordinary differential processes", _x000D_
"The population dynamics of vertically and horizontally transmitted parasites", NA, "Dynamic models of infectious diseases as regulators of population sizes", "Large amplitude cycles of daphnia and its algal prey in enriched environments", "On the quasi-stationary distribution of the stochastic logistic epidemic", "Stochastic models of some endemic infections", "The interplay between deterministic and stochasticity in childhood diseases", "The survival of Escherichia coli and Salmonella dublin in slurry on pasture and the infectivity of S. dublin for grazing calves", _x000D_
"Prevalence of Salmonella spp in cull (market) dairy cows at slaughter", "A model appropriate to the transmission of a human food-borne pathogen in a multigroup managed herd", "Partitioning the mortality risk associated with inadequate passive transfer of colostral immunoglobulins in dairy calves", "Herd-level diagnosis for Salmonella enterica subsp. enterica serovar dublin infection in bovine dairy herds", NA, "Studies on the survival of Salmonella dublin, S. typhimurium and E. coli in stored bovine colostrum", _x000D_
"Experimental Salmonella typhimurium infection in calves", "Modeling and analysis of a predator–prey model with disease in the prey", "The dynamics of an eco-epidemic model con concerning biological control", "Understanding the dynamics of Salmonella infections in dairy herds: a modelling approach", "A semi-stochastic model for Salmonella infection in a multigroup herd", "Culling and wastage in dairy cows in East Anglia"), volume = c("291", NA, "102", NA, NA, "67", "170", "3", "67", "5", "157", _x000D_
NA, "38", NA, NA, NA, "29", "8", "28", NA, "42", NA, "213", "220", "220", "7", "8", "260", NA, "30", "402", "156", "179", "159", "127", "219", "57", "13", "53", NA, "94", "25", "171", "168", "233", "200", "113"), author = c("Anderson", "Anderson", "Bartlett", "Begon", NA, "Bowers", "Clancy", "Clancy", "Cushing", "Davies", "Davison", "Diekmann", "Edrington", NA, "Ermentrout", "Ethier", "French", "Gardner", "Hethcote", "Hethcote", "Hethcote", "Hethcote", "Hollinger", "Huston", "Huston", "Kurtz", "Kurtz", _x000D_
"Lipsitch", NA, "Mena-Lorca", "McCarley", "NÅsell", "NÅsell", "Rohani", "Taylor", "Troutt", "Turner", "Tyler", "Veling", NA, "Wray", "Wray", "Xiao", "Xiao", "Xiao", "Xiao", "Young"), year = c("1981", "1992", "1957", "1995", NA, "1993", "2001", "2001", "1998", "1997", "2005", "2000", "2004", NA, "2002", "1986", "1999", "1990", "1976", "1989", "2000", "1989", "1998", "2002", "2002", "1970", "1971", "1995", NA, "1992", "1999", "1999", "2002", "2002", "1971", "2001", "2003", "1999", "2002", NA, "1974", _x000D_
"1978", "2001", "2003", "2005", "2006", "1983"), journal.title = c("Philos. Trans. R. Soc. London Ser. B", NA, "J. R. Statist. Soc.", NA, NA, "Oikos", "Math. Biosci.", "Math. Comput. Appl. Probab.", "J. Anim. Ecol.", "Cattle Pract.", "Vet. Rec.", NA, "Lett. Appl. Microbiol.", NA, NA, NA, "Int. J. Parasitol.", "Prev. Vet. Med.", "Math. Biosci.", NA, "SIAM Rev.", NA, "J. Am. Vet. Med. Assoc.", "J. Am. Vet. Med. Assoc.", "J. Am. Vet. Med. Assoc.", "J. Appl. Probab.", "J. Appl. Probab.", "Proc. R. Soc. London Ser. B", _x000D_
NA, "J. Math. Biol.", "Nature", "Math. Biosci.", "Math. Biosci.", "Am. Nat.", "Br. Vet. J.", "J. Am. Vet. Med. Assoc.", "Prev. Vet. Med.", "J. Vet. Int. Med.", "Prev. Vet. Med.", NA, "Vet. Rec.", "Res. Vet. Sci.", "Math. Biosci.", "Ecol. Modelling", "J. Theor. Biol.", "Math. Biosci.", "Vet. Rec."), series.title = c(NA, "Infectious Diseases of Humans: Dynamics and Control", NA, "Ecology of Disease in Natural Populations", NA, NA, NA, NA, NA, NA, NA, "Mathematical Epidemiology of Infectious Diseases: Model Building, Analysis and Interpretation", _x000D_
NA, NA, "Simulating, Analyzing, and Animating Dynamical Systems: A Guide to XPPAUT for Researchers and Students (Software, Environments, Tools)", "Markov Processes: Characterization and Convergence", NA, NA, NA, "Applied Mathematical Ecology", NA, "Applied Mathematical Ecology", NA, NA, NA, NA, NA, NA, NA, NA, NA, NA, NA, NA, NA, NA, NA, NA, NA, NA, NA, NA, NA, NA, NA, NA, NA), unstructured = c(NA, NA, NA, NA, "Busenberg, S., Cooke, K.L., 1993. Vertically transmitted disease—models and dynamics. Biomathematics, vol. 23, Springer, New York.", _x000D_
NA, NA, NA, NA, NA, NA, NA, NA, "Ermentrout, B., 2001. XPPAUT version 5.4 software, 〈http://www.math.pitt.edu/bard/xpp/xpp.html〉.", NA, NA, NA, NA, NA, NA, NA, NA, NA, NA, NA, NA, NA, NA, "MAFF, 1999, 2000. Zoonoses Report United Kingdom 1999, 2000. Ministry of Agriculture, Fisheries and Food, UK.", NA, NA, NA, NA, NA, NA, NA, NA, NA, NA, "Veterinary Laboratories Agency, 2002. Salmonella in Livestock Production in GB. VLA, Addlestore, UK.", NA, NA, NA, NA, NA, NA, NA), issue = c(NA, NA, NA, NA, _x000D_
NA, NA, NA, NA, NA, "3", NA, NA, NA, NA, NA, NA, NA, NA, NA, NA, "4", NA, "12", "5", "5", NA, NA, NA, NA, NA, NA, NA, NA, NA, NA, "9", NA, NA, "1–2", NA, NA, NA, NA, NA, NA, NA, NA))</t>
  </si>
  <si>
    <t>S0040580907000196</t>
  </si>
  <si>
    <t>2006-04</t>
  </si>
  <si>
    <t>10.1016/j.mbs.2006.01.006</t>
  </si>
  <si>
    <t>214-233</t>
  </si>
  <si>
    <t>A semi-stochastic model for Salmonella infection in a multi-group herd</t>
  </si>
  <si>
    <t>list(given = c("Y.", "D.", "N.P.", "R.G."), family = c("Xiao", "Clancy", "French", "Bowers"), sequence = c("first", "additional", "additional", "additional"))</t>
  </si>
  <si>
    <t>list(URL = c("https://api.elsevier.com/content/article/PII:S0025556406000150?httpAccept=text/xml", "https://api.elsevier.com/content/article/PII:S0025556406000150?httpAccept=text/plain"), content.type = c("text/xml", "text/plain"), content.version = c("vor", "vor"), intended.application = c("text-mining", "text-mining"))</t>
  </si>
  <si>
    <t>list(key = c("10.1016/j.mbs.2006.01.006_bib1", "10.1016/j.mbs.2006.01.006_bib2", "10.1016/j.mbs.2006.01.006_bib3", "10.1016/j.mbs.2006.01.006_bib4", "10.1016/j.mbs.2006.01.006_bib5", "10.1016/j.mbs.2006.01.006_bib6", "10.1016/j.mbs.2006.01.006_bib7", "10.1016/j.mbs.2006.01.006_bib8", "10.1016/j.mbs.2006.01.006_bib9", "10.1016/j.mbs.2006.01.006_bib10", "10.1016/j.mbs.2006.01.006_bib11", "10.1016/j.mbs.2006.01.006_bib12", "10.1016/j.mbs.2006.01.006_bib13", "10.1016/j.mbs.2006.01.006_bib14", "10.1016/j.mbs.2006.01.006_bib15", _x000D_
"10.1016/j.mbs.2006.01.006_bib16", "10.1016/j.mbs.2006.01.006_bib17", "10.1016/j.mbs.2006.01.006_bib18", "10.1016/j.mbs.2006.01.006_bib19", "10.1016/j.mbs.2006.01.006_bib20", "10.1016/j.mbs.2006.01.006_bib21", "10.1016/j.mbs.2006.01.006_bib22", "10.1016/j.mbs.2006.01.006_bib23", "10.1016/j.mbs.2006.01.006_bib24", "10.1016/j.mbs.2006.01.006_bib25", "10.1016/j.mbs.2006.01.006_bib26", "10.1016/j.mbs.2006.01.006_bib27", "10.1016/j.mbs.2006.01.006_bib28", "10.1016/j.mbs.2006.01.006_bib29", "10.1016/j.mbs.2006.01.006_bib30", _x000D_
"10.1016/j.mbs.2006.01.006_bib31", "10.1016/j.mbs.2006.01.006_bib32", "10.1016/j.mbs.2006.01.006_bib33", "10.1016/j.mbs.2006.01.006_bib34"), unstructured = c("Veterinary Laboratories Agency, Salmonella in Livestock Production in GB, 1999, 2000, 2002, VLA, Addlestore, UK.", "MAFF, Zoonoses Report United Kingdom, Ministry of Agriculture, Fisheries and Food, UK, 1999, 2000.", NA, NA, NA, NA, NA, NA, NA, NA, NA, NA, NA, NA, NA, NA, NA, NA, NA, NA, NA, NA, NA, NA, NA, NA, NA, NA, NA, NA, NA, NA, NA, NA_x000D_
), doi.asserted.by = c(NA, NA, "crossref", "crossref", "crossref", "crossref", "crossref", "crossref", "crossref", "crossref", "crossref", "crossref", NA, "crossref", "crossref", "crossref", "crossref", "crossref", NA, "crossref", NA, "crossref", "crossref", "crossref", "crossref", "crossref", NA, "crossref", NA, NA, "crossref", "crossref", "crossref", NA), first.page = c(NA, NA, "342", "159", "48", "298", "653", "335", "127", "461", "580", "185", NA, "157", "335", "107", "251", "175", NA, "599", _x000D_
NA, "75", "227", "883", "721", "793", NA, "349", "1732", "189", "650", "366", "329", NA), DOI = c(NA, NA, "10.1136/inpract.23.6.342", "10.1016/j.jtbi.2004.09.015", "10.2307/2342553", "10.1046/j.1365-2656.1998.00194.x", "10.1038/45223", "10.1098/rspb.2001.1898", "10.1186/BF03548104", "10.1136/vr.129.21.461", "10.1136/vr.112.25.580", "10.1016/0168-1591(93)90110-B", NA, "10.1016/0167-5877(90)90008-6", "10.1111/j.1939-1676.1999.tb02191.x", "10.1136/vr.113.5.107", "10.1111/j.1574-6968.1999.tb08684.x", _x000D_
"10.1016/S0167-5877(03)00006-0", NA, "10.1137/S0036144500371907", NA, "10.1007/BF00048405", "10.2307/3213797", "10.1214/aoap/1034968231", "10.2307/1427788", "10.1007/s002850050077", NA, "10.1016/j.jtbi.2004.04.002", NA, NA, "10.2460/javma.2002.220.650", "10.1111/j.1472-765X.2004.01495.x", "10.1136/vr.96.15.329", NA), article.title = c(NA, NA, "Salmonella typhimurium DT104: has it had its day?", "Understanding the dynamics of Salmonella infections in dairy herds: a modelling approach", "Measles periodicity and community size", _x000D_
"Moving toward and unstable equilibrium: saddle nodes in population systems", "Large amplitude cycles of daphnia and its algal prey in enriched environments", "Understanding the persistence of measles: reconciling theory, simulation and observation", "Survival of Salmonellas in urine and dry faeces from cattle – an experimental study", "Epidemiology of Salmonella typhimurium infection in calves: persistence of salmonellae on calf units", "Outbreaks of Salmonella-newport infection in dairy herds and their relationship to management and contamination of the environment", _x000D_
"Weanling training and cubicle usage as heifers", NA, "Mortality, morbidity, case-fatality and culling rates for California dairy cattle as evaluated by the National Animal Health Monitoring System, 1986–1987", "Partitioning the mortality risk associated with inadequate passive transfer of colostral immunoglobulins in dairy calves", "Culling and wastage in dairy cows in East Anglia", "Survival of Escherichia coli O157:H7 and Salmonella typhimurium in cow manure and cow slurry", "A model appropriate to the transmission of a human food-borne pathogen in a multigroup managed herd", _x000D_
NA, "The mathematics of infectious diseases", NA, "The epidemic in a closed population with all susceptibles equally vulnerable: some results for large susceptible populations and small initial infections", "The threshold behavior of epidemic models", "Strong approximations for mobile population epidemic models", "The final size and severity of a generalised stochastic multitype epidemic model", "Stochastic epidemics: the probability of extinction of an infectious disease at the end of a major outbreak", _x000D_
NA, "Spatial heterogeneity and the persistence of infectious disease", "Salmonella Typhimurium DT104 in cattle in Great Britain", "A two year study of Salmonella Typhimurium DT 104 infection and contamination on cattle farms", "Persistent fecal Salmonella shedding in five dairy herds", "Variation in the faecal shedding of Salmonella and E. coli O157:H7 in lactating dairy cattle and examination of Salmonella genotypes using pulsed-field gel electrophoresis", "Salmonellosis in cattle", NA), volume = c(NA, _x000D_
NA, "23", "233", "102", "67", "402", "269", "37", "129", "112", "37", NA, "8", "13", "113", "178", "57", NA, "42", NA, "27", "20", "6", "25", "35", NA, "229", "213", "5", "220", "38", "96", "vol. 1"), author = c(NA, NA, "Davies", "Xiao", "Bartlett", "Cushing", "McCarley", "Keeling", "Plym-Forshell", "McLaren", "Clegg", "O’Connell", "Blowey", "Gardner", "Tyler", "Young", "Himathongkham", "Turner", "Anderson", "Hethcote", "Diekmann", "Metz", "Ball", "Clancy", "Ball", "van Herwaarden", "Renshaw", _x000D_
"Hagenaars", "Hollinger", "Davies", "Huston", "Edrington", "Richardson", "Feller"), year = c(NA, NA, "2001", "2005", "1957", "1998", "1999", "2002", "1996", "1991", "1983", "1993", "1986", "1990", "1999", "1983", "1999", "2003", "1992", "2000", "2000", "1978", "1983", "1996", "1993", "1997", "1993", "2004", "1998", "1997", "2002", "2004", "1975", "1968"), journal.title = c(NA, NA, "In Pract.", "J. Theor. Biol.", "J. Roy. Statist. Soc.", "J. Animal Ecol.", "Nature", "Proc. Roy. Soc. Lond. B", "Acta Vet. Scand.", _x000D_
"Vet. Rec.", "Vet. Rec.", "Appl. Anim. Behav. Sci.", NA, "Prev. Vet. Med.", "J. Vet. Int. Med.", "Vet. Rec.", "FEMS Microbiol. Lett.", "Prev. Vet. Med.", NA, "SIAM Rev.", NA, "Acta Biotheoretica", "J. Appl. Probab.", "Ann. Appl. Probab.", "Adv. Appl. Probab.", "J. Math. Biol.", NA, "J. Theor. Biol.", "J. Am. Vet. Med. Assoc.", "Cattle Pract.", "J. Am. Vet. Med. Assoc.", "Lett. Appl. Microbiol.", "Vet. Rec.", NA), series.title = c(NA, NA, NA, NA, NA, NA, NA, NA, NA, NA, NA, NA, "A Veterinary Book for Dairy Farmers", _x000D_
NA, NA, NA, NA, NA, "Infectious Diseases of Humans: Dynamics and Control", NA, "Mathematical Epidemiology of Infectious Diseases: Model Building, Analysis and Interpretation", NA, NA, NA, NA, NA, "Modelling Biological Populations in Space and Time", NA, NA, NA, NA, NA, NA, NA))</t>
  </si>
  <si>
    <t>S0025556406000150</t>
  </si>
  <si>
    <t>list(date = "2006-04-01", content.version = "tdm", delay.in.days = 0, URL = "https://www.elsevier.com/tdm/userlicense/1.0/")</t>
  </si>
  <si>
    <t>2007-02</t>
  </si>
  <si>
    <t>10.1016/j.jtbi.2006.08.019</t>
  </si>
  <si>
    <t>532-540</t>
  </si>
  <si>
    <t>Pair approximations and the inclusion of indirect transmission: Theory and application to between farm transmission of Salmonella</t>
  </si>
  <si>
    <t>list(given = c("Yanni", "Nigel P.", "Roger G.", "Damian"), family = c("Xiao", "French", "Bowers", "Clancy"), sequence = c("first", "additional", "additional", "additional"))</t>
  </si>
  <si>
    <t>list(URL = c("https://api.elsevier.com/content/article/PII:S0022519306003912?httpAccept=text/xml", "https://api.elsevier.com/content/article/PII:S0022519306003912?httpAccept=text/plain"), content.type = c("text/xml", "text/plain"), content.version = c("vor", "vor"), intended.application = c("text-mining", "text-mining"))</t>
  </si>
  <si>
    <t>list(key = c("10.1016/j.jtbi.2006.08.019_bib1", "10.1016/j.jtbi.2006.08.019_bib2", "10.1016/j.jtbi.2006.08.019_bib3", "10.1016/j.jtbi.2006.08.019_bib4", "10.1016/j.jtbi.2006.08.019_bib5", "10.1016/j.jtbi.2006.08.019_bib6", "10.1016/j.jtbi.2006.08.019_bib7", "10.1016/j.jtbi.2006.08.019_bib8", "10.1016/j.jtbi.2006.08.019_bib9", "10.1016/j.jtbi.2006.08.019_bib10", "10.1016/j.jtbi.2006.08.019_bib11", "10.1016/j.jtbi.2006.08.019_bib12", "10.1016/j.jtbi.2006.08.019_bib13", "10.1016/j.jtbi.2006.08.019_bib14", _x000D_
"10.1016/j.jtbi.2006.08.019_bib15", "10.1016/j.jtbi.2006.08.019_bib16", "10.1016/j.jtbi.2006.08.019_bib17", "10.1016/j.jtbi.2006.08.019_bib18", "10.1016/j.jtbi.2006.08.019_bib19", "10.1016/j.jtbi.2006.08.019_bib20", "10.1016/j.jtbi.2006.08.019_bib21", "10.1016/j.jtbi.2006.08.019_bib22", "10.1016/j.jtbi.2006.08.019_bib23", "10.1016/j.jtbi.2006.08.019_bib24", "10.1016/j.jtbi.2006.08.019_bib25"), doi.asserted.by = c("crossref", "crossref", NA, NA, "crossref", "crossref", "crossref", "crossref", "crossref", _x000D_
"crossref", "crossref", NA, "crossref", "crossref", "crossref", NA, "crossref", "crossref", NA, NA, "crossref", NA, "crossref", "crossref", "crossref"), first.page = c("790", "451", NA, "86", "529", "297", "726", "342", NA, "13330", "17", NA, "251", "859", "813", NA, "127", "553", NA, NA, "440", "169", "139", "159", NA), DOI = c("10.2460/javma.1999.214.06.790", "10.1098/rstb.1981.0005", NA, NA, "10.2307/3545365", "10.1016/j.prevetmed.2005.10.002", "10.1239/jap/1127322023", "10.1136/inpract.23.6.342", _x000D_
"10.1136/vr.157.22.703", "10.1073/pnas.202244299", "10.1016/S0749-0720(15)30276-0", NA, "10.1111/j.1574-6968.1999.tb08684.x", "10.1098/rspb.1999.0716", "10.1126/science.1065973", NA, "10.1186/BF03548104", "10.1016/j.jtbi.2004.10.031", NA, NA, "10.1038/30918", NA, "10.1016/S0034-5288(18)32968-0", "10.1016/j.jtbi.2004.09.015", "10.1016/j.mbs.2006.01.006"), article.title = c("Epidemiologic aspects, control, and importance of multiple-drug resistant Salmonella Typhimurium DT104 in the United States", _x000D_
"The population dynamics of microparasites and their invertebrate hosts", NA, "Epidemics and random graphs", "Host-pathogen population cycles in forest insects? Lessons from simple models reconsidered", "The role of spatial mixing in the spread of foot-and-mouth disease", "A stochastic SIS infection model incorporating indirect transmission", "Salmonella typhimurium DT104: has it had its day?", NA, "Modeling dynamics and network heterogeneities in the spread of sexually transmitted disease", "Salmonella", _x000D_
NA, "Survival of Escherichia coli O157:H7 and Salmonella typhimurium in cow manure and cow slurry", "The effects of local spatial structure on epidemiological invasions", "Dynamics of the 2001 UK foot and mouth epidemic: stochastic dispersal in a heterogeneous landscape", NA, "Survival of Salmonellas in urine and dry faeces from cattle—an experimental study", "Recurrent epidemics in small world networks", NA, NA, "Collective dynamics of ‘small-world’ networks", "Salmonella infections in cattle", _x000D_
"Experimental Salmonella typhimurium infection in calves", "Understanding the dynamics of Salmonella infections in dairy herds: a modelling approach", NA), volume = c("214", "291", NA, NA, "67", "73", "42", "23", NA, "99", "14", NA, "178", "266", "294", NA, "37", "233", NA, NA, "393", NA, "25", "233", NA), author = c("Akkina", "Anderson", "Andersson", "Barbour", "Bowers", "Chowell", "Clancy", "Davies", NA, "Eames", "Ekperigin", NA, "Himathongkham", "Keeling", "Keeling", NA, "Plym-Forshell", "Verdasca", _x000D_
NA, "Watts", "Watts", "Wray", "Wray", "Xiao", NA), year = c("1999", "1981", "2000", "1990", "1993", "2006", "2005", "2001", NA, "2002", "1998", NA, "1999", "1999", "2001", NA, "1996", "2005", "2002", "1999", "1998", "2000", "1978", "2005", NA), journal.title = c("J. Amer. Vet. Med. Assoc.", "Philos. Trans. R. Soc. Lond. Ser. B", NA, NA, "OIKOS", "Prev. Vet. Med.", "J. Appl. Prob.", "In. Pract.", NA, "Proc. Natl Acad. Sci. USA", "Veterinary Clinics of North America: Food Animal Practice", NA, "FEMS Microbiol. Lett.", _x000D_
"Proc. R. Soc. Lond. B", "Science", NA, "Acta Vet. Scand.", "J. Theor. Biol.", NA, NA, "Nature", NA, "Res. Vet. Sci.", "J. Theor. Biol.", NA), series.title = c(NA, NA, "Stochastic Epidemic Models and Their Statistical Analysis", "Stochastic Processes in Epidemic Theory", NA, NA, NA, NA, NA, NA, NA, NA, NA, NA, NA, NA, NA, NA, "Salmonella in Livestock Production in GB", "Small Worlds: The Dynamics of Network Between Order and Randomness", NA, "Salmonella in Domestic Animals", NA, NA, NA), issue = c(NA, _x000D_
NA, NA, NA, NA, NA, NA, "6", NA, NA, NA, NA, NA, NA, NA, NA, "2", NA, NA, NA, NA, NA, NA, NA, NA), unstructured = c(NA, NA, NA, NA, NA, NA, NA, NA, "Davison, H.C. et al., 2005. Prevalence, incidence and geographical distribution of serovars of Salmonella on dairy farms in England and Wales Vet. Rec. 157, 703–711.", NA, NA, "Fenton, S.E. et al., 2006. Spatial and spatio-temporal analysis of Salmonella infection in dairy herds in England and Wales. Vet. Rec., submitted for publication.", NA, NA, _x000D_
NA, "MAFF, 1999, 2000. Zoonoses Report United Kingdom 1999, 2000. Ministry of Agriculture, Fisheries and Food, UK.", NA, NA, NA, NA, NA, NA, NA, NA, "Xiao, Y., Clancy, D., French, N.P., Bowers, R.G., 2006. A semi-stochastic model for Salmonella infection in a multigroup herd. Math. Biosci. 200, 214–233."))</t>
  </si>
  <si>
    <t>S0022519306003912</t>
  </si>
  <si>
    <t>list(date = "2007-02-01", content.version = "tdm", delay.in.days = 0, URL = "https://www.elsevier.com/tdm/userlicense/1.0/")</t>
  </si>
  <si>
    <t>10.1017/s0950268807000209</t>
  </si>
  <si>
    <t>2008-01-16</t>
  </si>
  <si>
    <t>1496-1510</t>
  </si>
  <si>
    <t>The effect of heterogeneous infectious period and contagiousness on the dynamics of&lt;i&gt;Salmonella&lt;/i&gt;transmission in dairy cattle</t>
  </si>
  <si>
    <t>https://doi.org/10.1017/s0950268807000209</t>
  </si>
  <si>
    <t>&lt;jats:title&gt;SUMMARY&lt;/jats:title&gt;&lt;jats:p&gt;The objective of this study was to address the impact of heterogeneity of infectious period and contagiousness on&lt;jats:italic&gt;Salmonella&lt;/jats:italic&gt;transmission dynamics in dairy cattle populations. We developed three deterministic SIR-type models with two basic infected stages (clinically and subclinically infected). In addition, model 2 included long-term shedders, which were defined as individuals with low contagiousness but long infectious period, and model 3 included super-shedders (individuals with high contagiousness and long infectious period). The simulated dynamics, basic reproduction number (&lt;jats:italic&gt;R&lt;/jats:italic&gt;&lt;jats:sub&gt;0&lt;/jats:sub&gt;) and critical vaccination threshold were studied. Clinically infected individuals were the main force of infection transmission for models 1 and 2. Long-term shedders had a small impact on the transmission of the infection and on the estimated vaccination thresholds. The presence of super-shedders increases&lt;jats:italic&gt;R&lt;/jats:italic&gt;&lt;jats:sub&gt;0&lt;/jats:sub&gt;and decreases the effectiveness of population-wise strategies to reduce infection, making necessary the application of strategies that target this specific group.&lt;/jats:p&gt;</t>
  </si>
  <si>
    <t>list(given = c("C.", "S.", "R.", "Y.", "P. P.", "K. A.", "P.", "L. D.", "Y. T."), family = c("LANZAS", "BRIEN", "IVANEK", "LO", "CHAPAGAIN", "RAY", "AYSCUE", "WARNICK", "GRÖHN"), sequence = c("first", "additional", "additional", "additional", "additional", "additional", "additional", "additional", "additional"))</t>
  </si>
  <si>
    <t>list(URL = "https://www.cambridge.org/core/services/aop-cambridge-core/content/view/S0950268807000209", content.type = "unspecified", content.version = "vor", intended.application = "similarity-checking")</t>
  </si>
  <si>
    <t>list(key = c("S0950268807000209_ref026", "S0950268807000209_ref012", "S0950268807000209_ref005", "S0950268807000209_ref039", "S0950268807000209_ref035", "S0950268807000209_ref032", "S0950268807000209_ref031", "S0950268807000209_ref030", "S0950268807000209_ref029", "S0950268807000209_ref037", "S0950268807000209_ref027", "S0950268807000209_ref024", "S0950268807000209_ref021", "S0950268807000209_ref020", "S0950268807000209_ref014", "S0950268807000209_ref013", "S0950268807000209_ref006", "S0950268807000209_ref004", _x000D_
"S0950268807000209_ref002", "S0950268807000209_ref017", "S0950268807000209_ref003", "S0950268807000209_ref009", "S0950268807000209_ref025", "S0950268807000209_ref034", "S0950268807000209_ref022", "S0950268807000209_ref038", "S0950268807000209_ref007", "S0950268807000209_ref001", "S0950268807000209_ref011", "S0950268807000209_ref015", "S0950268807000209_ref018", "S0950268807000209_ref036", "S0950268807000209_ref033", "S0950268807000209_ref023", "S0950268807000209_ref008", "S0950268807000209_ref010", _x000D_
"S0950268807000209_ref016", "S0950268807000209_ref028", "S0950268807000209_ref019"), doi.asserted.by = c("publisher", NA, "publisher", "publisher", "publisher", "crossref", "publisher", "publisher", NA, "publisher", "publisher", NA, "publisher", NA, "publisher", "publisher", "publisher", "publisher", "publisher", "publisher", "publisher", "publisher", "publisher", "publisher", "publisher", "publisher", "publisher", "publisher", "publisher", NA, "publisher", "publisher", "publisher", "crossref", "publisher", _x000D_
"publisher", "publisher", NA, "publisher"), DOI = c("10.1128/AEM.71.1.93-97.2005", NA, "10.1086/379668", "10.1053/tvjl.2000.0502", "10.1017/S0950268805004590", "10.1128/IAI.41.2.742-750.1983", "10.2460/ajvr.2001.62.1897", "10.1016/S0025-5564(02)00108-6", NA, "10.1073/pnas.94.1.338", "10.1073/pnas.0503776103", NA, "10.1016/S0167-5877(99)00094-X", NA, "10.1016/j.mbs.2006.01.006", "10.1016/j.jtbi.2004.09.015", "10.3201/eid0805.010267", "10.1001/jama.281.19.1805", "10.1086/500320", "10.1079/9780851992617.0169", _x000D_
"10.3201/eid1005.030484", "10.1136/vr.124.20.532", "10.1016/j.prevetmed.2005.04.003", "10.1016/S0951-8320(03)00058-9", "10.1016/S0167-5877(02)00210-6", "10.1046/j.1365-2672.2004.02151.x", "10.1086/381270", "10.3201/eid0505.990502", "10.2460/javma.228.4.585", NA, "10.2460/javma.2002.220.650", "10.1038/nature04153", "10.1111/0272-4332.00041", "10.1016/S0034-5288(18)32968-0", "10.1038/nrmicro907", "10.2460/javma.2001.219.310", "10.1080/00480169.1965.33598", NA, "10.1017/S0950268802007148"), volume.title = c(NA, _x000D_
"Infectious Diseases of Humans: Dynamics and Control", NA, NA, NA, NA, NA, NA, "Mathematical Epidemiology of Infectious Diseases: Model Building, Analysis and Interpretation", NA, NA, NA, NA, "Bovine Medicine: Disease and Husbandry of Cattle", NA, NA, NA, NA, NA, NA, NA, NA, NA, NA, NA, NA, NA, NA, NA, NA, NA, NA, NA, NA, NA, NA, NA, NA, NA), author = c(NA, "Anderson", NA, NA, NA, "Robertsson", NA, NA, "Diekmann", NA, NA, NA, NA, "Jones", NA, NA, NA, NA, NA, NA, NA, NA, NA, NA, NA, NA, NA, NA, NA, _x000D_
"Chapagain", NA, NA, NA, "Wray", NA, NA, NA, NA, NA), year = c(NA, "1992", NA, NA, NA, "1983", NA, NA, "2000", NA, NA, NA, NA, "2004", NA, NA, NA, NA, NA, NA, NA, NA, NA, NA, NA, NA, NA, NA, NA, "2007", NA, NA, NA, "1978", NA, NA, NA, NA, NA), first.page = c(NA, NA, NA, NA, NA, "742", NA, NA, NA, NA, NA, NA, NA, "215", NA, NA, NA, NA, NA, NA, NA, NA, NA, NA, NA, NA, NA, NA, NA, NA, NA, NA, NA, "139", NA, NA, NA, NA, NA), article.title = c(NA, NA, NA, NA, NA, "Salmonella typhimurium infection in calves – protection and survival of virulent challenge bacteria after immunization with live or inactivated vaccines", _x000D_
NA, NA, NA, NA, NA, NA, NA, NA, NA, NA, NA, NA, NA, NA, NA, NA, NA, NA, NA, NA, NA, NA, NA, "A mathematical model of the dynamics of Salmonella Cerro infection in a US dairy herd", NA, NA, NA, "Experimental Salmonella typhimurium infection in calves", NA, NA, NA, NA, NA), volume = c(NA, NA, NA, NA, NA, "41", NA, NA, NA, NA, NA, NA, NA, NA, NA, NA, NA, NA, NA, NA, NA, NA, NA, NA, NA, NA, NA, NA, NA, NA, NA, NA, NA, "25", NA, NA, NA, NA, NA), journal.title = c(NA, NA, NA, NA, NA, "Infection and Immunity", _x000D_
NA, NA, NA, NA, NA, NA, NA, NA, NA, NA, NA, NA, NA, NA, NA, NA, NA, NA, NA, NA, NA, NA, NA, "Epidemiology and Infection", NA, NA, NA, "Research in Veterinary Science", NA, NA, NA, NA, NA), unstructured = c(NA, NA, NA, NA, NA, NA, NA, NA, NA, NA, NA, "24.  Warnick LD , Duration of fecal shedding following clinical salmonellosis in dairy cattle. In: International Symposium on Veterinary Epidemiology and Economics. Cairns, Australia, 2006.", NA, NA, NA, NA, NA, NA, NA, NA, NA, NA, NA, NA, NA, NA, NA, _x000D_
NA, NA, NA, NA, NA, NA, NA, NA, NA, NA, "28.  Ray KA . Epidemiology of antimicrobial resistant Salmonella on dairy farms in the northeast and midwest USA (Dissertation). Ithaca, NY: Cornell University, 2007, 225 pp.", NA))</t>
  </si>
  <si>
    <t>S0950268807000209</t>
  </si>
  <si>
    <t>list(date = "2008-01-16", content.version = "unspecified", delay.in.days = 0, URL = "https://www.cambridge.org/core/terms")</t>
  </si>
  <si>
    <t>2014-05</t>
  </si>
  <si>
    <t>10.1017/s0950268813001805</t>
  </si>
  <si>
    <t>2013-08-07</t>
  </si>
  <si>
    <t>1034-1049</t>
  </si>
  <si>
    <t>Understanding the role of cleaning in the control of &lt;i&gt;Salmonella&lt;/i&gt; Typhimurium in grower-finisher pigs: a modelling approach</t>
  </si>
  <si>
    <t>https://doi.org/10.1017/s0950268813001805</t>
  </si>
  <si>
    <t>&lt;jats:title&gt;SUMMARY&lt;/jats:title&gt;&lt;jats:p&gt;&lt;jats:italic&gt;Salmonella&lt;/jats:italic&gt; Typhimurium (STM) infection in pigs represents a considerable food safety concern. This study used mathematical modelling to evaluate the effectiveness of cleaning (faeces removal) as a measure to control STM spread among grower-finisher pigs. A modified Susceptible-Infected-Recovered-Susceptible (SIRS) model of STM transmission through a contaminated environment was developed. Infected pigs were divided into three states according to the pathogen level being shed in their faeces. Infection transmission was evaluated using the basic reproduction number (&lt;jats:italic&gt;R&lt;/jats:italic&gt;&lt;jats:sub&gt;0&lt;/jats:sub&gt;) and the prevalence of infectious pigs at slaughter age. Although increased frequency and efficiency of cleaning did reduce the prevalence of STM shedding at the time of slaughter, these efforts alone were not capable of eliminating the infection from the population. The level of STM faecal shedding by infectious pigs strongly influenced the infection spread and prevalence at slaughter. To control STM in pigs, cleaning should be combined with vaccination and/or isolation of high-level shedders.&lt;/jats:p&gt;</t>
  </si>
  <si>
    <t>list(given = c("R.", "G.", "M.", "P. S.", "R."), family = c("GAUTAM", "LAHODNY", "BANI-YAGHOUB", "MORLEY", "IVANEK"), sequence = c("first", "additional", "additional", "additional", "additional"), suffix = c(NA, "Jr.", NA, NA, NA))</t>
  </si>
  <si>
    <t>list(URL = "https://www.cambridge.org/core/services/aop-cambridge-core/content/view/S0950268813001805", content.type = "unspecified", content.version = "vor", intended.application = "similarity-checking")</t>
  </si>
  <si>
    <t>list(key = c("S0950268813001805_ref31", "S0950268813001805_ref28", "S0950268813001805_ref9", "S0950268813001805_ref48", "S0950268813001805_ref17", "S0950268813001805_ref11", "S0950268813001805_ref44", "S0950268813001805_ref46", "S0950268813001805_ref19", "S0950268813001805_ref37", "S0950268813001805_ref7", "S0950268813001805_ref5", "S0950268813001805_ref55", "S0950268813001805_ref27", "S0950268813001805_ref20", "S0950268813001805_ref49", "S0950268813001805_ref45", "S0950268813001805_ref15", "S0950268813001805_ref50", _x000D_
"S0950268813001805_ref35", "S0950268813001805_ref22", "S0950268813001805_ref34", "S0950268813001805_ref51", "S0950268813001805_ref16", "S0950268813001805_ref6", "S0950268813001805_ref25", "S0950268813001805_ref10", "S0950268813001805_ref41", "S0950268813001805_ref21", "S0950268813001805_ref3", "S0950268813001805_ref52", "S0950268813001805_ref32", "S0950268813001805_ref14", "S0950268813001805_ref12", "S0950268813001805_ref57", "S0950268813001805_ref36", "S0950268813001805_ref47", "S0950268813001805_ref29", _x000D_
"S0950268813001805_ref13", "S0950268813001805_ref18", "S0950268813001805_ref39", "S0950268813001805_ref2", "S0950268813001805_ref53", "S0950268813001805_ref54", "S0950268813001805_ref4", "S0950268813001805_ref23", "S0950268813001805_ref1", "S0950268813001805_ref56", "S0950268813001805_ref40", "S0950268813001805_ref43", "S0950268813001805_ref8", "S0950268813001805_ref30", "S0950268813001805_ref42", "S0950268813001805_ref24", "S0950268813001805_ref33", "S0950268813001805_ref26", "S0950268813001805_ref38"_x000D_
), doi.asserted.by = c("publisher", NA, NA, "publisher", NA, "publisher", "publisher", "publisher", "publisher", "publisher", NA, NA, "publisher", NA, "publisher", NA, "publisher", NA, "publisher", NA, "publisher", "publisher", "publisher", NA, "publisher", "publisher", "publisher", "publisher", "publisher", NA, NA, "publisher", "publisher", "publisher", "publisher", "publisher", "publisher", "publisher", "publisher", NA, "publisher", "publisher", NA, "publisher", "publisher", "publisher", "publisher", _x000D_
"publisher", "publisher", "publisher", "publisher", NA, "publisher", NA, "publisher", NA, NA), DOI = c("10.1128/JCM.41.6.2282-2288.2003", NA, NA, "10.1186/1751-0147-52-30", NA, "10.1016/0378-1135(95)00113-1", "10.1098/rspb.2008.0914", "10.4315/0362-028X-67.11.2403", "10.4315/0362-028X-71.4.699", "10.1016/S0951-8320(03)00058-9", NA, NA, "10.1111/j.1439-0450.2006.00951.x", NA, "10.5713/ajas.2010.90340", NA, "10.1017/S0950268807008485", NA, "10.4315/0362-028X.JFP-11-469", NA, "10.2307/1940754", "10.4315/0362-028X-64.7.945", _x000D_
"10.1080/1745039X.2011.623047", NA, "10.1016/j.prevetmed.2010.06.006", "10.2527/2001.7951067x", "10.1016/j.ijfoodmicro.2008.12.031", "10.1016/0168-1605(96)00990-7", "10.1016/j.jtbi.2007.10.029", NA, NA, "10.1111/j.1574-6968.1999.tb08684.x", "10.1016/j.livsci.2006.03.021", "10.1136/vr.162.18.580", "10.1099/00221287-27-2-269", "10.1017/S0950268811000604", "10.1051/vetres:2008026", "10.1016/S0025-5564(02)00108-6", "10.1371/journal.pone.0034660", NA, "10.1016/S0378-1135(01)00404-7", "10.3201/eid1701.P11101", _x000D_
NA, "10.1089/fpd.2007.0013", "10.1128/IAI.70.5.2249-2255.2002", "10.1086/285619", "10.3201/eid0505.990502", "10.1136/vr.d5510", "10.1128/AEM.72.3.1833-1842.2006", "10.1016/S0025-5564(02)00098-6", "10.1046/j.1365-2672.2003.02042.x", NA, "10.1098/rsif.2007.1100", NA, "10.1089/fpd.2006.3.178", NA, NA), first.page = c(NA, "599", "340", NA, NA, NA, NA, NA, NA, NA, "612", "81", NA, "267", NA, "1", NA, NA, NA, NA, NA, NA, NA, NA, NA, NA, NA, NA, NA, "418", NA, NA, NA, NA, NA, NA, NA, NA, NA, NA, NA, NA, _x000D_
"153", NA, NA, NA, NA, NA, NA, NA, NA, NA, NA, NA, NA, NA, NA), article.title = c(NA, "The mathematics of infectious diseases", "Pork and pork products as a source for human salmonellosis in Germany", NA, NA, NA, NA, NA, NA, NA, "Phenotypic characterization of Salmonella Typhimurium isolates from food-animals and abattoir drains in Buea, Cameroon", "Distribution of Salmonella serovars in breeding, nursery, and grow-to-finish pigs, and risk factors for shedding in ten farrow-to-finish swine farms in Alberta and Saskatchewan", _x000D_
NA, "A retrospective study of mortality in grow-finish pigs in a multi-site production system", NA, "Longitudinal study of Salmonella shedding in naturally infected finishing pigs", NA, NA, NA, NA, NA, NA, NA, "Agricultural waste management system component design. In", NA, NA, NA, NA, NA, "Preliminary foodnet data on the incidence of infection with pathogens transmitted commonly through food – 10 states, United States, 2009", NA, NA, NA, NA, NA, NA, NA, NA, NA, NA, NA, NA, "Reduced shedding and clinical signs of Salmonella Typhimurium in nursery pigs vaccinated with a Salmonella Choleraesuis vaccine", _x000D_
NA, NA, NA, NA, NA, NA, NA, NA, NA, NA, NA, NA, NA, NA), volume = c(NA, "42", "120", NA, NA, NA, NA, NA, NA, NA, "27", "74", NA, "9", NA, "1", NA, NA, NA, NA, NA, NA, NA, NA, NA, NA, NA, NA, NA, "59", NA, NA, NA, NA, NA, NA, NA, NA, NA, NA, NA, NA, "8", NA, NA, NA, NA, NA, NA, NA, NA, NA, NA, NA, NA, NA, NA), author = c(NA, "Hethcote", "Jansen", NA, "Anderson", NA, NA, NA, NA, NA, "Akoachere", "Wilkins", NA, "Maes", NA, "Pires", NA, NA, NA, NA, NA, NA, NA, NA, NA, NA, NA, NA, NA, NA, NA, NA, NA, _x000D_
NA, NA, NA, NA, NA, NA, "Diekmann", NA, NA, "Charles", NA, NA, NA, NA, NA, NA, NA, NA, NA, NA, NA, NA, NA, "Verdoes"), year = c(NA, "2000", "2007", NA, "1995", NA, NA, NA, NA, NA, "2009", "2010", NA, "2001", NA, "2012", NA, NA, NA, NA, NA, NA, NA, "2008", NA, NA, NA, NA, NA, "2010", NA, NA, NA, NA, NA, NA, NA, NA, NA, "2000", NA, NA, "2000", NA, NA, NA, NA, NA, NA, NA, NA, NA, NA, NA, NA, NA, "1998"), journal.title = c(NA, "Society for Industrial and Applied Mathematics Review", "Berliner und Münchener tierärztliche Wochenschrift", _x000D_
NA, NA, NA, NA, NA, NA, NA, "Journal of Health, Population and Nutrition", "Canadian Journal of Veterinary Research", NA, "Journal of Swine Health Production", NA, "Epidemiology and Infection", NA, NA, NA, NA, NA, NA, NA, "Agricultural Waste Management Field Handbook", NA, NA, NA, NA, NA, "Morbidity and Mortality Weekly Report", NA, NA, NA, NA, NA, NA, NA, NA, NA, NA, NA, NA, "Swine Health and Production", NA, NA, NA, NA, NA, NA, NA, NA, NA, NA, NA, NA, NA, NA), volume.title = c(NA, NA, NA, NA, "Infectious Diseases of Humans: Dynamics and Control", _x000D_
NA, NA, NA, NA, NA, NA, NA, NA, NA, NA, NA, NA, NA, NA, NA, NA, NA, NA, NA, NA, NA, NA, NA, NA, NA, NA, NA, NA, NA, NA, NA, NA, NA, NA, "Mathematical Epidemiology of Infectious Diseases: Model Building, Analysis and Interpretation", NA, NA, NA, NA, NA, NA, NA, NA, NA, NA, NA, NA, NA, NA, NA, NA, "Proceedings of the American Society of Agricultural Engineering"), unstructured = c(NA, NA, NA, NA, NA, NA, NA, NA, NA, NA, NA, NA, NA, NA, NA, NA, NA, "United States Department of Agriculture. Factsheet: environmental practices/management by U.S. pork producers, 1996 (http://www.aphis.usda.gov/animal_health/nahms/swine/downloads/swine95/Swine95_is_envir.pdf). Accessed 15 October 2012.", _x000D_
NA, "United States Department of Agriculture, Part II: Reference of 1995 U.S. Grower/Finisher health &amp; management practices (http://www.aphis.usda.gov/animal_health/nahms/swine/downloads/swine95/Swine95_dr_PartII.pdf). Accessed 17 January 2013.", NA, NA, NA, NA, NA, NA, NA, NA, NA, NA, "Anon. Pig and cattle diets to control Salmonella, 2011 (http://www.thebeefsite.com/articles/2622/). Accessed 12 August 2012.", NA, NA, NA, NA, NA, NA, NA, NA, NA, NA, NA, NA, NA, NA, NA, NA, NA, NA, NA, NA, "Christopher J . Package ‘msm': multi-state Markov and hidden Markov models in continuous time, 2012 (http://cran.r-project.org/web/packages/msm/msm.pdf). Accessed 13 October 2012.", _x000D_
NA, "Environmental Protection Agency. Pork production. 2012. (http://www.epa.gov/agriculture/ag101/porksystems.html). Accessed 12 July 2012.", NA, "Brumm MC , Economics of pig space: analysis of production systems and marketing impacts. Final report NPB Project 04–177, National Pork Board, 2005. Des Moines, IA (http://www2.econ.iastate.edu/research/webpapers/paper_12618.pdf). Accessed 20 April 2013.", NA))</t>
  </si>
  <si>
    <t>S0950268813001805</t>
  </si>
  <si>
    <t>list(date = "2013-08-07", content.version = "unspecified", delay.in.days = 0, URL = "https://www.cambridge.org/core/terms")</t>
  </si>
  <si>
    <t>BMC Veterinary Research</t>
  </si>
  <si>
    <t>10.1186/1746-6148-9-245</t>
  </si>
  <si>
    <t>1746-6148</t>
  </si>
  <si>
    <t>245</t>
  </si>
  <si>
    <t>Invasion and transmission of Salmonella Kentucky in an adult dairy herd using approximate Bayesian computation</t>
  </si>
  <si>
    <t>BMC Vet Res,BMC Veterinary Research</t>
  </si>
  <si>
    <t>list(given = c("Zhao", "Rebecca M", "Rebecca L", "Jeffrey S", "Jo Ann S", "David R", "Ynte H", "Yrjo T"), family = c("Lu", "Mitchell", "Smith", "Karns", "van Kessel", "Wolfgang", "Schukken", "Grohn"), sequence = c("first", "additional", "additional", "additional", "additional", "additional", "additional", "additional"))</t>
  </si>
  <si>
    <t>list(key = c("10.1186/1746-6148-9-245-B1", "-", "10.1186/1746-6148-9-245-B5", "10.1186/1746-6148-9-245-B6", "-", "10.1186/1746-6148-9-245-B9", "10.1186/1746-6148-9-245-B10", "-", "-", "10.1186/1746-6148-9-245-B13", "10.1186/1746-6148-9-245-B14", "10.1186/1746-6148-9-245-B16", "10.1186/1746-6148-9-245-B17", "10.1186/1746-6148-9-245-B18", "10.1186/1746-6148-9-245-B19", "10.1186/1746-6148-9-245-B20", "-", "-", "-", "-", "10.1186/1746-6148-9-245-B25", "10.1186/1746-6148-9-245-B26", "10.1186/1746-6148-9-245-B27", _x000D_
"10.1186/1746-6148-9-245-B28", "10.1186/1746-6148-9-245-B29"), doi.asserted.by = c("publisher", "publisher", "publisher", "publisher", "publisher", "publisher", "publisher", "publisher", "publisher", "publisher", "publisher", "publisher", "publisher", "publisher", "publisher", "publisher", "publisher", "publisher", "publisher", "publisher", "publisher", "publisher", "publisher", "publisher", "publisher"), DOI = c("10.3201/eid0505.990502", "10.1086/650733", "10.1086/427263", "10.1086/588823", "10.1098/rstb.2009.0094", _x000D_
"10.3168/jds.S0022-0302(05)73045-9", "10.3168/jds.2008-1486", "10.1089/fpd.2007.0033", "10.1089/fpd.2011.1054", "10.1093/infdis/jir409", "10.1128/AEM.00786-09", "10.1016/j.jtbi.2004.09.015", "10.1016/j.jtbi.2009.04.028", "10.1051/vetres:2007036", "10.1051/vetres:2008038", "10.1002/sim.3968", "10.1093/imammb/15.1.19", "10.1191/1471082X04st065oa", "10.1146/annurev-ecolsys-102209-144621", "10.1098/rsif.2008.0172", "10.1093/bioinformatics/btq278", "10.1016/S0025-5564(02)00108-6", "10.1146/annurev.physchem.58.032806.104637", _x000D_
"10.1371/journal.pmed.0020174", "10.1371/journal.pone.0034660"))</t>
  </si>
  <si>
    <t>1746-6148-9-245</t>
  </si>
  <si>
    <t>10.1371/journal.pone.0111832</t>
  </si>
  <si>
    <t>2014-11-20</t>
  </si>
  <si>
    <t>e111832</t>
  </si>
  <si>
    <t>Correction: Mathematical Modeling of Influenza A Virus Dynamics within Swine Farms and the Effects of Vaccination</t>
  </si>
  <si>
    <t>list(name = "The PLOS ONE Staff", sequence = "first")</t>
  </si>
  <si>
    <t>list(date = "2014-11-20", content.version = "unspecified", delay.in.days = 0, URL = "http://creativecommons.org/licenses/by/4.0/")</t>
  </si>
  <si>
    <t>list(date = "2014-11-20", DOI = "10.1371/journal.pone.0106177", type = "correction", source = "publisher", label = "Correction")</t>
  </si>
  <si>
    <t>10.1371/journal.pone.0202493</t>
  </si>
  <si>
    <t>2018-09-24</t>
  </si>
  <si>
    <t>e0202493</t>
  </si>
  <si>
    <t>An SEIR model of influenza A virus infection and reinfection within a farrow-to-finish swine farm</t>
  </si>
  <si>
    <t>list(ORCID = c("https://orcid.org/0000-0001-5044-074X", NA, NA), authenticated.orcid = c(TRUE, NA, NA), given = c("Fatima", "Allan", "Zvonimir"), family = c("Etbaigha", "R. Willms", "Poljak"), sequence = c("first", "additional", "additional"))</t>
  </si>
  <si>
    <t>list(URL = "http://dx.plos.org/10.1371/journal.pone.0202493", content.type = "unspecified", content.version = "vor", intended.application = "similarity-checking")</t>
  </si>
  <si>
    <t>list(issue = c("1", "1", "s1", "2", "3", "3", "1", "1", "2", NA, NA, "8", NA, "1", "11", "1", NA, "6", "119", "9", NA, "1", NA, "9-10", "1", "4", "7", "4", NA, "31", NA, NA), key = c("ref1", "ref2", "ref3", "ref4", "ref5", "ref6", "ref7", "ref8", "ref9", "ref10", "ref11", "ref12", "ref13", "ref14", "ref15", "ref16", "ref17", "ref18", "ref19", "ref20", "ref21", "ref22", "ref23", "ref24", "ref25", "ref26", "ref27", "ref28", "ref29", "ref30", "ref31", "ref32"), doi.asserted.by = c("crossref", "crossref", _x000D_
"crossref", "crossref", "crossref", "crossref", "crossref", "crossref", "crossref", "crossref", "crossref", "crossref", NA, "crossref", "crossref", "crossref", NA, "crossref", "crossref", "crossref", "crossref", NA, "crossref", "crossref", "crossref", "crossref", "crossref", "crossref", NA, "crossref", NA, NA), first.page = c("29", "1", "68", "45", "500", "99", "537", "24", "199", "127", NA, "e106177", NA, "23", "2403", "156", NA, "383", "20160138", "e0163672", "55", "7", "58", "533", "81", "248", _x000D_
"1399", "295", NA, "4479", "51", NA), DOI = c("10.1016/S0378-1135(00)00164-4", "10.1186/1297-9716-42-120", "10.1111/j.1865-1682.2011.01300.x", "10.1080/01652176.2006.9695207", "10.1016/j.vaccine.2012.11.023", "10.1111/j.1750-2659.2008.00043.x", "10.1186/1743-422X-8-537", "10.1016/j.prevetmed.2007.05.025", "10.1016/S0168-1702(02)00027-8", "10.1016/S0065-3527(08)00403-X", "10.1002/9781118393277", "10.1371/journal.pone.0106177", NA, "10.1016/S0165-2427(03)00019-9", "10.4315/0362-028X-67.11.2403", "10.2460/ajvr.1990.51.01.156", _x000D_
NA, "10.1111/zph.12010", "10.1098/rsif.2016.0138", "10.1371/journal.pone.0163672", "10.1016/j.prevetmed.2016.12.013", NA, "10.1016/j.prevetmed.2016.09.018", "10.1191/0960327102ht293oa", "10.1016/j.vetimm.2011.03.019", "10.1016/j.prevetmed.2009.11.001", "10.1007/s007050070098", "10.1016/S0378-1135(02)00306-1", NA, "10.1016/S0264-410X(01)00206-7", NA, NA), article.title = c("The epidemiology and evolution of influenza viruses in pigs", "Vaccination of influenza a virus decreases transmission rates in pigs", _x000D_
"Transmission of influenza A virus in pigs", "An overview of swine influenza", "The impact of maternally derived immunity on influenza A virus transmission in neonatal pig populations", "Seroprevalence of H1N1, H3N2 and H1N2 influenza viruses in pigs in seven European countries in 2002–2003", "Swine influenza virus infection in different age groups of pigs in farrow-to-finish farms in Thailand", "Investigation of exposure to swine influenza viruses in Ontario (Canada) finisher herds in 2004 and 2005", _x000D_
"The emergence of novel swine influenza viruses in North America", "Swine influenza viruses: a North American perspective", "Emerging epidemics: Management and control", "Mathematical modeling of influenza A virus dynamics within swine farms and the effects of vaccination", "Control of a Reassortant Pandemic 2009 H1N1 Influenza Virus Outbreak in an Intensive Swine Breeding Farm: Effect of Vaccination and Enhanced Farm Management Practices", "Effect of maternally derived antibodies on the clinical signs and immune response in pigs after primary and secondary infection with an influenza H1N1 virus", _x000D_
"A mathematical model for the transmission of Salmonella Typhimurium within a grower-finisher pig herd in Great Britain", "Mathematical model for the impact of a pseudorabies epizootic on the productivity of a farrow-to-finish operation", "Agricultural intensification, priming for persistence and the emergence of Nipah virus: a lethal bat-borne zoonosis", "A review of simulation modelling approaches used for the spread of zoonotic influenza viruses in animal and human populations", "High turnover drives prolonged persistence of influenza in managed pig herds", _x000D_
"Maternally Derived Immunity Extends Swine Influenza A Virus Persistence within Farrow-to-Finish Pig Farms: Insights from a Stochastic Event-Driven Metapopulation Model", "Influenza A virus in swine breeding herds: Combination of vaccination and biosecurity practices can reduce likelihood of endemic piglet reservoir", "Prevalence of and risk factors for influenza in southern Ontario swine herds in 2001 and 2003", "An economic evaluation of intervention strategies for Porcine Epidemic Diarrhea (PED)", _x000D_
"The pig as a model of developmental immunology", "The influence of age and maternal antibodies on the postvaccinal response against swine influenza viruses in pigs", "A stochastic mathematical model of the within-herd transmission dynamics of porcine reproductive and respiratory syndrome virus (PRRSV): fade-out and persistence", "Virologic and serologic surveillance for human, swine and avian influenza virus infections among pigs in the north-central United States", "Estimating the incidence of influenza-virus infections in Dutch weaned piglets using blood samples from a cross-sectional study", _x000D_
"Swine influenza", "Efficacy of vaccination of pigs with different H1N1 swine influenza viruses using a recent challenge strain and different parameters of protection", "The porcine Reproductive and Respiratory Syndrome compendium 2nd ed", NA), volume = c("74", "42", "59", "28", "31", "2", "8", "83", "85", "72", NA, "9", "7", "92", "67", "51", NA, "60", "13", "11", "138", "72", "134", "21", "142", "93", "145", "91", NA, "19", NA, NA), author = c("IH Brown", "A Romagosa", "M Torremorell", "H Kothalawala", _x000D_
"M Allerson", "K Van Reeth", "N Takemae", "Z Poljak", "CW Olsen", "AL Vincent", "PS Bisen", "JJ Reynolds", "L Mughini-Gras", "W Loeffen", "R Ivanek", "B Grenfell", "JR Pulliam", "S Dorjee", "VE Pitzer", "C Cador", "L White", "Z Poljak", "L Weng", "H Rothkötter", "I Markowska-Daniel", "C Evans", "C Olsen", "W Loeffen", "B Easterday", "K Van Reeth", "J Holck", NA), year = c("2000", "2011", "2012", "2006", "2013", "2008", "2011", "2008", "2002", "2008", "2013", "2014", "2014", "2003", "2004", "1990", _x000D_
"2011", "2013", "2016", "2016", "2017", "2008", "2016", "2002", "2011", "2010", "2000", "2003", "1992", "2001", "2003", NA), journal.title = c("Veterinary microbiology", "Veterinary research", "Transboundary and emerging diseases", "Veterinary quarterly", "Vaccine", "Influenza and other respiratory viruses", "Virology journal", "Preventive veterinary medicine", "Virus research", "Advances in virus research", NA, "PloS one", "PLoS currents", "Veterinary immunology and immunopathology", "Journal of Food Protection", _x000D_
"American journal of veterinary research", "Journal of the Royal Society Interface", "Zoonoses and public health", "Journal of The Royal Society Interface", "PloS one", "Preventive Veterinary Medicine", "Canadian Journal of Veterinary Research", "Preventive Veterinary Medicine", "Human &amp; experimental toxicology", "Veterinary immunology and immunopathology", "Preventive veterinary medicine", "Archives of virology", "Veterinary microbiology", NA, "Vaccine", NA, NA), unstructured = c(NA, NA, NA, NA, _x000D_
NA, NA, NA, NA, NA, NA, NA, NA, NA, NA, NA, NA, NA, NA, NA, NA, NA, NA, NA, NA, NA, NA, NA, NA, NA, NA, NA, "McCaw M, FitzSimmons M, Daniels C, Allison G, Gillespie T, Thacker E, et al. Field Experiences with Different Methods of Controlling PRRS Virus;."))</t>
  </si>
  <si>
    <t>list(DOI = "10.13039/100010450", name = "Ministry of Higher Education and Scientific Research", doi.asserted.by = "publisher", id.id = "10.13039/100010450", id.id.type = "DOI", id.asserted.by = "publisher")</t>
  </si>
  <si>
    <t>list(date = "2018-09-24", content.version = "vor", delay.in.days = 0, URL = "http://creativecommons.org/licenses/by/4.0/")</t>
  </si>
  <si>
    <t>10.1371/journal.pone.0278495</t>
  </si>
  <si>
    <t>2023-05-04</t>
  </si>
  <si>
    <t>e0278495</t>
  </si>
  <si>
    <t>&lt;jats:p&gt;Common in swine production worldwide, influenza causes significant clinical disease and potential transmission to the workforce. Swine vaccines are not universally used in swine production, due to their limited efficacy because of continuously evolving influenza viruses. We evaluated the effects of vaccination, isolation of infected pigs, and changes to workforce routine (ensuring workers moved from younger pig batches to older pig batches). A Susceptible-Exposed-Infected-Recovered model was used to simulate stochastic influenza transmission during a single production cycle on an indoor hog growing unit containing 4000 pigs and two workers. The absence of control practices resulted in 3,957 pigs [0–3971] being infected and a 0.61 probability of workforce infection. Assuming incoming pigs had maternal-derived antibodies (MDAs), but no control measures were applied, the total number of infected pigs reduced to 1 [0–3958] and the probability of workforce infection was 0.25. Mass vaccination (40% efficacious) of incoming pigs also reduced the total number of infected pigs to 2362 [0–2374] or 0 [0–2364] in pigs assumed to not have MDAs and have MDAs, respectively. Changing the worker routine by starting with younger to older pig batches, reduced the number of infected pigs to 996 [0–1977] and the probability of workforce infection (0.22) in pigs without MDAs. In pigs with MDAs the total number of infected pigs was reduced to 0 [0–994] and the probability of workforce infection was 0.06. All other control practices alone, showed little improvement in reducing total infected pigs and the probability of workforce infection. Combining all control strategies reduced the total number of infected pigs to 0 or 1 with a minimal probability of workforce infection (&amp;lt;0.0002–0.01). These findings suggest that non-pharmaceutical interventions can reduce the impact of influenza on swine production and workers when efficacious vaccines are unavailable.&lt;/jats:p&gt;</t>
  </si>
  <si>
    <t>list(given = c("Eric", "Max", "Darryl", "Wendy"), family = c("Kontowicz", "Moreno-Madriñan", "Ragland", "Beauvais"), sequence = c("first", "additional", "additional", "additional"), ORCID = c(NA, NA, NA, "https://orcid.org/0000-0001-7634-3331"), authenticated.orcid = c(NA, NA, NA, TRUE))</t>
  </si>
  <si>
    <t>list(URL = "https://dx.plos.org/10.1371/journal.pone.0278495", content.type = "unspecified", content.version = "vor", intended.application = "similarity-checking")</t>
  </si>
  <si>
    <t>list(issue = c("1", "suppl_2", "1", "6‐7", NA, NA, NA, "suppl_1", "31", "10", "5", "1", "1", "2", "1", "9", "12", "1", NA, "3", "12", NA, NA, NA, "1", "1", "2", "1", "1", "Supplement_1", "3", "2", "4", "1–2", "1–2", "3", "6", "4", "9", "8", "119", NA, NA, "52", NA, "25", NA, "6", "1", "12", "44", "1–2", "1", "17", NA, "1", "47", "6", "1", "7635", NA, NA, NA, NA, "4"), key = c("pone.0278495.ref001", "pone.0278495.ref002", "pone.0278495.ref003", "pone.0278495.ref004", "pone.0278495.ref005", _x000D_
"pone.0278495.ref006", "pone.0278495.ref007", "pone.0278495.ref008", "pone.0278495.ref009", "pone.0278495.ref010", "pone.0278495.ref011", "pone.0278495.ref012", "pone.0278495.ref013", "pone.0278495.ref014", "pone.0278495.ref015", "pone.0278495.ref016", "pone.0278495.ref017", "pone.0278495.ref018", "pone.0278495.ref019", "pone.0278495.ref020", "pone.0278495.ref021", "pone.0278495.ref022", "pone.0278495.ref023", "pone.0278495.ref024", "pone.0278495.ref025", "pone.0278495.ref026", "pone.0278495.ref027", _x000D_
"pone.0278495.ref028", "pone.0278495.ref029", "pone.0278495.ref030", "pone.0278495.ref031", "pone.0278495.ref032", "pone.0278495.ref033", "pone.0278495.ref034", "pone.0278495.ref035", "pone.0278495.ref036", "pone.0278495.ref037", "pone.0278495.ref038", "pone.0278495.ref039", "pone.0278495.ref040", "pone.0278495.ref041", "pone.0278495.ref042", "pone.0278495.ref043", "pone.0278495.ref044", "pone.0278495.ref045", "pone.0278495.ref046", "pone.0278495.ref047", "pone.0278495.ref048", "pone.0278495.ref049", _x000D_
"pone.0278495.ref050", "pone.0278495.ref051", "pone.0278495.ref052", "pone.0278495.ref053", "pone.0278495.ref054", "pone.0278495.ref055", "pone.0278495.ref056", "pone.0278495.ref057", "pone.0278495.ref058", "pone.0278495.ref059", "pone.0278495.ref060", "pone.0278495.ref061", "pone.0278495.ref062", "pone.0278495.ref063", "pone.0278495.ref064", "pone.0278495.ref065"), doi.asserted.by = c("crossref", "crossref", "crossref", "crossref", "crossref", "crossref", "crossref", "crossref", "crossref", "crossref", _x000D_
"crossref", NA, "crossref", "crossref", "crossref", "crossref", "crossref", "crossref", NA, "crossref", "crossref", "crossref", "crossref", "crossref", "crossref", "crossref", "crossref", "crossref", "crossref", "crossref", "crossref", "crossref", NA, "crossref", "crossref", NA, "crossref", "crossref", "crossref", "crossref", "crossref", "crossref", NA, NA, NA, "crossref", NA, "crossref", "crossref", "crossref", "crossref", "crossref", NA, "crossref", NA, NA, "crossref", "crossref", "crossref", "crossref", _x000D_
NA, NA, NA, NA, "crossref"), first.page = c("152", "3", "407", "326", "37", "127", "377", "S75", "4895", "a038695", "459", "1", "81", "45", "50", "199", "1871", "14", NA, "142", "6218", "198118", "647", "480", "167", "e0210700", "181", "1", "1", "S19", "e01170", "e229", "293", "177", "106", "168", "954", "338", "e0202493", "e106177", "20160138", "55", NA, NA, "173", "2340", NA, "e67293", "10", "1937", "2143", "67", "24", "9895", NA, "1", "6700", "e218", "19", "77", NA, NA, NA, NA, "880"), DOI = c("10.1128/mr.56.1.152-179.1992", _x000D_
"10.1093/jac/44.suppl_2.3", "10.1146/annurev.med.51.1.407", "10.1111/j.1863-2378.2008.01217.x", "10.1002/9780470376812.ch2c", "10.1016/S0065-3527(08)00403-X", "10.1007/82_2014_395", "10.1093/cid/ciq012", "10.1016/j.vaccine.2010.05.031", "10.1101/cshperspect.a038695", "10.1007/s13238-010-0059-1", NA, "10.1017/S146625231000006X", "10.1080/01652176.2006.9695207", "10.1093/tas/txx005", "10.1136/vr.135.9.199", "10.3201/eid1312.061323", "10.1086/498977", NA, "10.1016/j.tim.2014.12.002", "10.1128/JVI.00459-15", _x000D_
"10.1016/j.virusres.2020.198118", "10.3389/fvets.2020.00647", "10.1002/9781118924341.ch19", "10.1111/j.1600-065X.2010.00974.x", "10.1371/journal.pone.0210700", "10.1017/S1466252312000175", "10.1111/j.0300-9475.2004.01382.x", "10.1186/1297-9716-42-120", "10.1086/524988", "10.1128/mSphere.01170-20", "10.1111/tbed.12260", NA, "10.1016/j.virusres.2010.07.022", "10.1016/j.vetmic.2009.03.019", NA, "10.3201/eid1906.121637", "10.1089/vbz.2006.6.338", "10.1371/journal.pone.0202493", "10.1371/journal.pone.0106177", _x000D_
"10.1098/rsif.2016.0138", "10.1016/j.prevetmed.2016.12.013", NA, NA, NA, "10.1021/j100540a008", NA, "10.1371/journal.pone.0067293", "10.1093/cid/ciq030", "10.3201/eid1812.121097", "10.12988/ams.2013.13193", "10.1016/j.vetmic.2009.12.039", NA, "10.1128/JVI.01038-13", NA, NA, "10.1016/j.vaccine.2012.08.045", "10.1371/journal.pmed.0040218", "10.1016/j.mbs.2004.05.001", "10.1136/bmj.39393.510347.BE", NA, NA, NA, NA, "10.3382/ps.2008-00335"), article.title = c("Evolution and ecology of influenza A viruses", _x000D_
"Epidemiology and pathogenesis of influenza", "Global epidemiology of influenza: past and present.", "The role of swine in the generation of novel influenza viruses.", NA, "Swine influenza viruses: a North American perspective.", "Influenza A virus reassortment.", "Estimating the burden of 2009 pandemic influenza A (H1N1) in the United States (April 2009–April 2010).", "The 2009 A (H1N1) influenza virus pandemic: A review.", "The 1918 influenza pandemic and its legacy.", "Crystal structure of the swine-origin A (H1N1)-2009 influenza A virus hemagglutinin (HA) reveals similar antigenicity to that of the 1918 pandemic virus.", _x000D_
"The epidemiology of swine influenza.", "Swine influenza vaccines: current status and future perspectives.", "An overview of swine influenza.", "Impact of health challenges on pig growth performance, carcass characteristics, and net returns under commercial conditions", "Effect of sequential porcine reproductive and respiratory syndrome and swine influenza on the growth and performance of finishing pigs", "Swine workers and swine influenza virus infections", "Are swine workers in the United States at increased risk of infection with zoonotic influenza virus?", _x000D_
"Evidence of influenza A infection and risk of transmission between pigs and farmworkers.", "Reverse zoonosis of influenza to swine: new perspectives on the human–animal interface", "Continual reintroduction of human pandemic H1N1 influenza A viruses into swine in the United States, 2009 to 2014", "Swine influenza virus: Current status and challenge", "Influenza A virus in swine: epidemiology, challenges and vaccination strategies", "Vaccines and vaccination for swine influenza: Differing situations in Europe and the USA.", _x000D_
"Influenza vaccine immunology", "Effect of strain-specific maternally-derived antibodies on influenza A virus infection dynamics in nursery pigs.", "Vaccine development for protecting swine against influenza virus", "Influenza virus: immunity and vaccination strategies. Comparison of the immune response to inactivated and live, attenuated influenza vaccines", "Vaccination of influenza a virus decreases transmission rates in pigs", "Swine influenza virus: zoonotic potential and vaccination strategies for the control of avian and swine influenzas", _x000D_
"Influenza Vaccination of Swine Reduces Public Health Risk at the Swine-Human Interface.", "One‐Health Simulation Modelling: Assessment of Control Strategies Against the Spread of Influenza between Swine and Human Populations Using NAADSM.", "Evaluation of an air-filtration system for preventing aerosol transmission of porcine reproductive and respiratory syndrome virus", "Use of a production region model to assess the efficacy of various air filtration systems for preventing airborne transmission of porcine reproductive and respiratory syndrome virus and Mycoplasma hyopneumoniae: Results from a 2-year study", _x000D_
"Evaluation of alternative strategies to MERV 16-based air filtration systems for reduction of the risk of airborne spread of porcine reproductive and respiratory syndrome virus", "Further evaluation of alternative air-filtration systems for reducing the transmission of porcine reproductive and respiratory syndrome virus by aerosol", "Active surveillance for influenza A virus among swine, midwestern United States, 2009–2011", "Confined animal feeding operations as amplifiers of influenza.", "An SEIR model of influenza A virus infection and reinfection within a farrow-to-finish swine farm.", _x000D_
"Mathematical modeling of influenza A virus dynamics within swine farms and the effects of vaccination.", "High turnover drives prolonged persistence of influenza in managed pig herds", "Influenza A virus in swine breeding herds: Combination of vaccination and biosecurity practices can reduce likelihood of endemic piglet reservoir.", NA, "The changing economics of US hog production", "Swine influenza virus vaccines: to change or not to change-that’s the question", "Exact stochastic simulation of coupled chemical reactions", _x000D_
NA, "Indirect transmission of influenza A virus between pig populations under two different biosecurity settings.", "Swine outbreak of pandemic influenza A virus on a Canadian research farm supports human-to-swine transmission", "Outbreak of influenza A (H3N2) variant virus infection among attendees of an agricultural fair, Pennsylvania, USA, 2011.", "Modeling the geographical spread of influenza A (H1N1): The case of Mexico.", "Efficacy of commercial swine influenza vaccines against challenge with a recent European H1N1 field isolate", _x000D_
"In vivo evaluation of vaccine efficacy against challenge with a contemporary field isolate from the α cluster of H1N1 swine influenza virus", "Efficacy in pigs of inactivated and live attenuated influenza virus vaccines against infection and transmission of an emerging H3N2 similar to the 2011–2012 H3N2v", NA, "Modelling infectious diseases with herd immunity in a randomly mixed population", "Distinguishing vaccine efficacy and effectiveness", "Optimizing the dose of pre-pandemic influenza vaccines to reduce the infection attack rate.", _x000D_
"Stochastic multitype epidemics in a community of households: estimation and form of optimal vaccination schemes", "Physical interventions to interrupt or reduce the spread of respiratory viruses: systematic review", NA, NA, "Package tidyverse.", NA, "Facing pandemic influenza threats: the importance of including poultry and swine workers in preparedness plans"), volume = c("56", "44", "51", "56", NA, "72", NA, "52", "28", "10", "1", "1", "11", "28", "2", "135", "13", "42", NA, "23", "89", "288", _x000D_
"7", NA, "239", "14", "13", "59", "42", "197", "6", "63", "69", "154", "138", "70", "19", "6", "13", "9", "13", "138", NA, NA, "370", "81", NA, "8", "52", "18", "7", "144", "77", "87", NA, "11", "30", "4", "191", "336", NA, NA, NA, NA, "88"), author = c("RG Webster", "MC Zambon", "NJ Cox", "W Ma", "CW Olsen", "AL Vincent", "J Steel", "SS Shrestha", "MP Girard", "JK Taubenberger", "W Zhang", "Y Li", "W Ma", "H Kothalawala", "A Cornelison", "R Kay", "GC Gray", "KP Myers", "G Lopez‐Moreno", "MI Nelson", _x000D_
"MI Nelson", "W. Ma", "JC Mancera Gracia", "KV Reeth", "PR Dormitzer", "FO Chamba Pardo", "Q Chen", "R Cox", "A Romagosa", "E Thacker", "JN Lorbach", "S Dorjee", "S Dee", "S Dee", "S Dee", "SA Dee", "CA Corzo", "RA Saenz", "F Etbaigha", "JJ Reynolds", "VE Pitzer", "L White", "WD McBride", "N Key", "K Van Reeth", "DT Gillespie", "E. Renshaw", "MW Allerson", "SE Forgie", "KK Wong", "RA Barrio", "C Kyriakis", "SE Detmer", "CL Loving", "E Vynnycky", "KB Law", "E Shim", "S Riley", "F Ball", "T Jefferson", _x000D_
"U EPA", "Team RC", "H Wickham", "USDA", "G Gray"), year = c("1992", "1999", "2000", "2009", "2002", "2008", "2014", "2011", "2010", "2020", "2010", "2021", "2010", "2006", "2018", "1994", "2007", "2006", "2022", "2015", "2015", "2020", "2020", "2016", "2011", "2019", "2012", "2004", "2011", "2008", "2021", "2016", "2005", "2010", "2009", "2006", "2013", "2006", "2018", "2014", "2016", "2017", "2013", "2007", "2013", "1977", "1993", "2013", "2011", "2012", "2013", "2010", "2013", "2013", "2010", _x000D_
"2021", "2012", "2007", "2004", "2008", "2007", "2021", "2017", "2022", "2009"), journal.title = c("Microbiological reviews", "Journal of Antimicrobial Chemotherapy", "Annual review of medicine.", "Zoonoses and public health.", NA, "Advances in virus research", "Influenza Pathogenesis and Control-Volume I.", "Clinical Infectious Diseases", "Vaccine", "Cold Spring Harbor perspectives in medicine.", "Protein &amp; cell.", "Animal Diseases", "Animal health research reviews.", "Veterinary quarterly.", "Translational Animal Science", _x000D_
"The Veterinary record", "Emerging infectious diseases", "Clinical infectious diseases", "Zoonoses and Public Health.", "Trends in microbiology", "Journal of virology", "Virus research", "Frontiers in Veterinary Science", "Animal Influenza.", "Immunological reviews", "PLoS One.", "Animal health research reviews", "Scandinavian journal of immunology", "Veterinary research", "The Journal of infectious diseases", "Msphere", "Transboundary and Emerging Diseases.", "Canadian journal of veterinary research", _x000D_
"Virus research", "Veterinary microbiology", "Canadian Journal of Veterinary Research", "Emerging infectious diseases", "Vector-Borne &amp; Zoonotic Diseases.", "PLOS one.", "PloS one", "Journal of The Royal Society Interface", "Preventive veterinary medicine.", "US hog production from 1992 to 2009: technology, restructuring, and productivity growth.", "USDA-ERS Economic Research Report", "Curr Top Microbiol Immunol", "The journal of physical chemistry", NA, "PLoS One", "Clinical Infectious Diseases", _x000D_
"Emerging infectious diseases", "Applied Mathematical Sciences", "Veterinary microbiology", "Canadian Journal of Veterinary Research", "Journal of virology", NA, "Scientific Reports", "Vaccine", "PLoS Medicine.", "Mathematical biosciences", "Bmj", "Pandemic influenza preparedness and response guidance for healthcare workers and healthcare employers", NA, "Easily Install and Load the ‘Tidyverse", NA, "Poultry science"), volume.title = c(NA, NA, NA, NA, "Trends in Emerging Viral Infections of Swine", _x000D_
NA, NA, NA, NA, NA, NA, NA, NA, NA, NA, NA, NA, NA, NA, NA, NA, NA, NA, NA, NA, NA, NA, NA, NA, NA, NA, NA, NA, NA, NA, NA, NA, NA, NA, NA, NA, NA, NA, NA, NA, NA, "Modelling biological populations in space and time", NA, NA, NA, NA, NA, NA, NA, "An introduction to infectious disease modelling", NA, NA, NA, NA, NA, NA, NA, NA, "Influenza A Virus in Swine Surveillance Quarterly Report for Fiscal Year 2022, Quarter 1.", NA))</t>
  </si>
  <si>
    <t>list(DOI = "10.13039/100008370", name = "National Pork Board", doi.asserted.by = "publisher", award = "NFB#21-100", id.id = "10.13039/100008370", id.id.type = "DOI", id.asserted.by = "publisher")</t>
  </si>
  <si>
    <t>list(date = "2023-05-04", content.version = "vor", delay.in.days = 0, URL = "http://creativecommons.org/licenses/by/4.0/")</t>
  </si>
  <si>
    <t>2011-12</t>
  </si>
  <si>
    <t>10.1186/1297-9716-42-120</t>
  </si>
  <si>
    <t>Vaccination of influenza a virus decreases transmission rates in pigs</t>
  </si>
  <si>
    <t>&lt;jats:title&gt;Abstract&lt;/jats:title&gt;&lt;jats:p&gt;Limited information is available on the transmission and spread of influenza virus in pig populations with differing immune statuses. In this study we assessed differences in transmission patterns and quantified the spread of a triple reassortant H1N1 influenza virus in naïve and vaccinated pig populations by estimating the reproduction ratio (&lt;jats:italic&gt;R&lt;/jats:italic&gt;) of infection (i.e. the number of secondary infections caused by an infectious individual) using a deterministic Susceptible-Infectious-Recovered (SIR) model, fitted on experimental data. One hundred and ten pigs were distributed in ten isolated rooms as follows: (i) non-vaccinated (NV), (ii) vaccinated with a heterologous vaccine (HE), and (iii) vaccinated with a homologous inactivated vaccine (HO). The study was run with multiple replicates and for each replicate, an infected non-vaccinated pig was placed with 10 contact pigs for two weeks and transmission of influenza evaluated daily by analyzing individual nasal swabs by RT-PCR. A statistically significant difference between&lt;jats:italic&gt;R&lt;/jats:italic&gt;estimates was observed between vaccinated and non-vaccinated pigs (&lt;jats:italic&gt;p&lt;/jats:italic&gt;&amp;lt; 0.05). A statistically significant reduction in transmission was observed in the vaccinated groups where&lt;jats:italic&gt;R&lt;/jats:italic&gt;(95%CI) was 1 (0.39-2.09) and 0 for the HE and the HO groups respectively, compared to an&lt;jats:italic&gt;R&lt;/jats:italic&gt;&lt;jats:sub&gt;o&lt;/jats:sub&gt;value of 10.66 (6.57-16.46) in NV pigs (&lt;jats:italic&gt;p&lt;/jats:italic&gt;&amp;lt; 0.05). Transmission in the HE group was delayed and variable when compared to the NV group and transmission could not be detected in the HO group. Results from this study indicate that influenza vaccines can be used to decrease susceptibility to influenza infection and decrease influenza transmission.&lt;/jats:p&gt;</t>
  </si>
  <si>
    <t>list(given = c("Anna", "Matt", "Marie", "Han Soo", "John", "Susan", "Montserrat"), family = c("Romagosa", "Allerson", "Gramer", "Joo", "Deen", "Detmer", "Torremorell"), sequence = c("first", "additional", "additional", "additional", "additional", "additional", "additional"))</t>
  </si>
  <si>
    <t>list(URL = "https://link.springer.com/content/pdf/10.1186/1297-9716-42-120.pdf", content.type = "application/pdf", content.version = "vor", intended.application = "similarity-checking")</t>
  </si>
  <si>
    <t>list(key = c("116_CR1", "116_CR2", "116_CR3", "116_CR4", "116_CR5", "116_CR6", "116_CR7", "116_CR8", "116_CR9", "116_CR10", "116_CR11", "116_CR12", "116_CR13", "116_CR14", "116_CR15", "116_CR16", "116_CR17", "116_CR18", "116_CR19", "116_CR20", "116_CR21", "116_CR22", "116_CR23", "116_CR24", "116_CR25", "116_CR26", "116_CR27", "116_CR28", "116_CR29", "116_CR30", "116_CR31", "116_CR32", "116_CR33", "116_CR34", "116_CR35", "116_CR36", "116_CR37", "116_CR38", "116_CR39", "116_CR40", "116_CR41", "116_CR42", _x000D_
"116_CR43", "116_CR44", "116_CR45", "116_CR46", "116_CR47", "116_CR48", "116_CR49", "116_CR50", "116_CR51", "116_CR52", "116_CR53", "116_CR54", "116_CR55", "116_CR56", "116_CR57", "116_CR58"), first.page = c("419", NA, "349", "2525", "1275", "199", "67", "47", "137", NA, "310", "207", "4479", "928", "7081", "761", "1374", "53", "757", "3636", "40", "43", "6381", "365", "207", "265", "86", "1547", NA, "18141", "59", "1000281", "74", "7999", "212", "176", "175", "3256", "218", "53", "648", "3198", _x000D_
"571", NA, NA, "403", "237", "3", "183", "17", "113", "67", "39", "2782", "335", "400", "987", "757"), volume = c("15", NA, "54", "39", "55", "85", "103", "74", NA, NA, "126", "71", "19", "10", "24", "12", "18", "60", "37", "19", "39", "39", "25", "28", "135", "66", "20", "271", NA, "102", "147", "5", "42", "25", "118", "39", "9", "40", NA, "436", "32", "41", "28", NA, NA, "22", "13", "22", "25", NA, "54", "144", "82", "28", "88", "4", "11", "442"), author = c("F Madec", "HW Renshaw", "RE Shope", _x000D_
"EL Thacker", "K Van Reeth", "CW Olsen", "RJ Webby", "NN Zhou", "CV Scholtissek", "USDA", "AL Vincent", "JH Lee", "K Van Reeth", "RM Anderson", "T Meyns", "MCM de Jong", "A Bouma", "AGJ Velthuis", "M Kluivers", "G Nodelijk", "M Bouwknegt", "M Andraud", "K Orsel", "O Dieckman", "AG Velthius", "T Meyns", "J Dewulf", "AW Park", NA, "JA Van der Goot", "D Spekreijse", "A Bouma", "O Poetri", "AL Vincent", "LA Vincent", "LA Vincent", "H Meguro", "E Spackman", "P Villegas", "JC Pedersen", "PG Harbur", "JA Richt", _x000D_
"DS Williamson", "NTJ Bailey", "NG Becker", "DT Gillespie", "PP Heinen", "JR Ciacci-Zanella", "M de Jong", "AH Kroese", "A Bouma", "CS Kyriakis", "PP Heinen", "AL Vincent", "LR Haaheim", "MG Bikour", "RG Webster", "NJ Savill"), year = c("1983", "1970", "1931", "2001", "1994", "2002", "2004", "2000", "1998", "2006", "2008", "2007", "2001", "1992", "2006", "1994", "2000", "2003", "2006", "2001", "2008", "2008", "2007", "1990", "2007", "2004", "2002", "2004", NA, "2005", "2011", "2009", "2011", "2007", _x000D_
"2006", "2009", "1979", "2002", "2008", "2008", "1995", "2003", "1996", "1975", "1989", "1976", "2000", "2010", "1995", "2001", "1997", "2010", "2001", "2010", "1980", "1994", "1983", "2006"), unstructured = c("Madec F, Gourreau JM, Kaiser C, Vigouroux F, Salingardes F, Prime D: Première epizootie en Bretagne de grippe porcine (Influenza Hsw1 N1). J Rech Porcine. 1983, 15: 419-430. (in French)", "Renshaw HW: Swine Influenza: Immunological, virological and clinical studies of experimental infections. MS thesis. 1970, University of Wisconsin, Madison, WI", _x000D_
"Shope RE: Swine Influenza: I. Experimental transmission and pathology. J Exp Med. 1931, 54: 349-359. 10.1084/jem.54.3.349.", "Thacker EL, Thacker BJ, Janke BH: Interaction between Mycoplasma hyopneumoniae and swine influenza virus. J Clin Microbiol. 2001, 39: 2525-2530. 10.1128/JCM.39.7.2525-2530.2001.", "Van Reeth K, Pensaert MB: Porcine respiratory coronavirus mediated interference against influenza virus replication in the respiratory tract of feeder pigs. Am J Vet Res. 1994, 55: 1275-1281.", _x000D_
"Olsen CW: The emergence of novel swine influenza viruses in North America. Virus Res. 2002, 85: 199-210. 10.1016/S0168-1702(02)00027-8.", "Webby RJ, Rossow K, Erickson G, Sims Y, Webster R: Multiple lineages of antigenically and genetically diverse influenza A virus co-circulate in the United States swine population. Virus Res. 2004, 103: 67-73. 10.1016/j.virusres.2004.02.015.", "Zhou NN, Senne DA, Landgraf JS, Swenson SL, Erickson G, Rossow K, Liu L, Yoon KJ, Krauss S, Webster RG: Emergence of H3N2 reassortant influenza A viruses in North American pigs. Vet Microbiol. 2000, 74: 47-58. 10.1016/S0378-1135(00)00165-6.", _x000D_
"Scholtissek CV, Hinshaw S, Olsen CW: Influenza in pigs and their role as intermediate host. In Textbook of Influenza. Edited by: Nicholson KG. 1998, Oxford United Kingdom, Blackwell Science, 137-145.", "USDA: Part II: Reference of swine health and health management in the United States in 2006. NAHMS swine 2006. 2006, National Animal Health Monitoring System, [on line]. http://www.aphis.usda.gov/animal_health/nahms/swine/downloads/swine2006/Swine2006_dr_PartII.pdf, pp.17-20 [Consulted 30 November 2010]", _x000D_
"Vincent AL, Lager KM, Janke BH, Gramer MR, Richt JA: Failure of protection and enhanced pneumonia with a US H1N2 swine influenza virus in pigs vaccinated with an inactivated classical swine H1N1 vaccine. Vet Microbiol. 2008, 126: 310-323. 10.1016/j.vetmic.2007.07.011.", "Lee JH, Gramer MR, Joo HS: Efficacy of swine influenza A virus vaccine against an H3N2 virus variant. Can J Vet Res. 2007, 71: 207-212.", "Van Reeth K, Labarque G, De Clercq S, Pensaert M: Efficacy of vaccination of pigs with different H1N1 swine influenza viruses using a recent challenge strain and different parameters of protection. Vaccine. 2001, 19: 4479-4486. 10.1016/S0264-410X(01)00206-7.", _x000D_
"Anderson RM: The concept of herd immunity and the design of community-based immunization programmers. Vaccine. 1992, 10: 928-935. 10.1016/0264-410X(92)90327-G.", "Meyns T, Dewulf J, de Kruif A, Calus D, Haesebrouck F, Maes D: Comparison of transmission of Mycoplasma hyopneumoniae in vaccinated and non-vaccinated populations. Vaccine. 2006, 24: 7081-7086. 10.1016/j.vaccine.2006.07.004.", "de Jong MCM, Kimman TG: Experimental quantification of vaccine-induced reduction in virus transmission. Vaccine. 1994, 12: 761-765. 10.1016/0264-410X(94)90229-1.", _x000D_
"Bouma A, De Smit AJ, De Jong MCM, De Kluijver EP, Moormann RJM: Determination of the onset of the herd immunity induced by the E2 sub-unit vaccine against classical swine fever virus. Vaccine. 2000, 18: 1374-1381. 10.1016/S0264-410X(99)00398-9.", "Velthuis AGJ, De Jong MCM, Kamp EM, Stockhofe N, Verheijden JHM: Design and analysis of an Actinobacillus pleuropneumoniae transmission experiment. Prev Vet Med. 2003, 60: 53-68. 10.1016/S0167-5877(03)00082-5.", "Kluivers M, Maurice H, Vyt P, Koenen F, Nielen M: Transmission of encephalomyocarditis from field data in Belgium by means of R0. Vet Res. 2006, 37: 757-766. 10.1051/vetres:2006035.", _x000D_
"Nodelijk G, de Jong MCM, van Leengoed L, Wensvoort G, Pol JMA, Steverink P, Verheijden JH: A quantitative assessment of the effectiveness of PRRSV vaccination in pigs under experimental conditions. Vaccine. 2001, 19: 3636-3644. 10.1016/S0264-410X(01)00099-8.", "Bouwknegt M, Frankena K, Rutjes SA, Wellenberg GJ, de Roda Husman AM, van der Poel HM, de Jong MC: Estimation of hepatitis E virus transmission among pigs due to contact-exposure. Vet Res. 2008, 39: 40-10.1051/vetres:2008017.", "Andraud M, Grasland B, Durand B, Cariolet R, Jestin A, Madec F, Rose N: Quantification of porcine circovirus type 2 (PCV-2) within-and between-pen transmission in pigs. Vet Res. 2008, 39: 43-10.1051/vetres:2008020.", _x000D_
"Orsel K, de Jong MCM, Bouma A, Stegeman JA, Dekker A: Foot and mouth disease transmission among vaccinated pigs after exposure to virus shedding pigs. Vaccine. 2007, 25: 6381-6391. 10.1016/j.vaccine.2007.06.010.", "Dieckman O, Heesterbeek JA, Metz JA: On the definition and computation of the basic reproduction ratio R o in models for infectious diseases in heterologous populations. J Math Biol. 1990, 28: 365-82.", "Velthius AG, Bouma A, Katsma WE, Nodelijk G, de Jong MCM: Design and analysis of small-scale transmission experiments with animals. Epidemiol Infect. 2007, 135: 207-217.", _x000D_
"Meyns T, Maes D, Dewulf J, Vicca J, Haesebrouck F, de Kruif A: Quantification of the spread of Mycoplasma hyopneumoniae in nursery pigs using transmission experiments. Prev Vet Med. 2004, 66: 265-275. 10.1016/j.prevetmed.2004.10.001.", "Dewulf J, Laevens H, Koenen F, Mintiens K, de Kruif A: An E2 sub-unit marker vaccine does not prevent horizontal or vertical transmission of classical swine fever virus. Vaccine. 2002, 20: 86-91.", "Park AW, Wood JL, Daly JM, Newton JR, Glass K, Henley W, Mumford JA, Grenfell BT: The effects of strain heterology on the epidemiology of equine influenza in a vaccinated population. Proc Biol Sci. 2004, 271: 1547-1555. 10.1098/rspb.2004.2766.", _x000D_
"World Health Organization: Mathematical modeling of the pandemic H1N1 2009. Weekly epidemiological record, 21 August 2009, 84rd year, [http://www.who.int/wer]", "Van der Goot JA, Koch G, de Jong MCM, van Boven M: Quantification of the effect of vaccination on transmission of avian influenza (H7N7) in chickens. Proc Natl Acad Sci. 2005, 102: 18141-18146. 10.1073/pnas.0505098102.", "Spekreijse D, Bouma A, Stegeman JA, Koch G, de Jong MC: The effect of inoculation dose of a highly pathogenic avian influenza virus strain H5N1 on the infectiousness of chickens. Vet Microbiol. 2011, 147: 59-66. 10.1016/j.vetmic.2010.06.012.", _x000D_
"Bouma A, Claassen I, Natih K, Klinkenberg D, Donnelly CA, Koch G, van Boven M: Estimation of transmission parameters of H5N1 Avian Influenza virus in chickens. PLoS Pathog. 2009, 5: 1000281-10.1371/journal.ppat.1000281.", "Poetri O, Bouma A, Claassen I, Koch G, Soejoedono R, Stegeman A, van Boven M: A single vaccination of commercial broilers does not reduce transmission of H5N1 highly pathogenic avian influenza. Vet Res. 2011, 42: 74-10.1186/1297-9716-42-74.", "Vincent AL, Ma W, Larger KM, Janke BH, Webby RJ, Garcia-Sastre A, Richt JA: Efficacy of intranasal administration of a truncated NS1 modified live influenza virus vaccine in swine. Vaccine. 2007, 25: 7999-8009. 10.1016/j.vaccine.2007.09.019.", _x000D_
"Vincent LA, Larger KM, Ma W, Lekcharoensuk P, Gramer MR, Loiacono C, Richt JA: Evaluation of hemagglutinin subtype 1 influenza viruses from the United States. Vet Microbiol. 2006, 118: 212-222. 10.1016/j.vetmic.2006.07.017.", "Vincent LA, Ma W, Lager KM, Gramer MR, Richt JA, Janke BH: Characterization of a newly emerged genetic cluster of H1N1 and H1N2 swine influenza virus in the United States. Virus Genes. 2009, 39: 176-185. 10.1007/s11262-009-0386-6.", "Meguro H, Bryant JD, Torrence AE, Wright PF: Canine Kidney cell line for isolation of respiratory virus. J Clin Microbiol. 1979, 9: 175-179.", _x000D_
"Spackman E, Senne DA, Myers TJ, Bulaga LL, Garber LP, Perdue ML, Lohman K, Daum LT, Suarez DL: Development of a real time reverse transcriptase PCR assay for type A influenza virus and the avian H5 and H7 hamagglutinin subtypes. J Clin Microbiol. 2002, 40: 3256-32560. 10.1128/JCM.40.9.3256-3260.2002.", "Villegas P, Alvarado I: A laboratory manual for the isolation, identification, and characterization of avian pathogens. Edited by: Dufour-Zavala L, Swayne DE and Glisson JR. 2008, American Association of Avian Pathologists, Jacksonville, FL, 218-5", _x000D_
"Pedersen JC: Hemagglutination-inhibition test for avian influenza virus subtype identification and the detection and quantitation of serum antibodies to the avian influenza virus. Methods Mol Biology. 2008, 436: 53-66. 10.1007/978-1-59745-279-3_8.", "Harbur PG, Paul PS, Frey ML, Landgraf J, Eernisse K, Meng XJ, Lum MA, Andrews JJ, Rathje JA: Comparison of the pathogenicity of two US porcine reproductive and respiratory syndrome virus isolates with the Lelystad virus. Vet Pathol. 1995, 32: 648-660. 10.1177/030098589503200606.", _x000D_
"Richt JA, Lager KM, Janke BH, Woods RD, Webster RG, Webby RJ: Pathogenic and antigenic properties of phylogenetically distinct reassortant H3N2 swine influenza viruses cocirculating in the United States. J Clin Microbiol. 2003, 41: 3198-3205. 10.1128/JCM.41.7.3198-3205.2003.", "Williamson DS, Bangdiwala SI, Marshall SW, Wa;ker AE: Repeated measures analysis of binary outcomes: applications to injury research. Accid Anal Prev. 1996, 28: 571-579. 10.1016/0001-4575(96)00023-1.", "Bailey NTJ: The mathematical theory of infectious diseases and its applications. 1975, London: Griffin", _x000D_
"Becker NG: Analysis of infectious disease data. 1989, New York: Chapman and Hall", "Gillespie DT: A general method for numerically simulating the stochastic time evolution of coupled chemical reactions. J Comput Phys. 1976, 22: 403-434. 10.1016/0021-9991(76)90041-3.", "Heinen PP, van Nieuwstadt AP, Pol JM, de Boer-Luijtze EA, van Oirschot JT, Bianchi ATJ: Systemic and mucosal isotype-specific antibody responses in pigs to experimental Influenza A virus infection. Viral Immunol. 2000, 13: 237-247. 10.1089/vim.2000.13.237.", _x000D_
"Ciacci-Zanella JR, Vincent AL, Prickett JR, Zimmerman SM, Zimmerman J: Detection of anti-influenza A nucleoprotein antibodies in pigs using a commercial influenza epitope-blocking enzyme-linked immunosorvent assay developed for avian species. J Vet Diagn Invest. 2010, 22: 3-9. 10.1177/104063871002200102.", "de Jong M: Mathematical modeling in veterinary epidemiology: why model building is important. Prev Vet Med. 1995, 25: 183-193. 10.1016/0167-5877(95)00538-2.", "Kroese AH, de Jong MCM: Design and analysis of transmission experiments. Proceedings of the Society of Veterinary Epidemiology. Vet Epi Prev Med. 2001, 17-", _x000D_
"Bouma A, De Jong MC, Kimman TG: Comparison of two pseudorabies virus vaccines that differ in capacity to reduce virus excretion after a challenge infection, in their capacity of reducing transmission of pseudorabies virus. Vet Microbiol. 1997, 54: 113-122. 10.1016/S0378-1135(96)01271-0.", "Kyriakis CS, Gramer MR, Marbe F, Van Doorsselaere, Van Reeth K: Efficacy of commercial swine influenza vaccines against challenge with a recent European H1N1 field isolates. Vet Microbiol. 2010, 144: 67-74. 10.1016/j.vetmic.2009.12.039.", _x000D_
"Heinen PP, Nieuwstadt AP, de Boer-Luijtze EA, Bianchi AT: Analysis of the quality of protection induced by a porcine influenza A vaccine to challenge with an H3N2 virus. Vet Immuno Immunopathol. 2001, 82: 39-56. 10.1016/S0165-2427(01)00342-7.", "Vincent AL, Ciacci-Zanella JR, Lorusso A, Gauger PC, Zanella EL, Kehrli ME, Janke BH, Lager KM: Efficacy of inactivated swine influenza virus vaccines against the 2009A/H1N1 influenza virus in pigs. Vaccine. 2010, 28: 2782-2787. 10.1016/j.vaccine.2010.01.049.", _x000D_
"Haaheim LR, Schild GC: Antibodies to the strain-specific and cross-reactive determinants of the hemagglutinin of influenza H3N2 viruses. Acta Pathol Microbiol Scand B. 1980, 88: 335-340.", "Bikour MG, Cornaglia EM, Elazhary YC: Comparative study of the immunostimulatory properties of different adjuvants administered with an inactivated influenza virus vaccine and evaluation of passive immunity in pigs. Immunol Infect Dis. 1994, 4: 400-407.", "Webster RG, Thomas TL: Efficacy of equine influenza vaccines for protection against A/Equine/Jilin/89 (H3N8)-a new equine influenza virus. Vaccine. 1983, 11: 987-993.", _x000D_
"Savill NJ, St Rose SG, Keeling MJ, Woolhouse MEJ: Silent spread of H5N1 in vaccinated poultry. Nature. 2006, 442: 757-10.1038/442757a."), journal.title = c("J Rech Porcine", NA, "J Exp Med", "J Clin Microbiol", "Am J Vet Res", "Virus Res", "Virus Res", "Vet Microbiol", NA, NA, "Vet Microbiol", "Can J Vet Res", "Vaccine", "Vaccine", "Vaccine", "Vaccine", "Vaccine", "Prev Vet Med", "Vet Res", "Vaccine", "Vet Res", "Vet Res", "Vaccine", "J Math Biol", "Epidemiol Infect", "Prev Vet Med", "Vaccine", _x000D_
"Proc Biol Sci", NA, "Proc Natl Acad Sci", "Vet Microbiol", "PLoS Pathog", "Vet Res", "Vaccine", "Vet Microbiol", "Virus Genes", "J Clin Microbiol", "J Clin Microbiol", NA, "Methods Mol Biology", "Vet Pathol", "J Clin Microbiol", "Accid Anal Prev", NA, NA, "J Comput Phys", "Viral Immunol", "J Vet Diagn Invest", "Prev Vet Med", NA, "Vet Microbiol", "Vet Microbiol", "Vet Immuno Immunopathol", "Vaccine", "Acta Pathol Microbiol Scand B", "Immunol Infect Dis", "Vaccine", "Nature"), volume.title = c(NA, _x000D_
"MS thesis", NA, NA, NA, NA, NA, NA, "In Textbook of Influenza", "NAHMS swine 2006", NA, NA, NA, NA, NA, NA, NA, NA, NA, NA, NA, NA, NA, NA, NA, NA, NA, NA, NA, NA, NA, NA, NA, NA, NA, NA, NA, NA, "A laboratory manual for the isolation, identification, and characterization of avian pathogens", NA, NA, NA, NA, "The mathematical theory of infectious diseases and its applications", "Analysis of infectious disease data", NA, NA, NA, NA, "Proceedings of the Society of Veterinary Epidemiology. Vet Epi Prev Med", _x000D_
NA, NA, NA, NA, NA, NA, NA, NA), doi.asserted.by = c(NA, NA, "publisher", "publisher", "crossref", "publisher", "publisher", "publisher", NA, NA, "publisher", NA, "publisher", "publisher", "publisher", "publisher", "publisher", "publisher", "publisher", "publisher", "publisher", "publisher", "publisher", NA, NA, "publisher", "publisher", "publisher", NA, "publisher", "publisher", "publisher", "publisher", "publisher", "publisher", "publisher", "crossref", "publisher", NA, "publisher", "publisher", _x000D_
"publisher", "publisher", NA, NA, "publisher", "publisher", "publisher", "publisher", NA, "publisher", "publisher", "publisher", "publisher", NA, NA, "publisher", "publisher"), DOI = c(NA, NA, "10.1084/jem.54.3.349", "10.1128/JCM.39.7.2525-2530.2001", "10.2460/ajvr.1994.55.09.1275", "10.1016/S0168-1702(02)00027-8", "10.1016/j.virusres.2004.02.015", "10.1016/S0378-1135(00)00165-6", NA, NA, "10.1016/j.vetmic.2007.07.011", NA, "10.1016/S0264-410X(01)00206-7", "10.1016/0264-410X(92)90327-G", "10.1016/j.vaccine.2006.07.004", _x000D_
"10.1016/0264-410X(94)90229-1", "10.1016/S0264-410X(99)00398-9", "10.1016/S0167-5877(03)00082-5", "10.1051/vetres:2006035", "10.1016/S0264-410X(01)00099-8", "10.1051/vetres:2008017", "10.1051/vetres:2008020", "10.1016/j.vaccine.2007.06.010", NA, NA, "10.1016/j.prevetmed.2004.10.001", "10.1016/S0264-410X(01)00320-6", "10.1098/rspb.2004.2766", NA, "10.1073/pnas.0505098102", "10.1016/j.vetmic.2010.06.012", "10.1371/journal.ppat.1000281", "10.1186/1297-9716-42-74", "10.1016/j.vaccine.2007.09.019", "10.1016/j.vetmic.2006.07.017", _x000D_
"10.1007/s11262-009-0386-6", "10.1128/jcm.9.2.175-179.1979", "10.1128/JCM.40.9.3256-3260.2002", NA, "10.1007/978-1-59745-279-3_8", "10.1177/030098589503200606", "10.1128/JCM.41.7.3198-3205.2003", "10.1016/0001-4575(96)00023-1", NA, NA, "10.1016/0021-9991(76)90041-3", "10.1089/vim.2000.13.237", "10.1177/104063871002200102", "10.1016/0167-5877(95)00538-2", NA, "10.1016/S0378-1135(96)01271-0", "10.1016/j.vetmic.2009.12.039", "10.1016/S0165-2427(01)00342-7", "10.1016/j.vaccine.2010.01.049", NA, NA, "10.1016/0264-410X(93)90122-E", _x000D_
"10.1038/442757a"), edition = c(NA, NA, NA, NA, NA, NA, NA, NA, NA, NA, NA, NA, NA, NA, NA, NA, NA, NA, NA, NA, NA, NA, NA, NA, NA, NA, NA, NA, NA, NA, NA, NA, NA, NA, NA, NA, NA, NA, "5", NA, NA, NA, NA, NA, NA, NA, NA, NA, NA, NA, NA, NA, NA, NA, NA, NA, NA, NA))</t>
  </si>
  <si>
    <t>116</t>
  </si>
  <si>
    <t>2011-12-20</t>
  </si>
  <si>
    <t>list(value = c("13 August 2011", "20 December 2011", "20 December 2011"), order = 1:3, name = c("received", "accepted", "first_online"), label = c("Received", "Accepted", "First Online"), group.name = c("ArticleHistory", "ArticleHistory", "ArticleHistory"), group.label = c("Article History", "Article History", "Article History"))</t>
  </si>
  <si>
    <t>2023-05</t>
  </si>
  <si>
    <t>10.1016/j.vaccine.2023.04.018</t>
  </si>
  <si>
    <t>3119-3127</t>
  </si>
  <si>
    <t>list(ORCID = c("https://orcid.org/0000-0003-2891-2901", "https://orcid.org/0000-0002-2223-7071", NA, NA, NA, NA, "https://orcid.org/0000-0003-1099-5075", NA), authenticated.orcid = c(FALSE, FALSE, NA, NA, NA, NA, FALSE, NA), given = c("M.", "S.", "S.", "N.", "S.", "F.", "G.", "N."), family = c("Andraud", "Hervé", "Gorin", "Barbier", "Quéguiner", "Paboeuf", "Simon", "Rose"), sequence = c("first", "additional", "additional", "additional", "additional", "additional", "additional", "additional"))</t>
  </si>
  <si>
    <t>list(URL = c("https://api.elsevier.com/content/article/PII:S0264410X23004012?httpAccept=text/xml", "https://api.elsevier.com/content/article/PII:S0264410X23004012?httpAccept=text/plain"), content.type = c("text/xml", "text/plain"), content.version = c("vor", "vor"), intended.application = c("text-mining", "text-mining"))</t>
  </si>
  <si>
    <t>list(issue = c("2", "9", "1–2", NA, "1", "5", "3", NA, "1", NA, "6–7", "12", NA, "3–4", "3", NA, "8", "4", NA, "1–2", "1", "3", "9", "1", "Suppl 1", NA, "8", NA, NA, "3–4", NA, "1", "2", "1", NA, NA, "119", "3–4", NA, "9", "6", "6", "1", "11", "1", "10", "5", NA), key = c("10.1016/j.vaccine.2023.04.018_b0005", "10.1016/j.vaccine.2023.04.018_b0010", "10.1016/j.vaccine.2023.04.018_b0015", "10.1016/j.vaccine.2023.04.018_b0020", "10.1016/j.vaccine.2023.04.018_b0025", "10.1016/j.vaccine.2023.04.018_b0030", _x000D_
"10.1016/j.vaccine.2023.04.018_b0035", "10.1016/j.vaccine.2023.04.018_b0040", "10.1016/j.vaccine.2023.04.018_b0045", "10.1016/j.vaccine.2023.04.018_b0050", "10.1016/j.vaccine.2023.04.018_b0055", "10.1016/j.vaccine.2023.04.018_b0060", "10.1016/j.vaccine.2023.04.018_b0065", "10.1016/j.vaccine.2023.04.018_b0070", "10.1016/j.vaccine.2023.04.018_b0075", "10.1016/j.vaccine.2023.04.018_b0080", "10.1016/j.vaccine.2023.04.018_b0085", "10.1016/j.vaccine.2023.04.018_b0090", "10.1016/j.vaccine.2023.04.018_b0095", _x000D_
"10.1016/j.vaccine.2023.04.018_b0100", "10.1016/j.vaccine.2023.04.018_b0105", "10.1016/j.vaccine.2023.04.018_b0110", "10.1016/j.vaccine.2023.04.018_b0115", "10.1016/j.vaccine.2023.04.018_b0120", "10.1016/j.vaccine.2023.04.018_b0125", "10.1016/j.vaccine.2023.04.018_b0130", "10.1016/j.vaccine.2023.04.018_b0135", "10.1016/j.vaccine.2023.04.018_b0140", "10.1016/j.vaccine.2023.04.018_b0145", "10.1016/j.vaccine.2023.04.018_b0150", "10.1016/j.vaccine.2023.04.018_b0155", "10.1016/j.vaccine.2023.04.018_b0160", _x000D_
"10.1016/j.vaccine.2023.04.018_b0165", "10.1016/j.vaccine.2023.04.018_b0170", "10.1016/j.vaccine.2023.04.018_b0175", "10.1016/j.vaccine.2023.04.018_b0180", "10.1016/j.vaccine.2023.04.018_b0185", "10.1016/j.vaccine.2023.04.018_b0190", "10.1016/j.vaccine.2023.04.018_b0195", "10.1016/j.vaccine.2023.04.018_b0200", "10.1016/j.vaccine.2023.04.018_b0205", "10.1016/j.vaccine.2023.04.018_b0210", "10.1016/j.vaccine.2023.04.018_b0215", "10.1016/j.vaccine.2023.04.018_b0220", "10.1016/j.vaccine.2023.04.018_b0225", _x000D_
"10.1016/j.vaccine.2023.04.018_b0230", "10.1016/j.vaccine.2023.04.018_b0235", "10.1016/j.vaccine.2023.04.018_b0240"), doi.asserted.by = c("crossref", NA, "crossref", NA, "crossref", NA, "crossref", NA, "crossref", "crossref", "crossref", "crossref", "crossref", "crossref", "crossref", NA, "crossref", "crossref", "crossref", "crossref", "crossref", "crossref", "crossref", "crossref", "crossref", "crossref", "crossref", "crossref", NA, "crossref", NA, "crossref", "crossref", "crossref", "crossref", _x000D_
"crossref", "crossref", "crossref", "crossref", "crossref", "crossref", "crossref", "crossref", "crossref", "crossref", "crossref", "crossref", "crossref"), first.page = c("133", "324", "152", "7", "23", "225", "234", NA, "72", "24", "310", "1972", "127", "257", "313", NA, "e71444", "176", "142", "23", "86", "500", "e0163672", NA, "S19", "58", NA, "55", NA, "353", NA, "59", "e9371", NA, "147", "120", NA, "117", NA, NA, "e67293", "e0129213", "183", "e0224854", NA, "1940", NA, "556674"), DOI = c("10.1017/S1466252311000120", _x000D_
NA, "10.1016/j.vetmic.2011.12.015", NA, "10.1186/s40813-021-00196-0", NA, "10.1111/zph.12223", NA, "10.1186/1297-9716-44-72", "10.1186/1297-9716-43-24", "10.1111/j.1863-2378.2009.01236.x", "10.3201/eid1912.120944", "10.1016/S0065-3527(08)00403-X", "10.1016/j.prevetmed.2013.07.006", "10.1051/vetres:2000122", NA, "10.1371/journal.pone.0071444", "10.54846/jshap/823", "10.1016/j.vetmic.2018.01.019", "10.1016/S0165-2427(03)00019-9", "10.1186/s13567-016-0365-6", "10.1016/j.vaccine.2012.11.023", "10.1371/journal.pone.0163672", _x000D_
"10.1186/1297-9716-42-120", "10.1086/524988", "10.1186/s13567-017-0462-1", "10.1371/journal.pone.0106177", "10.1016/j.prevetmed.2016.12.013", NA, "10.1016/j.vetmic.2014.10.022", NA, "10.1006/tpbi.2001.1525", "10.1371/journal.pone.0009371", "10.1038/s41426-018-0086-1", "10.1016/j.prevetmed.2017.01.008", "10.1186/1297-9716-42-120", "10.1098/rsif.2016.0138", "10.1016/j.vetimm.2006.02.008", "10.1007/978-3-031-18192-4_31", "10.1371/journal.pone.0202493", "10.1371/journal.pone.0067293", "10.1371/journal.pone.0129213", _x000D_
"10.1111/tbed.13688", "10.1371/journal.pone.0224854", "10.1186/s13567-019-0699-y", "10.3201/eid2510.190068", "10.3390/pathogens10050621", "10.3389/fvets.2020.556674"), article.title = c("Polymicrobial respiratory disease in pigs", "Transmission of agents of the porcine respiratory disease complex (PRDC) between swine herds: a review Part I - diagnostics, pathogen transmission via pig movement", "Infectious agents associated with respiratory diseases in 125 farrow-to-finish pig herds: a cross-sectional study", _x000D_
"Influenza A Virus in Swine: Epidemiology, Challenges and Vaccination Strategies", "Current and prospective control strategies of influenza A virus in swine", "Influenza A virus in the porcine respiratory disease complex", "Swine Influenza Virus and Association with the Porcine Respiratory Disease Complex in Pig Farms in Southern Brazil", NA, "Dynamics of influenza a virus infections in permanently infected pig farms: Evidence of recurrent infections, circulation of several swine influenza viruses and reassortment events", _x000D_
"Swine influenza virus infection dynamics in two pig farms; results of a longitudinal assessment", "Genetic and antigenic evolution of swine influenza viruses in Europe and evaluation of their zoonotic potential", "Novel reassortant influenza A(H1N2) virus derived from A(H1N1)pdm09 virus isolated from Swine, Japan, 2012", "Swine influenza viruses a North American perspective", "Different herd level factors associated with H1N1 or H1N2 influenza virus infections in fattening pigs", "Herd factors associated with the seroprevalences of four major respiratory pathogens in slaughter pigs from farrow-to-finish pig herds", _x000D_
"Prevalence and risk factors for swine influenza virus infection in the English pig population", "Airborne detection and quantification of swine influenza a virus in air samples collected inside, outside and downwind from swine barns", "Risk factors for detecting influenza A virus in growing pigs", "Maternally-derived antibodies do not inhibit swine influenza virus replication in piglets but decrease excreted virus infectivity and impair post-infectious immune responses", "Effect of maternally derived antibodies on the clinical signs and immune response in pigs after primary and secondary infection with an influenza H1N1 virus", _x000D_
"Maternally-derived antibodies do not prevent transmission of swine influenza A virus between pigs", "The impact of maternally derived immunity on influenza A virus transmission in neonatal pig populations", "Maternally Derived Immunity Extends Swine Influenza A Virus Persistence within Farrow-to-Finish Pig Farms: Insights from a Stochastic Event-Driven Metapopulation Model", "Vaccination of influenza a virus decreases transmission rates in pigs", "Swine influenza virus: zoonotic potential and vaccination strategies for the control of avian and swine influenzas", _x000D_
"Control of endemic swine flu persistence in farrow-to-finish pig farms: a stochastic metapopulation modeling assessment", "Mathematical modeling of influenza a virus dynamics within swine farms and the effects of vaccination", "Influenza A virus in swine breeding herds: Combination of vaccination and biosecurity practices can reduce likelihood of endemic piglet reservoir", NA, "Quantification of different classical swine fever virus transmission routes within a single compartment", NA, "Realistic distributions of infectious periods in epidemic models: changing patterns of persistence and dynamics", _x000D_
"Impact of the infection period distribution on the epidemic spread in a metapopulation model", "Song SX et al. Prospective surveillance for influenza. virus in Chinese swine farms.", "Estimation of the transmission parameters for swine influenza and porcine reproductive and respiratory syndrome viruses in pigs from weaning to slaughter under natural conditions", "Vaccination of influenza a virus decreases transmission rates in pigs", "High turnover drives prolonged persistence of influenza in managed pig herds", _x000D_
"The immune response and maternal antibody interference to a heterologous H1N1 swine influenza virus infection following vaccination", NA, "An SEIR model of influenza A virus infection and reinfection within a farrow-to-finish swine farm", "Indirect Transmission of Influenza A Virus between Pig Populations under Two Different Biosecurity Settings", "Association between Influenza A Virus Infection and Pigs Subpopulations in Endemically Infected Breeding Herds", "Effect of influenza A virus sow vaccination on infection in pigs at weaning: A prospective longitudinal study", _x000D_
"Acute Influenza A virus outbreak in an enzootic infected sow herd: Impact on viral dynamics, genetic and antigenic variability and effect of maternally derived antibodies and vaccination", "Virus persistence in pig herds led to successive reassortment events between swine and human influenza A viruses, resulting in the emergence of a novel triple-reassortant swine influenza virus", "Bidirectional Human-Swine Transmission of Seasonal Influenza A(H1N1)pdm09 Virus in Pig Herd, France, 2018", "Serological Evidence of Backyard Pig Exposure to Highly Pathogenic Avian Influenza H5N8 Virus during 2016–2017 Epizootic in France", _x000D_
"Financial Analysis of Herd Status and Vaccination Practices for Porcine Reproductive and Respiratory Syndrome Virus, Swine Influenza Virus, and Mycoplasma hyopneumoniae in Farrow-to-Finish Pig Farms Using a Bio-Economic Simulation Model"), volume = c("12", "114", "157", NA, "7", "21", "63", NA, "44", "43", "56", "19", "72", "112", "31", "3: Rrn1209", "8", "22", "216", "92", "47", "31", "11", "42", "197", "48", "9", "138", NA, "174", NA, "60", "5", "7", "138", "42", "13", "112", NA, "13", "8", "10", _x000D_
"68", "14", "50", "25", "10", "7"), author = c("Opriessnig", "Woeste", "Fablet", "Mancera Gracia", "Salvesen", "Deblanc", "Schmidt", NA, "Rose", "Simon-Grife", "Kuntz-Simon", "Kobayashi", "Vincent", "Fablet", "Maes", "Mastin", "Corzo", "Corzo", "Deblanc", "Loeffen", "Cador", "Allerson", "Cador", "Romagosa", "Thacker", "Cador", "Reynolds", "White", NA, "Weesendorp", NA, "Lloyd", "Vergu", "Anderson", "Pileri", "Romagosa", "Pitzer", "Kitikoon", NA, "Etbaigha", "Allerson", "Diaz", "Chamba Pardo", "Ryt-Hansen", _x000D_
"Chastagner", "Chastagner", "Hervé", "Calderon Diaz"), year = c("2011", "2007", "2012", "2020", "2021", "2017", "2016", NA, "2013", "2012", "2009", "2013", "2008", "2013", "2000", "2011", "2013", "2014", "2018", "2003", "2016", "2013", "2016", "2011", "2008", "2017", "2014", "2017", NA, "2014", NA, "2001", "2010", "2018", "2017", "2011", "2016", "2006", NA, "2018", "2013", "2015", "2021", "2019", "2019", "2019", "2021", "2020"), journal.title = c("Anim Health Res Rev", "Dtsch Tierarztl Wochenschr", _x000D_
"Vet Microbiol", "Front Vet Sci", "Porcine Health Manag", "Virologie", "Zoonoses Public Health", NA, "Vet Res", "Vet Res", "Zoonoses and Public Health", "Emerg Infect Dis", "Adv Virus Res", "Prev Vet Med", "Vet Rec", "PLoS currents", "PLoS One", "J Swine Health Prod", "Vet Microbiol", "Vet Immunol Immunopathol", "Vet Res", "Vaccine", "PLoS One", "Vet Res", "J Infect Dis", "Vet Res", "PLoS ONE", "Prev Vet Med", NA, "Vet Microbiol", NA, "Theor Popul Biol", "PLoS One", "Emerging Microbes Infect", "Prev Vet Med", _x000D_
"Vet Res", "J R Soc Interface", "Vet Immunol Immunopathol", NA, "PLoS ONE", "PLoS One", "PLoS One", "Transbound Emerg Dis", "PLoS One", "Vet Res", "Emerg Infect Dis", "Pathogens", "Front Vet Sci"), unstructured = c(NA, NA, NA, NA, NA, NA, NA, "Haden C, Painter TTF, Holtkamp D. Assessing production parameters and economic impact of swine influenza, PRRS and Mycoplasma hyopneumoniae on finishing pigs in a large production system. In: Proceedings of the 2012 American Association of Swine Veterinarians Annual Meeting: 2012; 2012. p. 75–6.", _x000D_
NA, NA, NA, NA, NA, NA, NA, NA, NA, NA, NA, NA, NA, NA, NA, NA, NA, NA, NA, NA, "Madec F, Kobisch M. Bilan lésionnel des poumons de porcs charcutiers à l'abattoir. In: Journées de la Recherche Porcine: 1982: IFIP; 1982. p. 405–12.", NA, "Résultats des élevages GTTT GTE- . IFIP, Institut du Porc. http://www.ifip.asso.fr/fr/resultats-economiques-gttt-graphique.html.", NA, NA, NA, NA, NA, NA, NA, "Sicard V., Andraud M., Picault S., A Declarative Modelling Language for the Design of Complex Structured Agent-Based Epidemiological Models. Advances in Practical Applications of Agents, Multi-Agent Systems, and Complex Systems Simulation The PAAMS Collection: 2022// 2022. Cham: Springer International Publishing; 2022. p. 385–396.", _x000D_
NA, NA, NA, NA, NA, NA, NA, NA, NA))</t>
  </si>
  <si>
    <t>S0264410X23004012</t>
  </si>
  <si>
    <t>list(date = c("2023-05-01", "2023-04-17"), content.version = c("tdm", "vor"), delay.in.days = c(0, 0), URL = c("https://www.elsevier.com/tdm/userlicense/1.0/", "http://creativecommons.org/licenses/by-nc-nd/4.0/"))</t>
  </si>
  <si>
    <t>list(value = c("Elsevier", "Evaluation of early single dose vaccination on swine influenza A virus transmission in piglets: From experimental data to mechanistic modelling", "Vaccine", "https://doi.org/10.1016/j.vaccine.2023.04.018", "article", "© 2023 The Authors. Published by Elsevier Ltd."), name = c("publisher", "articletitle", "journaltitle", "articlelink", "content_type", "copyright"), label = c("This article is maintained by", "Article Title", "Journal Title", "CrossRef DOI link to publisher maintained version", _x000D_
"Content Type", "Copyright"))</t>
  </si>
  <si>
    <t>10.1186/s13567-016-0365-6</t>
  </si>
  <si>
    <t>2016-08-17</t>
  </si>
  <si>
    <t>Maternally-derived antibodies do not prevent transmission of swine influenza A virus between pigs</t>
  </si>
  <si>
    <t>list(ORCID = c("https://orcid.org/0000-0002-9386-8313", NA, NA, NA, NA, NA, NA, NA, NA, NA), authenticated.orcid = c(FALSE, NA, NA, NA, NA, NA, NA, NA, NA, NA), given = c("Charlie", "Séverine", "Mathieu", "Stéphane", "Frédéric", "Nicolas", "Stéphane", "Céline", "Gaëlle", "Nicolas"), family = c("Cador", "Hervé", "Andraud", "Gorin", "Paboeuf", "Barbier", "Quéguiner", "Deblanc", "Simon", "Rose"), sequence = c("first", "additional", "additional", "additional", "additional", "additional", "additional", _x000D_
"additional", "additional", "additional"))</t>
  </si>
  <si>
    <t>list(URL = "http://link.springer.com/content/pdf/10.1186/s13567-016-0365-6", content.type = "unspecified", content.version = "vor", intended.application = "similarity-checking")</t>
  </si>
  <si>
    <t>list(key = c("365_CR1", "365_CR2", "365_CR3", "365_CR4", "365_CR5", "365_CR6", "365_CR7", "365_CR8", "365_CR9", "365_CR10", "365_CR11", "365_CR12", "365_CR13", "365_CR14", "365_CR15", "365_CR16", "365_CR17", "365_CR18", "365_CR19", "365_CR20", "365_CR21", "365_CR22", "365_CR23", "365_CR24", "365_CR25", "365_CR26", "365_CR27", "365_CR28", "365_CR29", "365_CR30", "365_CR31", "365_CR32", "365_CR33", "365_CR34", "365_CR35", "365_CR36", "365_CR37", "365_CR38", "365_CR39", "365_CR40", "365_CR41", "365_CR42", _x000D_
"365_CR43", "365_CR44", "365_CR45", "365_CR46", "365_CR47", "365_CR48", "365_CR49", "365_CR50"), doi.asserted.by = c("crossref", "crossref", "crossref", NA, "crossref", NA, "crossref", "crossref", NA, "crossref", "crossref", "crossref", "crossref", "crossref", "crossref", "crossref", NA, "crossref", "crossref", "crossref", "crossref", "crossref", "crossref", NA, "crossref", "crossref", "crossref", "crossref", "crossref", "crossref", "crossref", NA, "crossref", "crossref", "crossref", NA, "crossref", _x000D_
"crossref", "crossref", "crossref", "crossref", "crossref", "crossref", "crossref", "crossref", "crossref", "crossref", "crossref", "crossref", "crossref"), first.page = c("200", "123", "387", NA, "135", NA, "96", "152", "133", "e115815", "9920", "1657", "45", "247", "72", "24", "10", "4", "120", "9895", "e99", NA, "384", "5", "23", "500", "79", "117", "e12217", "2245", "16", "241", "706", "e105527", "229", NA, "S7", "7590", "2764", "3974", NA, "353", "43", "81", "10597", "13", "171", "e71444", "28", _x000D_
"2119"), DOI = c("10.1016/j.molimm.2013.02.008", "10.1136/vr.145.5.123", "10.1111/j.1750-2659.2010.00175.x", NA, "10.1111/j.1477-9552.2005.tb00126.x", NA, "10.1016/j.vetmic.2011.12.027", "10.1016/j.vetmic.2011.12.015", NA, "10.1371/journal.pone.0115815", "10.1128/JVI.00840-15", "10.3201/eid1211.060426", "10.1016/j.vetmic.2009.01.004", "10.1016/0147-9571(85)90003-7", "10.1186/1297-9716-44-72", "10.1186/1297-9716-43-24", NA, "10.1111/zph.12049", "10.1186/1297-9716-42-120", "10.1128/JVI.01038-13", "10.1016/j.cimid.2010.05.002", _x000D_
"10.1016/S0065-3527(08)00403-X", "10.1016/j.dci.2008.07.007", NA, "10.1016/S0165-2427(03)00019-9", "10.1016/j.vaccine.2012.11.023", "10.1016/j.virol.2016.01.015", "10.1016/j.vetimm.2006.02.008", "10.7554/eLife.12217", "10.1128/JVI.02118-09", "10.1016/j.jim.2005.06.021", NA, "10.1038/clpt.2010.35", "10.1371/journal.pone.0105527", "10.1007/s10928-006-9043-z", NA, "10.1186/1471-2458-11-S1-S7", "10.1128/JVI.01623-05", "10.1128/JVI.01318-10", "10.1128/JVI.02078-09", "10.1007/978-1-4614-4072-7", "10.1016/j.vetmic.2014.10.022", _x000D_
"10.1051/vetres:2008020", "10.1016/j.vetimm.2011.03.019", "10.1128/JVI.01439-12", "10.1016/S0301-6226(02)00182-3", "10.1016/j.tvjl.2012.09.024", "10.1371/journal.pone.0071444", "10.1111/j.1865-1682.2012.01367.x", "10.1099/vir.0.014480-0"), volume = c("55", "145", "4", NA, "56", NA, "157", "157", "370", "9", "89", "12", "137", "8", "44", "43", "63", "61", "42", "87", "33", NA, "33", "36", "92", "31", "491", "112", "5", "84", "306", "171", "87", "9", "34", NA, "11", "80", "85", "84", NA, "174", "39", _x000D_
"142", "86", "78", "196", "8", "61", "90"), author = c("E Crisci", "WL Loeffen", "P Terebuh", NA, "R Bennett", NA, "C Deblanc", "C Fablet", "IH Brown", "G Simon", "SJ Watson", "R Tellier", "WLA Loeffen", "F Madec", "N Rose", "M Simon-Grife", "S Hervé", "A Vincent", "A Romagosa", "CL Loving", "B Bosworth", NA, "H Salmon", "HW Renshaw", "WLA Loeffen", "M Allerson", "DS Rajao", "P Kitikoon", "NS Lewis", "HM Weingartl", "JC Duvigneau", "F Pol", "E Snoeck", "M Andraud", "M Lavielle", NA, "CA Beauchemin", _x000D_
"P Baccam", "L Canini", "RA Saenz", "N Hens", "E Weesendorp", "M Andraud", "I Markowska-Daniel", "AL Vincent", "JA Rooke", "CA Corzo", "CA Corzo", "CA Corzo", "E Lange"), year = c("2013", "1999", "2010", NA, "2005", NA, "2012", "2012", "2013", "2014", "2015", "2006", "2009", "1985", "2013", "2012", "2014", "2013", "2011", "2013", "2010", NA, "2009", "1975", "2003", "2013", "2016", "2006", "2016", "2010", "2005", "2011", "2010", "2014", "2007", NA, "2011", "2006", "2011", "2010", "2012", "2014", "2008", _x000D_
"2011", "2012", "2002", "2013", "2013", "2014", "2009"), unstructured = c("Crisci E, Mussá T, Fraile L, Montoya M (2013) Review: influenza virus in pigs. Mol Immunol 55:200–211", "Loeffen WL, Kamp EM, Stockhofe-Zurwieden N, van Nieuwstadt AP, Bongers JH, Hunneman WA, Elbers AR, Baars J, Nell T, van Zijderveld FG (1999) Survey of infectious agents involved in acute respiratory disease in finishing pigs. Vet Rec 145:123–129", "Terebuh P, Olsen CW, Wright J, Klimov A, Karasin A, Todd K, Zhou H, Hall H, Xu X, Kniffen T, Madsen D, Garten R, Bridges CB (2010) Transmission of influenza A viruses between pigs and people, Iowa, 2002–2004. Influenza Other Respir Viruses 4:387–396", _x000D_
"Van Reeth K, Brown IH, Olsen CW (2012) Influenza virus. In: Zimmerman JJ, Karriker LA, Ramirez A, Schwartz KJ, Stevenson GW (eds) Diseases of Swine 10th. Wiley-Blackwell, p 557–571. http://eu.wiley.com/WileyCDA/WileyTitle/productCd-081382267X.html", "Bennett R, Ijpelaar J (2005) Updated estimates of the costs associated with thirty four endemic livestock diseases in Great Britain: a note. J Agr Econ 56:135–144", "Brons N, Neto R, Vila T, Pasini M, Joisel F (2011) Outbreak of swine influenza, subtype H1N2: a case report and its financial consequences, In: Proceedings of the 6th international symposium on emerging and re-emerging pig diseases, Barcelona, Spain, p 271", _x000D_
"Deblanc C, Gorin S, Quéguiner S, Gautier-Bouchardon AV, Ferré S, Amenna N, Cariolet R, Simon G (2012) Pre-infection of pigs with Mycoplasma hyopneumoniae modifies outcomes of infection with European swine influenza virus of H1N1, but not H1N2, subtype. Vet Microbiol 157:96–105", "Fablet C, Marois-Créhan C, Simon G, Grasland B, Jestin A, Kobisch M, Madec F, Rose N (2012) Infectious agents associated with respiratory diseases in 125 farrow-to-finish pig herds: a cross-sectional study. Vet Microbiol 157:152–163", _x000D_
"Brown IH (2013) History and epidemiology of swine influenza in europe. Curr Top Microbiol 370:133–146", "Simon G, Larsen LE, Durrwald R, Foni E, Harder T, Van Reeth K, Markowska-Daniel I, Reid SM, Dan A, Maldonado J, Huovilainen A, Billinis C, Davidson I, Aguero M, Vila T, Herve S, Breum SO, Chiapponi C, Urbaniak K, Kyriakis CS, Brown IH, Loeffen W (2014) European surveillance network for influenza in pigs: surveillance programs, diagnostic tools and Swine influenza virus subtypes identified in 14 European countries from 2010 to 2013. PLoS One 9:e115815", _x000D_
"Watson SJ, Langat P, Reid SM, Lam TT, Cotten M, Kelly M, Van Reeth K, Qiu Y, Simon G, Bonin E, Foni E, Chiapponi C, Larsen L, Hjulsager C, Markowska-Daniel I, Urbaniak K, Durrwald R, Schlegel M, Huovilainen A, Davidson I, Dan A, Loeffen W, Edwards S, Bublot M, Vila T, Maldonado J, Valls L, Brown IH, Pybus OG, Kellam P (2015) Molecular epidemiology and evolution of influenza viruses circulating within European swine between 2009 and 2013. J Virol 89:9920–9931", "Tellier R (2006) Review of aerosol transmission of influenza A virus. Emerg Infect Dis 12:1657–1662", _x000D_
"Loeffen WLA, Hunneman WA, Quak J, Verheijden JHM, Stegeman JA (2009) Population dynamics of swine influenza virus in farrow-to-finish and specialised finishing herds in the Netherlands. Vet Microbiol 137:45–50", "Madec F, Gourreau JM, Kaiser C, Le Dantec J, Vannier P, Aymard M (1985) The persistence of activity of H1N1 (swine) influenza virus in pig breeding units during non-epidemic phases. Comp Immunol Microbiol Infect Dis 8:247–258 (in French)", "Rose N, Hervé S, Eveno E, Barbier N, Eono F, Dorenlor V, Andraud M, Camsusou C, Madec F, Simon G (2013) Dynamics of influenza a virus infections in permanently infected pig farms: Evidence of recurrent infections, circulation of several swine influenza viruses and reassortment events. Vet Res 44:72", _x000D_
"Simon-Grife M, Martin-Valls GE, Vilar MJ, Busquets N, Mora-Salvatierra M, Bestebroer TM, Fouchier RA, Martin M, Mateu E, Casal J (2012) Swine influenza virus infection dynamics in two pig farms; results of a longitudinal assessment. Vet Res 43:24", "Hervé S, Garin E, Rose N, Marcé C, Simon G (2014) French network for the surveillance of influenza viruses in pigs (Résavip)—results of the first three years of operation. Bull Epidémiol Santé Anim Alim Anses-DGAl 63:10–14 (in French)", "Vincent A, Awada L, Brown I, Chen H, Claes F, Dauphin G, Donis R, Culhane M, Hamilton K, Lewis N, Mumford E, Nguyen T, Parchariyanon S, Pasick J, Pavade G, Pereda A, Peiris M, Saito T, Swenson S, Van Reeth K, Webby R, Wong F, Ciacci-Zanella J (2013) Review of influenza A virus in swine worldwide: a call for increased surveillance and research. Zoonoses Public Hlth 61:4–17", _x000D_
"Romagosa A, Allerson M, Gramer M, Joo H, Deen J, Detmer S, Torremorell M (2011) Vaccination of influenza a virus decreases transmission rates in pigs. Vet Res 42:120", "Loving CL, Lager KM, Vincent AL, Brockmeier SL, Gauger PC, Anderson TK, Kitikoon P, Perez DR, Kehrli ME (2013) Efficacy in pigs of inactivated and live attenuated influenza virus vaccines against infection and transmission of an emerging H3N2 similar to the 2011–2012 H3N2v. J Virol 87:9895–9903", "Bosworth B, Erdman MM, Stine DL, Harris I, Irwin C, Jens M, Loynachan A, Kamrud K, Harris DL (2010) Replicon particle vaccine protects swine against influenza. Comp Immunol Microbiol Infect Dis 33:e99–e103", _x000D_
"Vincent AL, Ma W, Lager KM, Janke BH, Richt JA (2008) Chapter 3 Swine influenza viruses. A North American perspective, advances in virus research. Elsevier, p 127–154. https://www.ars.usda.gov/2009H1N1/pdfs/VincentAdVirResv72p127y08.pdf", "Salmon H, Berri M, Gerdts V, Meurens F (2009) Humoral and cellular factors of maternal immunity in swine. Dev Comp Immunol 33:384–393", "Renshaw HW (1975) Influence of antibody mediated immune suppression on clinical, viral, and immune responses to swine influenza infection. Am J Vet Res 36:5–13", _x000D_
"Loeffen WLA, Heinen PP, Bianchi ATJ, Hunneman WA, Verheijden JHM (2003) Effect of maternally derived antibodies on the clinical signs and immune response in pigs after primary and secondary infection with an influenza H1N1 virus. Vet Immunol Immunop 92:23–35", "Allerson M, Deen J, Detmer SE, Gramer MR, Joo HS, Romagosa A, Torremorell M (2013) The impact of maternally derived immunity on influenza A virus transmission in neonatal pig populations. Vaccine 31:500–505", "Rajao DS, Sandbulte MR, Gauger PC, Kitikoon P, Platt R, Roth JA, Perez DR, Loving CL, Vincent AL (2016) Heterologous challenge in the presence of maternally-derived antibodies results in vaccine-associated enhanced respiratory disease in weaned piglets. Virology 491:79–88", _x000D_
"Kitikoon P, Nilubol D, Erickson BJ, Janke BH, Hoover TC, Sornsen SA, Thacker EL (2006) The immune response and maternal antibody interference to a heterologous H1N1 swine influenza virus infection following vaccination. Vet Immunol Immunop 112:117–128", "Lewis NS, Russell CA, Langat P, Anderson TK, Berger K, Bielejec F, Burke DF, Dudas G, Fonville JM, Fouchier RA, Kellam P, Koel BF, Lemey P, Nguyen T, Nuansrichy B, Peiris JM, Saito T, Simon G, Skepner E, Takemae N, Webby RJ, VanReeth K, Brookes SM, Larsen L, Watson SJ, Brown IH, Vincent AL (2016) The global antigenic diversity of swine influenza A viruses. eLife 5:e12217", _x000D_
"Weingartl HM, Berhane Y, Hisanaga T, Neufeld J, Kehler H, Emburry-Hyatt C, Hooper-McGreevy K, Kasloff S, Dalman B, Bystrom J, Alexandersen S, Li Y, Pasick J (2010) Genetic and pathobiologic characterization of pandemic H1N1 2009 influenza viruses from a naturally infected swine herd. J Virol 84:2245–2256", "Duvigneau JC, Hartl RT, Groiss S, Gemeiner M (2005) Quantitative simultaneous multiplex real-time PCR for the detection of porcine cytokines. J Immunol Methods 306:16–27", "Pol F, Quéguiner S, Gorin S, Deblanc C, Simon G (2011) Validation of commercial real-time RT-PCR kits for detection of influenza A viruses in porcine samples and differentiation of pandemic (H1N1) 2009 virus in pigs. J Virol 171:241–247", _x000D_
"Snoeck E, Chanu P, Lavielle M, Jacqmin P, Jonsson EN, Jorga K, Goggin T, Grippo J, Jumbe NL, Frey N (2010) A comprehensive hepatitis C viral kinetic model explaining cure. Clin Pharmacol Ther 87:706–713", "Andraud M, Casas M, Pavio N, Rose N (2014) Early-life hepatitis e infection in pigs: the importance of maternally-derived antibodies. PLoS One 9:e105527", "Lavielle M, Mentre F (2007) Estimation of population pharmacokinetic parameters of saquinavir in HIV patients with the MONOLIX software. J Pharmacokinet Phar 34:229–249", _x000D_
"Lixoft, modelling and simulation for drug development. http://monolix.lixoft.com/ Accessed 16 Dec 2015", "Beauchemin CA, Handel A (2011) A review of mathematical models of influenza A infections within a host or cell culture: lessons learned and challenges ahead. BMC Public Health 11(Suppl 1):S7", "Baccam P, Beauchemin C, Macken CA, Hayden FG, Perelson AS (2006) Kinetics of influenza A virus infection in humans. J Virol 80:7590–7599", "Canini L, Carrat F (2011) Population modeling of influenza A/H1N1 virus kinetics and symptom dynamics. J Virol 85:2764–2770", _x000D_
"Saenz RA, Quinlivan M, Elton D, Macrae S, Blunden AS, Mumford JA, Daly JM, Digard P, Cullinane A, Grenfell BT, McCauley JW, Wood JL, Gog JR (2010) Dynamics of influenza virus infection and pathology. J Virol 84:3974–3983", "Hens N, Shkedy Z, Aerts M, Faes C, Van Damme P, Beutels P (2012) Modeling Infectious Disease Parameters Based on Serological and Social Contact Data A Modern Statistical Perspective. Springer, New York", "Weesendorp E, Backer J, Loeffen W (2014) Quantification of different classical swine fever virus transmission routes within a single compartment. Vet Microbiol 174:353–361", _x000D_
"Andraud M, Grasland B, Durand B, Cariolet R, Jestin A, Madec F, Rose N (2008) Quantification of porcine circovirus type 2 (PCV-2) within- and between-pen transmission in pigs. Vet Res 39:43", "Markowska-Daniel I, Pomorska-Mól M, Pejsak Z (2011) The influence of age and maternal antibodies on the postvaccinal response against swine influenza viruses in pigs. Vet Immunol Immunop 142:81–86", "Vincent AL, Ma W, Lager KM, Richt JA, Janke BH, Sandbulte MR, Gauger PC, Loving CL, Webby RJ, García-Sastre A (2012) Live attenuated influenza vaccine provides superior protection from heterologous infection in pigs with maternal antibodies without inducing vaccine-associated enhanced respiratory disease. J Virol 86:10597–10605", _x000D_
"Rooke JA, Bland IM (2002) The acquisition of passive immunity in the new-born piglet. Livest Prod Sci 78:13–23", "Corzo CA, Romagosa A, Dee SA, Gramer MR, Morrison RB, Torremorell M (2013) Relationship between airborne detection of influenza A virus and the number of infected pigs. Vet J 196:171–175", "Corzo CA, Culhane M, Dee S, Morrison RB, Torremorell M (2013) Airborne detection and quantification of swine influenza a virus in air samples collected inside, outside and downwind from swine barns. PLoS One 8:e71444", _x000D_
"Corzo CA, Allerson M, Gramer M, Morrison RB, Torremorell M (2014) Detection of airborne influenza a virus in experimentally infected pigs with maternally derived antibodies. Transbound Emerg Dis 61:28–36", "Lange E, Kalthoff D, Blohm U, Teifke JP, Breithaupt A, Maresch C, Starick E, Fereidouni S, Hoffmann B, Mettenleiter TC, Beer M, Vahlenkamp TW (2009) Pathogenesis and transmission of the novel swine-origin influenza virus A/H1N1 after experimental infection of pigs. J Gen Virol 90:2119–2123"_x000D_
), journal.title = c("Mol Immunol", "Vet Rec", "Influenza Other Respir Viruses", NA, "J Agr Econ", NA, "Vet Microbiol", "Vet Microbiol", "Curr Top Microbiol", "PLoS One", "J Virol", "Emerg Infect Dis", "Vet Microbiol", "Comp Immunol Microbiol Infect Dis", "Vet Res", "Vet Res", "Bull Epidémiol Santé Anim Alim Anses-DGAl", "Zoonoses Public Hlth", "Vet Res", "J Virol", "Comp Immunol Microbiol Infect Dis", NA, "Dev Comp Immunol", "Am J Vet Res", "Vet Immunol Immunop", "Vaccine", "Virology", "Vet Immunol Immunop", _x000D_
"eLife", "J Virol", "J Immunol Methods", "J Virol", "Clin Pharmacol Ther", "PLoS One", "J Pharmacokinet Phar", NA, "BMC Public Health", "J Virol", "J Virol", "J Virol", NA, "Vet Microbiol", "Vet Res", "Vet Immunol Immunop", "J Virol", "Livest Prod Sci", "Vet J", "PLoS One", "Transbound Emerg Dis", "J Gen Virol"), issue = c(NA, NA, NA, NA, NA, NA, NA, NA, NA, NA, NA, NA, NA, NA, NA, NA, NA, NA, NA, NA, NA, NA, NA, NA, NA, NA, NA, NA, NA, NA, NA, NA, NA, NA, NA, NA, "Suppl 1", NA, NA, NA, NA, NA, NA, _x000D_
NA, NA, NA, NA, NA, NA, NA), volume.title = c(NA, NA, NA, NA, NA, NA, NA, NA, NA, NA, NA, NA, NA, NA, NA, NA, NA, NA, NA, NA, NA, NA, NA, NA, NA, NA, NA, NA, NA, NA, NA, NA, NA, NA, NA, NA, NA, NA, NA, NA, "Modeling Infectious Disease Parameters Based on Serological and Social Contact Data A Modern Statistical Perspective", NA, NA, NA, NA, NA, NA, NA, NA, NA))</t>
  </si>
  <si>
    <t>365</t>
  </si>
  <si>
    <t>10.1186/1297-9716-44-72</t>
  </si>
  <si>
    <t>72</t>
  </si>
  <si>
    <t>Dynamics of influenza A virus infections in permanently infected pig farms: evidence of recurrent infections, circulation of several swine influenza viruses and reassortment events</t>
  </si>
  <si>
    <t>list(given = c("Nicolas", "Séverine", "Eric", "Nicolas", "Florent", "Virginie", "Mathieu", "Claire", "François", "Gaëlle"), family = c("Rose", "Hervé", "Eveno", "Barbier", "Eono", "Dorenlor", "Andraud", "Camsusou", "Madec", "Simon"), sequence = c("first", "additional", "additional", "additional", "additional", "additional", "additional", "additional", "additional", "additional"))</t>
  </si>
  <si>
    <t>list(key = c("10.1186/1297-9716-44-72-B2", "10.1186/1297-9716-44-72-B3", "10.1186/1297-9716-44-72-B6", "10.1186/1297-9716-44-72-B7", "10.1186/1297-9716-44-72-B8", "10.1186/1297-9716-44-72-B9", "10.1186/1297-9716-44-72-B10", "10.1186/1297-9716-44-72-B13", "10.1186/1297-9716-44-72-B14", "10.1186/1297-9716-44-72-B16", "10.1186/1297-9716-44-72-B17", "10.1186/1297-9716-44-72-B18", "10.1186/1297-9716-44-72-B19", "10.1186/1297-9716-44-72-B20", "10.1186/1297-9716-44-72-B22", "10.1186/1297-9716-44-72-B23", _x000D_
"10.1186/1297-9716-44-72-B27", "10.1186/1297-9716-44-72-B29", "10.1186/1297-9716-44-72-B30", "-", "10.1186/1297-9716-44-72-B34", "10.1186/1297-9716-44-72-B36", "10.1186/1297-9716-44-72-B37", "10.1186/1297-9716-44-72-B39", "10.1186/1297-9716-44-72-B40", "10.1186/1297-9716-44-72-B41", "10.1186/1297-9716-44-72-B42", "10.1186/1297-9716-44-72-B43"), doi.asserted.by = c("publisher", "publisher", "publisher", "publisher", "publisher", "publisher", "publisher", "publisher", "publisher", "publisher", "publisher", _x000D_
"publisher", "publisher", "publisher", "publisher", "publisher", "publisher", "publisher", "publisher", "publisher", "publisher", "publisher", "publisher", "publisher", "publisher", "publisher", "publisher", "publisher"), DOI = c("10.1111/j.1863-2378.2009.01236.x", "10.1111/j.1863-2378.2009.01301.x", "10.1016/j.vetmic.2011.12.027", "10.1016/j.vetmic.2011.12.015", "10.1016/0147-9571(85)90003-7", "10.1016/j.vetmic.2012.11.014", "10.1186/1297-9716-43-24", "10.1016/j.vetmic.2012.02.014", "10.1016/j.virusres.2012.07.025", _x000D_
"10.1016/j.vetmic.2010.12.011", "10.1186/1743-422X-9-233", "10.1128/JVI.00197-12", "10.3201/eid1805.111922", "10.1007/s00705-011-1203-9", "10.1016/j.jviromet.2010.11.007", "10.1016/j.jviromet.2012.05.020", "10.1016/S0378-1135(03)00131-7", "10.1098/rspb.2006.3754", "10.1186/1472-6947-12-147", "10.1111/j.2041-210X.2010.00021.x", "10.1016/S0165-2427(03)00019-9", "10.1016/j.vetimm.2006.02.008", "10.1016/j.vetimm.2011.03.019", "10.1089/vim.2006.19.373", "10.1016/j.virusres.2004.02.023", "10.1089/vbz.2006.6.338", _x000D_
"10.1186/1297-9716-42-120", "10.1016/j.vaccine.2012.11.023"))</t>
  </si>
  <si>
    <t>1297-9716-44-72</t>
  </si>
  <si>
    <t>Tropical Animal Health and Production</t>
  </si>
  <si>
    <t>2012-10</t>
  </si>
  <si>
    <t>10.1007/s11250-012-0124-2</t>
  </si>
  <si>
    <t>0049-4747,1573-7438</t>
  </si>
  <si>
    <t>2012-04-03</t>
  </si>
  <si>
    <t>1681-1687</t>
  </si>
  <si>
    <t>Models of highly pathogenic avian influenza epidemics in commercial poultry flocks in Nigeria and Ghana</t>
  </si>
  <si>
    <t>Trop Anim Health Prod</t>
  </si>
  <si>
    <t>list(given = c("Sky T. K.", "Chris", "Peter C.", "Sarah", "Gary"), family = c("Pelletier", "Rorres", "Macko", "Peters", "Smith"), sequence = c("first", "additional", "additional", "additional", "additional"))</t>
  </si>
  <si>
    <t>list(URL = c("http://link.springer.com/content/pdf/10.1007/s11250-012-0124-2.pdf", "http://link.springer.com/article/10.1007/s11250-012-0124-2/fulltext.html", "http://link.springer.com/content/pdf/10.1007/s11250-012-0124-2"), content.type = c("application/pdf", "text/html", "unspecified"), content.version = c("vor", "vor", "vor"), intended.application = c("text-mining", "text-mining", "similarity-checking"))</t>
  </si>
  <si>
    <t>list(key = c("124_CR1", "124_CR2", "124_CR3", "124_CR4", "124_CR5", "124_CR6", "124_CR7", "124_CR8", "124_CR9", "124_CR10", "124_CR11", "124_CR12", "124_CR13", "124_CR14", "124_CR15", "124_CR16", "124_CR17", "124_CR18", "124_CR19", "124_CR20", "124_CR21", "124_CR22", "124_CR23", "124_CR24", "124_CR25", "124_CR26"), unstructured = c("Adene, D.F. and Oguntade, A.E., 2006. The structure and importance of the commercial and village based poultry industry in Nigeria FAO (Rome) study. October 2006.", "Akunzule, A. N., Koney, E. B. M. and Tiongco, M., 2009. Economic impact assessment of highly pathogenic avian influenza on the poultry industry in Ghana. World’s Poultry Science Journal 65, 517–527.", _x000D_
"Aning, K.G. 2006. The structure and importance of the commercial and village based poultry in Ghana. FAO Review Paper, 44p.", "Aning, K.G., P.K. Turkson and D. Asuming-Brempong. 2008. Pro-poor HPAI Risk Reduction Strategies in Ghana—Background Paper. DFID Pro-poor HPAI Risk Reduction Strategies Project, Africa/Indonesia Region Report No. 2", "Anon. 2008. Ghana Poultry Sector Country Review. FAO Animal Production and Health Division Emergency Centre for Transboundary Animal Diseases, Socio-economics, Production and Biodiversity Unit, December 1st. 2008.", _x000D_
"Bamiro, O. M., Phillip, D. O. A. and Momoh S., 2006. Vertical Integration and technical efficiency in poultry (egg) industry in Ogun and Oyu States, Nigeria. International Journal of Poultry Sciences 5, 1164–1171.", "Boender, G. J., Meester, R., Gies, E. and De Jong, M. C. M., 2007. The local threshold for geographical spread of infectious diseases between farms. Preventive Veterinary Medicine. 82, 90–101.", "Cattoli,G., Monne, I., Fusaro, A., Joannis, T. M., Lombin, L. H., et al.. 2009. Highly pathogenic avian influenza virus subtype H5N1 in Africa: a comprehensive phylogenetic analysis and molecular characterization of isolates. PLoS ONE 4(3): e4842. doi: 10.1371/journal.pone.0004842", _x000D_
"Ekong, P. S., Olugasa, B. O., Oyetunde, I. L., Waziri, N. E. and Joannis, T. M., 2007. Spatial distribution of primary outbreaks of highly pathogenic avian influenza in Nigeria. Proceedings of the 13th International Congress in Animal Hygiene, Tartu, Estonia, 17–21 June, 2007. Volume 2. 2007. 740–743.", "Erlander, S. and Stewart, N. F., 1990. The gravity model in transportation analysis—theory and extensions: topics in transportation. VSP, Utrecht.", "Fasina, F. O., Sirdar, M. M. and Bisschop, S. P. R., 2008. The financial cost implications of the highly pathogenic notifiable avian influenza H5N1 in Nigeria. Onderstepoort Journal of Veterinary Research 75, 39–46.", _x000D_
"Hosmer, D.W. and Lemeshow, S., 2000. Applied logistic regression. 2nd Edition, John Wiley and Sons, New York", "Kim, J-K, Kayali, G., Walker, D., Forrest, H.L., Ellebedy, A.H., Griffin, Y.S., Rubrum, A., Bahgat, M.M., Kutkat, M.A., Ali, M.A.A., Aldridge, J.R., Negovetich, N.J., Krauss, S., Webby, R.J., and Webster, R.G. 2010. Puzzling inefficiency of H5N1 influenza vaccines in Egyptian poultry. PNAS 107: 11044–11049.", "Matthews, L., Haydon, D. T., Shaw, D. J., Chase-Topping, M. E., Keeling, M. J. and Woolhouse, M. E. J., 2003. Neighborhood control policies and the spread of infectious disease. Proceedings of the Royal Society of London, Series B. 270, 1659–1666.", _x000D_
"Metropolis, N. and Ulam, S., 1949. The Monte Carlo method. Journal of the American Statsitical Association. 44, 335–341", "OIE (2008) Avian influenza in Nigeria: follow up report #6, OIE Reference 6800 (15/02/2008). See also http://www.oie.int/wahid-prod/public.php . Accessed 10 June 2009.", "Riley S., 2010. Coping without farm location data during a foot-and-mouth outbreak. PNAS 107(3), 957–958.", "Rorres, C., Pelletier, S. T. K., Keeling M. J. and Smith, G., 2010. Estimating the kernel parameters of premises-based stochastic models of farmed animal infectious disease epidemics using limited, incomplete, or ongoing data. Theoretical Population Biology 78(1), 46–53.", _x000D_
"Rorres C., Pelletier S. T. K., Bruhn M. C. and Smith G. 2011. Ongoing estimation of the epidemic parameters of a stochastic, spatial, discrete-time model for a 1983–84 avian influenza epidemic. Avian Diseases 55, 35–42.", "Smith, G. and Dunipace, S. 2011. How backyard poultry flocks influence the effort required to curtail avian influenza epidemics in commercial poultry flocks. Epidemics 3, 71–75.", "Stegeman A.J., Bouma A., Elbers A.R.W., De Jong M.C.M., Nodelijk G., De Klerk F., Koch G., Van Boven M., 2004. Avian influenza A virus (H7N7) epidemic in The Netherlands in 2003: course of the epidemic and effectiveness of control measures, Journal of Infectious Diseases 190, 2088–2095.", _x000D_
"Tildesley, M. J., Savill, N. J., Shaw, D. J., Deardon, R., Brooks, S. P., Woolhouse, M. E. J., Grenfell, B. T. and Keeling. M. J., 2006. Optimal reactive vaccination strategies for a foot-and-mouth outbreak in the UK. Nature 440, 83–86.", "Tildesley, M. J., House, T. A., Bruhn, M. C., Curry, R., O’Neil, M., Allpress, J. L. E., Smith, G. and Keeling, M. J. 2010. The impact of spatial clustering on disease transmission and optimal control. PNAS 107(3), 1041–1046.", "Tildesley, M. J., Smith, G., and Keeling, M. J. 2011. Modeling the spread and control of foot-and-mouth disease in Pennsylvania following its discovery and options for control. Preventive Veterinary Medicine http://dx.doi.org/10.1016/j.prevetmed.2011.11.007", _x000D_
"Vu, T. 2009. The political economy of avian influenza response and control in Vietnam, STEPS Working Paper 19, Brighton: STEPS Centre.", "Williams, R.A.J., Fasina, F. O. and Peterson, A,T., 2008. Predictable ecology and geography of avian influenza (H5N1) transmission in Nigeria and West Africa. Transactions of the Royal Society of Tropical Medicine and Hygiene. 102, 471–479."), doi.asserted.by = c(NA, "crossref", NA, NA, NA, "crossref", "crossref", "crossref", NA, NA, "crossref", "crossref", _x000D_
"crossref", "crossref", "crossref", NA, "crossref", "crossref", "crossref", "crossref", "crossref", "crossref", "crossref", "crossref", NA, "crossref"), first.page = c(NA, "517", NA, NA, NA, "1164", "90", "e4842", NA, NA, "39", NA, "11044", "1659", NA, NA, "957", "46", "35", "71", "2088", "83", "1041", NA, NA, "471"), DOI = c(NA, "10.1017/S0043933909000385", NA, NA, NA, "10.3923/ijps.2006.1164.1171", "10.1016/j.prevetmed.2007.05.016", "10.1371/journal.pone.0004842", NA, NA, "10.4102/ojvr.v75i1.86", _x000D_
"10.1002/0471722146", "10.1073/pnas.1006419107", "10.1098/rspb.2003.2429", "10.1080/01621459.1949.10483310", NA, "10.1073/pnas.0913286107", "10.1016/j.tpb.2010.04.003", "10.1637/9429-061710-Reg.1", "10.1016/j.epidem.2011.01.003", "10.1086/425583", "10.1038/nature04324", "10.1073/pnas.0909047107", "10.1016/j.prevetmed.2011.11.007", NA, "10.1016/j.trstmh.2008.01.016"), volume = c(NA, "65", NA, NA, NA, "5", "82", "4", NA, NA, "75", NA, "107", "270", NA, NA, "107", "78", "55", "3", "190", "440", "107", _x000D_
NA, NA, "102"), author = c(NA, "AN Akunzule", NA, NA, NA, "OM Bamiro", "GJ Boender", "G Cattoli", NA, "S Erlander", "FO Fasina", "DW Hosmer", "J-K Kim", "L Matthews", NA, NA, "S Riley", "C Rorres", "C Rorres", "G Smith", "AJ Stegeman", "MJ Tildesley", "MJ Tildesley", NA, "T Vu", "RAJ Williams"), year = c(NA, "2009", NA, NA, NA, "2006", "2007", "2009", NA, "1990", "2008", "2000", "2010", "2003", NA, NA, "2010", "2010", "2011", "2011", "2004", "2006", "2010", NA, "2009", "2008"), journal.title = c(NA, _x000D_
"World’s Poultry Science Journal", NA, NA, NA, "International Journal of Poultry Sciences", "Preventive Veterinary Medicine", "PLoS ONE", NA, NA, "Onderstepoort Journal of Veterinary Research", NA, "PNAS", "Proceedings of the Royal Society of London, Series B", NA, NA, "PNAS", "Theoretical Population Biology", "Avian Diseases", "Epidemics", "Journal of Infectious Diseases", "Nature", "PNAS", NA, NA, "Transactions of the Royal Society of Tropical Medicine and Hygiene"), issue = c(NA, NA, NA, NA, _x000D_
NA, NA, NA, "3", NA, NA, NA, NA, NA, NA, NA, NA, "3", "1", NA, NA, NA, NA, "3", NA, NA, NA), volume.title = c(NA, NA, NA, NA, NA, NA, NA, NA, NA, "The gravity model in transportation analysis—theory and extensions: topics in transportation", NA, "Applied logistic regression", NA, NA, NA, NA, NA, NA, NA, NA, NA, NA, NA, NA, "The political economy of avian influenza response and control in Vietnam, STEPS Working Paper 19", NA), edition = c(NA, NA, NA, NA, NA, NA, NA, NA, NA, NA, NA, "2", NA, NA, _x000D_
NA, NA, NA, NA, NA, NA, NA, NA, NA, NA, NA, NA))</t>
  </si>
  <si>
    <t>124</t>
  </si>
  <si>
    <t>list(date = "2012-04-03", content.version = "tdm", delay.in.days = 0, URL = "http://www.springer.com/tdm")</t>
  </si>
  <si>
    <t>Avian Diseases</t>
  </si>
  <si>
    <t>2011-03</t>
  </si>
  <si>
    <t>10.1637/9429-061710-reg.1</t>
  </si>
  <si>
    <t>0005-2086,1938-4351</t>
  </si>
  <si>
    <t>35-42</t>
  </si>
  <si>
    <t>American Association of Avian Pathologists (AAAP)</t>
  </si>
  <si>
    <t>Ongoing Estimation of the Epidemic Parameters of a Stochastic, Spatial, Discrete-Time Model for a 1983–84 Avian Influenza Epidemic</t>
  </si>
  <si>
    <t>https://doi.org/10.1637/9429-061710-reg.1</t>
  </si>
  <si>
    <t>list(given = c("C.", "S. T. K.", "M. C.", "G"), family = c("Rorres,", "Pelletier,", "Bruhn,", "Smith"), sequence = c("first", "additional", "additional", "additional"))</t>
  </si>
  <si>
    <t>list(key = c("i0005-2086-55-1-35-Anonymous1", "i0005-2086-55-1-35-Anonymous2", "i0005-2086-55-1-35-Bavinck1", "i0005-2086-55-1-35-Boender1", "i0005-2086-55-1-35-Bruhn1", "i0005-2086-55-1-35-Buisch1", "i0005-2086-55-1-35-deJong1", "i0005-2086-55-1-35-Dyson1", "i0005-2086-55-1-35-Ferguson1", "i0005-2086-55-1-35-Honhold1", "i0005-2086-55-1-35-Hurd1", "i0005-2086-55-1-35-Kao1", "i0005-2086-55-1-35-Keeling1", "i0005-2086-55-1-35-Keeling2", "i0005-2086-55-1-35-Keeling3", "i0005-2086-55-1-35-Lasley1", "i0005-2086-55-1-35-LeMenach1", _x000D_
"i0005-2086-55-1-35-Mannelli1", "i0005-2086-55-1-35-McQuiston1", "i0005-2086-55-1-35-Nelder1", "i0005-2086-55-1-35-Power1", "i0005-2086-55-1-35-Riley1", "i0005-2086-55-1-35-Rorres1", "i0005-2086-55-1-35-Savill1", "i0005-2086-55-1-35-Savill2", "i0005-2086-55-1-35-Stegeman1", "i0005-2086-55-1-35-Taylor1", "i0005-2086-55-1-35-Thomas1", "i0005-2086-55-1-35-Tildesley1", "i0005-2086-55-1-35-Tildesley2", "i0005-2086-55-1-35-Tildesley3", "i0005-2086-55-1-35-Tildesley4", "i0005-2086-55-1-35-Tildesley5", "i0005-2086-55-1-35-Truscott1", _x000D_
"i0005-2086-55-1-35-Yoon1"), volume.title = c("Comprehensive report on the 2004 outbreak of high pathogenicity avian influenza (H7N3) in the Fraser Valley of British Columbia, Canada", NA, NA, NA, "Proc", NA, NA, NA, NA, NA, NA, NA, NA, NA, NA, NA, NA, NA, NA, NA, NA, NA, NA, NA, NA, NA, NA, NA, NA, NA, NA, NA, NA, NA, NA), year = c("2004", NA, NA, NA, "2007", "1984", "2009", NA, NA, NA, "1998", NA, NA, NA, NA, NA, NA, NA, NA, "1965", NA, NA, NA, NA, NA, "2010", NA, NA, NA, NA, NA, NA, NA, NA, NA_x000D_
), unstructured = c(NA, ".Questions and answers: new animal disease traceability framework .UDSA, APHIS, VS Fact Sheet February 2010.", NA, NA, NA, NA, NA, NA, NA, NA, NA, NA, NA, NA, NA, "A Lasley, S. D Short, and W. L Henson Economic assessment of the 1983–84 avian influenza program .ERS Staff Report AGES841212. National Economics Division, Economic Research Service, U.S. Department of Agriculture.1985 .", NA, NA, NA, NA, "C Power The source and means of spread of the avian influenza virus in the Lower Fraser Valley of British Columbia during an outbreak in the winter of 2004 .An Interim Report, February 15, 2005. Animal Disease Surveillance Unit Canadian Food Inspection Agency.2005 .", _x000D_
NA, NA, NA, NA, NA, NA, NA, NA, NA, NA, NA, NA, NA, NA), doi.asserted.by = c(NA, NA, "publisher", "publisher", NA, NA, "crossref", "publisher", "publisher", "publisher", NA, "publisher", "publisher", "publisher", "publisher", NA, "publisher", "publisher", "publisher", "crossref", NA, "publisher", "publisher", "publisher", "publisher", "crossref", "publisher", "publisher", "publisher", "publisher", "publisher", "publisher", "publisher", "publisher", "publisher"), DOI = c(NA, NA, "10.1016/j.prevetmed.2008.10.007", _x000D_
"10.1016/j.prevetmed.2007.05.016", NA, NA, "10.20506/rst.28.1.1858", "10.1038/427297a", "10.1126/science.1061020", "10.1136/vr.155.12.349", NA, "10.1098/rspb.2003.2546", "10.1098/rspb.2004.3046", "10.1126/science.1065973", "10.1038/nature01343", NA, "10.1098/rspb.2006.3609", "10.1016/j.prevetmed.2005.09.005", "10.2460/javma.2005.226.767", "10.1093/comjnl/7.4.308", NA, "10.1073/pnas.0913286107", "10.1016/j.tpb.2010.04.003", "10.1098/rsif.2006.0178", "10.1 186/1746-6148-2-3", "10.1637/8821-040209-Review.1", _x000D_
"10.1136/vr.154.20.617", "10.1016/j.prevetmed.2004.12.001", "10.1098/rspb.2009.0427", "10.1098/rspb.2008.0006", "10.1073/pnas.0909047107", "10.1016/j.prevetmed.2008.01.008", "10.1038/nature04324", "10.1098/rspb.2007.0542", "10.1111/j.1439-0450.2005.00891.x"), author = c(NA, NA, NA, NA, "Bruhn M", "Buisch W. W", "de Jong M. C. M", NA, NA, NA, "Hurd H. S", NA, NA, NA, NA, NA, NA, NA, NA, "Nelder J. A", NA, NA, NA, NA, NA, "Stegeman A", NA, NA, NA, NA, NA, NA, NA, NA, NA), first.page = c(NA, NA, NA, _x000D_
NA, NA, "430", "371", NA, NA, NA, "1", NA, NA, NA, NA, NA, NA, NA, NA, "308", NA, NA, NA, NA, NA, "707", NA, NA, NA, NA, NA, NA, NA, NA, NA), volume = c(NA, NA, NA, NA, NA, "88", "28", NA, NA, NA, "19", NA, NA, NA, NA, NA, NA, NA, NA, "7", NA, NA, NA, NA, NA, "54", NA, NA, NA, NA, NA, NA, NA, NA, NA), journal.title = c(NA, NA, NA, NA, NA, "Proc. U. S. Anim. Health Assoc.", "Rev. Sci. Tech. Off. Int. Epizoot.", NA, NA, NA, "Poult. Informed Professional.", NA, NA, NA, NA, NA, NA, NA, NA, "Comput. J.", _x000D_
NA, NA, NA, NA, NA, "Avian Dis.", NA, NA, NA, NA, NA, NA, NA, NA, NA))</t>
  </si>
  <si>
    <t>10.1637/9429-061710-Reg.1</t>
  </si>
  <si>
    <t>10.1016/j.epidem.2011.02.003</t>
  </si>
  <si>
    <t>61-70</t>
  </si>
  <si>
    <t>Stochastic modeling of animal epidemics using data collected over three different spatial scales</t>
  </si>
  <si>
    <t>list(given = c("Chris", "Sky T.K.", "Gary"), family = c("Rorres", "Pelletier", "Smith"), sequence = c("first", "additional", "additional"))</t>
  </si>
  <si>
    <t>list(URL = c("https://api.elsevier.com/content/article/PII:S1755436511000077?httpAccept=text/xml", "https://api.elsevier.com/content/article/PII:S1755436511000077?httpAccept=text/plain"), content.type = c("text/xml", "text/plain"), content.version = c("vor", "vor"), intended.application = c("text-mining", "text-mining"))</t>
  </si>
  <si>
    <t>list(key = c("10.1016/j.epidem.2011.02.003_bb0005", "10.1016/j.epidem.2011.02.003_bb0010", "10.1016/j.epidem.2011.02.003_bb0015", "10.1016/j.epidem.2011.02.003_bb0020", "10.1016/j.epidem.2011.02.003_bb0025", "10.1016/j.epidem.2011.02.003_bb0030", "10.1016/j.epidem.2011.02.003_bb0035", "10.1016/j.epidem.2011.02.003_bb0040", "10.1016/j.epidem.2011.02.003_bb0045", "10.1016/j.epidem.2011.02.003_bb0050", "10.1016/j.epidem.2011.02.003_bb0055", "10.1016/j.epidem.2011.02.003_bb0060", "10.1016/j.epidem.2011.02.003_bb0065", _x000D_
"10.1016/j.epidem.2011.02.003_bb0070"), series.title = c("Proceedings of the ESRI Health GIS Conference, October 7–10, 2007, Scottsdale AZ", NA, NA, NA, NA, NA, NA, NA, NA, NA, NA, NA, NA, NA), first.page = c("1", "430", "661", "297", "813", "136", "1195", "295", "176", NA, "323", "46", "83", "107"), article.title = c("Generating realistic livestock and poultry operations to support development of infectious disease control strategies", "1983–1984 lethal avian influenza outbreak", "Power-law distributions in empirical data", _x000D_
"A meeting with Enrico Fermi", "Dynamics of the 2001 UK foot and mouth epidemic: stochastic dispersal in a heterogeneous landscape", "Modeling vaccination strategies against foot and mouth disease", "Models of foot and mouth disease", "Networks and epidemic models", "The North American Animal Disease Spread Model: a simulation model to assist decision making in evaluating animal disease incursions", NA, "Power Laws, Pareto distributions and Zipf's law", "Estimating the kernel parameters of premises-based stochastic models of farmed animal infectious disease epidemics using limited, incomplete, or ongoing data", _x000D_
"Optimal reactive vaccination strategies for a foot-and-mouth outbreak in the UK", "Modelling foot and mouth disease: a comparison between the UK and Denmark"), author = c("Bruhn", "Buisch", "Clauset", "Dyson", "Keeling", "Keeling", "Keeling", "Keeling", "Harvey", NA, "Newman", "Rorres", "Tildesley", "Tildelsley"), year = c("2007", "1984", "2009", "2004", "2001", "2003", "2005", "2005", "2007", NA, "2005", "2010", "2006", "2008"), volume = c(NA, "88", "51", "427", "294", "421", "272", "2", "82", _x000D_
NA, "46", "78", "440", "85"), journal.title = c(NA, "Proc. US Anim. Health Assoc.", "SIAM Rev.", "Nature", "Science", "Nature", "Proc. R. Soc. B", "J. R. Soc. Interface", "Prev. Vet. Med.", NA, "Contemp. Phys.", "Theor. Popul. Biol.", "Nature", "Prev. Vet. Med."), doi.asserted.by = c(NA, NA, "crossref", "crossref", "crossref", "crossref", "crossref", "crossref", "crossref", NA, "crossref", "crossref", "crossref", "crossref"), DOI = c(NA, NA, "10.1137/070710111", "10.1038/427297a", "10.1126/science.1065973", _x000D_
"10.1038/nature01343", "10.1098/rspb.2004.3046", "10.1098/rsif.2005.0051", "10.1016/j.prevetmed.2007.05.019", NA, "10.1080/00107510500052444", "10.1016/j.tpb.2010.04.003", "10.1038/nature04324", "10.1016/j.prevetmed.2008.01.008"), unstructured = c(NA, NA, NA, NA, NA, NA, NA, NA, NA, "Neumann, J. von, 1955. Method in the Physical Sciences. In: Leary, L. (Ed.), The Unity of Knowledge, Doubleday, New York, pp. 157–164. Reprinted in: Bródy, F., Vámos,T. (Eds.), 1995. The Neumann CompendiumWorld Scientific Publishing Co. Pte. Ltd., Singapore, p. 628.", _x000D_
NA, NA, NA, NA))</t>
  </si>
  <si>
    <t>S1755436511000077</t>
  </si>
  <si>
    <t>list(DOI = "10.13039/100000057", name = "National Institute of General Medical Sciences (NIGMS)", doi.asserted.by = "crossref", award = "5U01GM-076426", id.id = "10.13039/100000057", id.id.type = "DOI", id.asserted.by = "crossref")</t>
  </si>
  <si>
    <t>10.1038/s41598-021-03284-x</t>
  </si>
  <si>
    <t>2021-12-17</t>
  </si>
  <si>
    <t>Dynamics of inter-farm transmission of highly pathogenic avian influenza H5N6 integrating vehicle movements and phylogenetic information</t>
  </si>
  <si>
    <t>&lt;jats:title&gt;Abstract&lt;/jats:title&gt;&lt;jats:p&gt;Highly pathogenic avian influenza (HPAI) in poultry holdings commonly spreads through animal trade, and poultry production and health-associated vehicle (PPHaV) movement. To effectively control the spread of disease, it is essential that the contact structure via those movements among farms is thoroughly explored. However, few attempts have been made to scrutinize PPHaV movement compared to poultry trade. Therefore, our study aimed to elucidate the role of PPHaV movement on HPAI transmission. We performed network analysis using PPHaV movement data based on a global positioning system, with phylogenetic information of the isolates during the 2016–2017 HPAI H5N6 epidemic in the Republic of Korea. Moreover, the contribution of PPHaV movement to the spread of HPAI was estimated by Bayesian modeling. The network analysis revealed that there was the relationship between phylogenetic clusters and the contact network via PPHaV movement. Furthermore, the similarity of farm poultry species and the shared integrators between inter-linked infected premises (IPs) were associated with ties within the same phylogenetic clusters. Additionally, PPHaV movement among phylogenetically clustered IPs was estimated to contribute to approximately 30% of HPAI H5N6 infections in IPs on average. This study provides insight into how HPAI spread via PPHaV movement and scientific basis for control strategies.&lt;/jats:p&gt;</t>
  </si>
  <si>
    <t>list(given = c("Dae-Sung", "Byung chul", "Younjung", "Kwang-Nyeong", "Oun-Kyoung"), family = c("Yoo", "Chun", "Kim", "Lee", "Moon"), sequence = c("first", "additional", "additional", "additional", "additional"))</t>
  </si>
  <si>
    <t>list(URL = c("https://www.nature.com/articles/s41598-021-03284-x.pdf", "https://www.nature.com/articles/s41598-021-03284-x", "https://www.nature.com/articles/s41598-021-03284-x.pdf"), content.type = c("application/pdf", "text/html", "application/pdf"), content.version = c("vor", "vor", "vor"), intended.application = c("text-mining", "text-mining", "similarity-checking"))</t>
  </si>
  <si>
    <t>list(key = c("3284_CR1", "3284_CR2", "3284_CR3", "3284_CR4", "3284_CR5", "3284_CR6", "3284_CR7", "3284_CR8", "3284_CR9", "3284_CR10", "3284_CR11", "3284_CR12", "3284_CR13", "3284_CR14", "3284_CR15", "3284_CR16", "3284_CR17", "3284_CR18", "3284_CR19", "3284_CR20", "3284_CR21", "3284_CR22", "3284_CR23", "3284_CR24", "3284_CR25", "3284_CR26", "3284_CR27", "3284_CR28", "3284_CR29", "3284_CR30", "3284_CR31", "3284_CR32", "3284_CR33", "3284_CR34", "3284_CR35", "3284_CR36"), doi.asserted.by = c("publisher", _x000D_
"publisher", "publisher", "publisher", "publisher", "crossref", "publisher", "publisher", NA, NA, "publisher", "publisher", NA, "publisher", "publisher", "publisher", NA, "publisher", "publisher", "publisher", "publisher", "publisher", "publisher", NA, "publisher", NA, "publisher", "publisher", "publisher", "publisher", "publisher", NA, NA, NA, "publisher", "publisher"), first.page = c("84", NA, "115", "1909", "472", NA, "21", NA, NA, NA, "204", "1", NA, "8", NA, "93", NA, "31", "7515", NA, "026126", _x000D_
"12", NA, NA, NA, NA, "1548", "2825", NA, NA, "651", NA, "1", NA, "669", "1309"), DOI = c("10.3389/fvets.2018.00084", "10.1371/journal.pone.0207076", "10.1016/j.biosystemseng.2013.11.009", "10.1111/tbed.12972", "10.3201/eid2603.190412", "10.16879/jkca.2019.19.1.069", "10.1016/j.meegid.2017.03.005", "10.1371/journal.ppat.1002094", NA, NA, "10.1016/j.prevetmed.2010.11.007", "10.1016/j.prevetmed.2004.12.001", NA, "10.1016/j.virol.2017.08.035", "10.2807/1560-7917.ES.2017.22.1.30434", "10.1186/s13567-014-0093-8", _x000D_
NA, "10.1002/9781118924341.ch2", "10.1021/es1016153", "10.1002/9781118924341", "10.1103/PhysRevE.67.026126", "10.1186/s12917-018-1331-5", "10.1371/journal.pone.0028322", NA, "10.1098/rsif.2016.0166", NA, "10.18637/jss.v024.i01", "10.1073/pnas.1008895108", "10.1371/journal.pcbi.1000683", "10.1371/journal.pntd.0006453", "10.1214/06-BA122", NA, NA, NA, "10.1098/rsif.2006.0129", "10.1111/2041-210X.12772"), volume = c("5", "13", "118", "65", "26", NA, "51", "7", NA, NA, "98", "69", NA, "512", NA, "45", _x000D_
NA, "30", "44", NA, "67", "14", "6", NA, NA, NA, "24", "108", "6", "12", "1", NA, "1695", NA, "3", "8"), author = c("MS Dhingra", "TJ Hagenaars", "H-J Lee", "X Sun", "C Guinat", NA, "EK Lee", "A Bataille", NA, NA, "FO Fasina", "ME Thomas", NA, "N Takemae", "YJ Si", "C Guinat", NA, "E Spackman", "JP Wood", "DE Swayne", "ME Newman", "N Moyen", "D Hao", "SP Borgatti", "K VanderWaal", NA, "MS Handcock", "S Cauchemez", "PGT Walker", "LAC Chapman", "G Celeux", "D Lusher", "G Csardi", NA, "IZ Kiss", "DR Farine"_x000D_
), year = c("2018", "2018", "2014", "2018", "2020", NA, "2017", "2011", NA, NA, "2011", "2005", NA, "2017", "2017", "2014", NA, "2016", "2010", "2016", "2003", "2018", "2011", "2018", "2016", NA, "2008", "2011", "2010", "2018", "2006", "2013", "2006", NA, "2006", "2017"), unstructured = c("Dhingra, M. S. et al. Geographical and historical patterns in the emergences of novel highly pathogenic avian influenza (HPAI) H5 and H7 viruses in poultry. Front. Vet. Sci. 5, 84. https://doi.org/10.3389/fvets.2018.00084 (2018).", _x000D_
"Hagenaars, T. J., Boender, G. J., Bergevoet, R. H. M. &amp; van Roermund, H. J. W. Risk of poultry compartments for transmission of Highly Pathogenic Avian Influenza. PLoS ONE 13, e0207076. https://doi.org/10.1371/journal.pone.0207076 (2018).", "Lee, H.-J. et al. Prediction of the spread of highly pathogenic avian influenza using a multifactor network: Part 2 – Comprehensive network analysis with direct/indirect infection route. Biosys. Eng. 118, 115–127. https://doi.org/10.1016/j.biosystemseng.2013.11.009 (2014).", _x000D_
"Sun, X. et al. Social network analysis for poultry HPAI transmission. Transbound. Emerg. Dis. 65, 1909–1919. https://doi.org/10.1111/tbed.12972 (2018).", "Guinat, C. et al. Role of live-duck movement networks in transmission of avian influenza, France, 2016–2017. Emerg. Infect. Dis. 26, 472–480. https://doi.org/10.3201/eid2603.190412 (2020).", "Jeong, M., Jang, I.-H. &amp; Choe, Y. Network Analysis of Swine Farms and Slaughters: Based on Automobile GPS Data. (2019).", "Lee, E. K. et al. Multiple novel H5N6 highly pathogenic avian influenza viruses, South Korea, 2016. Infect. Genet. Evol. 51, 21–23. https://doi.org/10.1016/j.meegid.2017.03.005 (2017).", _x000D_
"Bataille, A., van der Meer, F., Stegeman, A. &amp; Koch, G. Evolutionary analysis of inter-farm transmission dynamics in a highly pathogenic avian influenza epidemic. PLoS Pathog. 7, e1002094. https://doi.org/10.1371/journal.ppat.1002094 (2011).", "Seo, J. in Korean poultry journal Vol. November 120–122 (Korean poultry association, 2013).", "Agency, A. a. P. Q. (ed Veterinary epidemiology) 31 (Ministry of Agriculture, Food and Rural Affairs 2018).", "Fasina, F. O., Rivas, A. L., Bisschop, S. P., Stegeman, A. J. &amp; Hernandez, J. A. Identification of risk factors associated with highly pathogenic avian influenza H5N1 virus infection in poultry farms, in Nigeria during the epidemic of 2006–2007. Prev. Vet. Med. 98, 204–208. https://doi.org/10.1016/j.prevetmed.2010.11.007 (2011).", _x000D_
"Thomas, M. E. et al. Risk factors for the introduction of high pathogenicity Avian Influenza virus into poultry farms during the epidemic in the Netherlands in 2003. Prev. Vet. Med. 69, 1–11. https://doi.org/10.1016/j.prevetmed.2004.12.001 (2005).", "821–843 (World Organisation for Animal Health Organization, World Organisation for Animal Health, 2018).", "Takemae, N. et al. Five distinct reassortants of H5N6 highly pathogenic avian influenza A viruses affected Japan during the winter of 2016–2017. Virology 512, 8–20. https://doi.org/10.1016/j.virol.2017.08.035 (2017).", _x000D_
"Si, Y. J. et al. Genetic characterisation of novel, highly pathogenic avian influenza (HPAI) H5N6 viruses isolated in birds, South Korea, November 2016. Euro Surveill. https://doi.org/10.2807/1560-7917.ES.2017.22.1.30434 (2017).", "Guinat, C. et al. Dynamics of African swine fever virus shedding and excretion in domestic pigs infected by intramuscular inoculation and contact transmission. Vet. Res. 45, 93. https://doi.org/10.1186/s13567-014-0093-8 (2014).", "Agency, A. a. P. Q. 42–43 (Ministry of Agriculture, Food and Rural Affairs 2018).", _x000D_
"Spackman, E., Cattoli, G. &amp; Suarez, D. L. Diagnostics and surveillance methods. Animal Influenza 30, 31 (2016).", "Wood, J. P., Choi, Y. W., Chappie, D. J., Rogers, J. V. &amp; Kaye, J. Z. Environmental persistence of a highly pathogenic avian influenza (H5N1) virus. Environ. Sci. Technol. 44, 7515–7520 (2010).", "Swayne, D. E. Animal influenza (John Wiley &amp; Sons, New Jersey, 2016).", "Newman, M. E. Mixing patterns in networks. Phys. Rev. E 67, 026126 (2003).", "Moyen, N. et al. A large-scale study of a poultry trading network in Bangladesh: implications for control and surveillance of avian influenza viruses. BMC Vet. Res. 14, 12. https://doi.org/10.1186/s12917-018-1331-5 (2018).", _x000D_
"Hao, D. &amp; Li, C. The dichotomy in degree correlation of biological networks. PLoS ONE 6, e28322. https://doi.org/10.1371/journal.pone.0028322 (2011).", "Borgatti, S. P., Everett, M. G. &amp; Johnson, J. C. Analyzing social networks (Sage, Thousand Oaks, 2018).", "VanderWaal, K., Enns, E. A., Picasso, C., Packer, C. &amp; Craft, M. E. Evaluating empirical contact networks as potential transmission pathways for infectious diseases. J. R. Soc. Interface https://doi.org/10.1098/rsif.2016.0166 (2016).", "Butts C. T. sna: Tools for Social Network Analysis. R package version 2.4, https://CRAN.R-project.org/package=sna (2016).", _x000D_
"Handcock, M. S., Hunter, D. R., Butts, C. T., Goodreau, S. M. &amp; Morris, M. statnet: Software tools for the representation, visualization, analysis and simulation of network data. J. Stat. Softw. 24, 1548 (2008).", "Cauchemez, S. et al. Role of social networks in shaping disease transmission during a community outbreak of 2009 H1N1 pandemic influenza. Proc. Natl. Acad. Sci. 108, 2825–2830. https://doi.org/10.1073/pnas.1008895108 (2011).", "Walker, P. G. T. et al. A Bayesian approach to quantifying the effects of mass poultry vaccination upon the spatial and temporal dynamics of H5N1 in Northern Vietnam. PLoS Comput. Biol. 6, e1000683. https://doi.org/10.1371/journal.pcbi.1000683 (2010).", _x000D_
"Chapman, L. A. C. et al. The role of case proximity in transmission of visceral leishmaniasis in a highly endemic village in Bangladesh. PLoS Negl. Trop. Dis. 12, e0006453. https://doi.org/10.1371/journal.pntd.0006453 (2018).", "Celeux, G., Forbes, F., Robert, C. P. &amp; Titterington, D. M. Deviance information criteria for missing data models. Bayesian Anal. 1, 651–673. https://doi.org/10.1214/06-BA122 (2006).", "Lusher, D., Koskinen, J. &amp; Robins, G. Exponential random graph models for social networks: theory, methods, and applications Vol. 35 (Cambridge University Press, Cambridge, 2013).", _x000D_
"Csardi, G. &amp; Nepusz, T. The igraph software package for complex network research. InterJournal Complex Syst. 1695, 1–9 (2006).", "Van Borkulo, C. D. et al. Comparing network structures on three aspects: A permutation test. Manuscript submitted for publication. 10–11 (2017).", "Kiss, I. Z., Green, D. M. &amp; Kao, R. R. The network of sheep movements within Great Britain: Network properties and their implications for infectious disease spread. J. R. Soc. Interface 3, 669–677. https://doi.org/10.1098/rsif.2006.0129 (2006).", _x000D_
"Farine, D. R. A guide to null models for animal social network analysis. Methods Ecol. Evol. 8, 1309–1320 (2017)."), journal.title = c("Front. Vet. Sci.", "PLoS ONE", "Biosys. Eng.", "Transbound. Emerg. Dis.", "Emerg. Infect. Dis.", NA, "Infect. Genet. Evol.", "PLoS Pathog.", NA, NA, "Prev. Vet. Med.", "Prev. Vet. Med.", NA, "Virology", "Euro Surveill.", "Vet. Res.", NA, "Animal Influenza", "Environ. Sci. Technol.", NA, "Phys. Rev. E", "BMC Vet. Res.", "PLoS ONE", NA, "J. R. Soc. Interface", NA, _x000D_
"J. Stat. Softw.", "Proc. Natl. Acad. Sci.", "PLoS Comput. Biol.", "PLoS Negl. Trop. Dis.", "Bayesian Anal.", NA, "InterJournal Complex Syst.", NA, "J. R. Soc. Interface", "Methods Ecol. Evol."), volume.title = c(NA, NA, NA, NA, NA, NA, NA, NA, NA, NA, NA, NA, NA, NA, NA, NA, NA, NA, NA, "Animal influenza", NA, NA, NA, "Analyzing social networks", NA, NA, NA, NA, NA, NA, NA, "Exponential random graph models for social networks: theory, methods, and applications", NA, NA, NA, NA))</t>
  </si>
  <si>
    <t>3284</t>
  </si>
  <si>
    <t>list(DOI = "10.13039/501100003668", name = "Korea Institute of Planning and Evaluation for Technology in Food, Agriculture, Forestry and Fisheries", doi.asserted.by = "publisher", award = "319079-2", id.id = "10.13039/501100003668", id.id.type = "DOI", id.asserted.by = "publisher")</t>
  </si>
  <si>
    <t>list(date = c("2021-12-17", "2021-12-17"), content.version = c("tdm", "vor"), delay.in.days = c(0, 0), URL = c("https://creativecommons.org/licenses/by/4.0", "https://creativecommons.org/licenses/by/4.0"))</t>
  </si>
  <si>
    <t>list(value = c("29 May 2021", "30 November 2021", "17 December 2021", "The authors declare no competing interests."), order = c(1, 2, 3, 1), name = c("received", "accepted", "first_online", "Ethics"), label = c("Received", "Accepted", "First Online", NA), group.name = c("ArticleHistory", "ArticleHistory", "ArticleHistory", "EthicsHeading"), group.label = c("Article History", "Article History", "Article History", "Competing interests"))</t>
  </si>
  <si>
    <t>Journal of Inverse and Ill-Posed Problems</t>
  </si>
  <si>
    <t>2014-02-01</t>
  </si>
  <si>
    <t>10.1515/jip-2012-0097</t>
  </si>
  <si>
    <t>0928-0219,1569-3945</t>
  </si>
  <si>
    <t>2013-02-06</t>
  </si>
  <si>
    <t>31-62</t>
  </si>
  <si>
    <t>Walter de Gruyter GmbH</t>
  </si>
  <si>
    <t>Estimating time-dependent transmission rate of avian influenza via stable numerical algorithm</t>
  </si>
  <si>
    <t>&lt;jats:title&gt;Abstract.&lt;/jats:title&gt;_x000D_
               &lt;jats:p&gt;One of the main challenges in mathematical modeling of infectious diseases is to estimate the model parameters realistically. It is crucial to have accurate parameters in order to analyze the control strategies and to predict the outcome of the disease._x000D_
In particular, the transmission rate of infectious diseases is very difficult to estimate. In this paper, we propose a numerical algorithm for estimating the transmission rate of avian influenza. We address the question of calculating the time-dependent bird-to-human transmission rate of the disease using cumulative_x000D_
number of infected H5N1 human cases and the number of infected poultry. A new regularization algorithm for solving this problem numerically is proposed. Theoretical analysis of the inversion procedure is accompanied by numerical experiments on simulated and real data. The qualitative and quantitative study of the computed solutions indicates that for real data, our numerical results capture a number of important properties that the highly pathogenic avian influenza (HPAI) transmission rate does, indeed, exhibit. The simulation study shows that the method introduced in this paper performs satisfactorily.&lt;/jats:p&gt;</t>
  </si>
  <si>
    <t>list(given = c("Alexandra", "Necibe"), family = c("Smirnova", "Tuncer"), sequence = c("first", "additional"), affiliation.name = c("Department of Mathematics and Statistics, Georgia State University, Atlanta, GA 30303, USA", "Department of Mathematics, University of Tulsa, Tulsa, OK 74104, USA"))</t>
  </si>
  <si>
    <t>list(URL = c("https://www.degruyter.com/document/doi/10.1515/jip-2012-0097/xml", "https://www.degruyter.com/document/doi/10.1515/jip-2012-0097/pdf"), content.type = c("application/xml", "unspecified"), content.version = c("vor", "vor"), intended.application = c("text-mining", "similarity-checking"))</t>
  </si>
  <si>
    <t>list(name = c("NSF", "NSF"), award = c("DMS-1112897", "DMS-1220342"))</t>
  </si>
  <si>
    <t>Journal of Biological Dynamics</t>
  </si>
  <si>
    <t>1751-3758,1751-3766</t>
  </si>
  <si>
    <t>2015-12-14</t>
  </si>
  <si>
    <t>104-139</t>
  </si>
  <si>
    <t>Dynamics of low and high pathogenic avian influenza in wild and domestic bird populations</t>
  </si>
  <si>
    <t>https://doi.org/10.1080/17513758.2015.1111449</t>
  </si>
  <si>
    <t>list(given = c("Necibe", "Juan", "Maia", "Michael", "Robert D."), family = c("Tuncer", "Torres", "Martcheva", "Barfield", "Holt"), sequence = c("first", "additional", "additional", "additional", "additional"))</t>
  </si>
  <si>
    <t>list(URL = "http://www.tandfonline.com/doi/pdf/10.1080/10256018808623883", content.type = "unspecified", content.version = "vor", intended.application = "similarity-checking")</t>
  </si>
  <si>
    <t>list(key = c("CIT0001", "CIT0002", "CIT0003", "CIT0005", "CIT0006", "CIT0007", "CIT0008", "CIT0010", "CIT0011", "CIT0012", "CIT0014", "CIT0015", "CIT0016", "CIT0018", "CIT0021", "CIT0023", "CIT0024", "CIT0026"), doi.asserted.by = c("publisher", "publisher", NA, "publisher", "publisher", "publisher", "publisher", "crossref", "publisher", "publisher", NA, "publisher", "publisher", "publisher", "publisher", "crossref", "publisher", "crossref"), DOI = c("10.1016/j.mbs.2013.02.001", "10.1016/j.jtbi.2010.11.013", _x000D_
NA, "10.1098/rspb.2010.0342", "10.1016/S0025-5564(02)00108-6", "10.1086/424681", "10.1099/0022-1317-81-11-2689", "10.1515/9781400841035", "10.1098/rspb.2013.0990", "10.1098/rspb.2014.0098", NA, "10.1038/srep02175", "10.1016/j.prevetmed.2013.11.011", "10.1128/JVI.75.6.2516-2525.2001", "10.3390/v5092129", "10.11145/j.bmc.2014.08.011", "10.1142/S0218339013400044", "10.1128/MMBR.56.1.152-179.1992"), first.page = c(NA, NA, "159", NA, NA, NA, NA, NA, NA, NA, NA, NA, NA, NA, NA, "5", NA, "152"), volume = c(NA, _x000D_
NA, "27", NA, NA, NA, NA, NA, NA, NA, NA, NA, NA, NA, NA, "1", NA, "56"), author = c(NA, NA, "Castillo-Chavez C.", NA, NA, NA, NA, "Keeling M.J.", NA, NA, "Martcheva M.", NA, NA, NA, NA, "Tuncer N.", NA, "Webster R.G."), year = c(NA, NA, "1989", NA, NA, NA, NA, "2008", NA, NA, NA, NA, NA, NA, NA, "2014", NA, "1992"), journal.title = c(NA, NA, "J. Math. Biol.", NA, NA, NA, NA, NA, NA, NA, "Math. Mod. Nat. Phenom.", NA, NA, NA, NA, "Biomath. Commun.", NA, "Microbiol. Rev."), volume.title = c(NA, NA, _x000D_
NA, NA, NA, NA, NA, "Modeling Infectious Diseases in Humans and in Animals", NA, NA, NA, NA, NA, NA, NA, NA, NA, NA), issue = c(NA, NA, NA, NA, NA, NA, NA, NA, NA, NA, NA, NA, NA, NA, NA, "1", NA, "1"))</t>
  </si>
  <si>
    <t>list(DOI = "10.13039/100000121", name = "Division of Mathematical Sciences", doi.asserted.by = "publisher", award = "1220342", id.id = "10.13039/100000121", id.id.type = "DOI", id.asserted.by = "publisher")</t>
  </si>
  <si>
    <t>https://doi.org/10.1080/tandf_crossmark_01</t>
  </si>
  <si>
    <t>list(value = c("The publishing and review policy for this title is described in its Aims &amp; Scope.", "http://www.tandfonline.com/action/journalInformation?show=aimsScope&amp;journalCode=tjbd20"), order = 1:2, name = c("peerreview_statement", "aims_and_scope_url"), label = c("Peer Review Statement", "Aim &amp; Scope"), URL = c(NA, "http://www.tandfonline.com/action/journalInformation?show=aimsScope&amp;journalCode=tjbd20"))</t>
  </si>
  <si>
    <t>Journal of the Royal Statistical Society Series C: Applied Statistics</t>
  </si>
  <si>
    <t>2021-11-01</t>
  </si>
  <si>
    <t>10.1111/rssc.12515</t>
  </si>
  <si>
    <t>0035-9254,1467-9876</t>
  </si>
  <si>
    <t>1323-1343</t>
  </si>
  <si>
    <t>A Bayesian Nonparametric Analysis of the 2003 Outbreak of Highly Pathogenic Avian Influenza in the Netherlands</t>
  </si>
  <si>
    <t>&lt;jats:title&gt;Abstract&lt;/jats:title&gt;_x000D_
               &lt;jats:p&gt;Infectious diseases on farms pose both public and animal health risks, so understanding how they spread between farms is crucial for developing disease control strategies to prevent future outbreaks. We develop novel Bayesian nonparametric methodology to fit spatial stochastic transmission models in which the infection rate between any two farms is a function that depends on the distance between them, but without assuming a specified parametric form. Making nonparametric inference in this context is challenging since the likelihood function of the observed data is intractable because the underlying transmission process is unobserved. We adopt a fully Bayesian approach by assigning a transformed Gaussian process prior distribution to the infection rate function, and then develop an efficient data augmentation Markov Chain Monte Carlo algorithm to perform Bayesian inference. We use the posterior predictive distribution to simulate the effect of different disease control methods and their economic impact. We analyse a large outbreak of avian influenza in the Netherlands and infer the between-farm infection rate, as well as the unknown infection status of farms which were pre-emptively culled. We use our results to analyse ring-culling strategies, and conclude that although effective, ring-culling has limited impact in high-density areas.&lt;/jats:p&gt;</t>
  </si>
  <si>
    <t>list(given = c("Rowland G.", "Theodore", "Philip D.", "Thomas J."), family = c("Seymour", "Kypraios", "O’Neill", "Hagenaars"), sequence = c("first", "additional", "additional", "additional"), affiliation.name = c("School of Mathematical Sciences, University of Nottingham , Nottingham , UK", "School of Mathematical Sciences, University of Nottingham , Nottingham , UK", "School of Mathematical Sciences, University of Nottingham , Nottingham , UK", "Wageningen Bioveterinary Research (WBVR) , Lelystad , The Netherlands"_x000D_
))</t>
  </si>
  <si>
    <t>list(URL = c("https://onlinelibrary.wiley.com/doi/pdf/10.1111/rssc.12515", "https://onlinelibrary.wiley.com/doi/full-xml/10.1111/rssc.12515", "https://academic.oup.com/jrsssc/article-pdf/70/5/1323/49166859/rssc_70_5_1323.pdf", "https://academic.oup.com/jrsssc/article-pdf/70/5/1323/49166859/rssc_70_5_1323.pdf"), content.type = c("application/pdf", "application/xml", "application/pdf", "unspecified"), content.version = c("vor", "vor", "vor", "vor"), intended.application = c("text-mining", "text-mining", _x000D_
"syndication", "similarity-checking"))</t>
  </si>
  <si>
    <t>list(key = c("2023021310165637400_rssc12515-bib-0001", "2023021310165637400_rssc12515-bib-0002", "2023021310165637400_rssc12515-bib-0003", "2023021310165637400_rssc12515-bib-0004", "2023021310165637400_rssc12515-bib-0005", "2023021310165637400_rssc12515-bib-0006", "2023021310165637400_rssc12515-bib-0007", "2023021310165637400_rssc12515-bib-0008", "2023021310165637400_rssc12515-bib-0009", "2023021310165637400_rssc12515-bib-0010", "2023021310165637400_rssc12515-bib-0011", "2023021310165637400_rssc12515-bib-0012", _x000D_
"2023021310165637400_rssc12515-bib-0013", "2023021310165637400_rssc12515-bib-0014", "2023021310165637400_rssc12515-bib-0015", "2023021310165637400_rssc12515-bib-0016", "2023021310165637400_rssc12515-bib-0017", "2023021310165637400_rssc12515-bib-0018", "2023021310165637400_rssc12515-bib-0019", "2023021310165637400_rssc12515-bib-0020", "2023021310165637400_rssc12515-bib-0021", "2023021310165637400_rssc12515-bib-0022", "2023021310165637400_rssc12515-bib-0023", "2023021310165637400_rssc12515-bib-0024", _x000D_
"2023021310165637400_rssc12515-bib-0026", "2023021310165637400_rssc12515-bib-0027"), doi.asserted.by = c("crossref", "crossref", NA, "crossref", "crossref", NA, "crossref", NA, "crossref", NA, "crossref", "crossref", "crossref", NA, "crossref", "crossref", NA, "crossref", NA, NA, NA, "crossref", "crossref", NA, "crossref", "crossref"), DOI = c("10.1007/978-1-4612-1158-7", "10.1016/j.prevetmed.2015.06.006", NA, "10.1371/journal.ppat.1002094", "10.1016/j.prevetmed.2008.10.007", NA, "10.1371/journal.pcbi.0030071", _x000D_
NA, "10.1162/089976602317250933", NA, "10.1637/7149", "10.1073/pnas.0308352100", "10.1073/pnas.0505098102", NA, "10.1214/09-BA417", "10.1016/S0140-6736(04)15589-X", NA, "10.1111/1467-985X.00125", NA, NA, NA, "10.1111/1467-9868.00353", "10.1086/425583", NA, "10.1098/rspb.2011.0913", "10.1198/016214504000000241"), volume.title = c("Stochastic epidemic models and their statistical analysis", NA, "The mathematical theory of infectious diseases and its applications", NA, NA, "Analysis of infectious disease data", _x000D_
NA, NA, NA, "Technical report", NA, NA, NA, "Conference on Uncertainty in Artificial Intelligence", NA, NA, "Bayesian Statistics 6", NA, NA, "Gaussian processes for machine learning", "Bayesian nonparametric methods for individual-level stochastic epidemic models", NA, NA, "Pair-based likelihood approximations for stochastic epidemic models. Biostatistics", NA, NA), author = c("Andersson", "Backer", "Bailey", "Bataille", "Bavinck", "Becker", "Boender", "Chalupka", "Csato", "Directorate-General for Health and Consumers", _x000D_
"Elbers", "Fouchier", "van der Goot", "Hensman", "Jewell", "Koopmans", "Neal", "O’Neill", "Quinonero-Candela", "Rasmussen", "Seymour", "Spiegelhalter", "Stegeman", "Stockdale", "Ypma", "Zhang"), year = c("2000", "2015", "1975", "2011", "2009", "1989", "2007", "2013", "2002", "2003", "2004", "2004", "2005", "2013", "2009", "2004", "1998", "1999", "2005", "2006", "2020", "2002", "2004", NA, "2011", "2004"), first.page = c(NA, "142", NA, NA, "247", NA, NA, "333", "641", NA, "691", "1356", "18141", _x000D_
"282", "465", "587", NA, "121", "1939", NA, NA, "583", "2088", NA, "444", "250"), article.title = c(NA, "Controlling highly pathogenic avian influenza outbreaks: an epidemiological and economic model analysis", NA, "Evolutionary analysis of inter-farm transmission dynamics in a highly pathogenic avian influenza epidemic", "The role of backyard poultry flocks in the epidemic of highly pathogenic avian influenza virus (H7N7) in the Netherlands in 2003", NA, "Risk maps for the spread of highly pathogenic avian influenza in poultry", _x000D_
"A framework for evaluating approximation methods for Gaussian process regression", "Sparse online Gaussian processes", "Avian influenza (AI) in the Netherlands, Belgium and Germany – chronology of main events and list of decisions adopted by the commission", "The highly pathogenic avian influenza Α (H7N7) virus epidemic in the Netherlands in 2003-lessons learned from the first five outbreaks", "Avian influenza a virus (H7N7) associated with human conjunctivitis and a fatal case of acute respiratory distress syndrome", _x000D_
"Quantification of the effect of vaccination on transmission of avian influenza (H7N7) in chickens", "Gaussian processes for big data", "Bayesian analysis for emerging infectious diseases", "Transmission of H7N7 avian influenza a virus to human beings during a large outbreak in commercial poultry farms in the Netherlands", "Regression and classification using Gaussian process priors", "Bayesian inference for partially observed stochastic epidemics", "A unifying view of sparse approximate Gaussian process regression", _x000D_
NA, NA, "Bayesian measures of model complexity and fit", "Avian influenza a virus (H7N7) epidemic in the Netherlands in 2003: Course of the epidemic and effectiveness of control measures", NA, "Unravelling transmission trees of infectious diseases by combining genetic and epidemiological data", "Inconsistent estimation and asymptotically equal interpolations in model-based geostatistics"), volume = c(NA, "121", NA, "7", "88", NA, "3", "14", "14", NA, "48", "101", "102", NA, "4", "363", NA, "162", _x000D_
"6", NA, NA, "64", "190", NA, "279", "99"), journal.title = c(NA, "Preventive Veterinary Medicine", NA, "PLoS Pathogens", "Preventive Veterinary Medicine", NA, "PLoS Computational Biology", "Journal of Machine Learning Research", "Neural Computation", NA, "Avian Diseases", "Proceedings of the National Academy of Sciences", "Proceedings of the National Academy of Sciences", NA, "Bayesian Analysis", "The Lancet", NA, "Journal of the Royal Statistical Society: Series A", "Journal of Machine Learning Research", _x000D_
NA, NA, "Journal of the Royal Statistical Society: Series B", "The Journal of Infectious Diseases", NA, "Proceedings of the Royal Society B", "Journal of the American Statistical Association"), edition = c(NA, NA, "2nd edn", NA, NA, NA, NA, NA, NA, NA, NA, NA, NA, NA, NA, NA, NA, NA, NA, NA, NA, NA, NA, NA, NA, NA))</t>
  </si>
  <si>
    <t>2021-11-17</t>
  </si>
  <si>
    <t>list(DOI = "10.13039/501100000266", name = "Engineering and Physical Sciences Research Council", doi.asserted.by = "publisher", award = "EP/N50970X/1", id.id = "10.13039/501100000266", id.id.type = "DOI", id.asserted.by = "publisher")</t>
  </si>
  <si>
    <t>list(date = "2023-02-13", content.version = "vor", delay.in.days = 469, URL = "http://creativecommons.org/licenses/by/4.0/")</t>
  </si>
  <si>
    <t>10.1186/s13567-023-01219-0</t>
  </si>
  <si>
    <t>2023-10-18</t>
  </si>
  <si>
    <t>A systematic review of mechanistic models used to study avian influenza virus transmission and control</t>
  </si>
  <si>
    <t>&lt;jats:title&gt;Abstract&lt;/jats:title&gt;&lt;jats:p&gt;The global spread of avian influenza A viruses in domestic birds is causing increasing socioeconomic devastation. Various mechanistic models have been developed to better understand avian influenza transmission and evaluate the effectiveness of control measures in mitigating the socioeconomic losses caused by these viruses. However, the results of models of avian influenza transmission and control have not yet been subject to a comprehensive review. Such a review could help inform policy makers and guide future modeling work. To help fill this gap, we conducted a systematic review of the mechanistic models that have been applied to field outbreaks. Our three objectives were to: (1) describe the type of models and their epidemiological context, (2) list estimates of commonly used parameters of low pathogenicity and highly pathogenic avian influenza transmission, and (3) review the characteristics of avian influenza transmission and the efficacy of control strategies according to the mechanistic models. We reviewed a total of 46 articles. Of these, 26 articles estimated parameters by fitting the model to data, one evaluated the effectiveness of control strategies, and 19 did both. Values of the between-individual reproduction number ranged widely: from 2.18 to 86 for highly pathogenic avian influenza viruses, and from 4.7 to 45.9 for low pathogenicity avian influenza viruses, depending on epidemiological settings, virus subtypes and host species. Other parameters, such as the durations of the latent and infectious periods, were often taken from the literature, limiting the models’ potential insights. Concerning control strategies, many models evaluated culling (&lt;jats:italic&gt;n&lt;/jats:italic&gt; = 15), while vaccination received less attention (&lt;jats:italic&gt;n&lt;/jats:italic&gt; = 6). According to the articles reviewed, optimal control strategies varied between virus subtypes and local conditions, and depended on the overall objective of the intervention. For instance, vaccination was optimal when the objective was to limit the overall number of culled flocks. In contrast, pre-emptive culling was preferred for reducing the size and duration of an epidemic. Early implementation consistently improved the overall efficacy of interventions, highlighting the need for effective surveillance and epidemic preparedness.&lt;/jats:p&gt;</t>
  </si>
  <si>
    <t>list(ORCID = c("https://orcid.org/0000-0001-6901-373X", NA, NA, NA, NA, NA), authenticated.orcid = c(FALSE, NA, NA, NA, NA, NA), given = c("Sébastien", "Billy", "Amélie", "Benoit", "Timothée", "Mathilde C."), family = c("Lambert", "Bauzile", "Mugnier", "Durand", "Vergne", "Paul"), sequence = c("first", "additional", "additional", "additional", "additional", "additional"))</t>
  </si>
  <si>
    <t>list(URL = c("https://link.springer.com/content/pdf/10.1186/s13567-023-01219-0.pdf", "https://link.springer.com/article/10.1186/s13567-023-01219-0/fulltext.html", "https://link.springer.com/content/pdf/10.1186/s13567-023-01219-0.pdf"), content.type = c("application/pdf", "text/html", "application/pdf"), content.version = c("vor", "vor", "vor"), intended.application = c("text-mining", "text-mining", "similarity-checking"))</t>
  </si>
  <si>
    <t>list(key = c("1219_CR1", "1219_CR2", "1219_CR3", "1219_CR4", "1219_CR5", "1219_CR6", "1219_CR7", "1219_CR8", "1219_CR9", "1219_CR10", "1219_CR11", "1219_CR12", "1219_CR13", "1219_CR14", "1219_CR15", "1219_CR16", "1219_CR17", "1219_CR18", "1219_CR19", "1219_CR20", "1219_CR21", "1219_CR22", "1219_CR23", "1219_CR24", "1219_CR25", "1219_CR26", "1219_CR27", "1219_CR28", "1219_CR29", "1219_CR30", "1219_CR31", "1219_CR32", "1219_CR33", "1219_CR34", "1219_CR35", "1219_CR36", "1219_CR37", "1219_CR38", "1219_CR39", _x000D_
"1219_CR40", "1219_CR41", "1219_CR42", "1219_CR43", "1219_CR44", "1219_CR45", "1219_CR46", "1219_CR47", "1219_CR48", "1219_CR49", "1219_CR50", "1219_CR51", "1219_CR52", "1219_CR53", "1219_CR54", "1219_CR55", "1219_CR56", "1219_CR57", "1219_CR58", "1219_CR59", "1219_CR60", "1219_CR61", "1219_CR62", "1219_CR63", "1219_CR64", "1219_CR65", "1219_CR66", "1219_CR67", "1219_CR68", "1219_CR69", "1219_CR70", "1219_CR71", "1219_CR72", "1219_CR73", "1219_CR74", "1219_CR75", "1219_CR76", "1219_CR77", "1219_CR78", _x000D_
"1219_CR79", "1219_CR80", "1219_CR81", "1219_CR82", "1219_CR83", "1219_CR84", "1219_CR85", "1219_CR86", "1219_CR87", "1219_CR88", "1219_CR89", "1219_CR90", "1219_CR91", "1219_CR92", "1219_CR93", "1219_CR94", "1219_CR95", "1219_CR96", "1219_CR97", "1219_CR98", "1219_CR99", "1219_CR100", "1219_CR101", "1219_CR102", "1219_CR103", "1219_CR104", "1219_CR105", "1219_CR106", "1219_CR107", "1219_CR108", "1219_CR109", "1219_CR110", "1219_CR111", "1219_CR112", "1219_CR113", "1219_CR114", "1219_CR115", "1219_CR116", _x000D_
"1219_CR117", "1219_CR118", "1219_CR119", "1219_CR120", "1219_CR121", "1219_CR122", "1219_CR123", "1219_CR124", "1219_CR125", "1219_CR126", "1219_CR127", "1219_CR128", "1219_CR129", "1219_CR130", "1219_CR131", "1219_CR132", "1219_CR133", "1219_CR134", "1219_CR135", "1219_CR136", "1219_CR137", "1219_CR138", "1219_CR139", "1219_CR140", "1219_CR141", "1219_CR142"), doi.asserted.by = c("publisher", "publisher", "publisher", "publisher", "publisher", "publisher", NA, "publisher", "publisher", "publisher", _x000D_
"publisher", "publisher", NA, "publisher", "publisher", "publisher", NA, "publisher", "publisher", "publisher", "publisher", "publisher", "publisher", "publisher", "publisher", "publisher", "publisher", "publisher", "publisher", "publisher", "publisher", "publisher", "publisher", NA, "publisher", "publisher", "publisher", "publisher", "publisher", "publisher", "publisher", "publisher", "publisher", "publisher", "publisher", "publisher", "publisher", "publisher", "publisher", "publisher", "publisher", _x000D_
NA, "publisher", "publisher", "publisher", "publisher", "publisher", "publisher", "publisher", "publisher", "publisher", "publisher", "publisher", "publisher", "publisher", "publisher", "publisher", "publisher", "publisher", "publisher", "publisher", "publisher", "publisher", "publisher", "publisher", "publisher", "publisher", "publisher", "publisher", "publisher", "publisher", "publisher", NA, NA, "publisher", "publisher", "publisher", "publisher", "publisher", "publisher", NA, NA, "publisher", _x000D_
"publisher", "publisher", "publisher", "publisher", "publisher", NA, "publisher", "publisher", "publisher", "publisher", "publisher", "publisher", "publisher", NA, "publisher", "publisher", "publisher", NA, "publisher", "publisher", "publisher", "publisher", "publisher", "publisher", "publisher", "publisher", "publisher", "publisher", "publisher", "publisher", "publisher", "publisher", "publisher", "publisher", "publisher", "publisher", "publisher", "publisher", "publisher", "publisher", "publisher", _x000D_
"publisher", NA, "publisher", "publisher", "publisher", "publisher", "publisher", "publisher"), first.page = c("384", "441", "20180257", "822", "784", "459", NA, "e0060922", "e07597", "18", NA, "246", NA, "94", "1", "682", NA, "94", "813", "142", "248", "113", "707", "1209", "812", "342", "173", "1", NA, NA, "1285E", "3238", NA, NA, "1679", "1836", "143", "171", "176", NA, "5905", "236", NA, "31", "1340004", "37", NA, "e127", "2175", "1681", "60", "1090", "219", "35", "61", NA, NA, "35", NA, NA, _x000D_
"24163", "12388", NA, "3151", NA, "2250058", "29", "71", "2088", "2467", NA, "247", "278", "142", "1323", "1602", "253", "30462", "3393", NA, "730", "1700791", NA, NA, "163", "1", "64", "67", "e08039", NA, NA, NA, "1068", "904", "683", NA, NA, "295", NA, "303", "153", "3692", "141", "209", "393", "260", NA, "844", "115", "647", "521", "298", "132", "237", "243", "208", "175", "190", "139", "1575", "e01693", "1015", "202", "253", "489", "18141", NA, "2864", "1003", "1439", "282", NA, NA, "331", NA, _x000D_
NA, "81", "757", "8318", "53", "e27", "171"), DOI = c("10.1126/science.1122438", "10.4161/viru.25710", "10.1098/rstb.2018.0257", "10.1016/S1473-3099(17)30323-7", "10.1126/science.abg6302", "10.1126/science.abo1232", NA, "10.1128/mbio.00609-22", "10.2903/j.efsa.2022.7597", "10.1038/d41586-022-01338-2", "10.1002/jwmg.22171", "10.1126/science.adg2271", NA, "10.1007/s10393-013-0861-3", "10.7774/cevr.2018.7.1.1", "10.1126/science.adc9450", NA, "10.2903/j.efsa.2021.7108", "10.1126/science.1065973", "10.1016/j.vetmic.2016.11.023", _x000D_
"10.3389/fvets.2019.00248", "10.1016/j.prevetmed.2018.05.012", "10.1637/8821-040209-Review.1", "10.2217/fmb.13.81", "10.3390/v11090812", "10.1007/s10393-017-1244-y", "10.1016/j.sste.2012.01.002", "10.1016/j.prevetmed.2014.06.008", "10.1371/journal.pone.0014582", "10.1371/journal.pone.0230567", "10.2903/sp.efsa.2017.EN-1285", "10.1111/tbed.14675", "10.1136/bmj.n71", NA, "10.1086/522007", "10.1098/rsif.2012.0022", "10.1016/j.prevetmed.2012.01.021", "10.1016/j.prevetmed.2018.09.014", "10.1080/02664763.2020.1716696", _x000D_
"10.1371/journal.pcbi.1000683", "10.1038/s41598-017-06244-6", "10.1186/1471-2334-10-236", "10.3389/fvets.2021.597630", "10.1515/jip-2012-0097", "10.1142/S0218339013400044", "10.1016/j.epidem.2017.02.007", "10.1371/journal.pcbi.1006439", "10.1111/tbed.12692", "10.1038/srep02175", "10.1007/s11250-012-0124-2", "10.1111/tbed.12003", NA, "10.1017/S0950268808000885", "10.1637/9429-061710-Reg.1", "10.1016/j.epidem.2011.02.003", "10.1371/journal.pone.0204262", "10.1017/S0950268819000633", "10.1016/j.idm.2018.03.004", _x000D_
"10.1371/journal.pone.0238815", "10.1371/journal.pone.0218202", "10.1038/s41598-021-03284-x", "10.1038/s41598-020-68623-w", "10.1016/j.epidem.2019.03.006", "10.1111/tbed.14202", "10.1016/j.prevetmed.2022.105768", "10.1142/S1793524522500589", "10.1016/j.epidem.2010.01.002", "10.1016/j.epidem.2011.01.003", "10.1086/425583", "10.1098/rspb.2006.3609", "10.1371/journal.pcbi.0030071", "10.1016/j.prevetmed.2008.10.007", "10.1016/j.prevetmed.2008.12.003", "10.1016/j.prevetmed.2015.06.006", "10.1111/rssc.12515", _x000D_
"10.1038/s41598-021-81254-z", "10.1016/j.prevetmed.2012.06.010", "10.2807/1560-7917.ES.2017.22.7.30462", "10.3934/mbe.2019170", "10.1016/j.envres.2020.110465", "10.1093/infdis/jis757", "10.2807/1560-7917.ES.2018.23.26.1700791", NA, NA, "10.1186/s12916-019-1403-9", "10.1016/j.epidem.2017.02.014", "10.2903/j.efsa.2022.7289", "10.2903/j.efsa.2022.7415", "10.2903/j.efsa.2023.8039", "10.1515/9781400841035", NA, NA, "10.1016/j.biocon.2010.01.019", "10.1111/j.1467-8276.2007.01025.x", "10.1111/j.1461-0248.2009.01323.x", _x000D_
"10.1371/journal.pcbi.1006202", "10.3389/fvets.2020.546651", "10.1016/S0169-5347(01)02144-9", NA, "10.1016/j.virol.2006.01.044", "10.1016/j.virol.2005.07.011", "10.1128/JVI.79.6.3692-3702.2005", "10.1080/03079450600597956", "10.1038/nature02746", "10.1080/03079450410001724085", "10.1186/s12917-016-0890-6", NA, "10.1637/0005-2086-47.s3.844", "10.1080/03079450601161406", "10.1080/03079458608436328", NA, "10.3201/eid2102.141268", "10.1038/s41426-018-0130-1", "10.4142/jvs.2015.16.2.237", "10.1111/1348-0421.12369", _x000D_
"10.1080/03079457.2016.1142502", "10.1637/10921-081914-Case", "10.1016/j.virol.2016.04.019", "10.1292/jvms.15-0324", "10.1016/j.vaccine.2016.02.011", "10.1128/JVI.01693-16", "10.3382/ps/pew028", "10.1637/11126-050615-Reg.1", "10.1637/11179-052015-ResNoteR", "10.3390/v13030489", "10.1073/pnas.0505098102", "10.1371/journal.ppat.1000281", "10.1016/j.vaccine.2009.02.085", "10.1017/S0950268803001067", "10.1007/s00705-010-0727-8", "10.1016/j.virol.2012.08.001", "10.1371/journal.pone.0177265", "10.1371/journal.pone.0026935", _x000D_
"10.1186/1743-422X-7-331", "10.1371/journal.pone.0045059", NA, "10.1637/7260-081104R", "10.1038/442757a", "10.1016/j.vaccine.2007.09.048", "10.4142/jvs.2009.10.1.53", "10.4142/jvs.2019.20.e27", "10.1016/j.tvjl.2008.02.013"), volume = c("312", "4", "374", "17", "372", "376", NA, "13", "20", "606", "86", "379", NA, "11", "7", "376", NA, "19", "294", "197", "6", "156", "54", "8", "11", "14", "3", "117", "6", "15", "14", "69", "372", NA, "196", "9", "106", "159", "48", "6", "7", "10", "8", "22", "21", _x000D_
"20", "14", "65", "3", "44", "61", "2017", "137", "55", "3", "13", "147", "3", "15", "14", "11", "10", "28", "68", "208", "15", "2", "3", "190", "273", "3", "88", "88", "121", "70", "11", "107", "22", "16", "198", "207", "23", NA, NA, "17", "18", "20", "20", "21", NA, NA, NA, "143", "89", "12", "14", "7", "16", NA, "351", "341", "79", "35", "430", "33", "12", NA, "47", "36", "15", "47", "21", "7", "16", "60", "45", "59", "494", "78", "34", "91", "95", "60", "60", "13", "102", "5", "27", "131", "155", _x000D_
"433", "12", "6", "7", "7", NA, "49", "442", "25", "10", "20", "181"), author = c("B Olsen", "E-SM Abdelwhab", "SJ Lycett", "X Wang", "W Shi", "M Wille", NA, "A Pohlmann", "C Adlhoch", "BJ Miller", "AM Ramey", "V Gamarra-Toledo", NA, "DE Swayne", "SJ Yoo", "E Stokstad", NA, "C Adlhoch", "MJ Keeling", "T Halasa", "M Andraud", "N Courtejoie", "A Stegeman", "ME El Zowalaty", "EA Germeraad", "KA Harris", "M Gilbert", "Y Wang", "MD Van Kerkhove", "C Hautefeuille", "A de Koeijer", "C Kirkeby", "MJ Page", _x000D_
NA, "T Tiensin", "PGT Walker", "N Marquetoux", "R Retkute", "J van den Broek", "PGT Walker", "A Delabouglise", "T Kim", "W-H Kim", "A Smirnova", "N Tuncer", "EM Hill", "EM Hill", "A Ssematimba", "PS Pandit", "STK Pelletier", "B Bett", "EK Lee", "MP Ward", "C Rorres", "C Rorres", "PJ Bonney", "A Ssematimba", "H Lee", "R Salvador", "J Lee", "D-S Yoo", "PHF Hobbelen", "A Andronico", "T Vergne", "Y Hayama", "Y Chen", "I Dorigatti", "G Smith", "A Stegeman", "A Le Menach", "GJ Boender", "V Bavinck", "MEH Bos", _x000D_
"JA Backer", "RG Seymour", "PJ Bonney", "JL Gonzales", "R Li", "N Bai", "G Zhu", "RJF Ypma", "C Guinat", NA, NA, "S den Boon", "TD Hollingsworth", "C Adlhoch", "C Adlhoch", "C Adlhoch", "MJ Keeling", NA, NA, "JL Moore", "EP Fenichel", "CE Hauser", "WJM Probert", "C Kirkeby", "H McCallum", "E Vynnycky", "RG Webster", "G Tian", "C-W Lee", "DE Swayne", "KS Li", "I Capua", "E Spackman", NA, "F Mutinelli", "P De Benedictis", "DJ Alexander", "RD Slemons", "H-M Kang", "C Grund", "B-M Song", "T Tanikawa", _x000D_
"D-H Lee", "Y-J Bae", "K Bertran", "K Gamoh", "DR Kapczynski", "SM Kim", "E-K Lee", "M Steensels", "X Zeng", "S Sakuma", "JA van der Goot", "A Bouma", "ON Poetri", "JA van der Goot", "SPS Pillai", "M Iqbal", "MJ Pantin-Jackwood", "A Comin", "E Spackman", "RA Saenz", NA, "DE Swayne", "NJ Savill", "JA van der Goot", "O-M Jeong", "S-C Park", "L Busani"), year = c("2006", "2013", "2019", "2017", "2021", "2022", NA, "2022", "2022", "2022", "2022", "2023", NA, "2014", "2018", "2022", NA, "2021", "2001", _x000D_
"2016", "2019", "2018", "2010", "2013", "2019", "2017", "2012", "2014", "2011", "2020", "2017", "2022", "2021", NA, "2007", "2012", "2012", "2018", "2021", "2010", "2017", "2010", "2021", "2014", "2013", "2017", "2018", "2018", "2013", "2012", "2012", "2017", "2009", "2011", "2011", "2018", "2019", "2018", "2020", "2019", "2021", "2020", "2019", "2021", "2022", "2022", "2010", "2011", "2004", "2006", "2007", "2009", "2009", "2015", "2021", "2021", "2012", "2017", "2019", "2021", "2013", "2018", NA, _x000D_
NA, "2019", "2017", "2022", "2022", "2023", "2008", NA, NA, "2010", "2007", "2009", "2018", "2021", "2001", "2010", "2006", "2005", "2005", "2006", "2004", "2004", "2016", NA, "2003", "2007", "1986", "1972", "2015", "2018", "2015", "2016", "2016", "2014", "2016", "2016", "2016", "2017", "2016", "2015", "2016", "2021", "2005", "2009", "2009", "2003", "2010", "2012", "2017", "2011", "2010", "2012", NA, "2005", "2006", "2007", "2009", "2019", "2009"), unstructured = c("Olsen B, Munster VJ, Wallensten A, Waldenström J, Osterhaus ADME, Fouchier RAM (2006) Global patterns of influenza A virus in wild birds. Science 312:384–388. https://doi.org/10.1126/science.1122438", _x000D_
"Abdelwhab E-SM, Veits J, Mettenleiter TC (2013) Genetic changes that accompanied shifts of low pathogenic avian influenza viruses toward higher pathogenicity in poultry. Virulence 4:441–452. https://doi.org/10.4161/viru.25710", "Lycett SJ, Duchatel F, Digard P (2019) A brief history of bird flu. Philos Trans R Soc Lond B Biol Sci 374:20180257. https://doi.org/10.1098/rstb.2018.0257", "Wang X, Jiang H, Wu P, Uyeki TM, Feng L, Lai S, Wang L, Huo X, Xu K, Chen E, Wang X, He J, Kang M, Zhang R, Zhang J, Wu J, Hu S, Zhang H, Liu X, Fu W, Ou J, Wu S, Qin Y, Zhang Z, Shi Y, Zhang J, Artois J, Fang VJ, Zhu H, Guan Y et al (2017) Epidemiology of avian influenza A H7N9 virus in human beings across five epidemics in mainland China, 2013–17: an epidemiological study of laboratory-confirmed case series. Lancet Infect Dis 17:822–832. https://doi.org/10.1016/S1473-3099(17)30323-7", _x000D_
"Shi W, Gao GF (2021) Emerging H5N8 avian influenza viruses. Science 372:784–786. https://doi.org/10.1126/science.abg6302", "Wille M, Barr IG (2022) Resurgence of avian influenza virus. Science 376:459–460. https://doi.org/10.1126/science.abo1232", "FAO (Food and Agriculture Organization) (2022) Empres-i. https://empres-i.apps.fao.org/epidemiology. Accessed 8 Nov 2022.", "Pohlmann A, King J, Fusaro A, Zecchin B, Banyard AC, Brown IH, Byrne AMP, Beerens N, Liang Y, Heutink R, Harders F, James J, Reid SM, Hansen RDE, Lewis NS, Hjulsager C, Larsen LE, Zohari S, Anderson K, Bröjer C, Nagy A, Savič V, van Borm S, Steensels M, Briand F-X, Swieton E, Smietanka K, Grund C, Beer M, Harder T (2022) Has epizootic become enzootic? Evidence for a fundamental change in the infection dynamics of highly pathogenic avian influenza in Europe, 2021. mMBio 13:e0060922. https://doi.org/10.1128/mbio.00609-22", _x000D_
"EFSA (European Food Safety Authority) ECDC (European Centre for Disease Prevention and Control), EURL (European Reference Laboratory for Avian Influenza), Adlhoch C, Fusaro A, Gonzales JL, Kuiken T, Marangon S, Niqueux E, Staubach C, Terregino C, Guajardo IM, Chuzhakina K, Baldinelli F (2022) Avian influenza overview June–September 2022. EFSA J 20:e07597. https://doi.org/10.2903/j.efsa.2022.7597", "Miller BJ (2022) Why unprecedented bird flu outbreaks sweeping the world are concerning scientists. Nature 606:18–19. https://doi.org/10.1038/d41586-022-01338-2", _x000D_
"Ramey AM, Hill NJ, DeLiberto TJ, Gibbs SEJ, Camille Hopkins M, Lang AS, Poulson RL, Prosser DJ, Sleeman JM, Stallknecht DE, Wan X-F (2022) Highly pathogenic avian influenza is an emerging disease threat to wild birds in North America. J Wildl Manag 86:e22171. https://doi.org/10.1002/jwmg.22171", "Gamarra-Toledo V, Plaza PI, Gutiérrez R, Luyo P, Hernani L, Angulo F, Lambertucci SA (2023) Avian flu threatens Neotropical birds. Science 379:246–246. https://doi.org/10.1126/science.adg2271", "European Commission (2019) Commission Delegated Regulation (EU) 2020/689 of 17 December 2019 supplementing Regulation (EU) 2016/429 of the European Parliament and of the Council as regards rules for surveillance, eradication programmes, and disease-free status for certain listed and emerging diseases.", _x000D_
"Swayne DE, Spackman E, Pantin-Jackwood M (2014) Success factors for avian influenza vaccine use in poultry and potential impact at the wild bird–agricultural interface. EcoHealth 11:94–108. https://doi.org/10.1007/s10393-013-0861-3", "Yoo SJ, Kwon T, Lyoo YS (2018) Challenges of influenza A viruses in humans and animals and current animal vaccines as an effective control measure. Clin Exp Vaccine Res 7:1–15. https://doi.org/10.7774/cevr.2018.7.1.1", "Stokstad E (2022) Wrestling with bird flu, Europe considers once-taboo vaccines. Science 376:682–683. https://doi.org/10.1126/science.adc9450", _x000D_
"European Commission (2023) Commission Delegated Regulation (EU) 2023/361 of 28 November 2022 supplementing Regulation (EU) 2016/429 of the European Parliament and the Council as regards rules for the use of certain veterinary medicinal products for the purpose of prevention and control of certain listed diseases.", "EFSA (European Food Safety Authority), ECDC (European Centre for Disease Prevention and Control), EURL (European Reference Laboratory for Avian Influenza), Adlhoch C, Fusaro A, Gonzales JL, Kuiken T, Marangon S, Niqueux E, Staubach C, Terregino C, Aznar I, Muñoz Guajardo I, Baldinelli F (2021) Avian influenza overview September–December 2021. EFSA J 19:94. https://doi.org/10.2903/j.efsa.2021.7108", _x000D_
"Keeling MJ, Woolhouse MEJ, Shaw DJ, Matthews L, Chase-Topping M, Haydon DT, Cornell SJ, Kappey J, Wilesmith J, Grenfell BT (2001) Dynamics of the 2001 UK foot and mouth epidemic: stochastic dispersal in a heterogeneous landscape. Science 294:813–817", "Halasa T, Bøtner A, Mortensen S, Christensen H, Toft N, Boklund A (2016) Control of African swine fever epidemics in industrialized swine populations. Vet Microbiol 197:142–150. https://doi.org/10.1016/j.vetmic.2016.11.023", "Andraud M, Halasa T, Boklund A, Rose N (2019) Threat to the French swine industry of African swine fever: surveillance, spread, and control perspectives. Front Vet Sci 6:248. https://doi.org/10.3389/fvets.2019.00248", _x000D_
"Courtejoie N, Zanella G, Durand B (2018) Bluetongue transmission and control in Europe: a systematic review of compartmental mathematical models. Prev Vet Med 156:113–125. https://doi.org/10.1016/j.prevetmed.2018.05.012", "Stegeman A, Bouma A, de Jong MCM (2010) Use of epidemiologic models in the control of highly pathogenic avian influenza. Avian Dis 54:707–712. https://doi.org/10.1637/8821-040209-Review.1", "El Zowalaty ME, Bustin SA, Husseiny MI, Ashour HM (2013) Avian influenza: virology, diagnosis and surveillance. Future Microbiol 8:1209–1227. https://doi.org/10.2217/fmb.13.81", _x000D_
"Germeraad EA, Sanders P, Hagenaars TJ, de Jong MCM, Beerens N, Gonzales JL (2019) Virus shedding of avian influenza in poultry: a systematic review and meta-analysis. Viruses 11:812. https://doi.org/10.3390/v11090812", "Harris KA, Freidl GS, Munoz OS, von Dobschuetz S, De Nardi M, Wieland B, Koopmans MPG, Stärk KDC, van Reeth K, Dauphin G, Meijer A, de Bruin E, Capua I, Hill AA, Kosmider R, Banks J, Stevens K, van der Werf S, Enouf V, van der Meulen K, Brown IH, Alexander DJ, Breed AC, the FLURISK Consortium (2017) Epidemiological risk factors for animal influenza A viruses overcoming species barriers. EcoHealth 14:342–360. https://doi.org/10.1007/s10393-017-1244-y", _x000D_
"Gilbert M, Pfeiffer DU (2012) Risk factor modelling of the spatio-temporal patterns of highly pathogenic avian influenza (HPAIV) H5N1: a review. Spat Spatio-temporal Epidemiol 3:173–183. https://doi.org/10.1016/j.sste.2012.01.002", "Wang Y, Li P, Wu Y, Sun X, Yu K, Yu C, Qin A (2014) The risk factors for avian influenza on poultry farms: a meta-analysis. Prev Vet Med 117:1–6. https://doi.org/10.1016/j.prevetmed.2014.06.008", "Van Kerkhove MD, Mumford E, Mounts AW, Bresee J, Ly S, Bridges CB, Otte J (2011) Highly pathogenic avian influenza (H5N1): pathways of exposure at the animal-human interface, a systematic review. PLoS One 6:e14582. https://doi.org/10.1371/journal.pone.0014582", _x000D_
"Hautefeuille C, Dauphin G, Peyre M (2020) Knowledge and remaining gaps on the role of animal and human movements in the poultry production and trade networks in the global spread of avian influenza viruses—a scoping review. PLoS One 15:e0230567. https://doi.org/10.1371/journal.pone.0230567", "Central Veterinary Institute, Animal and Plant Health Agency, de Koeijer A, Arnold M, Gonzales J, Boender GJ (2017) Data analysis and predictive modelling of HPAI H5 and H7 outbreaks in the EU 2005–2015. EFSA Supp Publ 14:1285E. https://doi.org/10.2903/sp.efsa.2017.EN-1285", _x000D_
"Kirkeby C, Ward MP (2022) A review of estimated transmission parameters for the spread of avian influenza viruses. Transbound Emerg Dis 69:3238–3246. https://doi.org/10.1111/tbed.14675", "Page MJ, McKenzie JE, Bossuyt PM, Boutron I, Hoffmann TC, Mulrow CD, Shamseer L, Tetzlaff JM, Akl EA, Brennan SE, Chou R, Glanville J, Grimshaw JM, Hróbjartsson A, Lalu MM, Li T, Loder EW, Mayo-Wilson E, McDonald S, McGuinness LA, Stewart LA, Thomas J, Tricco AC, Welch VA, Whiting P, Moher D (2021) The PRISMA 2020 statement: an updated guideline for reporting systematic reviews. BMJ 372:n71. https://doi.org/10.1136/bmj.n71", _x000D_
"R Core Team (2022) R: a language and environment for statistical computing. R Foundation for Statistical Computing, Vienna, Austria. https://www.r-project.org/.", "Tiensin T, Nielen M, Vernooij H, Songserm T, Kalpravidh W, Chotiprasatintara S, Chaisingh A, Wongkasemjit S, Chanachai K, Thanapongtham W, Srisuvan T, Stegeman A (2007) Transmission of the highly pathogenic avian influenza virus H5N1 within flocks during the 2004 epidemic in Thailand. J Infect Dis 196:1679–1684. https://doi.org/10.1086/522007", _x000D_
"Walker PGT, Cauchemez S, Hartemink N, Tiensin T, Ghani AC (2012) Outbreaks of H5N1 in poultry in Thailand: the relative role of poultry production types in sustaining transmission and the impact of active surveillance in control. J R Soc Interface 9:1836–1845. https://doi.org/10.1098/rsif.2012.0022", "Marquetoux N, Paul M, Wongnarkpet S, Poolkhet C, Thanapongtharm W, Roger F, Ducrot C, Chalvet-Monfray K (2012) Estimating spatial and temporal variations of the reproduction number for highly pathogenic avian influenza H5N1 epidemic in Thailand. Prev Vet Med 106:143–151. https://doi.org/10.1016/j.prevetmed.2012.01.021", _x000D_
"Retkute R, Jewell CP, Van Boeckel TP, Zhang G, Xiao X, Thanapongtharm W, Keeling M, Gilbert M, Tildesley MJ (2018) Dynamics of the 2004 avian influenza H5N1 outbreak in Thailand: the role of duck farming, sequential model fitting and control. Prev Vet Med 159:171–181. https://doi.org/10.1016/j.prevetmed.2018.09.014", "van den Broek J (2021) Modelling the reproductive power function. J Appl Stat 48:176–190. https://doi.org/10.1080/02664763.2020.1716696", "Walker PGT, Cauchemez S, Métras R, Dung DH, Pfeiffer D, Ghani AC (2010) A Bayesian approach to quantifying the effects of mass poultry vaccination upon the spatial and temporal dynamics of H5N1 in northern Vietnam. PLoS Comput Biol 6:e1000683. https://doi.org/10.1371/journal.pcbi.1000683", _x000D_
"Delabouglise A, Choisy M, Phan TD, Antoine-Moussiaux N, Peyre M, Vu TD, Pfeiffer DU, Fournié G (2017) Economic factors influencing zoonotic disease dynamics: demand for poultry meat and seasonal transmission of avian influenza in Vietnam. Sci Rep 7:5905. https://doi.org/10.1038/s41598-017-06244-6", "Kim T, Hwang W, Zhang A, Sen S, Ramanathan M (2010) Multi-agent modeling of the South Korean avian influenza epidemic. BMC Infect Dis 10:236. https://doi.org/10.1186/1471-2334-10-236", "Kim W-H, Cho S (2021) Estimation of the basic reproduction numbers of the subtypes H5N1, H5N8, and H5N6 during the highly pathogenic avian influenza epidemic spread between farms. Front Vet Sci 8:597630. https://doi.org/10.3389/fvets.2021.597630", _x000D_
"Smirnova A, Tuncer N (2014) Estimating time-dependent transmission rate of avian influenza via stable numerical algorithm. J Inverse Ill-Posed Probl 22:31–62. https://doi.org/10.1515/jip-2012-0097", "Tuncer N, Martcheva M (2013) Modeling seasonality in avian influenza H5N1. J Biol Syst 21:1340004. https://doi.org/10.1142/S0218339013400044", "Hill EM, House T, Dhingra MS, Kalpravidh W, Morzaria S, Osmani MG, Yamage M, Xiao X, Gilbert M, Tildesley MJ (2017) Modelling H5N1 in Bangladesh across spatial scales: model complexity and zoonotic transmission risk. Epidemics 20:37–55. https://doi.org/10.1016/j.epidem.2017.02.007", _x000D_
"Hill EM, House T, Dhingra MS, Kalpravidh W, Morzaria S, Osmani MG, Brum E, Yamage M, Kalam MdA, Prosser DJ, Takekawa JY, Xiao X, Gilbert M, Tildesley MJ (2018) The impact of surveillance and control on highly pathogenic avian influenza outbreaks in poultry in Dhaka division, Bangladesh. PLoS Comput Biol 14:e1006439. https://doi.org/10.1371/journal.pcbi.1006439", "Ssematimba A, Okike I, Ahmed GM, Yamage M, Boender GJ, Hagenaars TJ, Bett B (2018) Estimating the between-farm transmission rates for highly pathogenic avian influenza subtype H5N1 epidemics in Bangladesh between 2007 and 2013. Transbound Emerg Dis 65:e127–e134. https://doi.org/10.1111/tbed.12692", _x000D_
"Pandit PS, Bunn DA, Pande SA, Aly SS (2013) Modeling highly pathogenic avian influenza transmission in wild birds and poultry in West Bengal. India Sci Rep 3:2175. https://doi.org/10.1038/srep02175", "Pelletier STK, Rorres C, Macko PC, Peters S, Smith G (2012) Models of highly pathogenic avian influenza epidemics in commercial poultry flocks in Nigeria and Ghana. Trop Anim Health Prod 44:1681–1687. https://doi.org/10.1007/s11250-012-0124-2", "Bett B, Henning J, Abdu P, Okike I, Poole J, Young J, Randolph TF, Perry BD (2012) Transmission rate and reproductive number of the H5N1 highly pathogenic avian influenza virus during the December 2005–July 2008 epidemic in Nigeria. Transbound Emerg Dis 61:60–68. https://doi.org/10.1111/tbed.12003", _x000D_
"Lee EK, Liu Y, Pietz FH (2017) A computational framework for a digital surveillance and response tool: application to avian influenza. AMIA Annu Symp Proc 2017:1090–1099", "Ward MP, Maftei D, Apostu C, Suru A (2009) Estimation of the basic reproductive number (R0) for epidemic, highly pathogenic avian influenza subtype H5N1 spread. Epidemiol Infect 137:219–226. https://doi.org/10.1017/S0950268808000885", "Rorres C, Pelletier STK, Bruhn MC, Smith G (2011) Ongoing estimation of the epidemic parameters of a stochastic, spatial, discrete-time model for a 1983–84 avian influenza epidemic. Avian Dis 55:35–42. https://doi.org/10.1637/9429-061710-Reg.1", _x000D_
"Rorres C, Pelletier STK, Smith G (2011) Stochastic modeling of animal epidemics using data collected over three different spatial scales. Epidemics 3:61–70. https://doi.org/10.1016/j.epidem.2011.02.003", "Bonney PJ, Malladi S, Boender GJ, Weaver JT, Ssematimba A, Halvorson DA, Cardona CJ (2018) Spatial transmission of H5N2 highly pathogenic avian influenza between Minnesota poultry premises during the 2015 outbreak. PLoS One 13:e0204262. https://doi.org/10.1371/journal.pone.0204262", "Ssematimba A, Malladi S, Hagenaars TJ, Bonney PJ, Weaver JT, Patyk KA, Spackman E, Halvorson DA, Cardona CJ (2019) Estimating within-flock transmission rate parameter for H5N2 highly pathogenic avian influenza virus in Minnesota turkey flocks during the 2015 epizootic. Epidemiol Infect 147:e179. https://doi.org/10.1017/S0950268819000633", _x000D_
"Lee H, Lao A (2018) Transmission dynamics and control strategies assessment of avian influenza A (H5N6) in the Philippines. Infect Dis Model 3:35–59. https://doi.org/10.1016/j.idm.2018.03.004", "Salvador R, Tanquilut N, Macmac R, Lampang KN, Chaisowwong W, Pfeiffer D, Punyapornwithaya V (2020) Evaluation of strategies using simulation model to control a potential outbreak of highly pathogenic avian influenza among poultry farms in Central Luzon, Philippines. PLoS One 15:e0238815. https://doi.org/10.1371/journal.pone.0238815", _x000D_
"Lee J, Ko Y, Jung E (2019) Effective control measures considering spatial heterogeneity to mitigate the 2016–2017 avian influenza epidemic in the Republic of Korea. PLoS One 14:e0218202. https://doi.org/10.1371/journal.pone.0218202", "Yoo D-S, Chun BC, Kim Y, Lee K-N, Moon O-K (2021) Dynamics of inter-farm transmission of highly pathogenic avian influenza H5N6 integrating vehicle movements and phylogenetic information. Sci Rep 11:24163. https://doi.org/10.1038/s41598-021-03284-x", "Hobbelen PHF, Elbers ARW, Werkman M, Koch G, Velkers FC, Stegeman A, Hagenaars TJ (2020) Estimating the introduction time of highly pathogenic avian influenza into poultry flocks. Sci Rep 10:12388. https://doi.org/10.1038/s41598-020-68623-w", _x000D_
"Andronico A, Courcoul A, Bronner A, Scoizec A, Lebouquin-Leneveu S, Guinat C, Paul MC, Durand B, Cauchemez S (2019) Highly pathogenic avian influenza H5N8 in south-west France 2016–2017: a modeling study of control strategies. Epidemics 28:100340. https://doi.org/10.1016/j.epidem.2019.03.006", "Vergne T, Gubbins S, Guinat C, Bauzile B, Delpont M, Chakraborty D, Gruson H, Roche B, Andraud M, Paul M, Guérin J-L (2021) Inferring within-flock transmission dynamics of highly pathogenic avian influenza H5N8 virus in France, 2020. Transbound Emerg Dis 68:3151–3155. https://doi.org/10.1111/tbed.14202", _x000D_
"Hayama Y, Sawai K, Yoshinori M, Yamaguchi E, Yamamoto T (2022) Estimation of introduction time window of highly pathogenic avian influenza virus into broiler chicken farms during the 2020–2021 winter season outbreak in Japan. Prev Vet Med 208:105768. https://doi.org/10.1016/j.prevetmed.2022.105768", "Chen Y, Jin Z, Zhang J, Wang Y, Zhang J (2022) Global dynamical analysis of H5 subtype avian influenza model. Int J Biomath 15:2250058. https://doi.org/10.1142/S1793524522500589", "Dorigatti I, Mulatti P, Rosà R, Pugliese A, Busani L (2010) Modelling the spatial spread of H7N1 avian influenza virus among poultry farms in Italy. Epidemics 2:29–35. https://doi.org/10.1016/j.epidem.2010.01.002", _x000D_
"Smith G, Dunipace S (2011) How backyard poultry flocks influence the effort required to curtail avian influenza epidemics in commercial poultry flocks. Epidemics 3:71–75. https://doi.org/10.1016/j.epidem.2011.01.003", "Stegeman A, Bouma A, Elbers ARW, de Jong MCM, Nodelijk G, de Klerk F, Koch G, van Boven M (2004) Avian influenza A virus (H7N7) epidemic in the Netherlands in 2003: course of the epidemic and effectiveness of control measures. J Infect Dis 190:2088–2095. https://doi.org/10.1086/425583", _x000D_
"Le Menach A, Vergu E, Grais RF, Smith DL, Flahault A (2006) Key strategies for reducing spread of avian influenza among commercial poultry holdings: lessons for transmission to humans. Proc Biol Sci 273:2467–2475. https://doi.org/10.1098/rspb.2006.3609", "Boender GJ, Hagenaars TJ, Bouma A, Nodelijk G, Elbers ARW, de Jong MCM, van Boven M (2007) Risk maps for the spread of highly pathogenic avian influenza in poultry. PLoS Comp Biol 3:e71. https://doi.org/10.1371/journal.pcbi.0030071", "Bavinck V, Bouma A, van Boven M, Bos MEH, Stassen E, Stegeman JA (2009) The role of backyard poultry flocks in the epidemic of highly pathogenic avian influenza virus (H7N7) in the Netherlands in 2003. Prev Vet Med 88:247–254. https://doi.org/10.1016/j.prevetmed.2008.10.007", _x000D_
"Bos MEH, Nielen M, Koch G, Bouma A, de Jong MCM, Stegeman A (2009) Back-calculation method shows that within-flock transmission of highly pathogenic avian influenza (H7N7) virus in the Netherlands is not influenced by housing risk factors. Prev Vet Med 88:278–285. https://doi.org/10.1016/j.prevetmed.2008.12.003", "Backer JA, van Roermund HJW, Fischer EAJ, van Asseldonk MAPM, Bergevoet RHM (2015) Controlling highly pathogenic avian influenza outbreaks: an epidemiological and economic model analysis. Prev Vet Med 121:142–150. https://doi.org/10.1016/j.prevetmed.2015.06.006", _x000D_
"Seymour RG, Kypraios T, O’Neill PD, Hagenaars TJ (2021) A Bayesian nonparametric analysis of the 2003 outbreak of highly pathogenic avian influenza in the Netherlands. J R Stat Soc Ser C Appl Stat 70:1323–1343. https://doi.org/10.1111/rssc.12515", "Bonney PJ, Malladi S, Ssematimba A, Spackman E, Torchetti MK, Culhane M, Cardona CJ (2021) Estimating epidemiological parameters using diagnostic testing data from low pathogenicity avian influenza infected turkey houses. Sci Rep 11:1602. https://doi.org/10.1038/s41598-021-81254-z", _x000D_
"Gonzales JL, Elbers ARW, van der Goot JA, Bontje D, Koch G, de Wit JJ, Stegeman JA (2012) Using egg production data to quantify within-flock transmission of low pathogenic avian influenza virus in commercial layer chickens. Prev Vet Med 107:253–259. https://doi.org/10.1016/j.prevetmed.2012.06.010", "Li R, Bai Y, Heaney A, Kandula S, Cai J, Zhao X, Xu B, Shaman J (2017) Inference and forecast of H7N9 influenza in China, 2013 to 2015. Euro Surveill 22:30462. https://doi.org/10.2807/1560-7917.ES.2017.22.7.30462", _x000D_
"Bai N, Zhang J, Li L, Jin Z (2019) Evaluating the effect of virus mutation on the transmission of avian influenza H7N9 virus in China based on dynamical model. Math Biosci Eng 16:3393–3410. https://doi.org/10.3934/mbe.2019170", "Zhu G, Kang M, Wei X, Tang T, Liu T, Xiao J, Song T, Ma W (2021) Different intervention</t>
  </si>
  <si>
    <t>1219</t>
  </si>
  <si>
    <t>list(DOI = c("10.13039/501100014184", "10.13039/501100011004"), name = c("Région Occitanie Pyrénées-Méditerranée", "Ministère de l'Agriculture et de l'Alimentation"), doi.asserted.by = c("publisher", "publisher"), id.id = c("10.13039/501100014184", "10.13039/501100011004"), id.id.type = c("DOI", "DOI"), id.asserted.by = c("publisher", "publisher"))</t>
  </si>
  <si>
    <t>list(date = c("2023-10-18", "2023-10-18"), content.version = c("tdm", "vor"), delay.in.days = c(0, 0), URL = c("https://creativecommons.org/licenses/by/4.0", "https://creativecommons.org/licenses/by/4.0"))</t>
  </si>
  <si>
    <t>list(value = c("26 January 2023", "5 September 2023", "18 October 2023", NA, "The authors declare that they have no competing interests."), order = c(1, 2, 3, 1, 2), name = c("received", "accepted", "first_online", "Ethics", "Ethics"), label = c("Received", "Accepted", "First Online", NA, NA), group.name = c("ArticleHistory", "ArticleHistory", "ArticleHistory", "EthicsHeading", "EthicsHeading"), group.label = c("Article History", "Article History", "Article History", "Declarations", "Competing interests"_x000D_
))</t>
  </si>
  <si>
    <t>153-180</t>
  </si>
  <si>
    <t>Bovine respiratory syncytial virus infection</t>
  </si>
  <si>
    <t>https://doi.org/10.1051/vetres:2006053</t>
  </si>
  <si>
    <t>list(given = c("Jean-Francois", "Geraldine"), family = c("Valarcher", "Taylor"), sequence = c("first", "additional"))</t>
  </si>
  <si>
    <t>list(URL = "http://www.vetres.org/10.1051/vetres:2006053/pdf", content.type = "unspecified", content.version = "vor", intended.application = "similarity-checking")</t>
  </si>
  <si>
    <t>list(key = c("1", "2", "3", "4", "5", "6", "7", "8", "9", "10", "11", "12", "13", "14", "15", "16", "17", "18", "19", "20", "21", "22", "23", "24", "25", "26", "27", "28", "29", "30", "31", "32", "33", "34", "35", "36", "37", "38", "39", "40", "41", "42", "43", "44", "45", "46", "47", "48", "49", "50", "51", "52", "53", "54", "55", "56", "57", "58", "59", "60", "61", "62", "63", "64", "65", "66", "67", "68", "69", "70", "71", "72", "73", "74", "75", "76", "77", "78", "79", "80", "81", "82", "83", _x000D_
"84", "85", "86", "87", "88", "89", "90", "91", "92", "93", "94", "95", "96", "97", "98", "99", "100", "101", "102", "103", "104", "105", "106", "107", "108", "109", "110", "111", "112", "113", "114", "115", "116", "117", "118", "119", "120", "121", "122", "123", "124", "125", "126", "127", "128", "129", "130", "131", "132", "133", "134", "135", "136", "137", "138", "139", "140", "141", "142", "143", "144", "145", "146", "147", "148", "149", "150", "151", "152", "153", "154", "155", "156", "157", _x000D_
"158", "159", "160", "161", "162", "163", "164", "165", "166", "167", "168", "169", "170", "171", "172", "173", "174", "175", "176"), doi.asserted.by = c("crossref", "crossref", NA, "crossref", "crossref", NA, "crossref", "crossref", NA, "crossref", "crossref", NA, "crossref", "crossref", "crossref", "crossref", "crossref", "crossref", NA, "crossref", "crossref", "crossref", "crossref", "crossref", "crossref", NA, "crossref", "crossref", "crossref", "crossref", "crossref", "crossref", NA, "crossref", _x000D_
"crossref", "crossref", "crossref", "crossref", "crossref", NA, "crossref", "crossref", "crossref", "crossref", "crossref", "crossref", "crossref", "crossref", "crossref", "crossref", "crossref", "crossref", "crossref", "crossref", "crossref", "crossref", "crossref", "crossref", "crossref", "crossref", "crossref", "crossref", "crossref", "crossref", "crossref", "crossref", "crossref", "crossref", "crossref", "crossref", NA, "crossref", "crossref", "crossref", "crossref", "crossref", "crossref", "crossref", _x000D_
"crossref", "crossref", "crossref", "crossref", "crossref", "crossref", "crossref", "crossref", "crossref", "crossref", "crossref", "crossref", "crossref", "crossref", "crossref", "crossref", "crossref", "crossref", "crossref", "crossref", "crossref", "crossref", "crossref", "crossref", "crossref", "crossref", "crossref", "crossref", NA, "crossref", "crossref", "crossref", "crossref", "crossref", "crossref", NA, "crossref", "crossref", "crossref", "crossref", "crossref", "crossref", "crossref", NA, _x000D_
NA, "crossref", "crossref", "crossref", "crossref", "crossref", "crossref", "crossref", "crossref", "crossref", "crossref", "crossref", "crossref", "crossref", "crossref", "crossref", "crossref", "crossref", NA, "crossref", "crossref", "crossref", "crossref", "crossref", "crossref", "crossref", "crossref", "crossref", "crossref", "crossref", "crossref", "crossref", "crossref", "crossref", "crossref", "crossref", "crossref", "crossref", "crossref", "crossref", "crossref", "crossref", "crossref", "crossref", _x000D_
"crossref", NA, "crossref", "crossref", "crossref", "crossref", "crossref", "crossref", "crossref", "crossref"), unstructured = c("Ahmadian G., Chambers P., Easton A.J., Detection and characterization of proteins encoded by the second ORF of the M2 gene of pneumoviruses, J. Gen. Virol. (1999) 80:2011–2016.", "Alansari H., Potgieter L.N., Molecular cloning and sequence analysis of the phosphoprotein, nucleocapsid protein, matrix protein and 22K (M2) protein of the ovine respiratory syncytial virus, J. Gen. Virol. (1994) 75:3597–3601.", _x000D_
"Ames T.R., The epidemiology of BRSV infection, Vet. Med. (1993) 88:881–885.", "Anderson K., King A.M., Lerch R.A., Wertz G.W., Polylactosaminoglycan modification of the respiratory syncytial virus small hydrophobic (SH) protein: a conserved feature among human and bovine respiratory syncytial viruses, Virology (1992) 191:417–430.", "Antonis A.F., Schrijver R.S., Daus F., Steverink P.J., Stockhofe N., Hensen E.J., Langedijk J.P., van der Most R.G., Vaccine-induced immunopathology during bovine respiratory syncytial virus infection: exploring the parameters of pathogenesis, J. Virol. (2003) 77:12067–12073.", _x000D_
"Arslanagic E., Matsumoto M., Suzuki K., Nerome K., Tsutsumi H., Hung T., Maturation of respiratory syncytial virus within HEp-2 cell cytoplasm, Acta Virol. (1996) 40:209–214.", "Atreya P.L., Peeples M.E., Collins P.L., The NS1 protein of human respiratory syncytial virus is a potent inhibitor of minigenome transcription and RNA replication, J. Virol. (1998) 72:1452–1461.", "Atreya P.L., Kulkarni S., Respiratory syncytial virus strain A2 is resistant to the antiviral effects of type I interferons and human MxA, Virology (1999) 261:227–241.", _x000D_
"Baker J.C., Ames T.R., Markham R.J., Seroepizootiologic study of bovine respiratory syncytial virus in a dairy herd, Am. J. Vet. Res. (1986)47:240–245.", "Belanger F., Berthiaume L., Alain R., Lussier G., Trudel M., Electron microscopic evidence for bridges between bovine respiratory syncytial virus particles, J. Gen. Virol. (1988) 69:1421–1424.", "Belknap E., Baker J.C., Patterson J.S., Walker R.D., Haines D.M., Clark E.G., The role of passive immunity in bovine respiratory syncytial virus-infected calves, J. Infect. Dis. (1991) 163:470–476.", _x000D_
"Belknap E.B., Recognizing the clinical signs of BRSV infection, Vet. Med. (1993) 88:883–887.", "Belshe R.B., Van Voris L.P., Mufson M.A., Parenteral administration of live respiratory syncytial virus vaccine: results of a field trial, J. Infect. Dis. (1982) 145:311–319.", "Bermingham A., Collins P.L., The M2-2 protein of human respiratory syncytial virus is a regulatory factor involved in the balance between RNA replication and transcription, Proc. Natl. Acad. Sci. USA (1999) 96:11259–11264.", _x000D_
"Bitko V., Velazquez A., Yang L., Yang Y.C., Barik S., Transcriptional induction of multiple cytokines by human respiratory syncytial virus requires activation of NF-κB and is inhibited by sodium salicylate and aspirin, Virology (1997) 232:369–378.", "Bossert B., Conzelmann K.-K., Respiratory syncytial virus (RSV) nonstructural (NS) proteins as host range determinants: a chimeric bovine RSV with NS genes from human RSV is attenuated in interferon-competent bovine cells, J. Virol. (2002) 76:4287–4293.", _x000D_
"Bossert B., Marozin S., Conzelmann K.K., Nonstructural proteins NS1 and NS2 of bovine respiratory syncytial virus block activation of interferon regulatory factor 3, J. Virol. (2003) 77:8661–8668.", "Brown G., Aitken J., Rixon H.W.M., Sugrue R.J., Caveolin-1 is incorporated into mature respiratory syncytial virus particles during virus assembly on the surface of virus-infected cells, J. Gen. Virol. (2002) 83:611–621.", "Bryson D.E., Necroscopy findings associated with BRSV pneumonia, Vet. Med. (1993) 88:894–899.", _x000D_
"Buchholz U.J., Finke S., Conzelmann K.-K., Generation of bovine respiratory syncytial virus (BRSV) from cDNA:BRSV NS2 is not essential for virus replication in tissue culture, and the human RSV leader region acts as a functional BRSV genome promoter, J. Virol. (1999) 73:251-259.", "Buchholz U.J., Granzow H., Schuldt K., Whitehead S.S., Murphy B.R., Collins P.L., Chimeric bovine respiratory syncytial virus with glycoprotein gene substitutions from human respiratory syncytial virus (HRSV): Effects on host range and evaluation as a live-attenuated HRSV vaccine, J. Virol. (2000) 74:1187–1199.", _x000D_
"Bukreyev A., Whitehead S.S., Murphy B.R., Collins P.L., Recombinant respiratory syncytial virus from which the entire SH gene has been deleted grows efficiently in cell culture and exhibits site-specific attenuation in the respiratory tract of mice, J. Virol. (1997) 71:8973–8982.", "Bukreyev A., Whitehead S.S., Bukreyeva N., Murphy B.R., Collins P.L., Interferon γ expressed by a recombinant respiratory syncytial virus attenuates virus replication in mice without compromising immunogenicity, Proc. Natl. Acad. Sci. USA (1999) 96:2367–2372.", _x000D_
"Bukreyev A., Whitehead S.S., Prussin C., Murphy B.R., Collins P.L., Effect of coexpression of interleukin-2 by recombinant respiratory syncytial virus on virus replication, immunogenicity, and production of other cytokines, J. Virol. (2000) 74:7151–7157.", "Bukreyev A., Belyakov I.M., Berzofsky J.A., Murphy P.M., Collins P.L., Granulocyte colony-stimulating factor expressed by recombinant respiratory syncytial virus attenuates viral replication and increases the level of pulmonary antigen-presenting cells, J. Virol. (2001) 75:12128–12140.", _x000D_
"Bunt A.A., Milne R.G., Sayaya T., Verbeek M., Vetten H.J., Walsh J.A., Paramyxoviridae, in: Fauquet C.M., Mayo M.A., Maniloff J., Desselberger U., Ball L.A. (Eds.), Virus taxonomy, Eigth report of the International Committee on Taxonomy of Viruses, Elsevier, Academic Press, London, 2005, pp. 655–671.", "Caldow G.L., Edwards S., Nixon P., Peters A.R., Associations between viral infection and respiratory disease in young beef bulls, Vet. Rec. (1988) 122:529–531.", "Chang J., Braciale T.J., Respiratory syncytial virus infection suppresses lung CD8+T-cell effector activity and peripheral CD8+T-cell memory in the respiratory tract, Nat. Med. (2002) 8:54–60.", _x000D_
"Citterio C.V., Luzzago C., Sala M., Sironi G., Gatti P., Gaffuri A., Lanfranchi P., Serological study of a population of alpine chamois (Rupicaprarrupicapra) affected by an outbreak of respiratory disease, Vet. Rec. (2003) 153:592–596.", "Collins P.L., Hill M.G., Johnson P.R., The two open reading frames of the 22K mRNA of human respiratory syncytial virus: sequence comparison of antigenic subgroups A and B and expression in vitro, J. Gen. Virol. (1990) 71:3015–3020.", "Collins P.L., Mottet G., Oligomerization and post-translational processing of glycoprotein G of human respiratory syncytial virus: altered O-glycosylation in the presence of brefeldin A, J. Gen. Virol. (1992) 73:849–863.", _x000D_
"Collins P.L., Hill M.G., Camargo E., Grosfeld H., Chanock R.M., Murphy B.R., Production of infectious human respiratory syncytial virus from cloned cDNA confirms an essential role for the transcription elongation factor from the 5' proximal open reading frame of the M2 mRNA in gene expression and provides a capability for vaccine development, Proc. Natl. Acad. Sci. USA (1995) 92:11563–11567.", "Collins P.L., Chanock R.M., Murphy B.R., Respiratory syncytial virus, in: Kripe D.M., Howley P.M. (Eds.), Fields virology, 4th ed., Lippincott Williams and Wilkins, Philadelphia, 2001, pp. 1443–1485.", _x000D_
"Collins P.L., Murphy B.R., New generation live vaccines against human respiratory syncytial virus designed by reverse genetics, Proc. Am. Thorac. Soc. (2005) 2:166–173.", "Connors M., Kulkarni A.B., Firestone C.-Y., Holmes K.L., Morse H.C. III, Sotnkov A.V., Murphy B.R., Pulmonary histopathology induced by respiratory syncytial virus (RSV) challenge of formalin-inactivated RSV-immunised BALB/c mice is abrogated by depletion of CD4+ T-cells, J. Virol. (1992) 66:7444–7451.", "Connors M., Giese N.A., Kulkarni A.B., Firestone C.Y., Morse H.C., Murphy B.R., Enhanced pulmonary histopathology induced by respiratory syncytial virus (RSV) challenge of formalin-inactivated RSV-immunized BALB/c mice is abrogated by depletion of interleukin-4 (IL-4) and IL-10, J. Virol. (1994) 68:5321–5325.", _x000D_
"Conzelmann K.K., Reverse genetics of mononegavirales, Curr. Top. Microbiol. Immunol. (2004) 283:1–41.", "Crowe J.E. Jr., Bui P.T., Siber G.R., Elkins W.R., Chanock R.M., Murphy B.R., Cold-passaged, temperature-sensitive mutants of human respiratory syncytial virus (RSV) are highly attenuated, immunogenic, and protective in seronegative chimpanzees, even when RSV antibodies are infused shortly before immunization, Vaccine (1995) 13:847–855.", "De Jong M.C.M., Van der Poel W.H.M., Kramps J.A., Brand A., Van Oirschot J.T., Quantitative investigation of population persistence and recurrent outbreaks of bovine respiratory syncytial virus on dairy farms, Am. J. Vet. Res. (1996) 57:628–633.", _x000D_
"Dunbar M.R., Jessup D.A., Evermann J.F., Foreyt W.J., Seroprevalence of respiratory syncytial virus in free-ranging bighorn sheep, J. Am. Vet. Med. Assoc. (1985) 187:1173–1174.", "Elvander M., Severe respiratory disease in dairy cows caused by infection with bovine respiratory syncytial virus, Vet. Rec. (1996)138:101–105.", "Evans J.E., Cane P.A., Pringle C.R., Expression and characterisation of NS1 and NS2 proteins of respiratory syncytial virus, Virus Res. (1996) 43:155–161.", "Feldman S.A., Crim R.L., Audet S.A., Beeler J.A., Human respiratory syncytial virus surface glycoproteins F, G and SH form an oligomeric complex, Arch. Virol. (2001) 146:2369–2383.", _x000D_
"Furze J., Wertz G., Lerch R., Taylor G., Antigenic heterogenicity of the attachment protein of bovine respiratory syncytial virus, J. Gen. Virol. (1994) 75:363–370.", "Furze J.M., Roberts S.R., Wertz G.W., Taylor G., Antigenically distinct G glycoproteins of BRSV strains share a high degree of genetic homogeneity, Virology (1997) 231:48–58.", "Gaddum R.M., Cook R.S., Furze J.M., Ellis S.A., Taylor G., Recognition of bovine respiratory syncytial virus proteins by bovine CD8+ T lymphocytes, Immunology (2003) 108:220–229.", _x000D_
"Gershwin L.J., Schelegle E.S., Gunther R.A., Anderson M.L., Woolums A.R., Larochelle D.R., Boyle G.A., Friebertshauser K.E., Singer R.S., A bovine model of vaccine enhanced respiratory syncytial virus pathophysiology, Vaccine (1998) 16:1225–1236.", "Ghildyal R., Hartley C., Varrasso A., Meanger J., Voelker D.R., Anders E.M., Mills J., Surfactant protein A binds to the fusion glycoprotein of respiratory syncytial virus and neutralizes virion infectivity, J. Infect. Dis. (1999) 180:2009–2013.", _x000D_
"Gonzalez-Reyes L., Ruiz-Arguello M.B., Garcia-Barreno B., Calder L., Lopez J.A., Albar J.P., Skehel J.J., Wiley D.C., Melero J.A., Cleavage of the human respiratory syncytial virus fusion protein at two distinct sites is required for activation of membrane fusion, Proc. Natl. Acad. Sci. USA (2001) 98:9859–9864.", "Goodbourn S., Didcock L., Randall R.E., Interferons: cell signalling, immune modulation, antiviral responses and virus countermeasures, J. Gen. Virol. (2000) 81:2341–2364.", "Graham B.S., Henderson G.S., Tang Y.W., Lu X., Neuzil K.M., Colley D.G., Priming immunization determines T helper cytokine mRNA expression patterns in lungs of mice challenged with respiratory syncytial virus, J. Immunol. (1993) 151:2032–2040.", _x000D_
"Haeberle H.A., Takizawa R., Casola A., Brasier A.R., Dieterich H.J., Van Rooijen N., Gatalica Z., Garofalo R.P., Respiratory syncytial virus-induced activation of nuclear factor-kappaB in the lung involves alveolar macrophages and toll-like receptor 4-dependent pathways, J. Infect. Dis. (2002) 186:1199–1206.", "Haeberle H.A., Casola A., Gatalica Z., Petronella S., Dieterich H.J., Ernst P.B., Brasier A.R., Garofalo R.P., IκB kinase is a critical regulator of chemokine expression and lung inflammation in respiratory syncytial virus infection, J. Virol. (2004) 78:2232–2241.", _x000D_
"Hagglund S., Svensson C., Emanuelson U., Valarcher J.F., Alenius S., Dynamics of virus infections involved in the bovine respiratory disease complex in Swedish dairy herds, Vet. J. (2006) 172:320–328.", "Hall C.B., Douglas R.G. Jr., Geiman J.M., Possible transmission by fomites of respiratory syncytial virus, J. Infect. Dis. (1980) 141:98–102.", "Harcourt J., Alvarez R., Jones L.P., Henderson C., Anderson L.J., Tripp R.A., Respiratory syncytial virus G protein and G protein CX3C motif adversely affect CX3CR1+ T cell responses, J. Immunol. (2006) 176:1600–1608.", _x000D_
"Hardy R.W., Wertz G.W., The product of the respiratory syncytial virus M2 gene ORF1 enhances readthrough of intergenic junctions during viral transcription, J. Virol. (1998) 72:520–526.", "Harrison A.M., Bonville C.A., Rosenberg H.F., Domachowske J.B., Respiratory syncytial virus-induced chemokine expression in the lower airways: eosinophil recruitment and degranulation, Am. J. Respir. Crit. Care Med. (1999) 159:1918–1924.", "Heminway B.R., Yu Y., Tanaka Y., Perrine K.G., Gustafson E., Bernstein J.M., Galinski M.S., Analysis of respiratory syncytial virus F, G, and SH proteins in cell fusion, Virology (1994) 200:801–805.", _x000D_
"Hendricks D.A., Baradaran K., McIntosh K., Patterson J.L., Appearance of a soluble form of the G protein of respiratory syncytial virus in fluids of infected cells, J. Gen. Virol. (1987) 68:1705–1714.", "Hendricks D.A., McIntosh K., Patterson J.L., Further characterization of the soluble form of the G glycoprotein of respiratory syncytial virus, J. Virol. (1988) 62:2228–2233.", "Hickling T.P., Bright H., Wing K., Gower D., Martin S.L., Sim R.B., Malhotra R., A recombinant trimeric surfactant protein D carbohydrate recognition domain inhibits respiratory syncytial virus infection in vitro and in vivo, Eur. J. Immunol. (1999) 29:3478–3484.", _x000D_
"Inaba Y., Tanaka Y., Sato K., Omori T., Matumoto M., Bovine respiratory syncytial virus – Studies on an outbreak in Japan, 1968–1969, Jpn. J. Microbiol. (1972) 16:373–383.", "Kapikian A.Z., Mitchell R.H., Chanock R.M., Shvedoff R.A., Stewart C.E., An epidemiologic study of altered clinical reactivity to respiratory syncytial (RS) virus infection in children previously vaccinated with an inactivated RS virus vaccine, Am. J. Epidemiol. (1969) 89:405–421.", "Karger A., Schmidt U., Buchholz U.J., Recombinant bovine respiratory syncytial virus with deletions of the G or SH genes: G and F proteins bind heparin, J. Gen. Virol. (2001) 82:631–640.", _x000D_
"Keles I., Woldehiwet Z., Murray R.D., In vitro studies on mechanisms of immunosuppression associated with bovine respiratory syncytial virus, J. Comp. Pathol. (1998) 118:337–345.", "Kim H.W., Canchola J.G., Brandt C.D., Pyles G., Chanock R.M., Jensen K., Parrott R.H., Respiratory syncytial virus disease in infants despite prior administration of antigenic inactivated vaccine, Am. J. Epidemiol. (1969) 89:422–434.", "Kimman T.G., Westenbrink F., Straver P.J., Van Zaane D., Schreuder B.E., Isotype-specific ELISAs for the detection of antibodies to bovine respiratory syncytial virus, Res. Vet. Sci. (1987) 43:180–187.", _x000D_
"Kimman T.G., Westenbrink F., Schreuder B.E., Straver P.J., Local and systemic antibody response to bovine respiratory syncytial virus infection and reinfection in calves with and without maternal antibodies, J. Clin. Microbiol. (1987) 25:1097–1106.", "Kimman T.G., Zimmer G.M., Westenbrink F., Mars J., van Leeuwen E., Epidemiological study of bovine respiratory syncytial virus infections in calves: influence of maternal antibodies on the outcome of disease, Vet. Rec. (1988) 123:104–109.", "Kimman T.G., Straver P.J., Zimmer G.M., Pathogenesis of naturally acquired bovine respiratory syncytial virus infection in calves: morphologic and serologic findings, Am. J. Vet. Res. (1989) 50:684–693.", _x000D_
"Konig P., Giesow K., Schuldt K., Buchholz U.J., Keil G.M., A novel protein expression strategy using recombinant bovine respiratory syncytial virus (BRSV): modifications of the peptide sequence between the two furin cleavage sites of the BRSV fusion protein yield secreted proteins, but affect processing and function of the BRSV fusion protein, J. Gen. Virol. (2004) 85:1815–1824.", "Kuo L., Grosfeld H., Cristina J., Hill M.G., Collins P.L., Effects of mutations in the gene-start and gene-end sequence motifs on transcription of monocistronic and dicistronic minigenomes of respiratory syncytial virus, J. Virol. (1996) 70:6892–6901.", _x000D_
"Kuo L., Fearns R., Collins P.L., Analysis of the gene start and gene end signals of human respiratory syncytial virus: quasi-templated initiation at position 1 of the encoded mRNA, J. Virol. (1997) 71:4944–4953.", "Kurt-Jones E.A., Popova L., Kwinn L., Haynes L.M., Jones L.P., Tripp R.A., Walsh E.E., Freeman M.W., Golenbock D.T., Anderson L.J., Finberg R.W., Pattern recognition receptors TLR4 and CD14 mediate response to respiratory syncytial virus, Nat. Immunol. (2000) 1:398–401.", "Lahti M., Lofgren J., Marttila R., Renko M., Klaavuniemi T., Haataja R., Ramet M., Hallman M., Surfactant protein D gene polymorphism associated with severe respiratory syncytial virus infection, Pediatr. Res. (2002) 51:696–699.", _x000D_
"Lambert D.M., Role of oligosaccharides in the structure and function of respiratory syncytial virus glycoproteins, Virology (1988)164:458–466.", "Langedijk J.P.M., Schaaper W.M.M., Meloen R.H., van Oirschot J.T., Proposed three-dimensional model for the attachment protein G or respiratory syncytial virus, J. Gen. Virol. (1996) 77:1249–1257.", "Langedijk J.P., Meloen R.H., Taylor G., Furze J.M., van Oirschot J.T., Antigenic structure of the central conserved region of protein G of bovine respiratory syncytial virus, J. Virol. (1997) 71:4055–4061.", _x000D_
"Langedijk J.P., de Groot B.L., Berendsen H.J., van Oirschot J.T., Structural homology of the central conserved region of the attachment protein G of respiratory syncytial virus with the fourth subdomain of 55-kDa tumor necrosis factor receptor, Virology (1998) 243:293–302.", "Larsen L.E., Uttenthal A., Arctander P., Tjornehoj K., Viuff B., Rontved C., Ronshold L., Alexandersen S., Blixenkrone-Moller M., Serological and genetic characterisation of bovine respiratory syncytial virus (BRSV) indicates that Danish isolates belong to the intermediate subgroup: no evidence of a selective effect on the variability of G protein nucleotide sequence by prior cell culture adaption and passages in cell culture or calves, Vet. Microbiol. (1998) 62:265–279.", _x000D_
"Lehmkuhl H.D., Smith M.H., Cutlip R.C., Morphogenesis and ultrastructure of caprine respiratory syncytial virus, Arch. Virol. (1980) 65:269–276.", "Lerch R.A., Anderson K., Wertz G.W., Nucleotide sequence analysis and expression from recombinant vectors demonstrate that the attachment protein G of bovine respiratory syncytial virus is distinct from that of human respiratory syncytial virus, J. Virol. (1990) 64:5559–5569.", "Lerch R.A., Anderson K., Amann V.L., Wertz G.W., Nucleotide sequence analysis of the bovine respiratory syncytial virus fusion protein mRNA and expression from a recombinant vaccinia virus, Virology (1991) 181:118–131.", _x000D_
"LeVine A.M., Gwozdz J., Stark J., Bruno M., Whitsett J., Korfhagen T., Surfactant protein-A enhances respiratory syncytial virus clearance in vivo, J. Clin. Invest. (1999) 103:1015–1021.", "Levine S., Klaiber Franco R., Paradiso P.R., Demonstration that glycoprotein G is the attachment protein of respiratory syncytial virus, J. Gen. Virol. (1987) 68:2521–2524.", "Lo M.S., Brazas R.M., Holtzman M.J., Respiratory syncytial virus nonstructural proteins NS1 and NS2 mediate inhibition of Stat2 expression and alpha/beta interferon responsiveness, J. Virol. (2005) 79:9315–9319.", _x000D_
"Lofgren J., Ramet M., Renko M., Marttila R., Hallman M., Association between surfactant protein A gene locus and severe respiratory syncytial virus infection in infants, J. Infect. Dis. (2002) 185:283–289.", "Maher C.F., Hussell T., Blair E., Ring C.J., Openshaw P.J., Recombinant respiratory syncytial virus lacking secreted glycoprotein G is attenuated, non-pathogenic but induces protective immunity, Microbes Infect. (2004) 6:1049–1055.", "Malhotra R., Ward M., Bright H., Priest R., Foster M.R., Hurle M., Blair E., Bird M., Isolation and characterisation of potential respiratory syncytial virus receptor(s) on epithelial cells, Microbes Infect. (2003) 5:123–133.", _x000D_
"Mallipeddi S.K., Samal S.K., Sequence comparison between the phosphoprotein mRNAs of human and bovine respiratory syncytial viruses identifies a divergent domain in the predicted protein, J. Gen. Virol. (1992) 73:2441–2444.", NA, "Mallipeddi S.K., Lupiani B., Samal S.K., Mapping the domains on the phosphoprotein of bovine respiratory syncytial virus required for N-P interaction using a two-hybrid system, J. Gen. Virol. (1996) 77:1019–1023.", "Mars M.H., Bruschke C.J., van Oirschot J.T., Airborne transmission of BHV1, BRSV, and BVDV among cattle is possible under experimental conditions, Vet. Microbiol. (1999) 66:197–207.", _x000D_
"Miller A.L., Bowlin T.L., Lukacs N.W., Respiratory syncytial virus-induced chemokine production: linking viral replication to chemokine production in vitro and in vivo, J. Infect. Dis. (2004) 189:1419–1430.", "Monick M.M., Yarovinsky T.O., Powers L.S., Butler N.S., Carter A.B., Gudmundsson G., Hunninghake G.W., Respiratory syncytial virus up-regulates TLR4 and sensitizes airway epithelial cells to endotoxin, J. Biol. Chem. (2003) 278:53035–53044.", "Murphy B.R., Prince G.A., Walsh E.E., Kim H.W., Parrott R.H., Hemming V.G., Rodriguez W.J., Chanock R.M., Dissociation between serum neutralizing and glycoprotein antibody responses of infants and children who received inactivated respiratory syncytial virus vaccine, J. Clin. Microbiol. (1986) 24:197–202.", _x000D_
"Nettleton P.F., Gilray J.A., Caldow G., Gidlow J.R., Durkovic B., Vilcek S., Recent isolates of bovine respiratory syncytial virus from Britain are more closely related to isolates from USA than to earlier British and current mainland European isolates, J. Vet. Med. B Infect. Dis. Vet. Public Health (2003) 50:196–199.", "Noah T., Becker S., Chemokines in nasal secretions of normal adults experimentally infected with respiratory syncytial virus, Clin. Immunol. (2000) 97:43–49.", "Paccaud M.F., Jacquier C.L., A respiratory syncytial virus of bovine origin, Arch. Gesamte Virusforsch. (1970) 30:327–342.", _x000D_
"Pastey M.K., Samal S.K., Structure and sequence comparison of bovine respiratory syncytial virus fusion protein, Virus Res. (1993) 29:195–202.", "Pastey M.K., Samal S.K., Nucleotide sequence analysis of the non-structural NS1 (1C) and NS2 (1B) protein genes of bovine respiratory syncytial virus, J. Gen. Virol. (1995) 76:193–197.", "Polack F.P., Teng M.N., Collins P.L., Prince G.A., Exner M., Regele H., Lirman D.D., Rabold R., Hoffman S.J., Karp C.L., Kleeberger S.R., Wills-Karp M., Karron R.A., A role for immune complexes in enhanced respiratory syncytial virus disease, J. Exp. Med. (2002) 196:859–865.", _x000D_
"Polack F.P., Irusta P.M., Hoffman S.J., Schiatti M.P., Melendi G.A., Delgado M.F., Laham F.R., Thumar B., Hendry R.M., Melero J.A., Karron R.A., Collins P.L., Kleeberger S.R., The cysteine-rich region of respiratory syncytial virus attachment protein inhibits innate immunity elicited by the virus and endotoxin, Proc. Natl. Acad. Sci. USA (2005) 102:8996–9001.", "Prozzi D., Walravens K., Langedijk J.P., Daus F., Kramps J.A., Letesson J.J., Antigenic and molecular analyses of the variability of bovine respiratory syncytial virus G glycoprotein, J. Gen. Virol. (1997) 78:359–366.", _x000D_
"Ramaswamy M., Shi L., Varga S.M., Barik S., Behlke M.A., Look D.C., Respiratory syncytial virus nonstructural protein 2 specifically inhibits type I interferon signal transduction, Virology (2006) 344:328–339.", "Rivera H., Madewell B.R., Ameghino E., Serologic survey of viral antibodies in the Peruvian alpaca (Lama pacos), Am. J. Vet. Res. (1987) 48:189–191.", "Roberts S.R., Lichtenstein D., Ball L.A., Wertz G.W., The membrane-associated and secreted forms of the respiratory syncytial virus attachment glycoprotein G are synthesized from alternative initiation codons, J. Virol. (1994) 68:4538–4546.", _x000D_
"Rontved C.M., Tjornehoj K., Viuff B., Larsen L.E., Godson D.L., Ronsholt L., Alexandersen S., Increased pulmonary secretion of tumor necrosis factor-alpha in calves experimentally infected with bovine respiratory syncytial virus, Vet. Immunol. Immunopathol. (2000) 76:199–214.", "Rudd B.D., Burstein E., Duckett C.S., Li X., Lukacs N.W., Differential role for TLR3 in respiratory syncytial virus-induced chemokine expression, J. Virol. (2005) 79:3350–3357.", "Samal S.K., Zamora M., Nucleotide sequence analysis of a matrix and small hydrophobic protein dicistronic mRNA of bovine respiratory syncytial virus demonstrates extensive sequence divergence of the small hydrophobic protein from that of human respiratory syncytial virus, J. Gen. Virol. (1991) 72:1715–1720.", _x000D_
"Samal S.K., Zamora M., McPhillips T.H., Mohanty S.B., Molecular cloning and sequence analysis of bovine respiratory syncytial virus mRNA encoding the major nucleocapsid protein, Virology (1991)180:453–456.", "Sausker E.A., Dyer N.W., Seroprevalence of OHV-2, BVDV, BHV-1, and BRSV in ranch-raised bison (Bison bison), J. Vet. Diagn. Invest. (2002) 14:68–70.", "Schelcher F., Salat O., Bezille P., Espinasse J., Approche seroépidémiologique des troubles respiratoires épizootiques des veaux d'Aveyron : rôle du virus respiratoire syncytial, Rev. Med. Vet. (1990) 141:117–123.", _x000D_
"Schlender J., Bossert B., Buchholz U., Conzelmann K.-K., Bovine respiratory syncytial virus nonstructural proteins NS1 and NS2 cooperatively antagonize alpha/beta interferon-induced antiviral response, J. Virol. (2000) 74:8234–8242.", "Schlender J., Walliser G., Fricke J., Conzelmann K.-K., Respiratory syncytial virus fusion protein mediates inhibition of mitogen-induced T-cell proliferation by contact, J. Virol. (2002) 76:1163–1170.", "Schlender J., Zimmer G., Herrler G., Conzelmann K.-K., Respiratory syncytial virus (RSV) fusion protein subunit F2, not attachment protein G, determines the specificity of RSV infection, J. Virol. (2003) 77:4609–4616.", _x000D_
"Schmidt U., Breyer J., Polster U., Gershwin L.J., Buchholz U., Mucosal immunization with live recombinant bovine respiratory syncytial virus (BRSV) and recombinant BRSV lacking the envelope glycoprotein G protects against challenge with wild-type BRSV, J. Virol. (2002) 76:12355–12359.", "Schreiber P., Matheise J.P., Dessy F., Heimann M., Letesson J.J., Coppe P., Collard A., High mortality rate associated with bovine respiratory syncytial virus (BRSV) infection in Belgian white blue calves previously vaccinated with an inactivated vaccine, J. Vet. Med. B Infect. Dis. Vet. Public Health (2000) 47:535–550.", _x000D_
"Schrijver R.S., Daus F., Kramps J.A., Langedijk J.P., Buijs R., Middel W.G., Taylor G., Furze J., Huyben M.W., van Oirschot J.T., Subgrouping of bovine respiratory syncytial virus strains detected in lung tissue, Vet. Microbiol. (1996) 53:253–260.", "Sharma R., Woldehiwet Z., Depression of lymphocyte responses to phytohaemagglutinin in lambs experimentally infected with bovine respiratory syncytial virus, Res. Vet. Sci. (1991) 50:152–156.", "Smith M.H., Frey M.L., Dierks R.E., Isolation and characterisation of a bovine syncytial virus, Vet. Rec. (1974) 94:599.", _x000D_
"Smith M.H., Lehmkhul H.D., Phillips S.M.I., Isolation and characterization of respiratory syncytial virus from goats, Am. Assoc. Vet. Lab. Diagn. (1979) 22:259–269.", "Spann K.M., Tran K.C., Chi B., Rabin R.L., Collins P.L., Suppression of the induction of alpha, beta, and lambda interferons by the NS1 and NS2 proteins of human respiratory syncytial virus in human epithelial cells and macrophages, J. Virol. (2004) 78:4363–4369.", "Spann K.M., Tran K.C., Collins P.L., Effects of nonstructural proteins NS1 and NS2 of human respiratory syncytial virus on interferon regulatory factor 3, NF-κB, and proinflammatory cytokines, J. Virol. (2005) 79:5353–5362.", _x000D_
"Spilki F.R., Almeida R.S., Domingues H.G., D'Arce R.C., Ferreira H.L., Campalans J., Costa S.C., Arns C.W., Phylogenetic relationships of Brazilian bovine respiratory syncytial virus isolates and molecular homology modeling of attachment glycoprotein, Virus Res. (2006) 116:30–37.", "Stott E.J., Thomas L.H., Collins A.P., Crouch S., Jebbett J., Smith G.S., Luther P.D., Caswell R., A survey of virus infections of the respiratory tract of cattle and their association with disease, J. Hyg. (Lond.) (1980) 85:257–270.", _x000D_
"Stott E.J., Taylor G., Respiratory syncytial virus. Brief review, Arch. Virol. (1985) 84:1–52.", "Tang R.S., Nguyen N., Zhou H., Jin H., Clustered charge-to-alanine mutagenesis of human respiratory syncytial virus L polymerase generates temperature-sensitive viruses, Virology (2002) 302:207–216.", "Taylor G., Stott E.J., Furze J., Ford J., Sopp P., Protective epitopes on the fusion protein of respiratory syncytial virus recognized by murine and bovine monoclonal antibodies, J. Gen. Virol. (1992) 73:2217–2223.", _x000D_
"Taylor G., Thomas L.H., Wyld S.G., Furze J., Sopp P., Howard C.J., Role of T-lymphocyte subsets in recovery from respiratory syncytial virus infection in calves, J. Virol. (1995) 69:6658–6664.", "Taylor G., Thomas L.H., Furze J.M., Cook R.S., Wyld S.G., Lerch R., Hardy R., Wertz G.W., Recombinant vaccinia viruses expressing the F, G or N, but not the M2, protein of bovine respiratory syncytial virus (BRSV) induce resistance to BRSV challenge in the calf and protect against the development of pneumonic lesions, J. Gen. Virol. (1997) 78:3195–3206.", _x000D_
"Tayl</t>
  </si>
  <si>
    <t>v06176</t>
  </si>
  <si>
    <t>2007-03-09</t>
  </si>
  <si>
    <t>Journal of Food Protection</t>
  </si>
  <si>
    <t>2014-07</t>
  </si>
  <si>
    <t>10.4315/0362-028x.jfp-14-061</t>
  </si>
  <si>
    <t>0362-028X</t>
  </si>
  <si>
    <t>1184-1187</t>
  </si>
  <si>
    <t>Intestinal Carriage and Excretion of Campylobacter jejuni in Chickens Exposed at Different Ages</t>
  </si>
  <si>
    <t>https://doi.org/10.4315/0362-028x.jfp-14-061</t>
  </si>
  <si>
    <t>list(given = c("Sayoko", "Eriko", "Akane", "Isao", "Toshiyuki", "Toshiyuki"), family = c("Yano", "Amano", "Katou", "Taneda", "Tsutsui", "Murase"), sequence = c("first", "additional", "additional", "additional", "additional", "additional"))</t>
  </si>
  <si>
    <t>list(URL = c("https://api.elsevier.com/content/article/PII:S0362028X23063767?httpAccept=text/xml", "https://api.elsevier.com/content/article/PII:S0362028X23063767?httpAccept=text/plain", "http://meridian.allenpress.com/jfp/article-pdf/77/7/1184/1683100/0362-028x_jfp-14-061.pdf", "http://meridian.allenpress.com/jfp/article-pdf/77/7/1184/1683100/0362-028x_jfp-14-061.pdf"), content.type = c("text/xml", "text/plain", "application/pdf", "unspecified"), content.version = c("vor", "vor", "vor", "vor"), _x000D_
    intended.application = c("text-mining", "text-mining", "syndication", "similarity-checking"))</t>
  </si>
  <si>
    <t>list(key = c("10.4315/0362-028X.JFP-14-061_bb0005", "10.4315/0362-028X.JFP-14-061_bb0010", "10.4315/0362-028X.JFP-14-061_bb0015", "10.4315/0362-028X.JFP-14-061_bb0020", "10.4315/0362-028X.JFP-14-061_bb0025", "10.4315/0362-028X.JFP-14-061_bb0030", "10.4315/0362-028X.JFP-14-061_bb0035", "10.4315/0362-028X.JFP-14-061_bb0040", "10.4315/0362-028X.JFP-14-061_bb0045", "10.4315/0362-028X.JFP-14-061_bb0050", "10.4315/0362-028X.JFP-14-061_bb0055", "10.4315/0362-028X.JFP-14-061_bb0060", "10.4315/0362-028X.JFP-14-061_bb0065", _x000D_
"10.4315/0362-028X.JFP-14-061_bb0070", "10.4315/0362-028X.JFP-14-061_bb0075", "10.4315/0362-028X.JFP-14-061_bb0080"), doi.asserted.by = c("crossref", "crossref", "crossref", "crossref", "crossref", "crossref", "crossref", "crossref", "crossref", "crossref", "crossref", "crossref", "crossref", "crossref", "crossref", "crossref"), first.page = c("2365", "645", "1011", "155", "17", "89", "515", "2568", "101", "155", "983", "315", "1705", "285", "106", "375"), DOI = c("10.1128/aem.54.10.2365-2370.1988", _x000D_
"10.1128/AEM.72.1.645-652.2006", "10.1292/jvms.59.1011", "10.1637/7234-070704R", "10.3109/1040841X.2011.615298", "10.1089/vbz.2011.0676", "10.1292/jvms.68.515", "10.1128/jcm.35.10.2568-2572.1997", "10.1007/s00251-008-0346-7", "10.1111/j.1574-695X.2006.00181.x", "10.2307/1593076", "10.1093/japr/10.4.315", "10.4315/0362-028X-64.11.1705", "10.1016/j.vetmic.2007.11.027", "10.1016/j.ijfoodmicro.2007.10.014", "10.3382/ps.2012-02710"), article.title = c("Colonization of gastrointestinal tracts of chicks by Campylobacter jejuni", _x000D_
"Sources of Campylobacter spp. colonizing housed broiler flocks during rearing", "Analysis of distribution of Campylobacter jejuni and Campylobacter coli in broilers by using restriction fragment length polymorphism of flagellin gene", "Presence of Campylobacter jejuni in various organs one hour, one day, and one week following oral or intracloacal inoculations of broiler chicks", "A tolerogenic mucosal immune response leads to persistent Campylobacter jejuni colonization in the chicken gut", "Poultry as a host for the zoonotic pathogen Campylobacter jejuni", _x000D_
"The dynamics of antimicrobialresistant Campylobacter jejuni on Japanese broiler farms", "PCR detection, identification to species level, and fingerprinting of Campylobacter jejuni and Campylobacter coli direct from diarrheic samples", "Comparative in vivo infection models yield insights on early host immune response to Campylobacter in chickens", "Comparison of 2- day-old and 14-day-old chicken colonization models for Campylobacter jejuni", "Sequential spread of Campylobacter infection in a multipen broiler house", _x000D_
"Incidence and levels of Campylobacter in broilers after exposure to an inoculated seeder birds", "Distribution of Campylobacter spp. in selected U.S. poultry production and processing operations", "Colonization strategy of Campylobacter jejuni results in persistent infection of the chicken gut", "An investigation of sources of Campylobacter in a poultry production and packing operation in Barbados", "Colonization of chicken flocks by Campylobacter jejuni in multiple farms in Japan"), volume = c("54", _x000D_
"72", "59", "49", "38", "12", "68", "35", "61", "49", "44", "10", "64", "130", "121", "92"), author = c("Beery", "Bull", "Chuma", "Cox", "Hermans", "Hermans", "Ishihara", "Linton", "Meade", "Ringoir", "Shreeve", "Stern", "Stern", "Van Deun", "Workman", "Yano"), year = c("1988", "2006", "1997", "2005", "2012", "2012", "2006", "1997", "2009", "2007", "2000", "2001", "2001", "2008", "2008", "2013"), journal.title = c("Appl. Environ. Microbiol.", "Appl. Environ. Microbiol.", "J. Vet. Med. Sci.", "Avian Dis.", _x000D_
"Crit. Rev. Microbiol.", "Vector Borne Zoonotic Dis.", "J. Vet. Med. Sci.", "J. Clin. Microbiol.", "Immunogenetics", "FEMS Immunol. Med. Microbiol.", "Avian Dis.", "J. Appl. Poult. Res.", "J. Food Prot.", "Vet. Microbiol.", "Int. J. Food Microbiol.", "Poult. Sci."))</t>
  </si>
  <si>
    <t>S0362028X23063767</t>
  </si>
  <si>
    <t>list(date = c("2014-07-01", "2022-12-01"), content.version = c("tdm", "vor"), delay.in.days = c(0, 3075), URL = c("https://www.elsevier.com/tdm/userlicense/1.0/", "http://www.elsevier.com/open-access/userlicense/1.0/"))</t>
  </si>
  <si>
    <t>list(value = c("Elsevier", "Intestinal Carriage and Excretion of Campylobacter jejuni in Chickens Exposed at Different Ages", "Journal of Food Protection", "https://doi.org/10.4315/0362-028X.JFP-14-061", "article", "Copyright © 2014 International Association for Food Protection. Published by Elsevier Inc."), name = c("publisher", "articletitle", "journaltitle", "articlelink", "content_type", "copyright"), label = c("This article is maintained by", "Article Title", "Journal Title", "CrossRef DOI link to publisher maintained version", _x000D_
"Content Type", "Copyright"))</t>
  </si>
  <si>
    <t>Journal of Dairy Science</t>
  </si>
  <si>
    <t>10.3168/jds.2006-815</t>
  </si>
  <si>
    <t>0022-0302</t>
  </si>
  <si>
    <t>5352-5360</t>
  </si>
  <si>
    <t>American Dairy Science Association</t>
  </si>
  <si>
    <t>Comparison of Coxiella burnetii Shedding in Milk of Dairy Bovine, Caprine, and Ovine Herds</t>
  </si>
  <si>
    <t>list(given = c("A.", "M.", "C.", "C.", "A.", "C.C.", "B.", "P.", "P.", "J.C.", "J.P.", "N."), family = c("Rodolakis", "Berri", "Héchard", "Caudron", "Souriau", "Bodier", "Blanchard", "Camuset", "Devillechaise", "Natorp", "Vadet", "Arricau-Bouvery"), sequence = c("first", "additional", "additional", "additional", "additional", "additional", "additional", "additional", "additional", "additional", "additional", "additional"))</t>
  </si>
  <si>
    <t>list(URL = c("https://api.elsevier.com/content/article/PII:S0022030207720076?httpAccept=text/xml", "https://api.elsevier.com/content/article/PII:S0022030207720076?httpAccept=text/plain", "https://linkinghub.elsevier.com/retrieve/pii/S0022030207720076"), content.type = c("text/xml", "text/plain", "unspecified"), content.version = c("vor", "vor", "vor"), intended.application = c("text-mining", "text-mining", "similarity-checking"))</t>
  </si>
  <si>
    <t>list(key = c("10.3168/jds.2006-815_bib1", "10.3168/jds.2006-815_bib2", "10.3168/jds.2006-815_bib3", "10.3168/jds.2006-815_bib4", "10.3168/jds.2006-815_bib5", "10.3168/jds.2006-815_bib6", "10.3168/jds.2006-815_bib7", "10.3168/jds.2006-815_bib8", "10.3168/jds.2006-815_bib9", "10.3168/jds.2006-815_bib10", "10.3168/jds.2006-815_bib11", "10.3168/jds.2006-815_bib12", "10.3168/jds.2006-815_bib13", "10.3168/jds.2006-815_bib14", "10.3168/jds.2006-815_bib15", "10.3168/jds.2006-815_bib16", "10.3168/jds.2006-815_bib17", _x000D_
"10.3168/jds.2006-815_bib18", "10.3168/jds.2006-815_bib19", "10.3168/jds.2006-815_bib20", "10.3168/jds.2006-815_bib21", "10.3168/jds.2006-815_bib22", "10.3168/jds.2006-815_bib23", "10.3168/jds.2006-815_bib24", "10.3168/jds.2006-815_bib25", "10.3168/jds.2006-815_bib26", "10.3168/jds.2006-815_bib27", "10.3168/jds.2006-815_bib28"), doi.asserted.by = c("crossref", "crossref", "crossref", NA, "crossref", "crossref", "crossref", "crossref", "crossref", "crossref", "crossref", "crossref", "crossref", NA, _x000D_
"crossref", "crossref", "crossref", "crossref", "crossref", NA, NA, NA, "crossref", "crossref", "crossref", "crossref", "crossref", NA), first.page = c("4392", "423", "707", "153", "285", "269", "548", "502", "419", "35", "827", "413", "619", "23", "193", "301", "518", "81", "179", NA, "60", "325", "67", "859", "663", "528", "580", "91"), DOI = c("10.1016/j.vaccine.2005.04.010", "10.1051/vetres:2003017", "10.2307/4591908", NA, "10.1016/S0378-1135(99)00178-9", "10.1136/vr.153.9.269", "10.1136/vr.156.17.548", _x000D_
"10.1136/vr.148.16.502", "10.1177/104063870001200505", "10.4269/ajtmh.1992.47.35", "10.1051/vetres:2006038", "10.3201/eid0703.017308", "10.3201/eid1104.041036", NA, "10.1023/A:1007452503863", "10.1016/j.vetmic.2004.01.006", "10.1128/CMR.12.4.518", "10.1177/030098589102800112", "10.1016/0378-1135(95)00203-0", NA, NA, NA, "10.1093/oxfordjournals.aje.a009920", "10.1292/jvms.60.859", "10.1111/j.1348-0421.1995.tb03254.x", "10.1111/j.1749-6632.1958.tb35409.x", "10.1111/j.1439-0450.1994.tb00267.x", NA), _x000D_
    article.title = c("Effect of vaccination with phase I and phase II Coxiella burnetii vaccines in pregnant goats", "Experimental Coxiella burnetii infection in pregnant goats: Excretion routes", "Serologic analysis of a penitentiary group using raw milk from a Q fever infected herd", "PCR-based detection of Coxiella burnetii from clinical samples", "The detection of Coxiella burnetii from ovine genital swabs, milk and fecal samples by the use of a single touchdown polymerase chain reaction", "Ovine manure used as a garden fertiliser as a suspected source of human Q fever", _x000D_
    "Progression of Q fever and Coxiella burnetii shedding in milk after an outbreak of enzootic abortion in a goat herd", "Relationships between the shedding of Coxiella burnetii, clinical signs and serological responses of 34 sheep", "Coxiella burnetii infection is associated with placentitis in cases of bovine abortion", "A cluster of Coxiella burnetii infections associated with exposure to vaccinated goats and their unpasteurized dairy products", "Shedding routes of Coxiella burnetii in dairy cows: Implications for detection and control", _x000D_
    "Goat-associated Q fever: A new disease in Newfoundland", "Coxiella burnetii in bulk tank milk samples, United States", "Coxiellosis (Q fever) in animals", "An outbreak of sheep-associated Q fever in a rural community in Germany", "Occurence, distribution and role in abortion of Coxiella burnetii in sheep and goats in Sardinia, Italy", "Q fever", "Pathology and diagnosis of Coxiella burnetii in a goat herd", "Improved method of preparation of samples for the polymerase chain reaction for detection of Coxiella burnetii in milk, using immunomagnetic separation", _x000D_
    NA, "Placentitis and abortion in goats and sheep in Ontario caused by Coxiella burnetii", "Occurence of bovine coxiellosis in the district of Bardejov, Eastern Slovakia", "Hyperendemic focus of Q fever related to sheep and wind", "Prevalence of Coxiella burnetii infection in dairy cattle with reproductive disorders", "Isolation of Coxiella burnetii from dairy cattle and ticks, and some characterization of the isolates in Japan", "Airborne transmission of Q fever: The role of parturition in generation of infective aerosol", _x000D_
    "Detection of Coxiella burnetii in cow's milk using the polymerase chain reaction (PCR)", "La fièvre Q bovine. Effets de la vaccination et de l’antibiothérapie sur l’évolution clinique et l’excrétion de Coxiella dans le lait et les sécrétions utérines"), volume = c("23", "34", "78", NA, "72", "153", "156", "148", "12", "47", "37", "7", "11", NA, "14", "99", "12", "28", "51", NA, "24", "43", "150", "60", "39", "70", "41", "58"), author = c("Arricau-Bouvery", "Arricau-Bouvery", "Benson", _x000D_
    "Berri", "Berri", "Berri", "Berri", "Berri", "Bildfell", "Fishbein", "Guatteo", "Hatchette", "Kim", "Lang", "Lyytikäinen", "Masala", "Maurin", "Moore", "Muramatsu", NA, "Palmer", "Rehácek", "Tissot-Dupont", "To", "To", "Welsh", "Willems", "Woernle"), year = c("2005", "2003", "1963", "2003", "2000", "2003", "2005", "2001", "2000", "1992", "2006", "2001", "2005", "1990", "1998", "2004", "1999", "1991", "1996", NA, "1983", "1998", "1999", "1998", "1995", "1957", "1994", "1985"), journal.title = c("Vaccine", _x000D_
    "Vet. Res.", "Public Health Rep.", NA, "Vet. Microbiol.", "Vet. Rec.", "Vet. Rec.", "Vet. Rec.", "J. Vet. Diagn. Invest.", "Am. J. Trop. Med. Hyg.", "Vet. Res.", "Emerg. Infect. Dis.", "Emerg. Infect. Dis.", NA, "Eur. J. Epidemiol.", "Vet. Microbiol.", "Clin. Microbiol. Rev.", "Vet. Pathol.", "Vet. Microbiol.", NA, "Can. Vet. J.", "Vet. Med.–Czech", "Am. J. Epidemiol.", "J. Vet. Med. Sci.", "Microbiol. Immunol.", "Ann. N.Y. Acad. Sci.", "J. Vet. Med. Ser. B", "Bull. Acad. Vet. Fr."), series.title = c(NA, _x000D_
    NA, NA, "Methods in Molecular Biology", NA, NA, NA, NA, NA, NA, NA, NA, NA, "Q fever: The disease", NA, NA, NA, NA, NA, NA, NA, NA, NA, NA, NA, NA, NA, NA), unstructured = c(NA, NA, NA, NA, NA, NA, NA, NA, NA, NA, NA, NA, NA, NA, NA, NA, NA, NA, NA, "OIE. 2004. Manual of Diagnostic Tests and Vaccines for Terrestrial Animals Part 2, Section 2.2, Chapter 2.2 10. http://www.oie.int/ fr/normes/mmanual/A_00049.htm.", NA, NA, NA, NA, NA, NA, NA, NA))</t>
  </si>
  <si>
    <t>S0022030207720076</t>
  </si>
  <si>
    <t>list(name = "DGAL", award = "R01/03")</t>
  </si>
  <si>
    <t>list(date = c("2007-12-01", "2019-01-16"), content.version = c("tdm", "vor"), delay.in.days = c(0, 4064), URL = c("https://www.elsevier.com/tdm/userlicense/1.0/", "http://www.elsevier.com/open-access/userlicense/1.0/"))</t>
  </si>
  <si>
    <t>1995-04</t>
  </si>
  <si>
    <t>10.1128/aem.61.4.1363-1370.1995</t>
  </si>
  <si>
    <t>1363-1370</t>
  </si>
  <si>
    <t>Effect of diet on the shedding of Escherichia coli O157:H7 in a sheep model</t>
  </si>
  <si>
    <t>&lt;jats:p&gt;The purpose of this study was to develop a sheep model to investigate reproduction, transmission, and shedding of Escherichia coli O157:H7 in ruminants. In addition, we investigated the effect of diet change on these parameters. Six groups of twin lambs given oral inoculations of 10(5) or 10(9) CFU of E. coli O157:H7 and their nondosed mothers were monitored for colonization by culture of fecal samples. A modified selective-enrichment protocol that detected E. coli O157:H7 at levels as low as 0.06 CFU per g of ovine feces was developed. Horizontal transmission of infection occurred between the lambs and most of the nondosed mothers. When animals were kept in confinement and given alfalfa pellet feed, lambs receiving the higher dose shed the bacteria sooner and longer than all other animals. However, when the animals were released onto a sagebrush-bunchgrass range, every animal, regardless of its previous status (dosed at one of the inoculum levels tested or nondosed) shed E. coli O157:H7 uniformly. Shedding persisted for 15 days, after which all animals tested negative. E. coli O157:H7 reproduction and transmission and the combined effect of diet change and feed withholding were also investigated in a pilot study with experimentally inoculated rams. Withholding feed induced animals to shed the bacteria either by triggering growth of E. coli O157:H7 present in the intestines or by increasing susceptibility to infection. Introduction of a dietary change with brief starvation caused uniform shedding and clearance of E. coli O157:H7, and all animals then tested negative for the bacteria.(ABSTRACT TRUNCATED AT 250 WORDS)&lt;/jats:p&gt;</t>
  </si>
  <si>
    <t>list(given = c("I T", "P G", "C J"), family = c("Kudva", "Hatfield", "Hovde"), sequence = c("first", "additional", "additional"), affiliation.name = c("Department of Microbiology, Molecular Biology, and Biochemistry, University of Idaho, Moscow 8343, USA.", "Department of Microbiology, Molecular Biology, and Biochemistry, University of Idaho, Moscow 8343, USA.", "Department of Microbiology, Molecular Biology, and Biochemistry, University of Idaho, Moscow 8343, USA."))</t>
  </si>
  <si>
    <t>list(URL = c("https://journals.asm.org/doi/pdf/10.1128/aem.61.4.1363-1370.1995", "https://journals.asm.org/doi/pdf/10.1128/aem.61.4.1363-1370.1995"), content.type = c("application/pdf", "unspecified"), content.version = c("vor", "vor"), intended.application = c("text-mining", "similarity-checking"))</t>
  </si>
  <si>
    <t>list(date = "1995-04-01", content.version = "tdm", delay.in.days = 0, URL = "https://journals.asm.org/non-commercial-tdm-license")</t>
  </si>
  <si>
    <t>list(value = "1995-04-01", order = 2, name = "published", label = "Published", group.name = "publication_history", group.label = "Publication History")</t>
  </si>
  <si>
    <t>2022-05</t>
  </si>
  <si>
    <t>10.2903/j.efsa.2022.7311</t>
  </si>
  <si>
    <t>Assessment of listing and categorisation of animal diseases within the framework of the Animal Health Law (Regulation (EU) No 2016/429): antimicrobial‐resistant Escherichia coli in dogs and cats, horses, swine, poultry, cattle, sheep and goats</t>
  </si>
  <si>
    <t>list(name = c("EFSA Panel on Animal Health and Welfare (AHAW)", NA, NA, NA, NA, NA, NA, NA, NA, NA, NA, NA, NA, NA, NA, NA, NA, NA, NA, NA, NA, NA, NA, NA), sequence = c("first", "additional", "additional", "additional", "additional", "additional", "additional", "additional", "additional", "additional", "additional", "additional", "additional", "additional", "additional", "additional", "additional", "additional", "additional", "additional", "additional", "additional", "additional", "additional"), _x000D_
    given = c(NA, "Søren Saxmose", "Dominique Joseph", "Paolo", "Elisabetta", "Julian Ashley", "Bruno", "José Luis", "Christian", "Mette", "Virginie", "Miguel Ángel", "Barbara", "Paolo", "Helen Clare", "Hans", "Karl", "Antonio", "Arvo", "Christoph", "Francesca", "Alessandro", "Lisa", "Julio"), family = c(NA, "Nielsen", "Bicout", "Calistri", "Canali", "Drewe", "Garin‐Bastuji", "Gonzales Rojas", "Gortázar", "Herskin", "Michel", "Miranda Chueca", "Padalino", "Pasquali", "Roberts", "Spoolder", _x000D_
    "Ståhl", "Velarde", "Viltrop", "Winckler", "Baldinelli", "Broglia", "Kohnle", "Alvarez"))</t>
  </si>
  <si>
    <t>list(URL = c("https://api.wiley.com/onlinelibrary/tdm/v1/articles/10.2903/j.efsa.2022.7311", "http://onlinelibrary.wiley.com/wol1/doi/10.2903/j.efsa.2022.7311/fullpdf"), content.type = c("application/pdf", "unspecified"), content.version = c("vor", "vor"), intended.application = c("text-mining", "similarity-checking"))</t>
  </si>
  <si>
    <t>list(key = c("10.2903/j.efsa.2022.7311_ref1", "10.2903/j.efsa.2022.7311_ref2", "10.2903/j.efsa.2022.7311_ref3", "10.2903/j.efsa.2022.7311_ref4", "10.2903/j.efsa.2022.7311_ref5", "10.2903/j.efsa.2022.7311_ref6", "10.2903/j.efsa.2022.7311_ref7", "10.2903/j.efsa.2022.7311_ref8", "10.2903/j.efsa.2022.7311_ref9", "10.2903/j.efsa.2022.7311_ref10", "10.2903/j.efsa.2022.7311_ref11", "10.2903/j.efsa.2022.7311_ref12", "10.2903/j.efsa.2022.7311_ref13", "10.2903/j.efsa.2022.7311_ref14", "10.2903/j.efsa.2022.7311_ref15", _x000D_
"10.2903/j.efsa.2022.7311_ref16", "10.2903/j.efsa.2022.7311_ref17", "10.2903/j.efsa.2022.7311_ref18", "10.2903/j.efsa.2022.7311_ref19", "10.2903/j.efsa.2022.7311_ref20", "10.2903/j.efsa.2022.7311_ref21", "10.2903/j.efsa.2022.7311_ref22", "10.2903/j.efsa.2022.7311_ref23", "10.2903/j.efsa.2022.7311_ref24", "10.2903/j.efsa.2022.7311_ref25", "10.2903/j.efsa.2022.7311_ref26", "10.2903/j.efsa.2022.7311_ref27", "10.2903/j.efsa.2022.7311_ref28", "10.2903/j.efsa.2022.7311_ref29", "10.2903/j.efsa.2022.7311_ref30", _x000D_
"10.2903/j.efsa.2022.7311_ref31", "10.2903/j.efsa.2022.7311_ref32", "10.2903/j.efsa.2022.7311_ref33", "10.2903/j.efsa.2022.7311_ref34", "10.2903/j.efsa.2022.7311_ref35", "10.2903/j.efsa.2022.7311_ref36", "10.2903/j.efsa.2022.7311_ref37", "10.2903/j.efsa.2022.7311_ref38", "10.2903/j.efsa.2022.7311_ref39", "10.2903/j.efsa.2022.7311_ref40", "10.2903/j.efsa.2022.7311_ref41", "10.2903/j.efsa.2022.7311_ref42", "10.2903/j.efsa.2022.7311_ref43", "10.2903/j.efsa.2022.7311_ref44", "10.2903/j.efsa.2022.7311_ref45", _x000D_
"10.2903/j.efsa.2022.7311_ref46", "10.2903/j.efsa.2022.7311_ref47", "10.2903/j.efsa.2022.7311_ref48", "10.2903/j.efsa.2022.7311_ref49", "10.2903/j.efsa.2022.7311_ref50", "10.2903/j.efsa.2022.7311_ref51", "10.2903/j.efsa.2022.7311_ref52", "10.2903/j.efsa.2022.7311_ref53", "10.2903/j.efsa.2022.7311_ref54", "10.2903/j.efsa.2022.7311_ref55", "10.2903/j.efsa.2022.7311_ref56", "10.2903/j.efsa.2022.7311_ref57", "10.2903/j.efsa.2022.7311_ref58", "10.2903/j.efsa.2022.7311_ref59", "10.2903/j.efsa.2022.7311_ref60", _x000D_
"10.2903/j.efsa.2022.7311_ref61", "10.2903/j.efsa.2022.7311_ref62", "10.2903/j.efsa.2022.7311_ref63", "10.2903/j.efsa.2022.7311_ref64", "10.2903/j.efsa.2022.7311_ref65", "10.2903/j.efsa.2022.7311_ref66", "10.2903/j.efsa.2022.7311_ref67", "10.2903/j.efsa.2022.7311_ref68", "10.2903/j.efsa.2022.7311_ref69", "10.2903/j.efsa.2022.7311_ref70", "10.2903/j.efsa.2022.7311_ref71", "10.2903/j.efsa.2022.7311_ref72", "10.2903/j.efsa.2022.7311_ref73", "10.2903/j.efsa.2022.7311_ref74", "10.2903/j.efsa.2022.7311_ref75", _x000D_
"10.2903/j.efsa.2022.7311_ref76", "10.2903/j.efsa.2022.7311_ref77", "10.2903/j.efsa.2022.7311_ref78", "10.2903/j.efsa.2022.7311_ref79", "10.2903/j.efsa.2022.7311_ref80", "10.2903/j.efsa.2022.7311_ref81", "10.2903/j.efsa.2022.7311_ref82", "10.2903/j.efsa.2022.7311_ref83", "10.2903/j.efsa.2022.7311_ref84", "10.2903/j.efsa.2022.7311_ref85", "10.2903/j.efsa.2022.7311_ref86", "10.2903/j.efsa.2022.7311_ref87", "10.2903/j.efsa.2022.7311_ref88", "10.2903/j.efsa.2022.7311_ref89", "10.2903/j.efsa.2022.7311_ref90", _x000D_
"10.2903/j.efsa.2022.7311_ref91", "10.2903/j.efsa.2022.7311_ref92", "10.2903/j.efsa.2022.7311_ref93", "10.2903/j.efsa.2022.7311_ref94", "10.2903/j.efsa.2022.7311_ref95", "10.2903/j.efsa.2022.7311_ref96", "10.2903/j.efsa.2022.7311_ref97", "10.2903/j.efsa.2022.7311_ref98", "10.2903/j.efsa.2022.7311_ref99", "10.2903/j.efsa.2022.7311_ref100", "10.2903/j.efsa.2022.7311_ref101", "10.2903/j.efsa.2022.7311_ref102", "10.2903/j.efsa.2022.7311_ref103", "10.2903/j.efsa.2022.7311_ref104", "10.2903/j.efsa.2022.7311_ref105", _x000D_
"10.2903/j.efsa.2022.7311_ref106", "10.2903/j.efsa.2022.7311_ref107", "10.2903/j.efsa.2022.7311_ref108", "10.2903/j.efsa.2022.7311_ref109", "10.2903/j.efsa.2022.7311_ref110", "10.2903/j.efsa.2022.7311_ref111", "10.2903/j.efsa.2022.7311_ref112", "10.2903/j.efsa.2022.7311_ref113", "10.2903/j.efsa.2022.7311_ref114", "10.2903/j.efsa.2022.7311_ref115", "10.2903/j.efsa.2022.7311_ref116", "10.2903/j.efsa.2022.7311_ref117", "10.2903/j.efsa.2022.7311_ref118", "10.2903/j.efsa.2022.7311_ref119", "10.2903/j.efsa.2022.7311_ref120", _x000D_
"10.2903/j.efsa.2022.7311_ref121", "10.2903/j.efsa.2022.7311_ref122", "10.2903/j.efsa.2022.7311_ref123", "10.2903/j.efsa.2022.7311_ref124", "10.2903/j.efsa.2022.7311_ref125", "10.2903/j.efsa.2022.7311_ref126", "10.2903/j.efsa.2022.7311_ref127", "10.2903/j.efsa.2022.7311_ref128", "10.2903/j.efsa.2022.7311_ref129", "10.2903/j.efsa.2022.7311_ref130", "10.2903/j.efsa.2022.7311_ref131", "10.2903/j.efsa.2022.7311_ref132", "10.2903/j.efsa.2022.7311_ref133", "10.2903/j.efsa.2022.7311_ref134", "10.2903/j.efsa.2022.7311_ref135", _x000D_
"10.2903/j.efsa.2022.7311_ref136", "10.2903/j.efsa.2022.7311_ref137", "10.2903/j.efsa.2022.7311_ref138", "10.2903/j.efsa.2022.7311_ref139", "10.2903/j.efsa.2022.7311_ref140", "10.2903/j.efsa.2022.7311_ref141", "10.2903/j.efsa.2022.7311_ref142", "10.2903/j.efsa.2022.7311_ref143", "10.2903/j.efsa.2022.7311_ref144", "10.2903/j.efsa.2022.7311_ref145", "10.2903/j.efsa.2022.7311_ref146", "10.2903/j.efsa.2022.7311_ref147", "10.2903/j.efsa.2022.7311_ref148", "10.2903/j.efsa.2022.7311_ref149", "10.2903/j.efsa.2022.7311_ref150", _x000D_
"10.2903/j.efsa.2022.7311_ref151", "10.2903/j.efsa.2022.7311_ref152", "10.2903/j.efsa.2022.7311_ref153", "10.2903/j.efsa.2022.7311_ref154", "10.2903/j.efsa.2022.7311_ref155", "10.2903/j.efsa.2022.7311_ref156", "10.2903/j.efsa.2022.7311_ref157", "10.2903/j.efsa.2022.7311_ref158", "10.2903/j.efsa.2022.7311_ref159", "10.2903/j.efsa.2022.7311_ref160", "10.2903/j.efsa.2022.7311_ref161", "10.2903/j.efsa.2022.7311_ref162", "10.2903/j.efsa.2022.7311_ref163", "10.2903/j.efsa.2022.7311_ref164", "10.2903/j.efsa.2022.7311_ref165", _x000D_
"10.2903/j.efsa.2022.7311_ref166", "10.2903/j.efsa.2022.7311_ref167", "10.2903/j.efsa.2022.7311_ref168", "10.2903/j.efsa.2022.7311_ref169", "10.2903/j.efsa.2022.7311_ref170", "10.2903/j.efsa.2022.7311_ref171", "10.2903/j.efsa.2022.7311_ref172", "10.2903/j.efsa.2022.7311_ref173", "10.2903/j.efsa.2022.7311_ref174", "10.2903/j.efsa.2022.7311_ref175", "10.2903/j.efsa.2022.7311_ref176", "10.2903/j.efsa.2022.7311_ref177", "10.2903/j.efsa.2022.7311_ref178", "10.2903/j.efsa.2022.7311_ref179", "10.2903/j.efsa.2022.7311_ref180"_x000D_
), doi.asserted.by = c("crossref", "crossref", "crossref", "crossref", "crossref", "crossref", "crossref", "crossref", "crossref", "crossref", "crossref", "crossref", "crossref", NA, "crossref", "crossref", "crossref", "crossref", NA, "crossref", "crossref", "crossref", "crossref", "crossref", "crossref", "crossref", "crossref", "crossref", "crossref", "crossref", "crossref", "crossref", "crossref", "crossref", NA, NA, "crossref", "crossref", NA, "crossref", "crossref", "crossref", "crossref", "crossref", _x000D_
"crossref", "crossref", "crossref", "crossref", "crossref", "crossref", "crossref", "crossref", NA, NA, NA, NA, NA, NA, NA, NA, "crossref", "crossref", "crossref", "crossref", "crossref", NA, "crossref", "crossref", "crossref", "crossref", "crossref", "crossref", "crossref", NA, "crossref", "crossref", "crossref", "crossref", "crossref", "crossref", "crossref", "crossref", "crossref", "crossref", "crossref", "crossref", "crossref", "crossref", "crossref", "crossref", "crossref", "crossref", "crossref", _x000D_
"crossref", "crossref", "crossref", "crossref", "crossref", "crossref", "crossref", NA, "crossref", "crossref", "crossref", "crossref", "crossref", "crossref", "crossref", "crossref", "crossref", "crossref", "crossref", "crossref", "crossref", "crossref", "crossref", "crossref", "crossref", "crossref", "crossref", "crossref", "crossref", NA, NA, "crossref", "crossref", "crossref", "crossref", "crossref", "crossref", "crossref", NA, "crossref", "crossref", "crossref", "crossref", NA, NA, "crossref", _x000D_
"crossref", "crossref", "crossref", "crossref", "crossref", "crossref", "crossref", "crossref", "crossref", "crossref", "crossref", "crossref", "crossref", NA, NA, "crossref", "crossref", "crossref", NA, "crossref", "crossref", "crossref", "crossref", NA, "crossref", "crossref", "crossref", "crossref", NA, "crossref", NA, "crossref", "crossref", "crossref", "crossref", "crossref", "crossref", NA, "crossref", "crossref", NA), first.page = c("571", "229", "1024", NA, "3117", NA, "162", "62", "608", _x000D_
"1", NA, "135", "73", "445", "479", "253", "e02298", "704", NA, "150", "136", "56", "2653", "1", "2480", "2212", NA, "910", "298", "325", "742", "757", "1023", "301", NA, NA, "75", NA, NA, NA, NA, NA, NA, NA, NA, NA, NA, NA, NA, NA, NA, NA, NA, NA, NA, NA, NA, NA, NA, NA, "163", "184", "646", "807", "559", "261", NA, "245", "104", "2659", "75", "1211", NA, NA, "571", "378", NA, "639", "159", "139", NA, "9493", "967", "16", "295", "159", "390", "570", "4078", "3228", "73", NA, NA, "694", NA, "467", _x000D_
"36", "370", NA, NA, NA, "708", NA, "44", "3061", "1580", "16", "32", "200", "756", "72", "e5", "712", "17", "377", "584", "916", "500", "1209", "e01978", "132", "173", NA, NA, NA, "1374", "770", "49", "51", "159", NA, "400", NA, "82", "251", "192", NA, NA, NA, "380", NA, "74", "13", "280", "e00316", NA, "31", "161", "1531", NA, NA, "115", NA, NA, "21", "e00742", "1898", NA, "2763", "1011", "401", "362", NA, "1215", "580", "2796", "342", "2371", "75", NA, "532", "2135", "354", NA, "217", "318", NA, _x000D_
"553", "311", NA), DOI = c("10.2147/IDR.S189884", "10.3168/jds.S0022-0302(85)80814-6", "10.1292/jvms.16-0432", "10.1016/j.heliyon.2019.e02773", "10.1128/AAC.04576-14", "10.5772/intechopen.93200", "10.1016/j.prevetmed.2009.09.020", "10.31248/JASVM2017.041", "10.3390/pathogens10050608", "10.1111/j.1574-695X.2011.00797.x", "10.1371/journal.pone.0016424", "10.1111/j.1477-9552.2005.tb00126.x", "10.1016/j.cvfa.2008.10.001", NA, "10.1089/fpd.2009.0425", "10.1136/vr.160.8.253", "10.1128/AAC.02298-19", "10.1016/j.vetmic.2013.08.015", _x000D_
NA, "10.1016/j.bjm.2015.11.005", "10.1177/104063871002200130", "10.1016/S1473-3099(18)30605-4", "10.1017/S0950268814003963", "10.4142/jvs.2014.15.1.1", "10.1128/JCM.00593-15", "10.3390/ani10122212", "10.1371/journal.pone.0178970", "10.1016/j.cmi.2019.03.007", "10.1016/j.vetmic.2011.07.005", "10.1136/vr.102462", "10.2307/1592290", "10.1093/jac/dkq500", "10.1177/1098612X19880435", "10.1111/j.1939-1676.2004.tb02549.x", NA, NA, "10.12938/bmfh.16-030", "10.1128/ecosalplus.ESP-0006-2016", NA, "10.2903/j.efsa.2019.5709", _x000D_
"10.2903/j.efsa.2017.4694", "10.2903/j.efsa.2021.6490", "10.2903/j.efsa.2017.4783", "10.2903/j.efsa.2021.6680", "10.2903/j.efsa.2021.7112", "10.2903/j.efsa.2021.7113", "10.2903/j.efsa.2021.7114", "10.2903/j.efsa.2021.6955", "10.2903/j.efsa.2021.6956", "10.2903/j.efsa.2021.6645", "10.2903/j.efsa.2018.5123", "10.2903/j.efsa.2017.4666", NA, NA, NA, NA, NA, NA, NA, NA, "10.1016/j.ijmm.2007.01.003", "10.1128/AEM.01324-08", "10.1111/j.1469-0691.2012.03850.x", "10.1002/9781119350927", "10.3390/antibiotics10050559", _x000D_
NA, "10.3389/fcimb.2020.572909", "10.1111/j.1939-1676.2006.tb02853.x", "10.1016/j.ijantimicag.2018.03.022", "10.3389/fmicb.2018.02659", "10.1128/br.29.1.75-101.1965", "10.1016/S1473-3099(18)30362-1", "10.1371/journal.pone.0112048", NA, "10.1016/j.jgar.2020.02.015", "10.1111/j.1748-5827.2008.00546.x", "10.1093/femsle/fnv118", "10.1016/j.cvsm.2018.03.001", "10.1007/978-1-4939-2854-5_14", "10.1016/j.cimid.2011.12.005", "10.1016/j.vetmic.2019.108570", "10.3168/jds.2018-14824", "10.1093/cid/cis581", "10.1080/00480169.2011.547165", _x000D_
"10.1017/S175173111600152X", "10.1186/s12917-019-1901-1", "10.1111/evj.13437", "10.1111/jam.13468", "10.1128/JCM.00980-08", "10.1128/JB.01726-06", "10.1016/j.vetmic.2017.11.021", "10.1111/vde.12886", "10.1128/mSphere.00333-18", "10.1007/978-3-319-98785-9", "10.1016/j.onehlt.2019.100091", "10.3390/pathogens10040467", "10.1038/s41598-019-56763-7", "10.1080/03079457.2015.1060584", "10.1098/rspb.2021.0399", "10.1016/j.vetmic.2021.109117", NA, "10.1111/lam.13558", "10.1128/mBio.00470-18", "10.1016/j.cimid.2019.01.002", _x000D_
"10.3390/ijerph17093061", "10.1089/mdr.2017.0412", "10.1186/s40813-017-0063-4", "10.1016/j.bsheal.2020.09.004", "10.1186/s13756-020-00863-x", "10.1111/evj.12471", "10.1016/j.plasmid.2018.09.001", "10.1093/cid/civ273", "10.1093/cid/cis502", "10.1016/j.smallrumres.2018.07.008", "10.1093/jac/dkx401", "10.3389/fmicb.2020.00584", "10.1089/fpd.2013.1533", "10.3389/fmicb.2018.00500", "10.3390/antibiotics10101209", "10.1128/AEM.01978-18", "10.1186/1471-2180-9-132", "10.5897/JVMAH2014.0351", NA, NA, "10.2807/1560-7917.ES.2019.24.39.1900071", _x000D_
"10.3390/antibiotics10111374", "10.1002/9781119371199", "10.1016/j.rvsc.2019.10.017", "10.1637/9777-051011-Reg.1", "10.1080/01913123.2021.1920653", "10.5772/60460", NA, "10.1128/microbiolspec.ARBA-0026-2017", "10.1016/j.anaerobe.2013.06.013", "10.1086/426819", "10.1016/j.jgar.2018.01.011", NA, NA, "10.1590/1089-6891v20e-47449", "10.1111/1469-0691.12646", "10.1128/microbiolspec.AME-0014-2020", "10.1016/j.prevetmed.2016.05.001", "10.1186/s12864-016-3415-6", "10.1016/j.jgar.2019.05.007", "10.1128/mSphere.00316-19", _x000D_
"10.5772/60460", "10.1016/j.prevetmed.2015.01.013", "10.1637/7569-033106R.1", "10.3168/jds.S0022-0302(85)80993-0", "10.1371/journal.pone.0143191", "10.1371/journal.pone.0180599", "10.1089/vbz.2018.2333", NA, NA, "10.1136/vr.104440", "10.1128/AEM.00742-20", "10.3390/ani10101898", NA, "10.1093/jac/dkv186", "10.1128/jcm.13.6.1011-1016.1981", "10.1128/iai.33.2.401-406.1981", "10.1136/vr.163.12.362", NA, "10.1292/jvms.17-0189", "10.3389/fmicb.2020.00580", "10.1128/JCM.01008-08", "10.1093/jac/dkz462", _x000D_
NA, "10.1016/j.vetmic.2005.02.009", NA, "10.26444/aaem/111724", "10.3390/microorganisms9102135", "10.1136/vr.d1540", "10.1371/journal.ppat.1008162", "10.1186/s12917-014-0217-4", "10.2307/1592546", NA, "10.1139/cjm-2020-0508", "10.1080/03079450050118430", NA), article.title = c("High rates of CTX‐M group‐1 extended‐spectrum β‐lactamases producing Escherichia coli from pets and their owners in Faisalabad, Pakistan", "Enterotoxigenic Escherichia coli infections in newborn calves: a review", _x000D_
"Prevalence and molecular characterization of extended‐spectrum β‐lactamase (ESBL) and plasmidic AmpC β‐lactamase (pAmpC) producing Escherichia coli in dogs", NA, "Longitudinal study of extended‐spectrum‐β‐lactamase‐ and AmpC‐producing Enterobacteriaceae in household dogs", NA, "Prevalence, prediction and risk factors of enteropathogens in normal and non‐normal faeces of young Dutch dairy calves", "Colibacillosis in calves: a review of literature", "Are there effective intervention measures in broiler production against the ESBL/AmpC producer Escherichia coli?", _x000D_
"Escherichia coli from animal reservoirs as a potential source of human extraintestinal pathogenic E. coli", NA, "Updated estimates of the costs associated with thirty four endemic livestock diseases in great britain: a note", "Treatment of calf diarrhea: intravenous fluid therapy", "Septicemic Colibacillosis and failure of passive transfer of Colostral immunoglobulin in calves", "Distribution and antimicrobial resistance of clinical and subclinical mastitis pathogens in dairy cows in Rhône‐Alpes", _x000D_
"Survey of the incidence and aetiology of mastitis on dairy farms in England and Wales", "OXA‐181‐producing extraintestinal pathogenic Escherichia coli sequence type 410 isolated from a dog in Portugal", "Fatal pneumonia caused by Extraintestinal pathogenic Escherichia coli (ExPEC) in a juvenile cat recovered from an animal hoarding incident", NA, "Resistance patterns, ESBL genes, and genetic relatedness of Escherichia coli from dogs and owners", "Necrotizing pneumonia and pleuritis associated with extraintestinal pathogenic Escherichia coli in a tiger (Panthera tigris) cub", _x000D_
"Attributable deaths and disability‐adjusted life‐years caused by infections with antibiotic‐resistant bacteria in the EU and the European Economic Area in 2015: a population‐level modelling analysis", "Cross‐sectional survey of antibiotic resistance in Escherichia coli isolated from diseased farm livestock in England and Wales", "An overview of calf diarrhea – infectious etiology, diagnosis, and intervention", "Rapid, sensitive, and specific Escherichia coli H antigen typing by matrix‐assisted laser desorption ionization‐time of flight‐based peptide mass fingerprinting", _x000D_
"Epidemiology and Classification of Mastitis", NA, "Impact of CLSI and EUCAST breakpoint discrepancies on reporting of antimicrobial susceptibility and AMR surveillance", "Faecal shedding of CTX‐M‐producing Escherichia coli in horses receiving broad‐spectrum antimicrobial prophylaxis after hospital admission", "Antibiotics used most commonly to treat animals in Europe", "Two outbreaks of colibacillosis in commercial caged layers", "Plasmids carrying blaCTX‐M‐1 and qnr genes in Escherichia coli isolates from an equine clinic and a horseback riding centre", _x000D_
"Urinary tract infection and subclinical bacteriuria in cats: a clinical update", "Molecular investigation of Escherichia coli strains associated with apparently persistent urinary tract infection in dogs", NA, NA, "Enterotoxigenic Escherichia coli and probiotics in swine: what the bleep do we know?", NA, NA, NA, NA, NA, NA, NA, NA, NA, NA, NA, NA, NA, NA, NA, NA, NA, NA, NA, NA, NA, NA, NA, "Avian pathogenic, uropathogenic, and newborn meningitis‐causing Escherichia coli: how closely related are they?", _x000D_
"Intestine and environment of the chicken as reservoirs for extraintestinal pathogenic Escherichia coli strains with zoonotic potential", "Extended‐spectrum β‐lactamase‐producing and AmpC‐producing Escherichia coli from livestock and companion animals, and their putative impact on public health: a global perspective", NA, "Phage therapy in livestock and companion animals", "The long‐term survival of Escherichia coli in river water", NA, "Antibiotic sensitivity profiles do not reliably distinguish relapsing or persisting infections from reinfections in cats with chronic renal failure and multiple diagnoses of Escherichia coli urinary tract infection", _x000D_
"Co‐occurrence of mcr‐1, mcr‐4 and mcr‐5 genes in multidrug‐resistant ST10 Enterotoxigenic and Shiga toxin‐producing Escherichia coli in Spain (2006–2017)", "Swine Enteric Colibacillosis in Spain: pathogenic potential of mcr‐1 ST10 and ST131 E. coli isolates", "Escherichia coli and neonatal disease of calves", "Estimates of the global, regional, and national morbidity, mortality, and aetiologies of diarrhoea in 195 countries: a systematic analysis for the Global Burden of Disease Study 2016", _x000D_
NA, NA, "Domestic and game pigeons as reservoirs for Escherichia coli harbouring antimicrobial resistance genes", "A retrospective study of the clinical presentation of 140 dogs and 39 cats with bacteraemia", NA, "Pyometra in small animals", "A murine model for Escherichia coli urinary tract infection", "Antimicrobial resistance, virulence profiles, and phylogenetic groups of fecal Escherichia coli isolates: a comparative analysis between dogs and their owners in Japan", NA, "Pathogen‐specific production losses in bovine mastitis", _x000D_
"Transmission dynamics of extended‐spectrum β‐lactamase‐producing Enterobacteriaceae in the tertiary care hospital and the household setting", "Economic aspects of mastitis: new developments", "Early neonatal lamb mortality: postmortem findings", "Identification of Escherichia coli from broiler chickens in Jordan, their antimicrobial resistance, gene characterization and the associated risk factors", "Antimicrobial resistance in clinical bacterial isolates from horses in the UK", "Environmental Escherichia coli: ecology and public health implications‐a review", _x000D_
"Multiple‐host sharing, long‐term persistence, and virulence of Escherichia coli clones from human and animal household members", "The genome sequence of avian pathogenic Escherichia coli strain O1:K1:H7 shares strong similarities with human extraintestinal pathogenic E. coli genomes", "Monitoring of antimicrobial susceptibility of udder pathogens recovered from cases of clinical mastitis in dairy cows across Europe: VetPath results", NA, NA, NA, NA, "Avian pathogenic Escherichia coli (APEC): an overview of virulence and pathogenesis factors, zoonotic potential, and control strategies", _x000D_
"Meta‐analysis of pandemic Escherichia coli ST131 plasmidome proves restricted plasmid‐clade associations", "The incidence and economic impact of the Escherichia coliperitonitis syndrome in Dutch poultry farming", NA, NA, NA, "High occurrence of carbapenem‐resistant Escherichia coli isolates from healthy rabbits (Oryctolagus cuniculus): first report of blaIMI and blaVIM type genes from livestock in Tunisia", NA, "Disruption of blood‐brain barrier by an Escherichia coli isolated from canine septicemia and meningoencephalitis", _x000D_
"Factors obscuring the role of E. coli from domestic animals in the global antimicrobial resistance crisis: an evidence‐based review", "Is blaCTX‐M‐1 riding the same plasmid among horses in Sweden and France?", "Swine enteric colibacillosis: diagnosis, therapy and antimicrobial resistance", "Use of antimicrobials in food animals and impact of transmission of antimicrobial resistance on humans", "Evaluation of the health and healthcare system burden due to antimicrobial‐resistant Escherichia coli infections in humans: a systematic review and meta‐analysis", _x000D_
"Antimicrobial resistance in bacteria from horses: epidemiology of antimicrobial resistance", "Antimicrobial resistance plasmid reservoir in food and food‐producing animals", "Extensive household outbreak of urinary tract infection and intestinal colonization due to extended‐spectrum β‐lactamase‐producing Escherichia coli sequence type 131", "Food‐borne origins of Escherichia coli causing extraintestinal infections", "In‐farm cost of an outbreak of diarrhoea in lambs", "Increase in antimicrobial resistance and emergence of major international high‐risk clonal lineages in dogs and cats with urinary tract infection: 16 year retrospective study", _x000D_
"Deadly puppy infection caused by an MDR Escherichia coli O39 blaCTX‐M‐15, blaCMY‐2, blaDHA‐1, and aac(6)‐Ib‐cr – positive in a breeding Kennel in Central Italy", "Human and avian extraintestinal pathogenic Escherichia coli: infections, zoonotic risks, and antibiotic resistance trends", "Colonization dynamics of cefotaxime resistant bacteria in beef cattle raised without cephalosporin antibiotics", "Antibiotic resistance: from pig to meat", "Risk factors for detection, survival, and growth of antibiotic‐resistant and pathogenic Escherichia coli in household soils in rural Bangladesh", _x000D_
"Extraintestinal pathogenic Escherichia coli O1:K1:H7/NM from human and avian origin: detection of clonal groups B2 ST95 and D ST59 with different host distribution", "A review on major bacterial causes of calf diarrhea and its diagnostic method", NA, NA, NA, "Multiple and high‐risk clones of extended‐spectrum cephalosporin‐resistant and blaNDM‐5‐Harbouring Uropathogenic Escherichia coli from Cats and Dogs in Thailand", NA, "Bats as a reservoir of resistant Escherichia coli: a methodical view. Can we fully estimate the scale of resistance in the reservoirs of free‐living animals?", _x000D_
"An investigation on first‐week mortality in layers", "Induction of bacterial cystitis in female rabbits by uropathogenic Escherichia coli and the differences between the bladder dome and trigone", NA, "Zoonotic Diseases of Cattle", NA, "Antimicrobial resistance and virulence genes in Escherichia coli and enterococci from red foxes (Vulpes vulpes)", "Possible animal origin of human‐associated, multidrug‐resistant", "Antimicrobial susceptibility survey on bacterial agents of canine and feline urinary tract infections: weight of the empirical treatment", _x000D_
NA, NA, NA, "Pandemic lineages of extraintestinal pathogenic Escherichia coli", NA, "Farm‐economic analysis of reducing antimicrobial use whilst adopting improved management strategies on farrow‐to‐finish pig farms", "Spread of avian pathogenic Escherichia coli ST117 O78:H4 in Nordic broiler production", "Various Inc‐type plasmids and lineages of Escherichia coli and Klebsiella pneumoniae spreading blaCTX‐M‐15, blaCTX‐M‐1 and mcr‐1 genes in camels in Tunisia", "Diverse commensal Escherichia coli clones and plasmids disseminate antimicrobial resistance genes in domestic animals and children in a semirural community in ecuador", _x000D_
NA, "Antimicrobial resistance risk factors and characterisation of faecal E. coli isolated from healthy Labrador retrievers in the United Kingdom", "Potential impacts of antibiotic use in poultry production", "Environmental mastitis: cause, prevalence, prevention", NA, NA, "Detection and characterization of extended‐spectrum beta‐lactamases‐producing Escherichia coli in animals", NA, NA, "Prevalence of feline urinary tract pathogens and antimicrobial resistance over five years", "Prevalence of cefotaxime‐resistant Escherichia coli isolates from healthy cattle and sheep in northern Spain: phenotypic and genome‐based characterization of antimicrobial susceptibility", _x000D_
"Welfare benefits of intradermal vaccination of piglets", NA, "WGS accurately predicts antimicrobial resistance in Escherichia coli", "Clinical manifestations of diarrhea in calves infected with rotavirus and enterotoxigenic Escherichia coli", "Diarrhea in lambs: experimental infections with enterotoxigenic Escherichia coli, rotavirus, and Cryptosporidium sp", "Prevalence of four enteropathogens in the faeces of young diarrhoeic calves in Switzerland", NA, "Efficacy of an avian colibacillosis live vaccine for layer breeder in Japan", _x000D_
"Pathogenic Escherichia coli in dogs reveals the predominance of ST372 and the human‐associated ST73 extra‐intestinal lineages", "High rate of intestinal colonization with extended‐spectrum‐beta‐lactamase‐producing organisms in household contacts of infected community patients", "Faecal carriage, risk factors, acquisition and persistence of ESBL‐producing Enterobacteriaceae in dogs and cats and co‐carriage with humans belonging to the same household", "A comparison of E. coli susceptibility for amoxicillin/clavulanic acid according to EUCAST and CLSI guidelines. European journal of clinical microbiology &amp; infectious diseases: official publication of the European Society of Clinical", _x000D_
"Virulence‐associated traits in avian Escherichia coli: comparison between isolates from colibacillosis‐affected and clinically healthy layer flocks", NA, "Extra‐intestinal pathogenic Escherichia coli – threat connected with food‐borne infections", "Prevalence and risk factors for ESBL/AmpC‐E. coli in pre‐weaned dairy calves on dairy farms in Germany", "Prevalence of antimicrobial‐resistant Escherichia coli in dogs in a cross‐sectional, community‐based study", NA, "Characterisation of bacterial growth and antimicrobial susceptibility patterns in canine urinary tract infections", _x000D_
"Chicken embryo lethality assay for determining the virulence of avian Escherichia coli isolates", NA, "A review of the taxonomy, genetics, and biology of the genus Escherichia and the type species Escherichia coli", "Severe Escherichia coli O111 septicaemia and polyserositis in hens at the start of lay", NA), volume = c("12", "68", "79", NA, "59", NA, "93", "2", "10", "62", NA, "56", "25", "1", "7", "160", "64", "167", NA, "47", "22", "19", "143", "15", "53", "10", NA, "25", "154", "175", "40", _x000D_
"66", "21", "18", NA, NA, "36", NA, NA, NA, NA, NA, NA, NA, NA, NA, NA, NA, NA, NA, NA, NA, NA, NA, NA, NA, NA, NA, NA, NA, "297", "75", "18", NA, "10", "63", NA, "20", "52", "9", "29", "18", NA, NA, "22", "49", NA, "48", "1333", "35", NA, "101", "55", "59", "11", "15", "54", "123", "46", "189", "213", NA, NA, NA, NA, "10", "10", "44", NA, NA, NA, "73", NA, "63", "17", "24", "3", "3", "9", "47", "99", "61", "55", "166", "73", "11", "10", "9", "10", "84", "9", "7", NA, NA, NA, "10", NA, "128", "56", _x000D_
"45", NA, NA, NA, "23", "40", "13", NA, NA, NA, "20", NA, "129", "18", "19", "4", NA, "119", "50", "68", NA, NA, "19", NA, NA, "183", "86", "10", NA, "70", "13", "33", "163", NA, "79", "11", "46", "75", "40", "108", NA, "26", "9", "168", NA, "10", "44", NA, "67", "29", NA), author = c("Abbas", "Acres", "Aslantaş", NA, "Baede", NA, "Bartels", "Bashahun", "Becker", "Bélanger", NA, "Bennett", "Berchtold", "Besser", "Botrel", "Bradley", "Brilhante", "Brooks", "CABI", "Carvalho", "Carvallo", "Cassini", _x000D_
"Cheney", "Cho", "Chui", "Cobirka", NA, "Cusack", "Damborg", "De Briyne", "Dhillon", "Dolejska", "Dorsch", "Drazenovich", NA, NA, "Dubreuil", NA, NA, NA, NA, NA, NA, NA, NA, NA, NA, NA, NA, NA, NA, NA, NA, NA, NA, NA, NA, NA, NA, NA, "Ewers", "Ewers", "Ewers", "Zimmerman", "Ferriol‐González", "Flint", NA, "Freitag", "García", "García‐Meniño", "Gay", "GBD 2016 Diarrhoeal Disease Collaborators", NA, "GERM‐Vet", "Ghanbarpour", "Greiner", NA, "Hagman", "Hannan", "Harada", NA, "Heikkilä", "Hilty", _x000D_
"Hogeveen", "Holmøy", "Ibrahim", "Isgren", "Jang", "Johnson", "Johnson", "de Jong", NA, NA, "Kampf", NA, "Kathayat", "Kondratyeva", "Landman", NA, NA, NA, "Lengliz", NA, "Li", "Loayza", "Lupo", "Luppi", "Ma", "MacKinnon", "Maddox", "Madec", "Madigan", "Manges", "Mariano", "Marques", "Mattioni Marchetti", "Mellata", "Mir", "Monger", "Montealegre", "Mora", "Muktar", NA, NA, NA, "Nittayasut", "Swayne", "Nowakiewicz", "Olsen", "Othman", "Darwish", "Pelzer", NA, "Radhouani", "Ramchandani", "Rampacci", _x000D_
NA, NA, NA, "Riley", NA, "Rojo‐Gimeno", "Ronco", "Saidani", "Salinas", "Darwish", "Schmidt", "Singer", "Smith", NA, NA, "Suay‐García", NA, NA, "Teichmann‐Knorrn", "Tello", "Temple", NA, "Tyson", "Tzipori", "Tzipori", "Uhde", NA, "Uotani", "Valat", "Valverde", "van den Bunt", "Vanstokstraeten", "Vandekerchove", NA, "Wasiński", "Weber", "Wedley", NA, "Windahl", "Wooley", NA, "Yu", "Zanella", NA), year = c("2019", "1985", "2017", NA, "2015", NA, "2010", "2017", "2021", "2011", NA, "2005", "2009", _x000D_
"1985", "2010", "2007", "2020", "2013", "2019", "2016", "2010", "2019", "2015", "2014", "2015", "2020", NA, "2019", "2012", "2014", "1996", "2011", "2019", "2004", NA, NA, "2017", NA, NA, NA, NA, NA, NA, NA, NA, NA, NA, NA, NA, NA, NA, NA, NA, NA, NA, NA, NA, NA, NA, NA, "2007", "2009", "2012", "2019", "2021", "1987", NA, "2006", "2018", "2018", "1965", "2018", NA, "2020", "2020", "2008", NA, "2018", "2016", "2012", NA, "2018", "2012", "2011", "2017", "2019", "2021", "2017", "2008", "2007", "2018", _x000D_
NA, NA, "2018", NA, "2021", "2020", "2015", NA, NA, NA, "2021", NA, "2019", "2020", "2018", "2017", "2021", "2020", "2015", "2018", "2015", "2012", "2018", "2018", "2020", "2013", "2018", "2021", "2018", "2009", "2015", NA, NA, NA, "2021", "2020", "2020", "2012", "2021", "2016", "2005", NA, "2013", "2005", "2018", NA, NA, NA, "2014", NA, "2016", "2017", "2019", "2019", "2016", "2015", "2006", "1985", NA, NA, "2019", NA, NA, "2018", "2020", "2020", NA, "2015", "1981", "1981", "2008", NA, "2017", "2020", _x000D_
"2008", "2020", "2021", "2005", NA, "2019", "2021", "2011", NA, "2014", "2000", NA, "2021", "2000", NA), journal.title = c("Infection and Drug Resistance", "Journal of Dairy Science", "The Journal of Veterinary Medicine Science", NA, "Antimicrobial Agents and Chemotherapy", NA, "Preventive Veterinary Medicine", "Journal of Animal Science and Veterinary Medicine", "Pathogens", "FEMS Immunology and Medical Microbiology", NA, "Journal of Agricultural Economics", "The Veterinary Clinics of North America. Food Animal Practice", _x000D_
"Veterinary Clinics of North America: Food Animal Practice", "France. Foodborne Pathogens and Disease", "The Veterinary Record", "Antimicrobial Agents and Chemotherapy", "Veterinary Microbiology", NA, "Brazilian Journal of Microbiology", "Journal of Veterinary Diagnostic Investigation", "The Lancet Infectious Diseases", "Epidemiology and Infection", "Journal of Veterinary Science", "Journal of Clinical Microbiology", "Animals", NA, "Clinical Microbiology and Infection", "Veterinary Microbiology", _x000D_
"Veterinary Record", "Avian Diseases", "Journal of Antimicrobial Chemotherapy", "Journal of Feline Medicine and Surgery", "Journal of Veterinary Internal Medicine", NA, NA, "Bioscience of Microbiota, Food and Health", NA, NA, NA, NA, NA, NA, NA, NA, NA, NA, NA, NA, NA, NA, NA, NA, NA, NA, NA, NA, NA, NA, NA, "International Journal of Medical Microbiology", "Applied and Environmental Microbiology", "Clinical Microbiology and Infection", NA, "Antibiotics (Basel)", "Journal of Applied Microbiology", _x000D_
NA, "Journal of Veterinary Internal Medicine", "International Journal of Antimicrobial Agents", "Frontiers in Microbiology", "Bacteriology Reviews", "The Lancet, Infectious Diseases", NA, NA, "Journal of Global Antimicrobial Resistance", "Journal of Small Animal Practice", NA, "The Veterinary Clinics of North America. Small Animal Practice", "Methods in Molecular Biology", "Comparative Immunology, Microbiolo</t>
  </si>
  <si>
    <t>FEMS Microbiology Letters</t>
  </si>
  <si>
    <t>2017-03-01</t>
  </si>
  <si>
    <t>10.1093/femsle/fnx050</t>
  </si>
  <si>
    <t>1574-6968</t>
  </si>
  <si>
    <t>Escherichia coli, cattle and the propagation of disease</t>
  </si>
  <si>
    <t>https://doi.org/10.1093/femsle/fnx050</t>
  </si>
  <si>
    <t>list(given = c("Richard A.", "David E."), family = c("Stein", "Katz"), sequence = c("first", "additional"))</t>
  </si>
  <si>
    <t>list(URL = "http://academic.oup.com/femsle/article-pdf/364/6/fnx050/23931063/fnx050.pdf", content.type = "unspecified", content.version = "vor", intended.application = "similarity-checking")</t>
  </si>
  <si>
    <t>list(key = c("key\n\t\t\t\t20180214235844_bib1", "key\n\t\t\t\t20180214235844_bib2", "key\n\t\t\t\t20180214235844_bib3", "key\n\t\t\t\t20180214235844_bib4", "key\n\t\t\t\t20180214235844_bib5", "key\n\t\t\t\t20180214235844_bib6", "key\n\t\t\t\t20180214235844_bib7", "key\n\t\t\t\t20180214235844_bib8", "key\n\t\t\t\t20180214235844_bib9", "key\n\t\t\t\t20180214235844_bib10", "key\n\t\t\t\t20180214235844_bib11", "key\n\t\t\t\t20180214235844_bib12", "key\n\t\t\t\t20180214235844_bib13", "key\n\t\t\t\t20180214235844_bib14", _x000D_
"key\n\t\t\t\t20180214235844_bib15", "key\n\t\t\t\t20180214235844_bib16", "key\n\t\t\t\t20180214235844_bib17", "key\n\t\t\t\t20180214235844_bib18", "key\n\t\t\t\t20180214235844_bib19", "key\n\t\t\t\t20180214235844_bib20", "key\n\t\t\t\t20180214235844_bib21", "key\n\t\t\t\t20180214235844_bib22", "key\n\t\t\t\t20180214235844_bib23", "key\n\t\t\t\t20180214235844_bib24", "key\n\t\t\t\t20180214235844_bib25", "key\n\t\t\t\t20180214235844_bib26", "key\n\t\t\t\t20180214235844_bib27", "key\n\t\t\t\t20180214235844_bib28", _x000D_
"key\n\t\t\t\t20180214235844_bib29", "key\n\t\t\t\t20180214235844_bib30", "key\n\t\t\t\t20180214235844_bib31", "key\n\t\t\t\t20180214235844_bib32", "key\n\t\t\t\t20180214235844_bib33", "key\n\t\t\t\t20180214235844_bib34", "key\n\t\t\t\t20180214235844_bib35", "key\n\t\t\t\t20180214235844_bib36", "key\n\t\t\t\t20180214235844_bib37", "key\n\t\t\t\t20180214235844_bib38", "key\n\t\t\t\t20180214235844_bib39", "key\n\t\t\t\t20180214235844_bib40", "key\n\t\t\t\t20180214235844_bib41", "key\n\t\t\t\t20180214235844_bib42", _x000D_
"key\n\t\t\t\t20180214235844_bib43", "key\n\t\t\t\t20180214235844_bib44", "key\n\t\t\t\t20180214235844_bib45", "key\n\t\t\t\t20180214235844_bib46", "key\n\t\t\t\t20180214235844_bib47", "key\n\t\t\t\t20180214235844_bib48", "key\n\t\t\t\t20180214235844_bib49", "key\n\t\t\t\t20180214235844_bib50", "key\n\t\t\t\t20180214235844_bib51", "key\n\t\t\t\t20180214235844_bib52", "key\n\t\t\t\t20180214235844_bib53", "key\n\t\t\t\t20180214235844_bib54", "key\n\t\t\t\t20180214235844_bib55", "key\n\t\t\t\t20180214235844_bib56", _x000D_
"key\n\t\t\t\t20180214235844_bib57", "key\n\t\t\t\t20180214235844_bib58", "key\n\t\t\t\t20180214235844_bib59", "key\n\t\t\t\t20180214235844_bib60", "key\n\t\t\t\t20180214235844_bib61", "key\n\t\t\t\t20180214235844_bib62", "key\n\t\t\t\t20180214235844_bib63", "key\n\t\t\t\t20180214235844_bib64", "key\n\t\t\t\t20180214235844_bib65", "key\n\t\t\t\t20180214235844_bib66", "key\n\t\t\t\t20180214235844_bib67", "key\n\t\t\t\t20180214235844_bib68", "key\n\t\t\t\t20180214235844_bib69", "key\n\t\t\t\t20180214235844_bib70", _x000D_
"key\n\t\t\t\t20180214235844_bib71", "key\n\t\t\t\t20180214235844_bib72", "key\n\t\t\t\t20180214235844_bib73", "key\n\t\t\t\t20180214235844_bib74", "key\n\t\t\t\t20180214235844_bib75", "key\n\t\t\t\t20180214235844_bib76", "key\n\t\t\t\t20180214235844_bib77", "key\n\t\t\t\t20180214235844_bib78", "key\n\t\t\t\t20180214235844_bib79", "key\n\t\t\t\t20180214235844_bib80", "key\n\t\t\t\t20180214235844_bib81", "key\n\t\t\t\t20180214235844_bib82", "key\n\t\t\t\t20180214235844_bib83", "key\n\t\t\t\t20180214235844_bib84", _x000D_
"key\n\t\t\t\t20180214235844_bib85", "key\n\t\t\t\t20180214235844_bib86", "key\n\t\t\t\t20180214235844_bib87", "key\n\t\t\t\t20180214235844_bib88", "key\n\t\t\t\t20180214235844_bib89", "key\n\t\t\t\t20180214235844_bib90", "key\n\t\t\t\t20180214235844_bib91", "key\n\t\t\t\t20180214235844_bib92", "key\n\t\t\t\t20180214235844_bib93", "key\n\t\t\t\t20180214235844_bib94", "key\n\t\t\t\t20180214235844_bib95", "key\n\t\t\t\t20180214235844_bib96", "key\n\t\t\t\t20180214235844_bib97", "key\n\t\t\t\t20180214235844_bib98", _x000D_
"key\n\t\t\t\t20180214235844_bib99", "key\n\t\t\t\t20180214235844_bib100", "key\n\t\t\t\t20180214235844_bib101", "key\n\t\t\t\t20180214235844_bib102", "key\n\t\t\t\t20180214235844_bib103", "key\n\t\t\t\t20180214235844_bib104", "key\n\t\t\t\t20180214235844_bib105", "key\n\t\t\t\t20180214235844_bib106", "key\n\t\t\t\t20180214235844_bib107", "key\n\t\t\t\t20180214235844_bib108", "key\n\t\t\t\t20180214235844_bib109", "key\n\t\t\t\t20180214235844_bib110", "key\n\t\t\t\t20180214235844_bib111", "key\n\t\t\t\t20180214235844_bib112", _x000D_
"key\n\t\t\t\t20180214235844_bib113", "key\n\t\t\t\t20180214235844_bib114", "key\n\t\t\t\t20180214235844_bib115", "key\n\t\t\t\t20180214235844_bib116", "key\n\t\t\t\t20180214235844_bib117", "key\n\t\t\t\t20180214235844_bib118", "key\n\t\t\t\t20180214235844_bib119", "key\n\t\t\t\t20180214235844_bib120", "key\n\t\t\t\t20180214235844_bib121", "key\n\t\t\t\t20180214235844_bib122", "key\n\t\t\t\t20180214235844_bib123", "key\n\t\t\t\t20180214235844_bib124", "key\n\t\t\t\t20180214235844_bib125", "key\n\t\t\t\t20180214235844_bib126", _x000D_
"key\n\t\t\t\t20180214235844_bib127", "key\n\t\t\t\t20180214235844_bib128", "key\n\t\t\t\t20180214235844_bib129", "key\n\t\t\t\t20180214235844_bib130", "key\n\t\t\t\t20180214235844_bib131", "key\n\t\t\t\t20180214235844_bib132", "key\n\t\t\t\t20180214235844_bib133", "key\n\t\t\t\t20180214235844_bib134", "key\n\t\t\t\t20180214235844_bib135", "key\n\t\t\t\t20180214235844_bib136", "key\n\t\t\t\t20180214235844_bib137", "key\n\t\t\t\t20180214235844_bib138", "key\n\t\t\t\t20180214235844_bib139", "key\n\t\t\t\t20180214235844_bib140", _x000D_
"key\n\t\t\t\t20180214235844_bib141", "key\n\t\t\t\t20180214235844_bib142", "key\n\t\t\t\t20180214235844_bib143", "key\n\t\t\t\t20180214235844_bib144", "key\n\t\t\t\t20180214235844_bib145", "key\n\t\t\t\t20180214235844_bib146", "key\n\t\t\t\t20180214235844_bib147", "key\n\t\t\t\t20180214235844_bib148", "key\n\t\t\t\t20180214235844_bib149", "key\n\t\t\t\t20180214235844_bib150", "key\n\t\t\t\t20180214235844_bib151", "key\n\t\t\t\t20180214235844_bib152", "key\n\t\t\t\t20180214235844_bib153", "key\n\t\t\t\t20180214235844_bib154", _x000D_
"key\n\t\t\t\t20180214235844_bib155", "key\n\t\t\t\t20180214235844_bib156", "key\n\t\t\t\t20180214235844_bib157", "key\n\t\t\t\t20180214235844_bib158", "key\n\t\t\t\t20180214235844_bib159", "key\n\t\t\t\t20180214235844_bib160", "key\n\t\t\t\t20180214235844_bib161", "key\n\t\t\t\t20180214235844_bib162", "key\n\t\t\t\t20180214235844_bib163", "key\n\t\t\t\t20180214235844_bib164"), doi.asserted.by = c("crossref", "crossref", NA, "crossref", "crossref", "crossref", "crossref", "crossref", "crossref", _x000D_
"crossref", "crossref", "crossref", "crossref", "crossref", "crossref", "crossref", "crossref", "crossref", "crossref", NA, "crossref", "crossref", "crossref", "crossref", "crossref", "crossref", "crossref", NA, "crossref", "crossref", "crossref", "crossref", "crossref", "crossref", "crossref", "crossref", "crossref", "crossref", "crossref", "crossref", "crossref", "crossref", "crossref", "crossref", "crossref", "crossref", "crossref", "crossref", "crossref", "crossref", "crossref", "crossref", "crossref", _x000D_
"crossref", "crossref", "crossref", "crossref", "crossref", "crossref", "crossref", "crossref", "crossref", "crossref", "crossref", "crossref", "crossref", "crossref", "crossref", "crossref", "crossref", "crossref", "crossref", "crossref", "crossref", "crossref", "crossref", "crossref", "crossref", "crossref", "crossref", "crossref", "crossref", "crossref", "crossref", "crossref", "crossref", "crossref", "crossref", "crossref", "crossref", "crossref", "crossref", "crossref", "crossref", "crossref", _x000D_
"crossref", "crossref", "crossref", "crossref", "crossref", "crossref", "crossref", "crossref", "crossref", "crossref", "crossref", "crossref", "crossref", "crossref", "crossref", "crossref", "crossref", "crossref", "crossref", "crossref", "crossref", "crossref", "crossref", "crossref", "crossref", "crossref", "crossref", "crossref", "crossref", "crossref", "crossref", "crossref", "crossref", "crossref", "crossref", "crossref", "crossref", "crossref", "crossref", "crossref", "crossref", "crossref", _x000D_
"crossref", "crossref", "crossref", "crossref", "crossref", "crossref", "crossref", "crossref", "crossref", "crossref", "crossref", "crossref", "crossref", "crossref", "crossref", "crossref", "crossref", "crossref", "crossref", "crossref", "crossref", "crossref", "crossref", "crossref", "crossref", "crossref", "crossref"), first.page = c("e1002170", "7578", "98", "148", "e70431", "125", "4294", "672", "984", "280", "67", "2762", "1099", "98", "58", "1745", "1824", NA, "1683", "67", "1917", "194", _x000D_
"791", "1356", "904", "1594", "e73568", "693", "1563", "535", "844", "1244", "e1000471", "e0116743", "1975", "1586", "1666", "1682", "109", "413", "82", "465", "1207", "534738", "298", "415", "2959", "590", "5131", "42", "351", "705", "554", "114", "99", "10", "193", "1293", "3233", "2350", "942", "1439", "7238", "125", "e55728", "2611", "355", NA, "87", "511", "2327", "36377", "1223", "23", "1283", "8045", "42", "394", "2948", NA, "1380", "5", "1779", "e3398", "667", "590", "563", NA, "3808", "547", _x000D_
"131", "16265", "221", NA, "71", "e0148518", "325", "2633", "89", "e0151673", "e0129174", "1505", "1493", "2773", "90", "245", "2769", "15484", "845", "297", "2444", "681", "2158", "150", "276", "225", "e83424", "147", "10325", "138", "603", "755", "1102", "380", "681", "169", "1045", "337", "1001", "105", "241", "16", "611", "2951", "5802", "2213", "626", "1333", "5359", "4685", "32", "411", "1818", "200", "287", "698", "160", "301", "1", "951", "687", "2709", "5049", "674", "249", "e0151284", "1624", _x000D_
"1611", "2621", "1930", "398", "e98115", "890", "591"), DOI = c("10.1371/journal.pmed.1002170", "10.1128/AEM.70.12.7578-7580.2004", NA, "10.1016/j.ijfoodmicro.2016.07.035", "10.1371/journal.pone.0070431", "10.1016/S0168-1605(01)00562-1", "10.1128/AEM.00846-13", "10.4315/0362-028X-67.4.672", "10.1139/W08-090", "10.4315/0362-028X-65.2.280", "10.1016/S1043-4526(10)60004-6", "10.1128/IAI.00323-09", "10.1128/JCM.42.3.1099-1108.2004", "10.1186/1471-2334-7-98", "10.1186/1477-7827-12-58", "10.1084/jem.177.6.1745", _x000D_
"10.4315/0362-028X-67.9.1824", "10.1093/jme/tjw205", "10.2527/2002.8061683x", NA, "10.4315/0362-028X.JFP-11-234", "10.4315/0362-028X-66.2.194", "10.1089/fpd.2014.1800", "10.2527/jas.2013-7308", "10.1038/nrmicro2029", "10.1128/JCM.01690-06", "10.1371/journal.pone.0073568", NA, "10.1128/AEM.01742-06", "10.1128/CMR.00013-07", "10.1111/j.2042-7158.1991.tb03192.x", "10.3168/jds.S0022-0302(06)72193-2", "10.1371/journal.pcbi.1000471", "10.1371/journal.pone.0116743", "10.1128/AEM.64.5.1975-1979.1998", "10.1128/AEM.61.4.1586-1590.1995", _x000D_
"10.1126/science.281.5383.1666", "10.4081/ijfs.2014.1682", "10.1111/j.1472-765X.2012.03265.x", "10.1089/fpd.2006.3.413", "10.1007/s00284-006-0019-4", "10.1089/fpd.2010.0673", "10.2527/jas.2006-079", "10.1155/2015/534738", "10.1086/520204", "10.1146/annurev-micro-092412-155725", "10.1073/pnas.97.7.2959", "10.1016/j.vetmic.2014.06.014", "10.3168/jds.2014-8003", "10.1001/archpediatrics.2008.525", "10.1080/00288233.2000.9513434", "10.7326/0003-4819-109-9-705", "10.1016/j.tvjl.2007.08.024", "10.4315/0362-028X.JFP-12-104", _x000D_
"10.1186/1471-2180-6-99", "10.1590/S1517-83822008000100003", "10.1017/S0950268896007212", "10.3201/eid2108.141364", "10.1128/AEM.65.7.3233-3235.1999", "10.1046/j.1523-1755.2000.00095.x", "10.1016/S0140-6736(16)30828-5", "10.1128/IAI.67.3.1439-1444.1999", "10.1128/AEM.01221-10", "10.1111/j.1863-2378.2008.01115.x", "10.1371/journal.pone.0055728", "10.1128/AEM.02587-10", "10.1111/j.1539-6924.2008.01161.x", "10.1128/genomeA.01569-14", "10.1097/00000478-199001000-00010", "10.1016/S0092-8674(00)80437-7", _x000D_
"10.1098/rspb.2006.3575", "10.1038/srep36377", "10.2527/jas.2007-0550", "10.3389/fcimb.2015.00023", "10.1111/j.1365-2672.2011.05139.x", "10.1128/AEM.02363-12", "10.1016/j.rvsc.2011.07.026", "10.1111/j.1574-6976.2008.00138.x", "10.1017/S0950268816001588", "10.3390/toxins8030077", "10.1128/AEM.02242-06", "10.4014/jmb.0908.08007", "10.1016/S0021-9258(19)75706-8", "10.1371/journal.pntd.0003398", "10.1139/W10-051", "10.3201/eid1104.040833", "10.1177/104063879901100619", "10.1128/microbiolspec.EHEC-0003-2013", _x000D_
"10.1128/IAI.68.7.3808-3814.2000", "10.1073/pnas.0503776103", "10.1017/S0950268805004590", "10.1073/pnas.1304978110", "10.1016/j.epidem.2009.10.002", "10.1128/microbiolspec.EHEC-0024-2013", "10.1111/j.1472-765X.2009.02757.x", "10.1371/journal.pone.0148518", "10.1016/j.vetmic.2014.12.016", "10.1111/j.1462-2920.2010.02293.x", "10.1089/fpd.2014.1829", "10.1371/journal.pone.0151673", "10.1371/journal.pone.0129174", "10.1128/IAI.71.3.1505-1512.2003", "10.1128/AEM.01736-06", "10.1099/mic.0.28060-0", "10.3389/fcimb.2012.00090", _x000D_
"10.1016/S0378-1135(02)00108-6", "10.3390/toxins2122769", "10.1016/S0021-9258(18)82282-7", "10.1128/IAI.71.2.845-849.2003", "10.1111/j.1574-6968.2004.tb09495.x", "10.1128/AEM.69.5.2444-2447.2003", "10.1016/j.mcna.2013.04.001", "10.1128/AEM.71.4.2158-2161.2005", "10.1186/s12866-015-0478-5", "10.1186/1471-2180-9-276", "10.3109/00365548.2011.631936", "10.1371/journal.pone.0083424", "10.1186/1471-2334-6-147", "10.1073/pnas.190329997", "10.3389/fcimb.2012.00138", "10.3201/eid1104.040739", "10.7589/0090-3558-37.4.755", _x000D_
"10.1016/S0046-8177(88)80093-5", "10.1111/1469-0691.12646", "10.1056/NEJM198303243081203", "10.1098/rsif.2008.0183", "10.1111/j.1365-2672.2004.02390.x", "10.1111/j.1365-2958.2004.04277.x", "10.1128/JB.187.3.1001-1013.2005", "10.1155/1995/803560", "10.4315/0362-028X-72.2.241", "10.1186/s12859-015-0858-8", "10.1128/IAI.58.3.611-618.1990", "10.1128/JCM.00860-12", "10.3168/jds.2009-2549", "10.4315/0362-028X.JFP-12-206", "10.3390/toxins3060626", "10.1128/IAI.05869-11", "10.1128/AEM.00099-06", "10.1128/IAI.00406-06", _x000D_
"10.3389/fmicb.2011.00032", "10.1016/j.rvsc.2009.12.010", "10.1017/S095026881600008X", "10.1186/1746-6148-8-200", "10.1016/S0022-3476(86)80386-9", "10.7326/0003-4819-123-9-199511010-00009", "10.1089/fpd.2016.2213", "10.1017/S0950268802008208", "10.1093/clinids/20.1.1", "10.1046/j.1365-2958.2002.03094.x", "10.1016/S0142-9612(00)00231-3", "10.1001/jama.290.20.2709", "10.1128/AEM.00829-16", "10.1016/S0006-291X(88)80091-3", "10.1089/fpd.2009.0410", "10.1371/journal.pone.0151284", "10.4315/0362-028X-72.8.1624", _x000D_
"10.4315/0362-028X.JFP-11-160", "10.1128/AEM.72.4.2621-2626.2006", "10.1056/NEJM200006293422601", "10.1016/j.chom.2015.09.013", "10.1371/journal.pone.0098115", "10.1139/W10-077", "10.1111/jam.12250"), article.title = c("Exposure patterns driving ebola transmission in West Africa: A retrospective observational study", "Association of Escherichia coli O157:H7 with houseflies on a cattle farm", "Vaccination with type III secreted proteins leads to decreased shedding in calves after experimental infection with Escherichia coli O157", _x000D_
"Genetic characterization of Shiga toxin-producing Escherichia coli (STEC) and atypical enteropathogenic Escherichia coli (EPEC) isolates from goat's milk and goat farm environment", "Action of shiga toxin type-2 and subtilase cytotoxin on human microvascular endothelial cells", "Effect of oral sodium chlorate administration on Escherichia coli O157:H7 in the gut of experimentally infected pigs", "Characterization of Escherichia coli O157:H7 strains isolated from supershedding cattle", "Long-haul transport and lack of preconditioning increases fecal shedding of Escherichia coli and Escherichia coli O157:H7 by calves", _x000D_
"Heterogeneity in enterohemorrhagic Escherichia coli O157:H7 fecal shedding in cattle is related to Escherichia coli O157:H7 colonization of the small and large intestine", "Effects of the transportation of beef cattle from the feedyard to the packing plant on prevalence levels of Escherichia coli O157 and Salmonella spp", "Escherichia coli O157:H7: recent advances in research on occurrence, transmission, and control in cattle and the production environment", "Urothelial cultures support intracellular bacterial community formation by uropathogenic Escherichia coli", _x000D_
"Characterization of Shiga toxin-producing Escherichia coli strains isolated from human patients in Germany over a 3-year period", "Association of Escherichia coli O157:H7 tir polymorphisms with human infection", "Environmental stressors influencing hormones and systems physiology in cattle", "Alteration of the glycolipid binding specificity of the pig edema toxin from globotetraosyl to globotriaosyl ceramide alters in vivo tissue targetting and results in a verotoxin 1-like disease in pigs", "Ascophyllum nodosum supplementation: a preharvest intervention for reducing Escherichia coli O157:H7 and Salmonella spp. in feedlot steers", _x000D_
"Prevalence of Escherichia coli O157:H7 from house flies (Diptera: Muscidae) and dairy samples in North Central Florida1", "Sodium chlorate supplementation reduces E. coli O157:H7 populations in cattle", "Diet, Escherichia coli O157:H7, and cattle: a review after 10 years", "Escherichia coli O157:H7 populations in ruminants can be reduced by orange peel product feeding", "Escherichia coli O157:H7 populations in sheep can be reduced by chlorate supplementation", "Isolation of Escherichia coli O157:H7 and Salmonella from migratory brown-headed cowbirds (Molothrus ater), common Grackles (Quiscalus quiscula), and cattle egrets (Bubulcus ibis)", _x000D_
"Meat Science and Muscle Biology Symposium: Ecological and dietary impactors of foodborne pathogens and methods to reduce fecal shedding in cattle", "Super-shedding and the link between human infection and livestock carriage of Escherichia coli O157", "Risk factors for the presence of high-level shedders of Escherichia coli O157 on Scottish farms", "Did I pick the right colony? Pitfalls in the study of regulation of the phase variable antigen 43 adhesin", "Herd-level risk factors associated with fecal shedding of Shiga toxin-encoding bacteria on dairy farms in Minnesota, USA", _x000D_
"Rectoanal junction colonization of feedlot cattle by Escherichia coli O157:H7 and its association with supershedders and excretion dynamics", "Type III secretion systems and disease", "Beta-adrenoceptor profile of ractopamine HCl in isolated smooth and cardiac muscle tissues of rat and guinea-pig", "Major advances associated with environmental effects on dairy cattle", "Temporal variability and social heterogeneity in disease transmission: the case of SARS in Hong Kong", "Comparative analysis of super-shedder strains of Escherichia coli O157:H7 reveals distinctive genomic features and a strongly aggregative adherent phenotype on bovine rectoanal junction squamous epithelial cells", _x000D_
"Effect of dietary stress on fecal shedding of Escherichia coli O157:H7 in calves", "Experimental infection of calves and adult cattle with Escherichia coli O157:H7", "Grain feeding and the dissemination of acid-resistant Escherichia coli from cattle", "Stress factors during cattle slaughter", "Comparison of bacterial communities in faeces of beef cattle fed diets containing corn and wet distillers' grain with solubles", "Seasonal shedding of Escherichia coli O157:H7 in ruminants: a new hypothesis", _x000D_
"Effects of ractopamine HCl on Escherichia coli O157:H7 and Salmonella in vitro and on intestinal populations and fecal shedding in experimentally infected sheep and pigs", "Escherichia coli O157:H7: animal reservoir and sources of human infection", "Dry-rolled or steam-flaked grain-based diets and fecal shedding of Escherichia coli O157 in feedlot cattle", "Locus of enterocyte effacement: a pathogenicity island involved in the virulence of enteropathogenic and enterohemorragic Escherichia coli subjected to a complex network of gene regulation", _x000D_
"Escherichia coli O157:H7 outbreak associated with an improperly chlorinated swimming pool", "Bacterial type III secretion systems: specialized nanomachines for protein delivery into target cells", "Escherichia coli O157:H7 in beef cattle presented for slaughter in the U.S.: higher prevalence rates than previously estimated", "Sheep as an important source of E. coli O157/O157:H7 in Turkey", "Ruminal bacterial community shifts in grain-, sugar-, and histidine-challenged dairy heifers", "Outbreak of escherichia coli O157: H7 infections after Petting Zoo visits, North Carolina State Fair, October-November 2004", _x000D_
"Effect of preslaughter feeding system on weight loss, gut bacteria, and the physico-chemical properties of digesta in cattle", "Illnesses associated with Escherichia coli O157:H7 infections. A broad clinical spectrum", "An investigation of factors associated with the prevalence of verocytotoxin producing Escherichia coli O157 shedding in Scottish beef cattle", "Fecal shedding in cattle inoculated with Escherichia coli O157:H7 and fed corn or wheat distillers' dried grain with solubles", "Herd-level risk factors associated with the presence of Phage type 21/28 E. coli O157 on Scottish cattle farms", _x000D_
"The relation between Escherichia coli surface functional groups' composition and their physicochemical properties", "A longitudinal study of Escherichia coli O157 in fourteen cattle herds", "Escherichia coli O157 Outbreaks in the United States, 2003-2012", "Effect of cattle diet on Escherichia coli O157:H7 acid resistance", "Cytotoxic effect of Shiga toxin-1 on human glomerular epithelial cells", "Super-spreading events of MERS-CoV infection", "Responses of human intestinal microvascular endothelial cells to Shiga toxins 1 and 2 and pathogenesis of hemorrhagic colitis", _x000D_
"Inclusion of dried or wet distillers' grains at different levels in diets of feedlot cattle affects fecal shedding of Escherichia coli O157:H7", "Feeding supplemental dried distiller's grains increases faecal shedding of Escherichia coli O157 in experimentally inoculated calves", "Evaluation of animal genetic and physiological factors that affect the prevalence of Escherichia coli O157 in cattle", "Reduction of Escherichia coli O157:H7 shedding in cattle by addition of chitosan microparticles to feed", _x000D_
"Characterizing the risk of infection from Mycobacterium tuberculosis in commercial passenger aircraft using quantitative microbial risk assessment", "Complete genome sequence of SS52, a strain of Escherichia coli O157:H7 recovered from supershedder cattle", "The colonic pathology of Escherichia coli O157:H7 infection", "Enteropathogenic E. coli (EPEC) transfers its receptor for intimate adherence into mammalian cells", "Host heterogeneity dominates West Nile virus transmission", "Essential oils and eugenols inhibit biofilm formation and the virulence of Escherichia coli O157:H7", _x000D_
"Board-invited review: use of distillers by-products in the beef cattle feeding industry", "A systematic review and meta-analysis of the epidemiology of pathogenic Escherichia coli of calves and the role of calves as reservoirs for human pathogenic E. coli", "Bovine recto-anal junction squamous epithelial (RSE) cell adhesion assay for studying Escherichia coli O157 adherence", "Differences in colonization and shedding patterns after oral challenge of cattle with three Escherichia coli O157:H7 strains", _x000D_
"Escherichia coli O115 forms fewer attaching and effacing lesions in the ovine colon in the presence of E. coli O157:H7", "Escherichia coli O157:H7 colonization in small domestic ruminants", "Daily shedding dynamics of E. coli O157 in an Australian grass-fed beef herd", "Shiga toxins as multi-functional proteins: induction of host cellular stress responses, role in pathogenesis and therapeutic applications", "Escherichia coli O157:H7 colonization at the rectoanal junction of long-duration culture-positive cattle", _x000D_
"A brief overview of Escherichia coli O157:H7 and its plasmid O157", "Identification of the carbohydrate receptor for Shiga toxin produced by Shigella dysenteriae type 1", "Using modelling to disentangle the relative contributions of zoonotic and anthroponotic transmission: the case of lassa fever", "Factors influencing the persistence of Escherichia coli O157:H7 lineages in feces from cattle fed grain versus grass hay diets", "Childhood hemolytic uremic syndrome, United Kingdom and Ireland", "Prevalence of Escherichia coli O157 and other Shiga-toxin-producing E. coli in lambs at slaughter", _x000D_
"Enterohemorrhagic Escherichia coli adhesins", "Ruminant gastrointestinal cell proliferation and clearance of Escherichia coli O157:H7", "Heterogeneous shedding of Escherichia coli O157 in cattle and its implications for control", "Super-shedding cattle and the transmission dynamics of Escherichia coli O157", "Predicting the public health benefit of vaccinating cattle against Escherichia coli O157", "Exploiting strain diversity to expose transmission heterogeneities and predict the impact of targeting supershedding", _x000D_
"Shiga toxin (Stx) classification, structure, and function", "Occurrence of Escherichia coli O157:H7 in faeces, skin and carcasses from sheep and goats in Ethiopia", "Colonization of beef cattle by Shiga toxin-producing Escherichia coli during the first year of life: a cohort study", "Association between animal age and the prevalence of Shiga toxin-producing Escherichia coli in a cohort of beef cattle", "Cattle, weather and water: mapping Escherichia coli O157:H7 infections in humans in England and Scotland", _x000D_
"Perspectives on super-shedding of Escherichia coli O157:H7 by cattle", "Comparative genomic analysis of Escherichia coli O157:H7 isolated from super-shedder and low-shedder cattle", "Rumen microbiome from steers differing in feed efficiency", "Lymphoid follicle-dense mucosa at the terminal rectum is the principal site of colonization of enterohemorrhagic Escherichia coli O157:H7 in the bovine host", "Impact of the direct application of therapeutic agents to the terminal recta of experimentally colonized calves on Escherichia coli O157:H7 shedding", _x000D_
"Escherichia coli O157 : H7 forms attaching and effacing lesions at the terminal rectum of cattle and colonization requires the LEE4 operon", "Enterohemorrhagic E. coli (EHEC) pathogenesis", "Influence of age, sex and herd characteristics on the occurrence of Verocytotoxin-producing Escherichia coli O157 in Danish dairy farms", "Escherichia coli shiga toxin mechanisms of action in renal disease", "Endothelial heterogeneity in Shiga toxin receptors and responses", "Induction by sphingomyelinase of shiga toxin receptor and shiga toxin 2 sensitivity in human microvascular endothelial cells", _x000D_
"Is the prevalence and shedding concentrations of E. coli O157 in beef cattle in Scotland seasonal?", "Concentration and prevalence of Escherichia coli O157 in cattle feces at slaughter", "Enterohemorrhagic Escherichia coli infections and the hemolytic-uremic syndrome", "Detection of Salmonella strains and Escherichia coli O157:H7 in feces of small ruminants and their isolation with various media", "Ingested Salmonella enterica, Cronobacter sakazakii, Escherichia coli O157:H7, and Listeria monocytogenes: transmission dynamics from adult house flies to their eggs and first filial (F1) generation adults", _x000D_
"Temporal and spatial patterns of bovine Escherichia coli O157 prevalence and comparison of temporal changes in the patterns of phage types associated with bovine shedding and human E. coli O157 cases in Scotland between 1998-2000 and 2002-2004", "Transmission by super-spreading event of pandemic A/H1N1 2009 influenza during road and train travel", "Characterization of the core rumen microbiome in cattle during transition from forage to concentrate as well as during and after an acidotic challenge", _x000D_
"A super-spreading ewe infects hundreds with Q fever at a farmers' market in Germany", "Cattle lack vascular receptors for Escherichia coli O157:H7 Shiga toxins", "Escherichia coli O157:H7-Clinical aspects and novel treatment approaches", "Epidemiology of Escherichia coli O157:H7 outbreaks, United States, 1982-2002", "Escherichia coli O157:H7 in free-ranging deer in Nebraska", "The histopathology of the hemolytic uremic syndrome associated with verocytotoxin-producing Escherichia coli infections", _x000D_
"Pandemic lineages of extraintestinal pathogenic Escherichia coli", "Hemorrhagic colitis associated with a rare Escherichia coli serotype", "Quantifying within- and between-animal variation and uncertainty associated with counts of Escherichia coli O157 occurring in naturally infected cattle faeces", "Intermittent and persistent shedding of Escherichia coli O157 in cohorts of naturally infected calves", "Co-ordinate single-cell expression of LEE4- and LEE5-encoded proteins of Escherichia coli O157:H7", _x000D_
"Combined inactivation and expression strategy to study gene function under physiological conditions: application to identification of new Escherichia coli adhesins", "Escherichia coli O157:H7, other verotoxin-producing E coli and the hemolytic uremic syndrome in childhood", "Oral and rectal administration of bacteriophages for control of Escherichia coli O157:H7 in feedlot cattle", "Stochastic neutral modelling of the Gut Microbiota's relative species abundance from next generation sequencing data", _x000D_
"Comparison of the glycolipid receptor specificities of Shiga-like toxin type II and Shiga-like toxin type II variants", "Multicenter evaluation of a sequence-based protocol for subtyping Shiga toxins and standardizing Stx nomenclature", "Invited review: the use of distillers products in dairy cattle diets", "Detection of Escherichia coli O157:H7 and Salmonella enterica in air and droplets at three U.S. commercial beef processing plants", "Shiga toxin interaction with human intestinal epithelium", _x000D_
"Correlating levels of type III secretion and secreted proteins with fecal shedding of Escherichia coli O157:H7 in cattle", "Application of bacteriophages to control intestinal Escherichia coli O157:H7 levels in ruminants", "Role of Escherichia coli O157:H7 virulence factors in colonization at the bovine terminal rectal mucosa", "Internalization of Escherichia coli o157:h7 by bovine rectal epithelial cells", "Longitudinal study to investigate VTEC O157 shedding patterns in young cattle", "A longitudinal study of risk factors for shedding of VTEC O157 by young cattle in herds with known E. coli O157 carriage", _x000D_
"Genetically similar strains of Escherichia coli O157:H7 isolated from sheep, cattle and human patients", "Hemolytic uremic syndrome and diarrhea associated with Escherichia coli O157:H7 in a day care center", "Escherichia coli O157:H7 infection in humans", "Efficacy of an Escherichia coli O157:H7 SRP vaccine in orally challenged goats and strain persistence over time", "Factors influencing the shedding of verocytotoxin-producing Escherichia coli O157 by beef suckler cows", "Escherichia coli O157:H7: clinical, diagnostic, and epidemiological aspects of human infection", _x000D_
"Characterization of Cah, a calcium-binding and heat-extractable autotransporter protein of enterohaemorrhagic Escherichia coli", "Chitosan microparticles for oral vaccination: preparation, characterization and preliminary in vivo uptake studies in murine Peyer's patches", "An outbreak of Escherichia coli O157 infection following exposure to a contaminated building", "Factors associated with shiga toxin-producing Escherichia coli shedding by dairy and beef cattle", "Globotriosyl ceramide is specifically recognized by the Escherichia coli verocytotoxin 2", _x000D_
"Prevalence of Escherichia coli O157:H7 in gut contents of beef cattle at slaughter", "Comparative transcriptomic analysis of rectal tissue from beef steers revealed reduced host immunity in Escherichia coli O157:H7 super-shedders", "Prevalence and level of Escherichia coli O157:H7 in feces and on hides of feedlot steers fed diets with or without wet distillers grains with solubles", "Impact of reducing the level of wet distillers grains fed to cattle prior to harvest on prevalence and levels of Escherichia coli O157:H7 in feces and on hides", _x000D_
"Clonal dissemination of Escherichia coli O157:H7 subtypes among dairy farms in northeast Ohio", "The risk of the hemolytic-uremic syndrome after antibiotic treatment of Escherichia coli O157:H7 infections", "MERS, SARS, and Ebola: the role of super-spreaders in infectious disease", "Escherichia coli O157:H7 super-shedder and non-shedder feedlot steers harbour distinct fecal bacterial communities", "Survival of Escherichia coli O157:H7 in ruminal or fecal contents incubated with corn or wheat dried distillers' grains with solubles", _x000D_
"Correlation analysis of Shiga toxin-producing Escherichia coli shedding and faecal bacterial composition in beef cattle"), volume = c("13", "70", "75", "236", "8", "71", "79", "67", "54", "65", "60", "77", "42", "7", "12", "177", "67", NA, "80", "11", "74", "66", "11", "92", "6", "45", "8", "54", "73", "20", "43", "89", "5", "10", "64", "61", "281", "3", "55", "3", "53", "8", "85", "2015", "29", "68", "97", "172", "97", "163", "43", "109", "174", "76", "6", "39", "118", "21", "65", "57", "388", _x000D_
"67", "76", "55", "8", "77", "29", "3", "14", "91", "273", "6", "86", "5", "111", "78", "93", "33", "144", "8", "73", "20", "262", "9", "5</t>
  </si>
  <si>
    <t>10.3389/fvets.2019.00263</t>
  </si>
  <si>
    <t>2019-08-09</t>
  </si>
  <si>
    <t>Parameterization of the Durations of Phases of Foot-And-Mouth Disease in Cattle</t>
  </si>
  <si>
    <t>https://doi.org/10.3389/fvets.2019.00263</t>
  </si>
  <si>
    <t>list(given = c("Shankar", "Carolina", "Matthew A.", "Karla I.", "Lindsey K.", "Amy H.", "Jonathan"), family = c("Yadav", "Stenfeldt", "Branan", "Moreno-Torres", "Holmstrom", "Delgado", "Arzt"), sequence = c("first", "additional", "additional", "additional", "additional", "additional", "additional"))</t>
  </si>
  <si>
    <t>list(URL = "https://www.frontiersin.org/article/10.3389/fvets.2019.00263/full", content.type = "unspecified", content.version = "vor", intended.application = "similarity-checking")</t>
  </si>
  <si>
    <t>list(key = c("B1", "B2", "B3", "B4", "B5", "B6", "B7", "B8", "B9", "B10", "B11", "B12", "B13", "B14", "B15", "B16", "B17", "B18", "B19", "B20", "B21", "B22", "B23", "B24", "B25", "B26", "B27", "B28", "B29", "B30", "B31", "B32", "B33", "B34", "B35", "B36", "B37", "B38", "B39", "B40", "B41", "B42", "B43", "B44"), doi.asserted.by = c("publisher", "publisher", NA, "publisher", "publisher", NA, NA, "publisher", "publisher", "publisher", "publisher", "publisher", "publisher", "publisher", NA, NA, "publisher", _x000D_
"publisher", "publisher", "publisher", "publisher", "publisher", "publisher", "publisher", "publisher", "publisher", "publisher", "publisher", "publisher", NA, "publisher", "publisher", "publisher", "publisher", "publisher", "publisher", "publisher", "publisher", "publisher", "publisher", NA, "publisher", "publisher", "publisher"), first.page = c("305", "465", NA, "579", "316", NA, NA, "988", "e0129134", "499", "84", "9", "699", "291", NA, NA, "483", "16774", "2901", "e0146445", "45", "1048", "6344", _x000D_
"314", "105", "726", "167", "260", "e0143666", NA, "303", "174", "e0128815", "181", "158", "23", "325", "396", "268", "159", "431", "e27", "132", "12963"), DOI = c("10.1111/j.1865-1682.2011.01236.x", "10.1128/CMR.17.2.465-493.2004", NA, "10.1586/14787210.1.4.579", "10.1111/tbed.12373", NA, NA, "10.2460/javma.2002.220.988", "10.1371/journal.pone.0129134", "10.20506/rst.21.3.1343", "10.1016/j.vetmic.2013.05.016", "10.1016/j.prevetmed.2007.01.009", "10.20506/rst.21.3.1351", "10.2460/javma.244.3.291", _x000D_
NA, NA, "10.20506/rst.30.2.2054", "10.1038/s41598-017-17174-8", "10.1007/s00705-014-2135-y", "10.1371/journal.pone.0146445", "10.1051/vetres/2010017", "10.1177/0300985810372509", "10.1128/JVI.00388-16", "10.1016/j.jcpa.2016.08.005", "10.3389/fvets.2016.00105", "10.1126/science.1199884", "10.3389/fvets.2018.00167", "10.1016/j.virol.2013.08.003", "10.1371/journal.pone.0143666", NA, "10.1111/j.1539-6924.2008.01020.x", "10.3389/fvets.2018.00174", "10.1371/journal.pone.0128815", "10.1017/S0950268896007376", _x000D_
"10.1016/j.prevetmed.2008.09.001", "10.1016/j.prevetmed.2013.10.005", "10.1017/S0950268801006446", "10.1016/j.rvsc.2014.01.009", "10.1016/S0021-9975(03)00045-8", "10.1016/j.tvjl.2007.03.009", NA, "10.1111/tbed.12227", "10.1007/s40003-012-0012-z", "10.1111/tbed.12963"), article.title = c("The pathogenesis of foot-and-mouth disease II: viral pathways in swine, small ruminants, and wildlife; myotropism, chronic syndromes, and molecular virus–host interactions", "Foot-and-mouth disease", "Foot-and-mouth disease in white-tailed deer: clinical signs and transmission in the laboratory", _x000D_
"New approaches to rapidly control foot-and-mouth disease outbreaks", "Review of the global distribution of foot-and-mouth disease virus from 2007 to 2014", NA, NA, "Potential revenue impact of an outbreak of foot-and-mouth disease in the United States", "Economic assessment of FMDv releases from the national bio and agro defense facility", "Clinical variation in foot and mouth disease: cattle", "Surveillance of foot-and-mouth disease (FMD) in susceptible wildlife and domestic ungulates in Southeast of Bulgaria following a FMD case in wild boar", _x000D_
"The potential role of wild and feral animals as reservoirs of foot-and-mouth disease", "Control of foot and mouth disease: lessons from the experience of the outbreak in Great Britain in 2001", "Feasibility of depopulation of a large feedlot during a foot-and-mouth disease outbreak", NA, NA, "Destructive tension: mathematics versus experience–the progress and control of the 2001 foot and mouth disease epidemic in Great Britain", "Bayesian inference of epidemiological parameters from transmission experiments", _x000D_
"Experimental infection of cattle and goats with a foot-and-mouth disease virus isolate from the 2010 epidemic in Japan", "Evaluation of infectivity, virulence and transmission of FDMV field strains of serotypes O and A isolated in 2010 from outbreaks in the Republic of Korea", "Parameterization of the duration of infection stages of serotype O foot-and-mouth disease virus: an analytical review and meta-analysis with application to simulation models", "The early pathogenesis of foot-and-mouth disease in cattle after aerosol inoculation. Identification of the nasopharynx as the primary site of infection", _x000D_
"The foot-and-mouth disease carrier state divergence in cattle", "Infection dynamics of foot-and-mouth disease virus in cattle following intranasopharyngeal inoculation or contact exposure", "Transmission of foot-and-mouth disease virus during the incubation period in pigs", "Relationship between clinical signs and transmission of an infectious disease and the implications for control", "Foot-and-mouth disease infection dynamics in contact-exposed pigs are determined by the estimated exposure dose", _x000D_
"A partial deletion in non-structural protein 3A can attenuate foot-and-mouth disease virus in cattle", "Pathogenesis of primary foot-and-mouth disease virus infection in the nasopharynx of vaccinated and non-vaccinated cattle", NA, "Rate of foot-and-mouth disease virus transmission by carriers quantified from experimental data", "Lack of transmission of foot-and-mouth disease virus from persistently infected cattle to naïve cattle under field conditions in Vietnam", "Virus excretion from foot-and-mouth disease virus carrier cattle and their potential role in causing new outbreaks", _x000D_
"Dexamethasone inhibits virus production and the secretory IgA response in oesophageal-pharyngeal fluid in cattle persistently infected with foot-and-mouth disease virus", "Foot and mouth disease virus transmission during the incubation period of the disease in piglets, lambs, calves, and dairy cows", "Identification of factors associated with increased excretion of foot-and-mouth disease virus", "Dose-response relationships for foot and mouth disease in cattle and sheep", "Infection dynamics of foot-and-mouth disease virus in pigs using two novel simulated-natural inoculation methods", _x000D_
"Studies of quantitative parameters of virus excretion and transmission in pigs and cattle experimentally infected with foot-and-mouth disease virus", "Foot-and-mouth disease: a review of intranasal infection of cattle, sheep and pigs", "Quantitative aspects of the spread of foot and mouth disease", "Serotype diversity of foot-and-mouth-disease virus in livestock without history of vaccination in the far north region of cameroon", "Foot-and-mouth disease: global status and future road map for control and prevention in India", _x000D_
"Characterization of naturally occurring, new and persistent subclinical foot-and-mouth disease virus infection in vaccinated Asian buffalo in Islamabad Capital Territory, Pakistan"), volume = c("58", "17", NA, "1", "64", NA, NA, "220", "10", "21", "166", "80", "21", "244", NA, NA, "30", "7", "159", "11", "41", "47", "90", "155", "3", "332", "5", "446", "10", NA, "28", "5", "10", "118", "88", "113", "128", "96", "129", "177", "41", "63", "1", "2018"), author = c("Arzt", "Grubman", "McVicar", "Grubman", _x000D_
"Brito", NA, NA, "Paarlberg", "Pendell", "Kitching", "Alexandrov", "Ward", "Scudamore", "McReynolds", NA, NA, "Mansley", "Hu", "Onozato", "Pacheco", "Mardones", "Arzt", "Stenfeldt", "Pacheco", "Stenfeldt", "Charleston", "Moreno-Torres", "Pacheco", "Stenfeldt", "Dohoo", "Tenzin", "Bertram", "Parthiban", "Ilott", "Orsel", "de Rueda", "French", "Stenfeldt", "Alexandersen", "Sellers", "Sellers", "Ludi", "Pattnaik", "Farooq"), year = c("2011", "2004", "1974", "2003", "2017", NA, "2012", "2002", "2015", _x000D_
"2002", "2013", "2007", "2002", "2014", NA, NA, "2011", "2017", "2014", "2016", "2010", "2010", "2016", "2016", "2016", "2011", "2018", "2013", "2015", "2010", "2008", "2018", "2015", "1997", "2009", "2014", "2002", "2014", "2003", "2008", "1971", "2016", "2012", "2018"), journal.title = c("Transbound Emerg Dis.", "Clin Microbiol Rev.", "Proceedings, Annual Meeting of the United States Animal Health Association", "Expert Rev Anti-Infect Ther.", "Transbound Emerg Dis.", NA, "USDA APHIS FMD Response Plan: The Red Book", _x000D_
"J Am Veter Med Assoc.", "PLoS ONE.", "Rev Sci Tech Office Int Epizooties.", "Veter Microbiol.", "Prevent Veter Med.", "Rev Sci Tech.", "J Am Veter Med Assoc.", NA, NA, "Rev Sci Tech.", "Sci Rep.", "Arch Virol.", "PLoS ONE.", "Vet Res.", "Veter Pathol.", "J Virol.", "J Compar Pathol.", "Front Vet Sci.", "Science.", "Front Veter Sci.", "Virology.", "PLoS ONE.", NA, "Risk Anal.", "Front Veter Sci.", "PLoS ONE.", "Epidemiol Infect.", "Prev Vet Med.", "Prev Vet Med.", "Epidemiol Infect.", "Res Vet Sci.", _x000D_
"J Compar Pathol.", "Veter J.", "Veter Bull.", "Transbound Emerg Dis.", "Agric Res.", "Transbound Emerg Dis."), unstructured = c(NA, NA, NA, NA, NA, "World Health Organization (OIE) -World Animal Health Information System (WAHID) Foot-and-Mouth Disease Outbreak Maps2017", NA, NA, NA, NA, NA, NA, NA, NA, "InterSpread Plus version 62016", "North American Animal Disease Spread Model (NAADSM) Development Team. Version 4.0.13. Free Program Distributed via the Internet2013", NA, NA, NA, NA, NA, NA, NA, _x000D_
NA, NA, NA, NA, NA, NA, NA, NA, NA, NA, NA, NA, NA, NA, NA, NA, NA, NA, NA, NA, NA), volume.title = c(NA, NA, NA, NA, NA, NA, NA, NA, NA, NA, NA, NA, NA, NA, NA, NA, NA, NA, NA, NA, NA, NA, NA, NA, NA, NA, NA, NA, NA, "Veterinary Epidemiologic Research", NA, NA, NA, NA, NA, NA, NA, NA, NA, NA, NA, NA, NA, NA))</t>
  </si>
  <si>
    <t>list(date = "2019-08-09", content.version = "vor", delay.in.days = 0, URL = "https://creativecommons.org/licenses/by/4.0/")</t>
  </si>
  <si>
    <t>10.3389/fvets.2016.00105</t>
  </si>
  <si>
    <t>2016-11-21</t>
  </si>
  <si>
    <t>Transmission of Foot-and-Mouth Disease Virus during the Incubation Period in Pigs</t>
  </si>
  <si>
    <t>https://doi.org/10.3389/fvets.2016.00105</t>
  </si>
  <si>
    <t>list(given = c("Carolina", "Juan M.", "Barbara P.", "Karla I.", "Matt A.", "Amy H.", "Luis L.", "Jonathan"), family = c("Stenfeldt", "Pacheco", "Brito", "Moreno-Torres", "Branan", "Delgado", "Rodriguez", "Arzt"), sequence = c("first", "additional", "additional", "additional", "additional", "additional", "additional", "additional"))</t>
  </si>
  <si>
    <t>list(URL = "http://journal.frontiersin.org/article/10.3389/fvets.2016.00105/full", content.type = "unspecified", content.version = "vor", intended.application = "similarity-checking")</t>
  </si>
  <si>
    <t>list(issue = c("2", NA, "4", "4", "2", "25", "3", NA, "3–4", "3–4", "1", "1–2", "4", "2", "24", "6030", "2", "34", "2", "14", "41", "1", "2", "45", "4", "4", "5", "4", "2", "2", "9", "2", "24", "11", "6", "1", "6", "1", "282", "3", NA, "6", "1", "19", "1", NA), key = c("B1", "B2", "B3", "B4", "B5", "B6", "B7", "B8", "B9", "B10", "B11", "B12", "B13", "B14", "B15", "B16", "B17", "B18", "B19", "B20", "B21", "B22", "B23", "B24", "B25", "B26", "B27", "B28", "B29", "B30", "B31", "B32", "B33", "B34", _x000D_
"B35", "B36", "B37", "B38", "B39", "B40", "B41", "B42", "B43", "B44", "B45", "B46"), doi.asserted.by = c("publisher", NA, "publisher", "publisher", "crossref", "crossref", "publisher", "crossref", "publisher", "publisher", "publisher", "publisher", "publisher", "publisher", "crossref", "publisher", "publisher", "publisher", "publisher", "publisher", "publisher", "publisher", "publisher", "publisher", "publisher", "publisher", "publisher", "publisher", "publisher", "publisher", "publisher", "publisher", _x000D_
"publisher", "publisher", "publisher", "publisher", "publisher", "publisher", "publisher", "publisher", NA, NA, "publisher", "publisher", "publisher", "publisher"), first.page = c("465", "9", "305", "291", "483", "731", "155", NA, "206", "194", "11", "27", "301", "43", "729", "726", "158", "6381", "327", "2673", "4887", "e0146445", "456", "7806", "294", "225", "647", "268", "133", "396", "e106859", "152", "13017", "1636", "1048", "46", "1714", "1", "457", "553", NA, "431", "1", "602", "129", "41"_x000D_
), DOI = c("10.1128/CMR.17.2.465-493.2004", NA, "10.1111/j.1865-1682.2011.01236.x", "10.1111/j.1865-1682.2011.01204.x", "10.20506/rst.30.2.2054", "10.1136/vr.145.25.731", "10.1016/S0167-5877(02)00217-9", "10.1787/221275827814", "10.1016/j.prevetmed.2013.05.008", "10.1016/j.prevetmed.2013.09.003", "10.1177/104063870401600103", "10.1016/j.prevetmed.2012.05.012", "10.1016/S0167-5877(02)00053-3", "10.1136/vr.153.2.43", "10.1136/vr.149.24.729", "10.1126/science.1199884", "10.1016/j.prevetmed.2008.09.001", _x000D_
"10.1016/j.vaccine.2007.06.010", "10.1016/j.vaccine.2006.07.030", "10.1016/j.vaccine.2006.11.048", "10.1016/j.vaccine.2005.05.014", "10.1371/journal.pone.0146445", "10.1016/j.tvjl.2012.01.012", "10.1016/j.vaccine.2007.08.058", "10.1016/j.jcpa.2004.05.002", "10.1016/j.jcpa.2008.12.002", "10.1051/vetres:2006026", "10.1016/S0021-9975(03)00045-8", "10.4142/jvs.2010.11.2.133", "10.1016/j.rvsc.2014.01.009", "10.1371/journal.pone.0106859", "10.1111/tbed.12235", "10.1128/JVI.77.24.13017-13027.2003", "10.2460/javma.2002.220.1636", _x000D_
"10.1177/0300985810372509", "10.1016/j.tvjl.2008.08.023", "10.1128/JCM.03370-12", "10.1016/0378-1135(88)90111-3", "10.2307/2281868", "10.1093/biomet/69.3.553", NA, NA, "10.1016/S0021-9975(03)00041-0", "10.1136/vr.148.19.602", "10.1007/s00705-014-2239-4", "10.3389/fvets.2016.00041"), article.title = c("Foot-and-mouth disease", "Foot-and-mouth disease: host range and pathogenesis", "The pathogenesis of foot-and-mouth disease II: viral pathways in swine, small ruminants, and wildlife; myotropism, chronic syndromes, and molecular virus-host interactions", _x000D_
"The pathogenesis of foot-and-mouth disease I: viral pathways in cattle", "Destructive tension: mathematics versus experience – the progress and control of the 2001 foot and mouth disease epidemic in Great Britain", "Epidemiological characteristics and financial costs of the 1997 foot-and-mouth disease epidemic in Taiwan", "The foot-and-mouth disease epidemic in The Netherlands in 2001", NA, "Comparing control strategies against foot-and-mouth disease: will vaccination be cost-effective in Denmark?", _x000D_
"Decisions on control of foot-and-mouth disease informed using model predictions", "A simulation model of intraherd transmission of foot and mouth disease with reference to disease spread before and after clinical diagnosis", "Vaccination against foot-and-mouth disease I: epidemiological consequences", "A decision-tree to optimise control measures during the early stage of a foot-and-mouth disease epidemic", "Early dissemination of foot-and-mouth disease virus through sheep marketing in February 2001", _x000D_
"Descriptive epidemiology of the 2001 foot-and-mouth disease epidemic in Great Britain: the first five months", "Relationship between clinical signs and transmission of an infectious disease and the implications for control", "Foot and mouth disease virus transmission during the incubation period of the disease in piglets, lambs, calves, and dairy cows", "Foot and mouth disease virus transmission among vaccinated pigs after exposure to virus shedding pigs", "The effect of vaccination on foot and mouth disease virus transmission among dairy cows", _x000D_
"Quantification of foot and mouth disease virus excretion and transmission within groups of lambs with and without vaccination", "Vaccination against foot and mouth disease reduces virus transmission in groups of calves", "Evaluation of infectivity, virulence and transmission of FDMV field strains of serotypes O and A isolated in 2010 from outbreaks in the Republic of Korea", "Direct contact transmission of three different foot-and-mouth disease virus strains in swine demonstrates important strain-specific differences", _x000D_
"Reduction of foot-and-mouth disease (FMD) virus load in nasal excretions, saliva and exhaled air of vaccinated pigs following direct contact challenge", "Determinants of early foot-and-mouth disease virus dynamics in pigs", "Influence of exposure intensity on the efficiency and speed of transmission of Foot-and-mouth disease", "Quantification of within- and between-pen transmission of foot-and-mouth disease virus in pigs", "Studies of quantitative parameters of virus excretion and transmission in pigs and cattle experimentally infected with foot-and-mouth disease virus", _x000D_
"Evaluation of infectivity and transmission of different Asian foot-and-mouth disease viruses in swine", "Infection dynamics of foot-and-mouth disease virus in pigs using two novel simulated-natural inoculation methods", "Early events in the pathogenesis of foot-and-mouth disease in pigs; identification of oropharyngeal tonsils as sites of primary and sustained viral replication", "Detection of foot-and-mouth disease virus RNA and capsid protein in lymphoid tissues of convalescent pigs does not indicate existence of a carrier state", _x000D_
"Role of nonstructural proteins 3A and 3B in host range and pathogenicity of foot-and-mouth disease virus", "Use of a portable real-time reverse transcriptase-polymerase chain reaction assay for rapid detection of foot-and-mouth disease virus", "The early pathogenesis of foot-and-mouth disease in cattle after aerosol inoculation: identification of the nasopharynx as the primary site of infection", "Early events in the pathogenesis of foot-and-mouth disease in cattle after controlled aerosol exposure", _x000D_
"A continuous bovine kidney cell line constitutively expressing bovine alphavbeta6 integrin has increased susceptibility to foot-and-mouth disease virus", "A continuous bovine kidney cell line for routine assays of foot-and-mouth disease virus", "Nonparametric-estimation from incomplete observations", "A class of rank test procedures for censored survival-data", NA, "Quantitative aspects of the spread of foot and mouth disease", "The pathogenesis and diagnosis of foot-and-mouth disease", "Relative risks of the uncontrollable (airborne) spread of FMD by different species", _x000D_
"Dose-dependent responses of pigs infected with foot-and-mouth disease virus O/JPN/2010 by the intranasal and intraoral routes", "The pathogenesis of foot-and-mouth disease in pigs"), volume = c("17", "288", "58", "58", "30", "145", "57", NA, "111", "112", "16", "107", "54", "153", "149", "332", "88", "25", "25", "25", "23", "11", "193", "25", "131", "140", "37", "129", "11", "96", "9", "63", "77", "220", "47", "183", "51", "18", "53", "69", NA, "41", "129", "148", "160", "3"), author = c("Grubman", _x000D_
"Alexandersen", "Arzt", "Arzt", "Mansley", "Yang", "Bouma", "Junker", "Boklund", "Halasa", "Carpenter", "Backer", "Tomassen", "Mansley", "Gibbens", "Charleston", "Orsel", "Orsel", "Orsel", "Orsel", "Orsel", "Pacheco", "Pacheco", "Parida", "Quan", "Quan", "Eble", "Alexandersen", "Pacheco", "Stenfeldt", "Stenfeldt", "Stenfeldt", "Pacheco", "Callahan", "Arzt", "Pacheco", "LaRocco", "Swaney", "Kaplan", "Harrington", "R-CoreTeam", "Sellers", "Alexandersen", "Donaldson", "Fukai", "Stenfeldt"), year = c("2004", _x000D_
"2005", "2011", "2011", "2011", "1999", "2003", "2009", "2013", "2013", "2004", "2012", "2002", "2003", "2001", "2011", "2009", "2007", "2007", "2007", "2005", "2016", "2012", "2007", "2004", "2009", "2006", "2003", "2010", "2014", "2014", "2016", "2003", "2002", "2010", "2010", "2013", "1988", "1958", "1982", "2016", "1971", "2003", "2001", "2015", "2016"), journal.title = c("Clin Microbiol Rev", "Curr Top Microbiol Immunol", "Transbound Emerg Dis", "Transbound Emerg Dis", "Rev Sci Tech", "Vet Rec", _x000D_
"Prev Vet Med", NA, "Prev Vet Med", "Prev Vet Med", "J Vet Diagn Invest", "Prev Vet Med", "Prev Vet Med", "Vet Rec", "Vet Rec", "Science", "Prev Vet Med", "Vaccine", "Vaccine", "Vaccine", "Vaccine", "PLoS One", "Vet J", "Vaccine", "J Comp Pathol", "J Comp Pathol", "Vet Res", "J Comp Pathol", "J Vet Sci", "Res Vet Sci", "PLoS One", "Transbound Emerg Dis", "J Virol", "J Am Vet Med Assoc", "Vet Pathol", "Vet J", "J Clin Microbiol", "Vet Microbiol", "J Am Stat Assoc", "Biometrika", NA, "Vet Bull", "J Comp Pathol", _x000D_
"Vet Rec", "Arch Virol", "Front Vet Sci"), volume.title = c(NA, NA, NA, NA, NA, NA, NA, "Impact of Animal Disease Outbreaks and Alternative Control Practices on Agricultural Markets and Trade: The Case of FMD", NA, NA, NA, NA, NA, NA, NA, NA, NA, NA, NA, NA, NA, NA, NA, NA, NA, NA, NA, NA, NA, NA, NA, NA, NA, NA, NA, NA, NA, NA, NA, NA, "R: A Language and Environment for Statistical Computing", NA, NA, NA, NA, NA))</t>
  </si>
  <si>
    <t>list(DOI = c("10.13039/100008287", "10.13039/100007917"), name = c("Science and Technology Directorate", "Agricultural Research Service"), doi.asserted.by = c("publisher", "publisher"), award = c("HSHQDC-11-X-00189", "1940-32000-057-00D"), id.id = c("10.13039/100008287", "10.13039/100007917"), id.id.type = c("DOI", "DOI"), id.asserted.by = c("publisher", "publisher"))</t>
  </si>
  <si>
    <t>2017-10</t>
  </si>
  <si>
    <t>103-113</t>
  </si>
  <si>
    <t>A quantitative risk-analysis for introduction of Bovine Viral Diarrhoea Virus in the Netherlands through cattle imports</t>
  </si>
  <si>
    <t>https://doi.org/10.1016/j.prevetmed.2017.08.003</t>
  </si>
  <si>
    <t>list(given = c("I.M.G.A.", "M.H.", "L.", "K.W.H.", "G."), family = c("Santman-Berends", "Mars", "Van Duijn", "Van den Broek", "Van Schaik"), sequence = c("first", "additional", "additional", "additional", "additional"))</t>
  </si>
  <si>
    <t>list(URL = c("https://api.elsevier.com/content/article/PII:S0167587717300065?httpAccept=text/xml", "https://api.elsevier.com/content/article/PII:S0167587717300065?httpAccept=text/plain"), content.type = c("text/xml", "text/plain"), content.version = c("vor", "vor"), intended.application = c("text-mining", "text-mining"))</t>
  </si>
  <si>
    <t>list(year = c("1991", "2011", "2013", "2010", "1998", "2010", "1998", "1998", "2002", "2005", "2000", "2016", "2005", "2014", "2016", "2005", "2013", "2014", "2013", "2014", "2003", "2005", "2006", "1995", "1999", "2003", "2005", "2012", "2008", "2005", "2015", "2013", "2013", "2006", "1999", "2005", "2006", "2003", "2005", "1984", "1993", "2010", "2013", "2004", "1994", "1993", "2005", "2014", "1999", "2005", "2014", "1995", "2010", "2011", "2005", "2010", "2016", "2014", "2012", "2015", "2012", _x000D_
"1999", "2005", "1983", "2002", "2012", "2008", "2000", "1990", "2014"), series.title = c("Infectious Diseases of Humans", NA, NA, NA, NA, NA, NA, NA, NA, "Council Regulation (EC) 1/2005 of 22 December 2004 on the Protection of Animals During Transport and Related Operations and Amending Directives 64/432/EEC and 93/119/EC and Regulation (EC) No 1255/97", "In: Proceedings of the 9th International Symposium on Veterinary Epidemiology and Economics", "European Statistics", "Bovine Viral Diarrhoea Virus–Diagnosis, Management and Control, First Edition", _x000D_
NA, NA, NA, NA, NA, NA, NA, "Verzekeren van diergezondheid in de melkveesector; een risicoanalyse", "Bovine Viral Diarrhea Virus ?Diagnosis, Management, and Control", NA, NA, NA, NA, NA, NA, "Supply Chain Regulations for Transport of Veal Calves in the Netherlands: Voorschriften Transporteurs, in Dutch", NA, NA, NA, NA, NA, NA, NA, NA, NA, NA, NA, NA, "In: 26th World Buiatrics Congress", "Microsoft Excel 2010 Version 14.0.6024.1000 Part of Microsoft Office Standard", NA, NA, NA, NA, NA, NA, NA, "Risk Analysis and Simulation Add-in for Microsoft Excel Version 6.3.1", _x000D_
NA, NA, NA, NA, NA, NA, NA, NA, NA, NA, NA, NA, NA, NA, NA, "Risk Analysis, a Quantitative Guide", NA, NA, NA), author = c("Anderson", "Barret", "Bedeković", "Bishop", "Bitch", "Blanchard", "Bolin", "Bruschke", "Couvreur", "EC", "Ersbøll", "Eurostat", "Evermann", "Foddai", "Foddai", "Fourichon", "Gates", "Gates", "Graham", "Graham", "Hogeveen", "Houe", "Houe", "Houe", "Houe", "Houe", "Hult", "Humphry", "IKB", "Joly", "Kövágó", "Kuta", "Laanen", "Liebler-Tenorio", "Lindberg", "Lindberg", "Lindberg", _x000D_
"Lindberg", "Mars", "McClurkin", "McGowan", "Meier", "Microsoft Corporation", "Mockeliüniene", "Moerman", "Niskanen", "Niza-Ribeiro", "Norström", "Nuotio", "Obritzhauser", "Palisade", "Potgieter", "Presi", "Presi", "Rikula", "Rossmanith", "Santman-Berends", "Sarrazin", "Stott", "Strong", "Tavella", "Valle", "Valle", "Van Oirschot", "Van Schaik", "Voas", "Vose", "Waage", "Wilhelmsen", "Williams"), key = c("10.1016/j.prevetmed.2017.08.003_bib0005", "10.1016/j.prevetmed.2017.08.003_bib0010", "10.1016/j.prevetmed.2017.08.003_bib0015", _x000D_
"10.1016/j.prevetmed.2017.08.003_bib0020", "10.1016/j.prevetmed.2017.08.003_bib0025", "10.1016/j.prevetmed.2017.08.003_bib0030", "10.1016/j.prevetmed.2017.08.003_bib0035", "10.1016/j.prevetmed.2017.08.003_bib0040", "10.1016/j.prevetmed.2017.08.003_bib0045", "10.1016/j.prevetmed.2017.08.003_bib0050", "10.1016/j.prevetmed.2017.08.003_bib0055", "10.1016/j.prevetmed.2017.08.003_bib0060", "10.1016/j.prevetmed.2017.08.003_bib0065", "10.1016/j.prevetmed.2017.08.003_bib0070", "10.1016/j.prevetmed.2017.08.003_bib0075", _x000D_
"10.1016/j.prevetmed.2017.08.003_bib0080", "10.1016/j.prevetmed.2017.08.003_bib0085", "10.1016/j.prevetmed.2017.08.003_bib0090", "10.1016/j.prevetmed.2017.08.003_bib0095", "10.1016/j.prevetmed.2017.08.003_bib0100", "10.1016/j.prevetmed.2017.08.003_bib0105", "10.1016/j.prevetmed.2017.08.003_bib0110", "10.1016/j.prevetmed.2017.08.003_bib0115", "10.1016/j.prevetmed.2017.08.003_bib0120", "10.1016/j.prevetmed.2017.08.003_bib0125", "10.1016/j.prevetmed.2017.08.003_bib0130", "10.1016/j.prevetmed.2017.08.003_bib0135", _x000D_
"10.1016/j.prevetmed.2017.08.003_bib0140", "10.1016/j.prevetmed.2017.08.003_bib0145", "10.1016/j.prevetmed.2017.08.003_bib0150", "10.1016/j.prevetmed.2017.08.003_bib0155", "10.1016/j.prevetmed.2017.08.003_bib0160", "10.1016/j.prevetmed.2017.08.003_bib0165", "10.1016/j.prevetmed.2017.08.003_bib0170", "10.1016/j.prevetmed.2017.08.003_bib0175", "10.1016/j.prevetmed.2017.08.003_bib0180", "10.1016/j.prevetmed.2017.08.003_bib0185", "10.1016/j.prevetmed.2017.08.003_bib0190", "10.1016/j.prevetmed.2017.08.003_bib0195", _x000D_
"10.1016/j.prevetmed.2017.08.003_bib0200", "10.1016/j.prevetmed.2017.08.003_bib0205", "10.1016/j.prevetmed.2017.08.003_bib0210", "10.1016/j.prevetmed.2017.08.003_bib0215", "10.1016/j.prevetmed.2017.08.003_bib0220", "10.1016/j.prevetmed.2017.08.003_bib0225", "10.1016/j.prevetmed.2017.08.003_bib0230", "10.1016/j.prevetmed.2017.08.003_bib0235", "10.1016/j.prevetmed.2017.08.003_bib0240", "10.1016/j.prevetmed.2017.08.003_bib0245", "10.1016/j.prevetmed.2017.08.003_bib0250", "10.1016/j.prevetmed.2017.08.003_bib0255", _x000D_
"10.1016/j.prevetmed.2017.08.003_bib0260", "10.1016/j.prevetmed.2017.08.003_bib0265", "10.1016/j.prevetmed.2017.08.003_bib0270", "10.1016/j.prevetmed.2017.08.003_bib0275", "10.1016/j.prevetmed.2017.08.003_bib0280", "10.1016/j.prevetmed.2017.08.003_bib0285", "10.1016/j.prevetmed.2017.08.003_bib0290", "10.1016/j.prevetmed.2017.08.003_bib0295", "10.1016/j.prevetmed.2017.08.003_bib0300", "10.1016/j.prevetmed.2017.08.003_bib0305", "10.1016/j.prevetmed.2017.08.003_bib0310", "10.1016/j.prevetmed.2017.08.003_bib0315", _x000D_
"10.1016/j.prevetmed.2017.08.003_bib0320", "10.1016/j.prevetmed.2017.08.003_bib0325", "10.1016/j.prevetmed.2017.08.003_bib0330", "10.1016/j.prevetmed.2017.08.003_bib0335", "10.1016/j.prevetmed.2017.08.003_bib0340", "10.1016/j.prevetmed.2017.08.003_bib0345", "10.1016/j.prevetmed.2017.08.003_bib0350"), doi.asserted.by = c(NA, "crossref", "crossref", "crossref", "crossref", "crossref", "crossref", "crossref", "crossref", NA, NA, NA, NA, "crossref", "crossref", "crossref", "crossref", "crossref", "crossref", _x000D_
"crossref", NA, NA, "crossref", "crossref", "crossref", "crossref", "crossref", "crossref", NA, "crossref", "crossref", "crossref", "crossref", "crossref", "crossref", "crossref", "crossref", "crossref", "crossref", NA, "crossref", NA, NA, "crossref", "crossref", "crossref", "crossref", "crossref", "crossref", "crossref", NA, "crossref", "crossref", "crossref", "crossref", "crossref", "crossref", "crossref", "crossref", "crossref", NA, "crossref", "crossref", "crossref", "crossref", "crossref", NA, _x000D_
"crossref", "crossref", "crossref"), first.page = c(NA, "12", "125", "644", "137", "128", "135", "23", "17", NA, "520", NA, "105", "75", NA, "177", "285", "110", "99", "164", NA, "35", "427", "521", "89", "137", "143", "445", NA, "209", "255", "149", "508", "363", "197", "55", "961", "1", "43", "156", "39", NA, NA, "51", "115", "341", "81", "37", "231", "127", NA, "501", "137", "112", "139", "143", "103", "244", "12", NA, "326", "165", "189", "321", "279", "278", NA, "123", "235", "580"), DOI = c(NA, _x000D_
"10.1186/2046-0481-64-12", "10.2754/avb201382020125", "10.1136/vr.c5256", "10.1016/S0378-1135(00)00270-4", "10.1177/104063871002200127", "10.1177/104063879801000203", "10.1016/S0378-1135(98)00249-1", "10.1016/S0168-1702(02)00014-X", NA, NA, NA, NA, "10.1016/j.prevetmed.2014.05.005", "10.1186/s12917-016-0744-2", "10.1016/j.prevetmed.2005.08.018", "10.1016/j.prevetmed.2013.07.017", "10.1186/s13567-014-0110-y", "10.1016/j.prevetmed.2013.07.011", "10.1136/vr.101814", NA, NA, "10.1177/104063870601800501", _x000D_
"10.1016/S0749-0720(15)30465-5", "10.1016/S0378-1135(98)00262-4", "10.1016/S1045-1056(03)00030-7", "10.1016/j.prevetmed.2005.04.005", "10.1136/vr.100542", NA, "10.1016/j.prevetmed.2005.07.016", "10.1556/AVet.2015.023", "10.2478/bvip-2013-0028", "10.1016/j.tvjl.2013.08.029", "10.1111/j.1439-0450.2006.00992.x", "10.1016/S0378-1135(98)00270-3", "10.1016/j.prevetmed.2005.07.018", "10.20506/rst.25.3.1703", "10.1080/01652176.2003.9695140", "10.1016/j.prevetmed.2005.08.005", NA, "10.1136/vr.133.2.39", NA, _x000D_
NA, "10.1016/j.vetmic.2003.11.008", "10.1080/01652176.1994.9694430", "10.1136/vr.133.14.341", "10.1016/j.prevetmed.2005.06.005", "10.1016/j.prevetmed.2014.06.012", "10.1016/S0378-1135(98)00272-7", "10.1016/j.prevetmed.2005.08.008", NA, "10.1016/S0749-0720(15)30464-3", "10.1016/j.vetmic.2009.09.054", "10.1016/j.prevetmed.2011.01.012", "10.1016/j.prevetmed.2005.08.010", "10.1016/j.vetmic.2009.09.055", "10.1016/j.prevetmed.2016.10.002", "10.1016/j.tvjl.2014.07.010", "10.1186/2046-0481-65-12", "10.1371/journal.pone.0124689", _x000D_
NA, "10.1016/S0167-5877(99)00030-6", "10.1016/j.prevetmed.2005.07.017", "10.1016/0378-1135(83)90048-2", "10.1016/S0167-5877(02)00004-1", "10.1136/vr.e1777", NA, "10.1016/S0167-5877(99)00084-7", "10.1177/030098589002700404", "10.1136/vr.102049"), article.title = c(NA, "Considerations on BVDV eradication for the Irish livestock industry", "Influence of category, herd size, grazing and management on epidemiology of bovine viral diarrhoea in dairy herds", "Indications of a relationship between buying-in policy and infectious diseases on dairy farms in Wales", _x000D_
"Experiences from the Danish programme for eradication of bovine virus diarrhoea (BVD) 1994-1998 with special reference to legislation and causes of infection", "An outbreak of late-term abortions, premature births, and congenital deformities associated with a bovine viral diarrhea virus 1 subtype b that induces thrombocytopenia", "Prevalence of bovine viral diarrhea virus genotypes and antibody against those viral genotypes in fetal bovine serum", "Distribution of bovine virus diarrhoea virus in tissues and white blood cells of cattle during acute infection", _x000D_
"Genetic and antigenic variability in bovine viral diarrhea virus (BVDV) isolates from Belgium", NA, "Epidemiological modelling of infectious disease in animals: bovine virus diarrhoea in Danish dairy herds", NA, "Clinical features", "Quantitative assessment of the risk of introduction of bovineviral diarrhea virus in Danish dairy herds", "Evaluation of temporal surveillance system sensitivity and freedom from bovine viral diarrhea in Danish dairy herds using scenario tree modelling", "Quantification of economic losses consecutive to infection of a dairy herd with bovine viral diarrhoea virus", _x000D_
"Relative associations of cattle movements, local spread, and biosecurity with bovine viral diarrhoea virus (BVDV) seropositivity in beef and dairy herds", "Not all cows are epidemiologically equal: quantifying the risks of bovine viral diarrhoea virus (BVDV) transmission through cattle movements", "Herd-level factors associated with the presence of bovine viral diarrhoea virus in herds participating in the voluntary phase of the Irish national eradication programme", "Development and review of the voluntary phase of a national BVD eradication programme in Ireland", _x000D_
NA, "Risk assessment", "Test strategies in bovine viral diarrhoea virus control and eradication campaigns in Europe", "Epidemiology of bovine virus diarrhoea virus", "Epidemiological features and economical importance of bovine virus diarrhoea virus (BVDV) infections", "Economic impact of BVDV infection in dairies", "Experiences from BVDV control in Sweden", "Prevalence of antibodies to bovine viral diarrhoea virus in bulk tank milk and associated risk factors in Scottish dairy herds", NA, "Description and first results of a BVDV control scheme in Brittany (western France)", _x000D_
"Seroprevalence of Bovine Viral Diarrhoea Virus in Hungary- situation before lanching an eradication campaign", "Monitoring of Bovine Viral Diarrhoea Virus (BVDV) infection in Polish dairy herds using bulk tank milk samples", "Relationship between biosecurity and production/antimicrobial treatment characteristics in pig herds", "Incidence of BVDV1 and BVDV2 infections in cattle submitted for necropsy in Northern Germany", "Principles for eradication of bovine viral diarrhoea virus (BVDV) infections in cattle populations", _x000D_
"Characteristics in the epidemiology of bovine viral diarrhea virus (BVDV) of relevance to control", "The control of bovine viral diarrhoea virus in Europe: today and in the future", "Bovine viral diarrhoea virus infections and its control", "Diagnostic assays applied in BVDV control in the Netherlands", "Production of cattle immunotolerant to bovine viral diarrhea virus", "Increased reproductive losses in cattle infectious with bovine viral diarrhea virus infection around the time of insemination", _x000D_
"BVDV eradication will become mandatory for all German states as from 2011", NA, "Prevalence and epidemiological features of bovine viral diarrhoea virus infection in Lithuania", "Clinical consequences of a bovine virus diarrhea virus-infection in a dairy-herd – a longitudinal-study", "Relationship between the levels of antibodies to bovine viral diarrhoea virus in bulk tank milk and the prevalence of cows exposed to the virus", "Estimated BVDV-prevalence, –contact and –vaccine use in dairy herds in northern Portugal", _x000D_
"Estimation of the probability of freedom from bovine virus diarrhoea virus in Norway using scenario tree modelling", "Prevalence and geographic distribution of bovine viral diarrhoea (BVD) infection in Finland 1993-1997", "BVDV infection risk in the course of the volutary BVDV eradication program in Strya/Austria", NA, "Immunology of bovine viral diarrhea virus", "BVD eradication in Switzerland – a new approach", "Bovine viral diarrhoea (BVD) eradication in Switzerland −experiences of the first two years", _x000D_
"Bovine viral diarrhoea virus control in Finland 1998-2004", "Voluntary and compulsory eradication of bovine viral diarrhoea virus in Lower Austria", "Surveillance of cattle health in the Netherlands: monitoring trends and developments using routinely collected cattle census data", "Virulence comparison and quantification of horizontal bovine viral diarrhoea virus transmission following experimental infection in calves", "Predicted costs and benefits of eradicating BVDV from Ireland", "Viral dose and immunosuppression modulate the progression of acute BVDV-1 infection in calves: evidence of long term persistence after intra-Nasal infection", _x000D_
"Investigation to the specificity of positive BVDV results in ear notch samples: review on the five-year-old experience in the autonomous province of Bolzano (Italy)", "Factors associated with being a bovine-virus diarrhoea (BVD) seropositive dairy herd in the More and Romsdal County of Norway", "Ten years of bovine virus diarrhoea virus (BVDV) control in Norway: a cost-benefit analysis", "Congenital infections with nonarbo togavirusses", "Probability of and risk factors for introduction of infectious diseases into Dutch SPF dairy farms: a cohort study", _x000D_
"Working together to eradicate BVD in Scotland", NA, "Influence of new infection with bovine virus diarrhoea virus on udder health in Norwegian dairy cows", "Experimental primary postnatal bovine viral diarrhoea viral infections in six-month old calves", "Risk factors associated with high bulk milk antibody levels to common pathogens in UK dairies"), volume = c(NA, "64", "82", "167", "77", "22", "10", "64", "85", NA, NA, NA, NA, "116", NA, "72", "112", NA, "112", "174", NA, NA, "18", "11", "64", _x000D_
"31", "72", "171", NA, "72", "63", "57", "198", "53", "64", "72", "25", "25", "72", "48", "133", NA, NA, "99", "16", "133", "72", "116", NA, "72", NA, "11", "142", "99", "72", "142", "134", "202", "65", NA, "125", "40", "72", "8", "54", "170", NA, "43", "27", "174"), journal.title = c(NA, "Irish Vet. J.", "Acta Vet. Brno", "Vet. Rec.", "Vet. Mic.", "J. Vet. Diagn. Invest.", "J. Vet. Diagn. Invest.", "Vet. Mic.", "Virus Res.", NA, NA, NA, NA, "Prev. Vet. Med.", "BVC Vet. Res.", "Prev. Vet. Med.", _x000D_
"Prev. Vet. Med.", "Vet. Res.", "Prev. Vet. Med.", "Vet. Rec.", NA, NA, "J. Vet. Diagn. Invest.", "Vet. Clin. North. Am. Food. Anim. Pract.", "Vet. Microbiol.", "Biologicals", "Prev. Vet. Med.", "Vet. Rec.", NA, "Prev. Vet. Med.", "Acta Vet. Hung.", "Bull. the Vet. Inst. Pulawy", "Vet. J.", "J. Vet. Med. B. Infect. Dis. Vet. Public Health", "Vet. Mic.", "Prev. Vet. Med.", "Rev. Scient. Tech.", "Rev. Vet. Q.", "Prev. Vet. Med.", "Can. J. Comp. Med.", "Vet. Rec.", NA, NA, "Vet. Mic.", "Vet. Q.", "Vet. Rec.", _x000D_
"Prev. Vet. Med.", "Prev. Vet. Med.", "Vet. Mic.", "Prev. Vet. Med.", NA, "Vet. Clinics North Am. –Food Anim. Pract.", "Vet. Mic.", "Prev. Vet. Med.", "Prev. Vet. Med.", "Vet. Mic.", "Prev. Vet. Med.", "Vet. J.", "Irish Vet. J.", "PLoS One", "Berl. Munchener Tierartz Wochenschr.", "Prev. Vet. Med.", "Prev. Vet. Med.", "Vet. Mic.", "Prev. Vet. Med.", "Vet. Rec.", NA, "Prev. Vet. Med.", "Vet. Pathol.", "Vet. Rec."))</t>
  </si>
  <si>
    <t>S0167587717300065</t>
  </si>
  <si>
    <t>list(DOI = "10.13039/501100004725", name = "Ministry of Economic Affairs", doi.asserted.by = "publisher", id.id = "10.13039/501100004725", id.id.type = "DOI", id.asserted.by = "publisher")</t>
  </si>
  <si>
    <t>list(date = "2017-10-01", content.version = "tdm", delay.in.days = 0, URL = "https://www.elsevier.com/tdm/userlicense/1.0/")</t>
  </si>
  <si>
    <t>list(value = c("Elsevier", "A quantitative risk-analysis for introduction of Bovine Viral Diarrhoea Virus in the Netherlands through cattle imports", "Preventive Veterinary Medicine", "https://doi.org/10.1016/j.prevetmed.2017.08.003", "article", "© 2017 Published by Elsevier B.V."), name = c("publisher", "articletitle", "journaltitle", "articlelink", "content_type", "copyright"), label = c("This article is maintained by", "Article Title", "Journal Title", "CrossRef DOI link to publisher maintained version", _x000D_
"Content Type", "Copyright"))</t>
  </si>
  <si>
    <t>Viruses</t>
  </si>
  <si>
    <t>10.3390/v6062287</t>
  </si>
  <si>
    <t>1999-4915</t>
  </si>
  <si>
    <t>2014-06-06</t>
  </si>
  <si>
    <t>2287-2327</t>
  </si>
  <si>
    <t>https://doi.org/10.3390/v6062287</t>
  </si>
  <si>
    <t>&lt;jats:p&gt;Peste des petits ruminants (PPR) is caused by a Morbillivirus that belongs to the family Paramyxoviridae. PPR is an acute, highly contagious and fatal disease primarily affecting goats and sheep, whereas cattle undergo sub-clinical infection. With morbidity and mortality rates that can be as high as 90%, PPR is classified as an OIE (Office International des Epizooties)-listed disease. Considering the importance of sheep and goats in the livelihood of the poor and marginal farmers in Africa and South Asia, PPR is an important concern for food security and poverty alleviation. PPR virus (PPRV) and rinderpest virus (RPV) are closely related Morbilliviruses. Rinderpest has been globally eradicated by mass vaccination. Though a live attenuated vaccine is available against PPR for immunoprophylaxis, due to its instability in subtropical climate (thermo-sensitivity), unavailability of required doses and insufficient coverage (herd immunity), the disease control program has not been a great success. Further, emerging evidence of poor cross neutralization between vaccine strain and PPRV strains currently circulating in the field has raised concerns about the protective efficacy of the existing PPR vaccines. This review summarizes the recent advancement in PPRV replication, its pathogenesis, immune response to vaccine and disease control. Attempts have also been made to highlight the current trends in understanding the host susceptibility and resistance to PPR.&lt;/jats:p&gt;</t>
  </si>
  <si>
    <t>list(given = c("Naveen", "Sunil", "Sudhir", "Shoor", "Shalini", "Kundan", "Hinh"), family = c("Kumar", "Maherchandani", "Kashyap", "Singh", "Sharma", "Chaubey", "Ly"), sequence = c("first", "additional", "additional", "additional", "additional", "additional", "additional"), affiliation.name = c("Virology Laboratory, Division of Animal Health, Central Institute for Research on Goats,  Makhdoom, P.O. Farah, Mathura, UP 281122, India", "Department of Veterinary Microbiology and Biotechnology, Rajasthan University of Veterinary and Animal Sciences, Bikaner, Rajasthan 334001, India", _x000D_
"Department of Veterinary Microbiology and Biotechnology, Rajasthan University of Veterinary and Animal Sciences, Bikaner, Rajasthan 334001, India", "Virology Laboratory, Division of Animal Health, Central Institute for Research on Goats,  Makhdoom, P.O. Farah, Mathura, UP 281122, India", "Department of Veterinary Physiology and Biochemistry, Lala Lajpat Rai University of Veterinary and Animal Sciences, Hisar, Haryana 125004, India", "Virology Laboratory, Division of Animal Health, Central Institute for Research on Goats,  Makhdoom, P.O. Farah, Mathura, UP 281122, India", _x000D_
"Veterinary and Biomedical Sciences Department, University of Minnesota, 1988 Fitch Ave.,  Ste 295, Saint Paul, MN 55108, USA"), ORCID = c(NA, NA, NA, NA, NA, "https://orcid.org/0000-0002-5940-4638", NA), authenticated.orcid = c(NA, NA, NA, NA, NA, FALSE, NA))</t>
  </si>
  <si>
    <t>list(URL = "https://www.mdpi.com/1999-4915/6/6/2287/pdf", content.type = "unspecified", content.version = "vor", intended.application = "similarity-checking")</t>
  </si>
  <si>
    <t>list(key = c("ref_1", "ref_2", "ref_3", "ref_4", "ref_5", "ref_6", "ref_7", "ref_8", "ref_9", "ref_10", "ref_11", "ref_12", "ref_13", "ref_14", "ref_15", "ref_16", "ref_17", "ref_18", "ref_19", "ref_20", "ref_21", "ref_22", "ref_23", "ref_24", "ref_25", "ref_26", "ref_27", "ref_28", "ref_29", "ref_30", "ref_31", "ref_32", "ref_33", "ref_34", "ref_35", "ref_36", "ref_37", "ref_38", "ref_39", "ref_40", "ref_41", "ref_42", "ref_43", "ref_44", "ref_45", "ref_46", "ref_47", "ref_48", "ref_49", "ref_50", _x000D_
"ref_51", "ref_52", "ref_53", "ref_54", "ref_55", "ref_56", "ref_57", "ref_58", "ref_59", "ref_60", "ref_61", "ref_62", "ref_63", "ref_64", "ref_65", "ref_66", "ref_67", "ref_68", "ref_69", "ref_70", "ref_71", "ref_72", "ref_73", "ref_74", "ref_75", "ref_76", "ref_77", "ref_78", "ref_79", "ref_80", "ref_81", "ref_82", "ref_83", "ref_84", "ref_85", "ref_86", "ref_87", "ref_88", "ref_89", "ref_90", "ref_91", "ref_92", "ref_93", "ref_94", "ref_95", "ref_96", "ref_97", "ref_98", "ref_99", "ref_100", _x000D_
"ref_101", "ref_102", "ref_103", "ref_104", "ref_105", "ref_106", "ref_107", "ref_108", "ref_109", "ref_110", "ref_111", "ref_112", "ref_113", "ref_114", "ref_115", "ref_116", "ref_117", "ref_118", "ref_119", "ref_120", "ref_121", "ref_122", "ref_123", "ref_124", "ref_125", "ref_126", "ref_127", "ref_128", "ref_129", "ref_130", "ref_131", "ref_132", "ref_133", "ref_134", "ref_135", "ref_136", "ref_137", "ref_138", "ref_139", "ref_140", "ref_141", "ref_142", "ref_143", "ref_144", "ref_145", "ref_146", _x000D_
"ref_147", "ref_148", "ref_149", "ref_150", "ref_151", "ref_152", "ref_153", "ref_154", "ref_155", "ref_156", "ref_157", "ref_158", "ref_159", "ref_160", "ref_161", "ref_162", "ref_163", "ref_164", "ref_165", "ref_166", "ref_167", "ref_168", "ref_169", "ref_170", "ref_171", "ref_172", "ref_173", "ref_174", "ref_175", "ref_176", "ref_177", "ref_178", "ref_179", "ref_180", "ref_181", "ref_182", "ref_183", "ref_184", "ref_185", "ref_186", "ref_187", "ref_188", "ref_189", "ref_190", "ref_191", "ref_192", _x000D_
"ref_193", "ref_194", "ref_195", "ref_196", "ref_197", "ref_198", "ref_199", "ref_200", "ref_201", "ref_202", "ref_203", "ref_204", "ref_205", "ref_206", "ref_207", "ref_208", "ref_209", "ref_210", "ref_211", "ref_212", "ref_213", "ref_214", "ref_215", "ref_216", "ref_217", "ref_218", "ref_219", "ref_220", "ref_221", "ref_222", "ref_223", "ref_224", "ref_225", "ref_226", "ref_227", "ref_228", "ref_229", "ref_230", "ref_231", "ref_232", "ref_233", "ref_234", "ref_235", "ref_236", "ref_237", "ref_238", _x000D_
"ref_239", "ref_240", "ref_241", "ref_242", "ref_243", "ref_244", "ref_245", "ref_246", "ref_247", "ref_248", "ref_249", "ref_250", "ref_251", "ref_252", "ref_253", "ref_254", "ref_255", "ref_256", "ref_257", "ref_258", "ref_259"), first.page = c("16", NA, "268", "5435", "321", "383", NA, "449", "521", "321", "225", "1197", NA, "602", "305", "11", "127", "163", "573", NA, NA, NA, "250", "119", "2021", "922", "776", "2033", NA, "210", "272", "23606", "26", "85", "158", "687", "44567", "4901", "1", _x000D_
"69", "83", "1117", "23", "1019", "185", "5276", "7174", "86", "475", "851", "10480", "3206", "7894", "7433", "2443", "1703", "7654", "15124", "5995", "11437", "8821", "597", "627", "11684", "2762", "23", "6770", NA, "33026", "9112", "1241", "8527", "6155", "1367", "10292", "4200", "388", "8101", "7352", "487", "908", "193", "1695", "2603", "80", "9633", "134", "44", "8124", NA, "231", "306", NA, "e1002240", "4630", "2448", "75", "6743", "324", "3873", "314", "331", "e82343", "259", "317", "e31561", _x000D_
"38", "11", "29", "60", "3501", "732", "463", "1416", "21924", "139", "10374", "9911", "123", "373", "1356", "35", "101", "79", "1", "375", "22", "69", "112", "71", "8330", "351", "7555", "2991", "7635", "177", "e57063", "603", "95", "83", "117", NA, "152", "4816", "5591", "386", "1627", "24", "2137", "1", "590", "1255", NA, "228", NA, "85", "2767", "e55830", "47", "35", "153", "479", "113", "141", "178", "81", "45", "289", "3738", "240", "46", "e87145", "85", "517", "541", "9", "48", "163", "217", _x000D_
"1457", "6676", "13194", "3579", "135", "324", "69", "238", "935", "443", "203", "295", "869", "260", "708", "51", "402", "1329", "1", "313", "161", "1643", "38", "15", "1223", "149", "111", "1093", "969", "106", "209", "219", "301", "212", "4728", "343", "879", "1", "287", "834", "785", "4983", "3870", "425", "655", "1571", "4742", "88", "9039", "2019", "266", "9385", "36", "525", "6829", "1410", "11", "7116", "568", "152", "272", "1", "e37170", "479", "6058", "2548", "295", "5679", NA, "170", "726", _x000D_
"72", "98", "2818", "5553", "9880", "301", "13", "1907", "37"), article.title = c("La peste des petits ruminants", NA, "Classification of peste des petits ruminants virus as the fourth member of the genus morbillivirus", "Feline Morbillivirus, a previously undescribed Paramyxovirus associated with tubulointerstitial nephritis in domestic cats", "Adaptation of the virus of peste des petits ruminants virus to tissue cultures", "Note sur la structure du virus de la peste des petits ruminants", NA, "Possible control and eradication of peste des petits ruminants from India: Technical aspects", _x000D_
"The detection of antibody against peste des petits ruminants virus in sheep, goats, cattle and buffaloes", "Protection of goats against peste des Petits Ruminants with attenuated rinderpest virus", "The detection of antibodies against peste des petits ruminants virus in cattle, sheep and goats and the possible implications to rinderpest control programmes", "Peste des petits ruminants virus (PPRV) infection; its association with species, seasonal variations and geography", NA, "Peste des petits ruminants of sheep in India", _x000D_
"Peste des petits ruminants has been widely present in southern India since, if not before, the late 1980s", "Control of peste des petits ruminants and poverty alleviation?", "Differentiation of rinderpest and peste des petits ruminants viruses using specific cDNA clones", "Investigation of a new pathological condition of camels in Ethiopia", "Isolation of peste des petits ruminants virus from an outbreak in Indian buffalo (bubalus bubalis)", NA, NA, NA, "Reverse genetics for peste des petits ruminants virus (PPRV): Promoter and protein specificities", _x000D_
"Full genome sequence of peste des petits ruminants virus, a member of the Morbillivirus genus", "Matrix protein and glycoproteins F and H of peste des petits ruminants virus function better as a homologous complex", "The fusion core complex of the Peste des petits ruminants virus is a six-helix bundle assembly", "Cloning and expression of the nucleoprotein of Peste des petits ruminants virus in baculovirus for use in serological diagnosis", "Comparison of proteins induced in cells infected with rinderpest and peste des petits ruminants viruses", _x000D_
NA, "Identification of a cytotoxic T-cell epitope on the recombinant nucleocapsid proteins of rinderpest and peste des petits ruminants viruses presented as assembled nucleocapsids", "Domains of the Measles virus N protein required for binding to P protein and self-assembly", "Phosphoprotein of the rinderpest virus forms a tetramer through a coiled coil region important for biological function. A structural insight", "Sequence analysis of the phosphoprotein gene of peste des petits ruminants virus of Chinese origin", _x000D_
"Sequence analysis of the phosphoprotein gene of peste des petits ruminants (PPRV) virus: Editing of the gene transcript", "Comparative nucleotide sequence analysis of the phosphoprotein gene of peste des petits ruminants vaccine virus of Indian origin", "Cellular casein kinase II-mediated phosphorylation of rinderpest virus P protein is a prerequisite for its role in replication/transcription of the genome", "Crystal structure of the Measles virus phosphoprotein domain responsible for the induced folding of the C-terminal domain of the nucleoprotein", _x000D_
"Complexes of sendai virus NP-P and P-L proteins are required for defective interfering particle genome replication in vitro", "Expression, purification and characterization of two truncated peste des petits ruminants virus matrix proteins in Escherichia coli, and production of polyclonal antibodies against this protein", "The matrix protein gene sequence analysis reveals close relationship between peste des petits ruminants virus (PPRV) and dolphin Morbillivirus", "Analysis of the matrix protein gene sequence of the Asian lineage of peste des petits ruminants vaccine virus", _x000D_
"Nucleocapsid incorporation into parainfluenza virus is regulated by specific interaction with matrix protein", "Mapping the peste des petits ruminants virus nucleoprotein: Identification of two domains involved in protein self-association", "Polarized glycoprotein targeting affects the spread of Measles virus in vitro and in vivo", "Inefficient Measles virus budding in murine CD46 fibroblasts", "Polarized budding of Measles virus is not determined by viral surface glycoproteins", "Importance of the cytoplasmic tails of the Measles virus glycoproteins for fusogenic activity and the generation of recombinant Measles viruses", _x000D_
"The fusion protein of Peste des petits ruminants virus mediates biological fusion in the absence of hemagglutinin-neuraminidase protein", "Identification of biological activities of paramyxovirus glycoproteins. Activation of cell fusion, hemolysis, and infectivity of proteolytic cleavage of an inactive precursor protein of sendai virus", "Intracellular processing of the Newcastle disease virus fusion glycoprotein", "Probing the spatial organization of Measles virus fusion complexes", "Engineered serine protease inhibitor prevents furin-catalyzed activation of the fusion glycoprotein and production of infectious Measles virus", _x000D_
"Canine distemper virus and Measles virus fusion glycoprotein trimers: Partial membrane-proximal ectodomain cleavage enhances function", "Membrane penetration of sendai virus glycoproteins during the early stages of fusion with liposomes as determined by hydrophobic photoaffinity labeling", "Studies on the fusion peptide of a Paramyxovirus fusion glycoprotein: Roles of conserved residues in cell fusion", "A leucine zipper structure present in the Measles virus fusion protein is not required for its tetramerization but is essential for fusion", _x000D_
"Mutations in the fusion peptide and heptad repeat regions of the Newcastle disease virus fusion protein block fusion", "Interaction of fluorescently labeled analogues of the amino-terminal fusion peptide of Sendai virus with phospholipid membranes", "Mutational analysis of the leucine zipper motif in the Newcastle disease virus fusion protein", "The Measles virus fusion protein transmembrane region modulates availability of an active glycoprotein complex and fusion efficiency", "Reversible inhibition of the fusion activity of Measles virus F protein by an engineered intersubunit disulfide bridge", _x000D_
"Virus membrane fusion proteins: Biological machines that undergo a metamorphosis", "Virus-cell and cell-cell fusion", "Heptad-repeat regions of respiratory syncytial virus F1 protein form a six-membered coiled-coil complex", "N-(3-cyanophenyl)-2-phenylacetamide, an effective inhibitor of Morbillivirus-induced membrane fusion with low cytotoxicity", "The nucleotide sequence of the fusion protein gene of the peste des petits ruminants virus: The long untranslated region in the 5'-end of the F-protein gene of Morbilliviruses seems to be specific to each virus", _x000D_
"Characterization of a cleavage mutant of the Measles virus fusion protein defective in syncytium formation", NA, "Base of the Measles virus fusion trimer head receives the signal that triggers membrane fusion", "Conserved leucine residue in the head region of Morbillivirus fusion protein regulates the large conformational change during fusion activity", "The fusion protein of Peste des petits ruminants virus is a hemolysin", "Membrane fusion-mediated autophagy induction enhances morbillivirus cell-to-cell spread", _x000D_
"Sequence and structure alignment of Paramyxoviridae attachment proteins and discovery of enzymatic activity for a Morbillivirus hemagglutinin", "Development and characterization of a stable vero cell line constitutively expressing peste des petits ruminants virus (PPRV) hemagglutinin protein and its potential use as antigen in enzyme-linked immunosorbent assay for serosurveillance of PPRV", "Morbillivirus downregulation of CD46", "Identification of two amino acids in the hemagglutinin glycoprotein of Measles virus (MV) that govern hemadsorption, Hela cell fusion, and CD46 downregulation: Phenotypic markers that differentiate vaccine and wild-type MV strains", _x000D_
"Isolation, identification and characterization of a peste des petits ruminants virus from an outbreak in Nanakpur, India", "Role of a highly conserved N-terminal domain of the human parainfluenza virus type 3 RNA polymerase", "Identification of a single amino acid change in the human respiratory syncytial virus L protein that affects transcriptional termination", "Measles virus L protein evidences elements of ancestral RNA polymerase", "Measles virus P gene codes for two proteins", "Rinderpest virus C and V proteins interact with the major (L) component of the viral polymerase", _x000D_
"Nonstructural C protein is required for efficient Measles virus replication in human peripheral blood cells", "Rinderpest viruses lacking the C and V proteins show specific defects in growth and transcription of viral RNAs", "V and C proteins of Measles virus function as virulence factors in vivo", "Measles virus non-structural C protein modulates viral RNA polymerase activity by interacting with host protein SHCBP1", "The rinderpest virus non-structural C protein blocks the induction of type 1 interferon", _x000D_
"Different functions of the common P/V/W and V-specific domains of rinderpest virus V protein in blocking IFN signalling", "Expression of Measles virus V protein is associated with pathogenicity and control of viral RNA synthesis", NA, "Relationship between the level of signaling lymphocyte activation molecule and replication of peste-des-petits-ruminants virus in peripheral blood mononuclear cells of host animals", "Monkey CV1 cell line expressing the sheep-goat SLAM protein: A highly sensitive cell line for the isolation of peste des petits ruminants virus from pathological specimens", _x000D_
NA, "Tumor cell marker PVRl4 (Nectin-4) is an epithelial cell receptor for Measles virus", "Measles virus infects both polarized epithelial and immune cells by using distinctive receptor-binding sites on its hemagglutinin", "Measles virus blind to its epithelial cell receptor remains virulent in rhesus monkeys but cannot cross the airway epithelium and is not shed", "Morbillivirus receptors and tropism: Multiple pathways for infection", "SLAM (CD150)-independent Measles virus entry as revealed by recombinant virus expressing green fluorescent protein", _x000D_
"Host range and receptor utilization of canine distemper virus analyzed by recombinant viruses: Involvement of heparin-like molecule in CDV infection", "Selection of initiation sites by eucaryotic ribosomes: Effect of inserting AUG triplets upstream from the coding sequence for preproinsulin", "Recombinant Measles viruses defective for RNA editing and V protein synthesis are viable in cultured cells", "RNA editing enzyme adenosine deaminase is a restriction factor for controlling Measles virus replication that also is required for embryogenesis", _x000D_
"The V protein of canine distemper virus is required for virus replication in human epithelial cells", "Genetic analysis of the central untranslated genome region and the proximal coding part of the F gene of wild-type and vaccine canine distemper morbilliviruses", "The role of the 5' nontranslated regions of the fusion protein mRNAs of canine distemper virus and rinderpest virus", "Elements in the canine distemper virus m 3' UTR contribute to control of replication efficiency and virulence", "Expression of a non-coding RNA in Ectromelia virus is required for normal plaque formation", _x000D_
"Japanese encephalitis virus non-coding RNA inhibits activation of interferon by blocking nuclear translocation of interferon regulatory factor 3", "Modulation of innate immunity system by Epstein-Barr virus-encoded non-coding RNA and oncogenesis", "A non-coding RNA of insect HzNV-1 virus establishes latent viral infection through microRNA", "Gene rearrangement attenuates expression and lethality of a nonsegmented negative strand RNA virus", "Identification of a novel tripartite complex involved in replication of vesicular stomatitis virus genome RNA", _x000D_
"Viral DNA polymerase scanning and the gymnastics of sendai virus RNA synthesis", "Paramyxovirus assembly and budding: Building particles that transmit infections", "Temperature-sensitive phenotype of a mutant Sendai virus strain is caused by its insufficient accumulation of the M protein", "Studies on the role of M protein in virus assembly using a ts mutant of HVJ (sendai virus)", "The matrix protein of Measles virus regulates viral RNA synthesis and assembly by interacting with the nucleocapsid protein", _x000D_
"Measles virus assembly within membrane rafts", "Molecular mechanisms driving respiratory syncytial virus assembly", "The role of pattern-recognition receptors in innate immunity: Update on Toll-like receptors", "Viruses and Toll-like receptors", "Toll like receptors and viruses", "Differential roles of MDA5 and RIG-I helicases in the recognition of RNA viruses", "Inflammasome recognition of influenza virus is essential for adaptive immune responses", "Interferons and viruses: An interplay between induction, signalling, antiviral responses and virus countermeasures", _x000D_
"Mechanisms of Type-I- and Type-II-interferon-mediated signalling", "Early changes in cytokine expression in peste des petits ruminants disease", "Examination of epithelial tissue cytokine response to natural peste des petits ruminants virus (PPRV) infection in sheep and goats by immunohistochemistry", "Inhibition of IFN-alpha/beta signaling by two discrete peptides within measles virus V protein that specifically bind STAT1 and STAT2", "Regulation of interferon signaling by the C and V proteins from attenuated and wild-type strains of measles virus", _x000D_
"STAT2 is a primary target for measles virus V protein-mediated alpha/beta interferon signaling inhibition", "Measles virus v protein blocks JAK1-mediated phosphorylation of STAT1 to escape IFN-alpha/beta signaling", "Rinderpest virus blocks Type I and Type II interferon action: Role of structural and nonstructural proteins", "Dissection of measles virus V protein in relation to its ability to block alpha/beta interferon signal transduction", "STAT protein interference and suppression of cytokine signal transduction by measles virus V protein", _x000D_
"Measles virus V protein blocks interferon (IFN)-alpha/beta but not IFN-gamma signaling by inhibiting STAT1 and STAT2 phosphorylation", "Morbillivirus v proteins exhibit multiple mechanisms to block Type 1 and Type 2 interferon signalling pathways", "Immunogenic and protective properties of haemagglutinin protein (H) of rinderpest virus expressed by a recombinant baculovirus", "Characterization of membrane-bound and membrane anchor-less forms of hemagglutinin glycoprotein of rinderpest virus expressed by baculovirus recombinants", _x000D_
"Mapping of T-helper epitopes of rinderpest virus hemagglutinin protein", "Immune responses during Measles virus infection", NA, "Protection of cattle against rinderpest and lumpy skin disease with a recombinant capripoxvirus expressing the fusion protein gene of rinderpest virus", "Immune responses in goats to recombinant hemagglutinin-neuraminidase glycoprotein of peste des petits ruminants virus: Identification of a T-cell determinant", "The threat of peste des petits ruminants: Progress in vaccine development for disease control", _x000D_
"Use of synthetic peptides to identify Measles nucleoprotein T-cell epitopes in vaccinated and naturally infected humans", "Cell-mediated immune responses in cattle vaccinated with a vaccinia virus recombinant expressing the nucleocapsid protein of rinderpest virus", "Recombinant adenovirus expressing the haemagglutinin of Peste des petits ruminants virus (PPRV) protects goats against challenge with pathogenic virus; a DIVA vaccine for PPR", "Vaccination of cattle with attenuated rinderpest virus stimulates CD4(+) T cell responses with broad viral antigen specificity", _x000D_
"Loss of passively acquired maternal antibodies in highly vaccinated populations: An emerging need to define the ontogeny of infant immune responses", "Duration of maternal immunity to peste des petits ruminants", "Immunological responses of mice and cattle to baculovirus-expressed F and H proteins of rinderpest virus: Lack of protection in the presence of neutralizing antibody", NA, "Study on passive immunity: Time of vaccination in kids born to goats vaccinated against peste des petits ruminants", _x000D_
NA, "Measles virus-mononuclear cell interactions", "Measles virus: Cellular receptors, tropism and pathogenesis", "Early events following experimental infection with peste-des-petits ruminants virus suggest immune cell targeting", "Infection of monocytes during Measles", "Evidence that circulating lymphocytes act as vehicles or viraemia in Measles", "Pathological and immunohistochemical study of experimental Peste des petits ruminants virus infection in goats", "Natural peste des petits ruminants virus infection: Novel pathologic findings resembling other Morbillivirus infections", _x000D_
"Apoptosis induced by peste des petits ruminants virus in goat peripheral blood mononuclear cells", "Correlation of humoral immune response with clinical presentation, pulmonary lesions and mortality patterns of goats experimentally infected with peste des petits ruminants virus", "Evaluation of the virulence of some strains of Peste-des-petits-ruminants virus (PPRV) in experimentally infected West African dwarf goats", "Aerobic bacteria from nasal discharge of goats suffering from clinical PPR: Isolation and identification", _x000D_
"Rinderpest and peste des petits ruminants viruses exhibit neurovirulence in mice", "Dual infection of fetal and neonatal small ruminants with border disease virus and peste des petits ruminants virus (PPRV): Neuronal tropism of PPRV as a novel finding", "A reliable and reproducible experimental challenge model for peste des petits ruminants virus", "Experimental infection of Alpine goats with a Moroccan strain of peste des petits ruminants virus (PPRV)", "Experimental peste des petits ruminants (goat plague) in goats and sheep", _x000D_
"Peste des petits ruminants virus tissue tropism and pathogenesis in sheep and goats following experimental infection", "Early detection of viral excretion from experimentally infected goats with peste-des-petits ruminants virus", "Persistent detection of peste de petits ruminants antigen in the faeces of recovered goats", "Pathogenicity of a local peste des petits ruminants virus isolate in sheep in Turkey", "Sequence analysis of the large (L) polymerase gene and trailer of the peste des petits ruminants virus vaccine strain Nigeria 75/1: Expression and use of the L protein in reverse genetics", _x000D_
"Rescue of recombinant peste des petits ruminants virus: Creation of a GFP-expressing virus and application in rapid virus neutralization test", "Measles virus induced immunosuppression: Targets and effector mechanisms", "Effect of immunosuppression on pathogenesis of peste des petits ruminants (PPRV) virus infection in goats", "Rinderpest virus H protein: Role in determining host range in rabbits", "Rinderpest virus phosphoprotein gene is a major determinant of species-specific pathogenicity", "Interaction of Measles virus glycoproteins with the surface of uninfected peripheral blood lymphocytes induces immunosuppression in vitro", _x000D_
"Inhibition of in vitro leukocyte proliferation by morbilliviruses", "Measles virus suppresses interferon-alpha signaling pathway: Suppression of JAK1 phosphorylation and association of viral accessory proteins, C and V, with interferon-alpha receptor complex", "Immunomodulatory properties of Morbillivirus nucleoproteins", "Mechanism of Measles virus-induced suppression of inflammatory immune responses", "Detection and genetic characterization of peste des petits ruminants virus in free-living bharals (pseudois nayaur) in Tibet, China", _x000D_
"Peste des petits ruminants", "An outbreak of peste des petits ruminants in a zoological collection", "Peste des petits ruminants virus detected in tissues from an Asiatic lion (Panthera leo persica) belongs to Asian lineage IV", "First- time isolation of the peste des petits ruminants (PPR) virus in Chad and experimental induction of the disease", "Surveillance of wildlife as a tool for monitoring rinderpest and peste des petits ruminants in West Africa", "Peste des petits ruminants outbreak in Western Turkey", _x000D_
"Prevalence, distribution, and host range of peste des petits ruminants virus, Turkey", "Antibody seroprevalences against peste des petits ruminants (PPR) virus in camels, cattle, goats and sheep in Ethiopia", "First serological investigation of peste-des-petits-ruminants and rift valley fever in Tunisia", "Prevalence of antibodies to peste des petits ruminants virus before and during outbreaks of the disease in Awash fentale district, Afar, Ethiopia", "Seroprevalence of, and risk factors for, Peste des petits ruminants in sheep and goats in Northern Jordan", _x000D_
"La peste des petits ruminants en Afrique Occidentale Française. Ses rapports avec la peste bovine", "An outbreak of peste des petits ruminants (PPR) in camels in the Sudan", "Epidemic characterization and modeling within herd transmission dynamics of an \"emerging trans-boundary\" camel disease epidemic in Ethiopia", "Peste des petits ruminants, the next eradicated animal disease?", "Next-generation sequencing technology in clinical virology", "Asian lineage of peste des petits ruminants virus, Africa", _x000D_
"Geographic distribution and epidemiology of peste des petits ruminants virus", "Peste des petits ruminants (PPR) outbreak in Tajikistan", "The plowright vaccine strain of rinderpest virus has attenuating mutations in most genes", "The differential growth of virulent and avirulent strains of rinderpest virus in bovine lymphocytes and macrophages", "Protection of goats against rinderpest by vaccination with attenuated peste des petits ruminants virus", "Systems biology approaches to disease marker discovery", _x000D_
"Host gene expression profiling in influenza a virus-infected lung epithelial (A549) cells: A comparative analysis between highly pathogenic and modified H5N1 viruses", "The histological relationship between \"Peste des petits ruminants\" and Kata in West Africa", "The use of thermostable Vero cell-adapted rinderpest vaccine as a heterologous vaccine against peste des petits ruminants", "Comparative efficacy of various chemical stabilizers on the thermostability of a live-attenuated peste des petits ruminants (PPR) vaccine", _x000D_
"Virological and antigenic characterization of two peste des petits ruminants (PPR) vaccine viruses of Indian origin", "Control strategies for peste des petits ruminants in small ruminants of India", "Rapid quality control of a live attenuated peste des petits ruminants (PPR) vaccine by monoclonal antibody based sandwich ELISA", "Experimental studies on immunosuppressive effects of peste des petits ruminants (PPR) virus in goats", "Xerovac: An ultra rapid method for the dehydration and preservation of live attenuated rinderpest and Peste des petits ruminants vaccines", _x000D_
"Vaccines against peste des petits ruminants virus", "Strategies for improved stability of peste des petits ruminants vaccine", "Recombinant hemagglutinin protein of rinderpest virus expressed in insect cells induces humoral and cell mediated immune responses in cattle", "Recombinant capripoxvirus expressing the hemagglutinin protein gene of rinderpest virus: Protection of cattle against rinderpest and lumpy skin disease viruses", "Immune response and protection of cattle and pigs generated by a vaccinia virus recombinant expressing the F protein of rinderpest virus", _x000D_
"Development of a dual recombinant vaccine to protect small ruminants against peste-des-petits-ruminants virus and capripoxvirus infections", "A goat poxvirus-vectored peste-des-petits-ruminants vaccine induces long-lasting neutralization antibody to high levels in goats and sheep", "Goat immune response to capripox vaccine expressing the hemagglutinin protein of peste des petits ruminants", "Recovery and characterization of a chimeric rinderpest virus with the glycoproteins of peste-des-petits-ruminants virus: Homologous F and H proteins are required for virus viability", _x000D_
"Rescue of a chimeric rinderpest virus with the nucleocapsid protein derived from peste-des-petits-ruminants virus: Use as a marker vaccine", "MVA recombinants expressing the fusion and hemagglutinin genes of PPRV protects goats against vilrulent challenge", "Differential effects of viral vectors on migratory afferent lymph dendritic cells in vitro predict enhanced immunogenicity in vivo", "Baculovirus display of fusion protein of peste des petits ruminants virus and hemagglutination protein of rinderpest virus and immunogenicity of the displayed proteins in mouse model", _x000D_
"Immune responses in mice vaccinated with a suicidal DNA vaccine expressing the hemagglutinin glycoprotein from the peste des petits ruminants virus", "Differential antigen requirements for protection against systemic and intranasal vaccinia virus challenges in mice", "Recombinant adenoviral vectors have adjuvant activity and stimulate T cell responses against tumor cells", "Improving recombinant MVA immune responses: Potentiation of the immune responses to HIV-1 with MVA and DNA vectors expressing env and the cytokines IL-12 and IFN-gamma", _x000D_
"A genetically engineered adenovirus vector targeted to CD40 mediates transduction of canine dendritic cells and promotes antigen-specific immune responses in vivo", "Screening of novel excipients for improving the stability of retroviral and adenoviral vectors", "Encapsulation of adenoviral vectors into chitosan-bile salt microparticles for mucosal vaccination", "Effect of re-feed strategies and non-ammoniagenic medium on adenovirus production at high cell densities", "Recombinant adenovirus expressing F and H fusion proteins of Peste des petits ruminants virus induces both humoral and cell-mediated immune responses in goats", _x000D_
"A novel recombinant peste des petits ruminants-canine adenovirus vaccine elicits long-lasting neutralizing antibody response against PPR in goats", "Comparative efficacy of Peste des petits ruminants (PPR) vaccines", "A bivalent vaccine against goat pox and peste des petits ruminants induces protective immune response in goats", "A vero cell derived combined vaccine against sheep pox and peste des petits ruminants for sheep", "Rinderpest: The second viral disease eradicated", "Interference in the vaccination of cattle against rinderpest virus by antibodies against peste des petits ruminants (PPR) virus", _x000D_
NA, "Potential of antiviral therapy and prophylaxis for controlling RNA viral infections of livestock", "Relationship between clinical signs and transmission of an infectious disease and the implications for control", "Assessment of the cytotoxic and anti-viral potential of aqueous extracts from different parts of Acacia nilotica against peste des petits ruminants virus", "Potential of adenovirus and baculovirus vectors for the delivery of shRNA against Morbilliviruses", "Receptor tyrosine kinase inhibitors block multiple steps of influenza A virus replication", _x000D_
"Receptor tyrosine kinase inhibitors that block replication of influenza A and other viruses", "NF-kappaB signaling differentially regulates influenza virus RNA synthesis", "Influenza virus propagation is impaired by inhibition of the RAF/MEK/ERK signalling cascade", "Inhibition of p38 mitogen-activated protein kinase impairs influenza virus-induced primary and secondary host gene responses and protects mice from lethal H5N1 infection", "Phosphatidylinositol-3-kinase (PI3K) is activated by influenza virus vRNA via the pathogen pattern receptor RIG-I to promote efficient type I interferon production", _x000D_
"Targeting host cell factors for development of antiviral therapeutics"), volume = c("5", NA, "11", "109", "15", "20", NA, "45", "40", "27", "112", "41", NA, "125", "52", "53", "23", "2", "141", NA, NA, NA, "126", "110", "87", "42", "208", "68", NA, "279", "216", "279", "27", "96", "81", "85", "278", "66", "91", "64", "113", "75", "131", "</t>
  </si>
  <si>
    <t>v6062287</t>
  </si>
  <si>
    <t>list(date = "2014-06-06", content.version = "vor", delay.in.days = 0, URL = "https://creativecommons.org/licenses/by/3.0/")</t>
  </si>
  <si>
    <t>10.1186/s13567-015-0185-0</t>
  </si>
  <si>
    <t>The within host dynamics of Mycobacterium avium ssp. paratuberculosis infection in cattle: where time and place matter</t>
  </si>
  <si>
    <t>list(given = c("Ad P", "Shigetoshi", "Srinand"), family = c("Koets", "Eda", "Sreevatsan"), sequence = c("first", "additional", "additional"))</t>
  </si>
  <si>
    <t>list(URL = c("http://link.springer.com/content/pdf/10.1186/s13567-015-0185-0.pdf", "http://link.springer.com/article/10.1186/s13567-015-0185-0/fulltext.html", "http://link.springer.com/content/pdf/10.1186/s13567-015-0185-0"), content.type = c("application/pdf", "text/html", "unspecified"), content.version = c("vor", "vor", "vor"), intended.application = c("text-mining", "text-mining", "similarity-checking"))</t>
  </si>
  <si>
    <t>list(key = c("185_CR1", "185_CR2", "185_CR3", "185_CR4", "185_CR5", "185_CR6", "185_CR7", "185_CR8", "185_CR9", "185_CR10", "185_CR11", "185_CR12", "185_CR13", "185_CR14", "185_CR15", "185_CR16", "185_CR17", "185_CR18", "185_CR19", "185_CR20", "185_CR21", "185_CR22", "185_CR23", "185_CR24", "185_CR25", "185_CR26", "185_CR27", "185_CR28", "185_CR29", "185_CR30", "185_CR31", "185_CR32", "185_CR33", "185_CR34", "185_CR35", "185_CR36", "185_CR37", "185_CR38", "185_CR39", "185_CR40", "185_CR41", "185_CR42", _x000D_
"185_CR43", "185_CR44", "185_CR45", "185_CR46", "185_CR47", "185_CR48", "185_CR49", "185_CR50", "185_CR51", "185_CR52", "185_CR53", "185_CR54", "185_CR55", "185_CR56", "185_CR57", "185_CR58", "185_CR59", "185_CR60", "185_CR61", "185_CR62", "185_CR63", "185_CR64", "185_CR65", "185_CR66", "185_CR67", "185_CR68", "185_CR69", "185_CR70", "185_CR71", "185_CR72", "185_CR73", "185_CR74", "185_CR75", "185_CR76", "185_CR77", "185_CR78", "185_CR79", "185_CR80", "185_CR81", "185_CR82", "185_CR83", "185_CR84", _x000D_
"185_CR85", "185_CR86", "185_CR87", "185_CR88", "185_CR89", "185_CR90", "185_CR91", "185_CR92", "185_CR93", "185_CR94", "185_CR95", "185_CR96", "185_CR97", "185_CR98", "185_CR99", "185_CR100"), doi.asserted.by = c("crossref", "crossref", "crossref", "crossref", "crossref", "crossref", "crossref", "crossref", "crossref", "crossref", "crossref", "crossref", "crossref", "crossref", "crossref", "crossref", "crossref", "crossref", "crossref", "crossref", "crossref", "crossref", "crossref", "crossref", _x000D_
"crossref", "crossref", "crossref", "crossref", "crossref", "crossref", "crossref", "crossref", "crossref", "crossref", "crossref", "crossref", "crossref", "crossref", "crossref", "crossref", "crossref", NA, "crossref", "crossref", "crossref", "crossref", "crossref", "crossref", "crossref", "crossref", "crossref", "crossref", "crossref", "crossref", "crossref", "crossref", "crossref", "crossref", "crossref", "crossref", "crossref", "crossref", "crossref", "crossref", "crossref", "crossref", "crossref", _x000D_
"crossref", "crossref", "crossref", "crossref", "crossref", "crossref", "crossref", "crossref", "crossref", "crossref", "crossref", "crossref", "crossref", "crossref", "crossref", "crossref", "crossref", NA, "crossref", "crossref", "crossref", "crossref", "crossref", "crossref", "crossref", "crossref", "crossref", "crossref", "crossref", "crossref", "crossref", "crossref", "crossref"), first.page = c("1239", "231", "131", "3960", "306", "3225", "3570", "54", "4141", "83", "537", "3856", "842", "465", _x000D_
"1974", "829", "1467", "225", "840", "1762", "93", "196", "253", "217", "184", "e64568", "241", "127", "73", "6", "276", "75", "415", "1", "1504", "470", "1065", "419", "179", "305", "327", "411", "4074", "845", "29", "392", "279", "215", "5", "132", "e1003190", "1588", "243", "717", "134", "1", "793", "106", "177", "1", "59", "25", "288", "7223", "151", "44", "1114", "353", "e38488", "82", "2348", "3432", "e1003414", "87", "233", "5130", "393", "1139", "471", "39", "941", "514", "e42127", "3089", _x000D_
"365", "156", "2861", "12", "1040", "222", "153", "2175", "968", "4720", "203", "286", "57", "235", "2550", NA), DOI = c("10.1111/j.1939-1676.2012.01019.x", "10.1017/S0950268811000689", "10.1177/030098588802500205", "10.1128/IAI.00575-13", "10.1016/j.rvsc.2012.09.023", "10.1128/IAI.06322-11", "10.1128/IAI.01411-09", "10.1186/1297-9716-45-54", "10.3168/jds.2011-4550", "10.1016/j.vetmic.2006.12.030", "10.1016/j.cvfa.2011.07.001", "10.1128/IAI.70.7.3856-3864.2002", "10.2460/ajvr.1998.59.07.842", "10.1016/S0378-1135(00)00331-X", _x000D_
"10.1128/IAI.72.4.1974-1982.2004", "10.1354/vp.45-6-829", "10.1128/CVI.05201-11", "10.1016/j.vetimm.2012.07.005", "10.1016/j.imbio.2010.12.004", "10.3168/jds.2013-7032", "10.1016/j.vetimm.2007.07.017", "10.1177/030098587801500206", "10.1016/j.rvsc.2005.07.007", "10.1016/S0021-9975(97)80001-1", "10.1016/j.jcpa.2005.04.007", "10.1371/journal.pone.0064568", "10.1354/vp.42-3-241", "10.1354/vp.43-2-127", "10.1016/S0165-2427(01)00340-3", "10.1051/vetres:2008044", "10.1177/0300985814533804", "10.1038/nm.3412", _x000D_
"10.1084/jem.128.3.415", "10.1084/jem.148.1.1", "10.1084/jem.149.6.1504", "10.1016/j.it.2011.05.001", "10.1292/jvms.66.1065", "10.1016/j.vetmic.2010.09.029", "10.1016/j.prevetmed.2006.10.006", "10.1016/j.prevetmed.2009.11.008", "10.2217/fmb.13.164", NA, "10.1128/IAI.60.10.4074-4079.1992", "10.1038/nrmicro2236", "10.1016/j.prevetmed.2010.07.004", "10.1016/j.vetmic.2013.03.030", "10.1038/mi.2011.3", "10.3389/fmicb.2012.00215", "10.1186/1297-9716-44-5", "10.1016/j.micpath.2010.12.004", "10.1371/journal.ppat.1003190", _x000D_
"10.1128/IAI.55.7.1588-1593.1987", "10.1016/j.vetimm.2012.05.002", "10.1354/vp.08-VP-0187-G-FL", "10.4161/gmic.2.3.16483", "10.4142/jvs.2008.9.1.1", "10.1128/CDLI.12.6.793-796.2005", "10.1016/j.micpath.2007.04.004", "10.1016/j.vetimm.2007.06.031", "10.1016/j.vetimm.2006.12.005", "10.1016/j.micpath.2006.04.002", "10.1186/1297-9716-43-25", "10.1038/mi.2011.10", "10.1128/IAI.71.12.7223-7227.2003", "10.1016/j.cimid.2011.12.007", "10.1016/j.vetimm.2008.10.294", "10.2460/ajvr.2005.66.1114", "10.1007/s10875-005-4841-4", _x000D_
"10.1371/journal.pone.0038488", "10.1016/j.vetimm.2013.08.001", "10.4049/jimmunol.136.7.2348", "10.4049/jimmunol.166.5.3432", "10.1371/journal.pcbi.1003414", "10.1007/s12026-007-8014-9", "10.1016/j.cimid.2012.01.004", "10.1128/IAI.71.9.5130-5138.2003", "10.1128/CVI.00359-10", "10.1128/CVI.00058-11", "10.1016/j.vetimm.2011.10.008", "10.1016/j.vetimm.2004.01.009", "10.1086/529049", "10.1016/j.it.2008.08.003", "10.1371/journal.pone.0042127", "10.1128/IAI.72.6.3089-3096.2004", NA, "10.1128/CVI.00496-12", _x000D_
"10.1128/IAI.00339-13", "10.1016/j.vetimm.2013.11.001", "10.1016/j.dci.2011.04.003", "10.1046/j.0019-2805.2001.01355.x", "10.1016/j.jim.2004.07.008", "10.1128/IAI.73.4.2175-2183.2005", "10.1189/jlb.0506331", "10.1016/j.vaccine.2013.08.021", "10.1016/j.prevetmed.2013.08.006", "10.1016/j.vetimm.2012.07.010", "10.1080/01652176.1988.9694147", "10.1111/j.1365-2249.2009.03967.x", "10.1016/j.vaccine.2005.12.019", "10.1128/IAI.01121-12"), volume = c("26", "140", "25", "81", "94", "80", "78", "45", "95", _x000D_
"122", "27", "70", "59", "77", "72", "45", "18", "149", "216", "97", "120", "15", "80", "116", "133", "8", "42", "43", "82", "40", "52", "20", "128", "148", "149", "32", "66", "148", "78", "93", "9", "3", "60", "7", "97", "165", "4", "3", "44", "50", "9", "55", "148", "46", "2", "9", "12", "43", "120", "116", "41", "43", "4", "71", "35", "128", "66", "25", "7", "156", "136", "166", "10", "41", "35", "71", "18", "18", "145", "99", "197", "29", "7", "72", "68", "20", "81", "157", "35", "105", "293", _x000D_
"73", "81", "31", "112", "149", "10", "157", "24", NA), author = c("RW Sweeney", "RM Mitchell", "E Momotani", "JP Bannantine", "D Ponnusamy", "EA Lamont", "LE Bermudez", "RJ Arsenault", "LA Espejo", "DJ Stewart", "RW Sweeney", "A Koets", "RW Sweeney", "JR Stabel", "MS Khalifeh", "DJ Weiss", "D Shu", "S Subharat", "DJ Begg", "KJ Hulzen van", "NS Gollnick", "CD Buergelt", "RW Sweeney", "CJ Clarke", "J Gonzalez", "P Vazquez", "J Hostetter", "DJ Weiss", "H Lee", "A Hoek", "C Kruger", "PL Lin", "R Furth van", _x000D_
"RW Crofton", "AB van oud Alblas", "MA Ingersoll", "K Yoshihara", "KJ Hulzen van", "EA Raizman", "A Koets", "H Bruns", "S Ehlers", "GK Mutwiri", "CE Barry 3rd", "MF Weber", "S Periasamy", "SM Behar", "E Kabara", "B Dobson", "J Early", "T Repasy", "BG Zurbrick", "Q You", "S Khare", "C Charavaryamath", "SR Woo", "J Hostetter", "SR Woo", "L Lei", "FJ Simutis", "CD Souza", "DE Machugh", "KB Urdahl", "JJ Buza", "AC Purdie", "S Sommer", "DJ Weiss", "CS Hirsch", "SH Macdonald", "K Silva de", "TR Mosmann", _x000D_
"A Wangoo", "G Magombedze", "Z Chen", "PM Coussens", "WR Waters", "JR Stabel", "JR Stabel", "S Subharat", "MS Khalifeh", "A Lalvani", "WW Agace", "S Khare", "PM Coussens", "WR Hein", "C Charavaryamath", "P Maattanen", "BL Plattner", "P Fries", "A Soruri", "WR Hein", "A Pernthaner", "I Rhijn Van", "M Vrieling", "K Silva de", "AJ Allen", "GH Wentink", "F Abebe", "A Koets", NA), year = c("2012", "2012", "1988", "2013", "2013", "2012", "2010", "2014", "2012", "2007", "2011", "2002", "1998", "2000", "2004", _x000D_
"2008", "2011", "2012", "2011", "2014", "2007", "1978", "2006", "1997", "2005", "2013", "2005", "2006", "2001", "2009", "2015", "2014", "1968", "1978", "1979", "2011", "2004", "2011", "2007", "2010", "2014", "2012", "1992", "2009", "2010", "2013", "2011", "2012", "2013", "2011", "2013", "1987", "2012", "2009", "2011", "2008", "2005", "2007", "2007", "2007", "2006", "2012", "2011", "2003", "2012", "2009", "2005", "2005", "2012", "2013", "1986", "2001", "2014", "2008", "2012", "2003", "2011", "2011", _x000D_
"2012", "2004", "2008", "2008", "2012", "2004", "1989", "2013", "2013", "2014", "2011", "2002", "2004", "2005", "2007", "2013", "2013", "2012", "1988", "2009", "2006", NA), unstructured = c("Sweeney RW, Collins MT, Koets AP, McGuirk SM, Roussel AJ (2012) Paratuberculosis (Johne’s disease) in cattle and other susceptible species. J Vet Intern Med 26:1239–1250", "Mitchell RM, Medley GF, Collins MT, Schukken YH (2012) A meta-analysis of the effect of dose and age at exposure on shedding of Mycobacterium avium subspecies paratuberculosis (MAP) in experimentally infected calves and cows. Epidemiol Infect 140:231–246", _x000D_
"Momotani E, Whipple DL, Thiermann AB, Cheville NF (1988) Role of M cells and macrophages in the entrance of Mycobacterium paratuberculosis into domes of ileal Peyer’s patches in calves. Vet Pathol 25:131–137", "Bannantine JP, Bermudez LE (2013) No holes barred: invasion of the intestinal mucosa by Mycobacterium avium subsp. paratuberculosis. Infect Immun 81:3960–3965", "Ponnusamy D, Periasamy S, Tripathi BN, Pal A (2013) Mycobacterium avium subsp. paratuberculosis invades through M cells and enterocytes across ileal and jejunal mucosa of lambs. Res Vet Sci 94:306–312", _x000D_
"Lamont EA, O’Grady SM, Davis WC, Eckstein T, Sreevatsan S (2012) Infection with Mycobacterium avium subsp. paratuberculosis results in rapid interleukin-1beta release and macrophage transepithelial migration. Infect Immun 80:3225–3235", "Bermudez LE, Petrofsky M, Sommer S, Barletta RG (2010) Peyer’s patch-deficient mice demonstrate that Mycobacterium avium subsp. paratuberculosis translocates across the mucosal barrier via both M cells and enterocytes but has inefficient dissemination. Infect Immun 78:3570–3577", _x000D_
"Arsenault RJ, Maattanen P, Daigle J, Potter A, Griebel P, Napper S (2014) From mouth to macrophage: mechanisms of innate immune subversion by Mycobacterium avium subsp. paratuberculosis. Vet Res 45:54", "Espejo LA, Godden S, Hartmann WL, Wells SJ (2012) Reduction in incidence of Johne’s disease associated with implementation of a disease control program in Minnesota demonstration herds. J Dairy Sci 95:4141–4152", "Stewart DJ, Vaughan JA, Stiles PL, Noske PJ, Tizard ML, Prowse SJ, Michalski WP, Butler KL, Jones SL (2007) A long-term bacteriological and immunological study in Holstein-Friesian cattle experimentally infected with Mycobacterium avium subsp. paratuberculosis and necropsy culture results for Holstein-Friesian cattle, Merino sheep and Angora goats. Vet Microbiol 122:83–96", _x000D_
"Sweeney RW (2011) Pathogenesis of paratuberculosis. Vet Clin North Am Food Anim Pract 27:537–546", "Koets A, Rutten V, Hoek A, van Mil F, Muller K, Bakker D, Gruys E, van Eden W (2002) Progressive bovine paratuberculosis is associated with local loss of CD4(+) T cells, increased frequency of gamma delta T cells, and related changes in T-cell function. Infect Immun 70:3856–3864", "Sweeney RW, Jones DE, Habecker P, Scott P (1998) Interferon-gamma and interleukin 4 gene expression in cows infected with Mycobacterium paratuberculosis. Am J Vet Res 59:842–847", _x000D_
"Stabel JR (2000) Transitions in immune responses to Mycobacterium paratuberculosis. Vet Microbiol 77:465–473", "Khalifeh MS, Stabel JR (2004) Effects of gamma interferon, interleukin-10, and transforming growth factor beta on the survival of Mycobacterium avium subsp. paratuberculosis in monocyte-derived macrophages from naturally infected cattle. Infect Immun 72:1974–1982", "Weiss DJ, Souza CD (2008) Review paper: modulation of mononuclear phagocyte function by Mycobacterium avium subsp. paratuberculosis. Vet Pathol 45:829–841", _x000D_
"Shu D, Subharat S, Wedlock DN, Luo D, de Lisle GW, Buddle BM (2011) Diverse cytokine profile from mesenteric lymph node cells of cull cows severely affected with Johne’s disease. Clin Vaccine Immunol 18:1467–1476", "Subharat S, Shu D, Wedlock DN, Price-Carter M, de Lisle GW, Luo D, Collins DM, Buddle BM (2012) Immune responses associated with progression and control of infection in calves experimentally challenged with Mycobacterium avium subsp. paratuberculosis. Vet Immunol Immunopathol 149:225–236", _x000D_
"Begg DJ, de Silva K, Carter N, Plain KM, Purdie A, Whittington RJ (2011) Does a Th1 over Th2 dominancy really exist in the early stages of Mycobacterium avium subspecies paratuberculosis infections? Immunobiology 216:840–846", "van Hulzen KJ, Koets AP, Nielen M, Heuven HC, van Arendonk JA, Klinkenberg D (2014) The effect of genetic selection for Johne’s disease resistance in dairy cattle: results of a genetic-epidemiological model. J Dairy Sci 97:1762–1773", "Gollnick NS, Mitchell RM, Baumgart M, Janagama HK, Sreevatsan S, Schukken YH (2007) Survival of Mycobacterium avium subsp. paratuberculosis in bovine monocyte-derived macrophages is not affected by host infection status but depends on the infecting bacterial genotype. Vet Immunol Ommunopathol 120:93–105", _x000D_
"Buergelt CD, Hall C, McEntee K, Duncan JR (1978) Pathological evaluation of paratuberculosis in naturally infected cattle. Vet Pathol 15:196–207", "Sweeney RW, Uzonna J, Whitlock RH, Habecker PL, Chilton P, Scott P (2006) Tissue predilection sites and effect of dose on Mycobacterium avium subs. paratuberculosis organism recovery in a short-term bovine experimental oral infection model. Res Vet Sci 80:253–259", "Clarke CJ (1997) The pathology and pathogenesis of paratuberculosis in ruminants and other species. J Comp Pathol 116:217–261", _x000D_
"Gonzalez J, Geijo MV, Garcia-Pariente C, Verna A, Corpa JM, Reyes LE, Ferreras MC, Juste RA, Marin JFG, Perez V (2005) Histopathological classification of lesions associated with natural paratuberculosis infection in cattle. J Comp Pathol 133:184–196", "Vazquez P, Garrido JM, Juste RA (2013) Specific antibody and interferon-gamma responses associated with immunopathological forms of bovine paratuberculosis in slaughtered friesian cattle. PLoS One 8:e64568", "Hostetter J, Huffman E, Byl K, Steadham E (2005) Inducible nitric oxide synthase immunoreactivity in the granulomatous intestinal lesions of naturally occurring bovine Johne’s disease. Vet Pathol 42:241–249", _x000D_
"Weiss DJ, Evanson OA, Souza CD (2006) Mucosal immune response in cattle with subclinical Johne’s disease. Vet Pathol 43:127–135", "Lee H, Stabel JR, Kehrli ME, Jr (2001) Cytokine gene expression in ileal tissues of cattle infected with Mycobacterium paratuberculosis. Vet Immunol Immunopathol 82:73–85", "Hoek A, Rutten VP, Kool J, Arkesteijn GJ, Bouwstra RJ, Van Rhijn I, Koets AP (2009) Subpopulations of bovine WC1(+) gammadelta T cells rather than CD4(+)CD25(high) Foxp3(+) T cells act as immune regulatory cells ex vivo. Vet Res 40:6", _x000D_
"Kruger C, Kohler H, Liebler-Tenorio EM (2015) Sequential development of lesions 3, 6, 9, and 12 months after experimental infection of goat kids with Mycobacterium avium subsp paratuberculosis. Vet Pathol 52:276–290", "Lin PL, Ford CB, Coleman MT, Myers AJ, Gawande R, Ioerger T, Sacchettini J, Fortune SM, Flynn JL (2014) Sterilization of granulomas is common in active and latent tuberculosis despite within-host variability in bacterial killing. Nat Med 20:75–79", "van Furth R, Cohn ZA (1968) The origin and kinetics of mononuclear phagocytes. J Exp Med 128:415–435", _x000D_
"Crofton RW, Diesselhoff-den Dulk MM, van Furth R (1978) The origin, kinetics, and characteristics of the Kupffer cells in the normal steady state. J Exp Med 148:1–17", "van oud Alblas AB, van Furth R (1979) Origin, Kinetics, and characteristics of pulmonary macrophages in the normal steady state. J Exp Med 149:1504–1518", "Ingersoll MA, Platt AM, Potteaux S, Randolph GJ (2011) Monocyte trafficking in acute and chronic inflammation. Trends Immunol 32:470–477", "Yoshihara K, Nagata R, Muneta Y, Inumaru S, Yokomizo Y, Mori Y (2004) Generation of multinucleated giant cells in vitro from bovine monocytes and macrophages. J Vet Med Sci 66:1065–1069", _x000D_
"van Hulzen KJ, Heuven HC, Nielen M, Hoeboer J, Santema WJ, Koets AP (2011) Different Mycobacterium avium subsp. paratuberculosis MIRU-VNTR patterns coexist within cattle herds. Vet Microbiol 148:419–424", "Raizman EA, Fetrow J, Wells SJ, Godden SM, Oakes MJ, Vazquez G (2007) The association between Mycobacterium avium subsp. paratuberculosis fecal shedding or clinical Johne’s disease and lactation performance on two Minnesota, USA dairy farms. Prev Vet Med 78:179–195", "Koets A, Santema W, Mertens H, Oostenrijk D, Keestra M, Overdijk M, Labouriau R, Franken P, Frijters A, Nielen M, Rutten V (2010) Susceptibility to paratuberculosis infection in cattle is associated with single nucleotide polymorphisms in Toll-like receptor 2 which modulate immune responses against Mycobacterium avium subspecies paratuberculosis. Prev Vet Med 93:305–315", _x000D_
"Bruns H, Stenger S (2014) New insights into the interaction of Mycobacterium tuberculosis and human macrophages. Future Microbiol 9:327–341", "Ehlers S, Schaible UE (2012) The granuloma in tuberculosis: dynamics of a host-pathogen collusion. Front Immunol 3:411", "Mutwiri GK, Butler DG, Rosendal S, Yager J (1992) Experimental infection of severe combined immunodeficient beige mice with Mycobacterium paratuberculosis of bovine origin. Infect Immun 60:4074–4079", "Barry CE, 3rd, Boshoff HI, Dartois V, Dick T, Ehrt S, Flynn J, Schnappinger D, Wilkinson RJ, Young D (2009) The spectrum of latent tuberculosis: rethinking the biology and intervention strategies. Nat Rev Microbiol 7:845–855", _x000D_
"Weber MF, Kogut J, de Bree J, van Schaik G, Nielen M (2010) Age at which dairy cattle become Mycobacterium avium subsp. paratuberculosis faecal culture positive. Prev Vet Med 97:29–36", "Periasamy S, Tripathi BN, Singh N (2013) Mechanisms of Mycobacterium avium subsp. paratuberculosis induced apoptosis and necrosis in bovine macrophages. Vet Microbiol 165:392–401", "Behar SM, Martin CJ, Booty MG, Nishimura T, Zhao X, Gan HX, Divangahi M, Remold HG (2011) Apoptosis is an innate defense function of macrophages against Mycobacterium tuberculosis. Mucosal Immunol 4:279–287", _x000D_
"Kabara E, Coussens PM (2012) Infection of primary bovine macrophages with Mycobacterium avium subspecies paratuberculosis suppresses host cell apoptosis. Front Microbiol 3:215", "Dobson B, Liggett S, O’Brien R, Griffin JF (2013) Innate immune markers that distinguish red deer (Cervus elaphus) selected for resistant or susceptible genotypes for Johne’s disease. Vet Res 44:5", "Early J, Fischer K, Bermudez LE (2011) Mycobacterium avium uses apoptotic macrophages as tools for spreading. Microb Pathog 50:132–139", _x000D_
"Repasy T, Lee J, Marino S, Martinez N, Kirschner DE, Hendricks G, Baker S, Wilson AA, Kotton DN, Kornfeld H (2013) Intracellular bacillary burden reflects a burst size for Mycobacterium tuberculosis in vivo. PLoS Pathog 9:e1003190", "Zurbrick BG, Czuprynski CJ (1987) Ingestion and intracellular growth of Mycobacterium paratuberculosis within bovine blood monocytes and monocyte-derived macrophages. Infect Immun 55:1588–1593", "You Q, Verschoor CP, Pant SD, Macri J, Kirby GM, Karrow NA (2012) Proteomic analysis of plasma from Holstein cows testing positive for Mycobacterium avium subsp. paratuberculosis (MAP). Vet Immunol Immunopathol 148:243–251", _x000D_
"Khare S, Nunes JS, Figueiredo JF, Lawhon SD, Rossetti CA, Gull T, Rice-Ficht AC, Adams LG (2009) Early phase morphological lesions and transcriptional responses of bovine ileum infected with Mycobacterium avium subsp. paratuberculosis. Vet Pathol 46:717–728", "Charavaryamath C, Fries P, Gomis S, Bell C, Doig K, Guan LL, Potter A, Napper S, Griebel PJ (2011) Mucosal changes in a long-term bovine intestinal segment model following removal of ingesta and microflora. Gut Microbes 2:134–144", "Woo SR, Czuprynski CJ (2008) Tactics of Mycobacterium avium subsp paratuberculosis for intracellular survival in mononuclear phagocytes. J Vet Sci 9:1–8", _x000D_
"Hostetter J, Kagan R, Steadham E (2005) Opsonization effects on Mycobacterium avium subsp paratuberculosis-macrophage interactions. Clin Diagn Lab Immunol 12:793–796", "Woo SR, Heintz JA, Albrecht R, Barletta RG, Czuprynski CJ (2007) Life and death in bovine monocytes: the fate of Mycobacterium avium subsp. paratuberculosis. Microb Pathog 43:106–113", "Lei L, Hostetter JM (2007) Limited phenotypic and functional maturation of bovine monocyte-derived dendritic cells following Mycobacterium avium subspecies paratuberculosis infection in vitro. Vet Immunol Immunopathol 120:177–186", _x000D_
"Simutis FJ, Jones DE, Hostetter JM (2007) Failure of antigen-stimulated gamma delta T cells and CD4+ T cells from sensitized cattle to upregulate nitric oxide and mycobactericidal activity of autologous Mycobacterium avium subsp paratuberculosis-infected macrophages. Vet Immunol Immunopathol 116:1–12", "Souza CD, Evanson OA, Weiss DJ (2006) Mitogen activated protein kinase p38 pathway is an important component of the anti-inflammatory response in Mycobacterium avium subsp. paratuberculosis-infected bovine monocytes. Microb Pathog 41:59–66", _x000D_
"Machugh DE, Taraktsoglou M, Killick KE, Nalpas NC, Browne JA, De Park S, Hokamp K, Gormley E, Magee DA (2012) Pan-genomic analysis of bovine monocyte-derived macrophage gene expression in response to in vitro infection with Mycobacterium avium subspecies paratuberculosis. Vet Res 43:25", "Urdahl KB, Shafiani S, Ernst JD (2011) Initiation and regulation of T-cell responses in tuberculosis. Mucosal Immunol 4:288–293", "Buza JJ, Mori Y, Bari AM, Hikono H, Aodon G, Hirayama S, Shu Y, Momotani E (2003) Mycobacterium avium subsp. paratuberculosis infection causes suppression of RANTES, monocyte chemoattractant protein 1, and tumor necrosis factor alpha expression in peripheral blood of experimentally infected cattle. Infect Immun 71:7223–7227", _x000D_
"Purdie AC, Plain KM, Begg DJ, de Silva K, Whittington RJ (2012) Expression of genes associated with the antigen presentation and processing pathway are consistently regulated in early Mycobacterium avium subsp. paratuberculosis infection. Comp Immunol Microbiol Infect Dis 35:151–162", "Sommer S, Pudrith CB, Colvin CJ, Coussens PM (2009) Mycobacterium avium subspecies paratuberculosis suppresses expression of IL-12p40 and iNOS genes induced by signalling through CD40 in bovine monocyte-derived macrophages. Vet Immunol Immunopathol 128:44–52", _x000D_
"Weiss DJ, Evanson OA, Souza CD (2005) Expression of interleukin-10 and suppressor of cytokine signaling-3 associated with susceptibility of cattle to infection with Mycobacterium avium subsp paratuberculosis. Am J Vet Res 66:1114–1120", "Hirsch CS, Johnson JL, Okwera A, Kanost RA, Wu M, Peters P, Muhumuza M, Mayanja-Kizza H, Mugerwa RD, Mugyenyi P, Ellner JJ, Toossi Z (2005) Mechanisms of apoptosis of T-cells in human tuberculosis. J Clin Immunol 25:353–364", "Macdonald SH, Woodward E, Coleman MM, Dorris ER, Nadarajan P, Chew WM, McLaughlin AM, Keane J (2012) Networked T cell death following macrophage infection by Mycobacterium tuberculosis. PLoS One 7:e38488", _x000D_
"de Silva K, Browne S, Begg DJ, Whittington RJ, Emery D (2013) Apoptosis of lymph node and peripheral blood cells in ovine Johne’s disease. Vet Immunol Immunopathol 156:82–90", "Mosmann TR, Cherwinski H, Bond MW, Giedlin MA, Coffman RL (1986) Two types of murine helper T cell clone. I. Definition according to profiles of lymphokine activities and secreted proteins. J Immunol 136:2348–2357", "Wangoo A, Sparer T, Brown IN, Snewin VA, Janssen R, Thole J, Cook HT, Shaw RJ, Young DB (2001) Contribution of Th1 and Th2 cells to protection and pathology in experimental models of granulomatous lung disease. J Immunol 166:3432–3439", _x000D_
"Magombedze G, Eda S, Ganusov VV (2014) Competition for antigen between Th1 and Th2 responses determines the timing of the immune response switch during Mycobaterium avium subspecies paratuberulosis infection in ruminants. PLoS Comput Biol 10:e1003414", "Chen Z, O’Shea JJ (2008) Th17 cells: a new fate for differentiating helper T cells. Immunol Res 41:87–102", "Coussens PM, Sipkovsky S, Murphy B, Roussey J, Colvin CJ (2012) Regulatory T cells in cattle and their potential role in bovine paratuberculosis. Comp Immunol Microbiol Infect Dis 35:233–239", _x000D_
"Waters WR, Miller JM, Palmer MV, Stabel JR, Jones DE, Koistinen KA, Steadham EM, Hamilton MJ, Davis WC, Bannantine JP (2003) Early induction of humoral and cellular immune responses during experimental Mycobacterium avium subsp. paratuberculosis infection of calves. Infect Immun 71:5130–5138", "Stabel JR, Robbe-Austerman S (2011) Early immune markers associated with Mycobacterium avium subsp. paratuberculosis infection in a neonatal calf model. Clin Vaccine Immunol 18:393–405", "Stabel JR, Bannantine JP, Eda S, Robbe-Austerman S (2011) Induction of B cell responses upon experimental infection of neonatal calves with Mycobacterium avium subsp. paratuberculosis. Clin Vaccine Immunol 18:1139–1149", _x000D_
"Subharat S, Shu DR, de Lisle GW, Buddle BM, Wedlock DN (2012) Altered patterns of toll-like receptor gene expression in cull cows infected with Mycobacterium avium subsp paratuberculosis. Vet Immunol Immunopathol 145:471–478", "Khalifeh MS, Stabel JR (2004) Upregulation of transforming growth factor-beta and interleukin-10 in cows with clinical Johne’s disease. Vet Immunol Immunopathol 99:39–46", "Lalvani A, Millington KA (2008) T Cells and Tuberculosis: Beyond Interferon-gamma. J Infect Dis 197:941–943", _x000D_
"Agace WW (2008) T-cell recruitment to the intestinal mucosa. Trends Immunol 29:514–522", "Khare S, Lawhon SD, Drake KL, Nunes JE, Figueiredo JF, Rossetti CA, Gull T, Everts RE, Lewin HA, Galindo CL, Garner HR, Adams LG (2012) Systems biology analysis of gene expression during in vivo Mycobacterium avium paratuberculosis enteric colonization reveals role for immune tolerance. PLoS One 7:e42127", "Coussens PM (2004) Model for immune responses to Mycobacterium avium subspecies paratuberculosis in cattle. Infect Immun 72:3089–3096", _x000D_
"Hein WR, Dudler L, Mackay CR (1989) Surface expression of differentiation antigens on lymphocytes in the ileal and jejunal Peyer’s patches of lambs. Immunology 68:365–370", "Charavaryamath C, Gonzalez-Cano P, Fries P, Gomis S, Doig K, Scruten E, Potter A, Napper S, Griebel PJ (2013) Host responses to persistent Mycobacterium avium subspecies paratuberculosis infection in surgically isolated bovine ileal segments. Clin Vaccine Immunol 20:156–165", "Maattanen P, Trost B, Scruten E, Potter A, Kusalik A, Griebel P, Napper S (2013) Divergent immune responses to Mycobacterium avium subsp. paratuberculosis infection correlate with kinome responses at the site of intestinal infection. Infect Immun 81:2861–2872", _x000D_
"Plattner BL, Huffman E, Jones DE, Hostetter JM (2014) T lymphocyte responses during early enteric Mycobacterium avium subspecies paratuberculosis infection in cattle. Vet Immunol Immunopathol 157:12–19", "Fries P, Popowych YI, Guanle L, Beskorwayne T, Potter A, Babiuk L, Griebel PJ (2011) Mucosal dendritic cell subpopulations in the small intestine of newborn calves. Dev Comp Immunol 35:1040–1051", "Soruri A, Schweyer S, Radzun HJ, Fayyazi A (2002) Mycobacterial antigens induce apoptosis in human purified protein derivative-specific alphabeta T lymphocytes in a concentration-dependent manner. Immunology 105:222–230", _x000D_
"Hein WR, Barber T, Cole SA, Morrison L, Pernthaner A (2004) Long-term collection and characterization of afferent lymph from the ovine small intestine. J Immunol Methods 293:153–168", "Pernthaner A, Cole SA, Morrison L, Hein WR (2005) Increased expression of interleukin-5 (IL-5), IL-13, and tumor necrosis factor alpha genes in intestinal lymph cells of sheep selected for enhanced resistance to nematodes during infection with Trichostrongylus colubriformis. Infect Immun 73:2175–2183", "Van Rhijn I, Rutten VP, Charleston B, Smits M, van Eden W, Koets AP (2007) Massive, sustained gammadelta T cell migration from the bovine skin in vivo. J Leukoc Biol 81:968–973", _x000D_
"Vrieling M, Santema W, Vordermeier M, Rutten V, Koets A (2013) Hsp70 vaccination-induced primary immune responses in efferent lymph of the draining lymph node. Vaccine 31:4720–4727", "de Silva K, Begg DJ, Plain KM, Purdie AC, Kawaji S, Dhand NK, Whittington RJ (2013) Can early host responses to mycobacterial infection predict eventual disease outcomes? Prev Vet Med 112:203–212", "Allen AJ, Stabel JR, Robbe-Austerman S, Park KT, Palmer MV, Barrington GM, Lahmers KK, Hamilton MJ, Davis WC (2012) Depletion of CD4 T lymphocytes at the time of infection with M. avium subsp. paratuberculosis does not accelerate disease progression. Vet Immunol Immunopathol 149:286–291", _x000D_
"Wentink GH, Rutten VP, Jaartsveld FH, Zeeuwen AA, van Kooten PJ (1988) Effect of glucocorticoids on cows suspected of subclinical infection with M. paratuberculosis. Vet Q 10:57–62", "Abebe F, Bjune G (2009) The protective role of antibody responses during Mycobacterium tuberculosis infection. Clin Exp Immunol 157:235–243", "Koets A, Hoek A, Langelaar M, Overdijk M, Santema W, Franken P, Eden W, Rutten V (2006) Mycobacterial 70 kD heat-shock protein is an effective subunit vaccine against bovine paratuberculosis. Vaccine 24:2550–2559", _x000D_
"Santema W, Rutten V, Segers R, Poot J, Hensen S, Heesterbeek H, Koets A (2013) Postexposure subunit vaccination against chronic enteric mycobacterial infection in a natural host. Infect Immun 81:1990–1995"), journal.title = c("J Vet Intern Med", "Epidemiol Infect", "Vet Pathol", "Infect Immun", "Res Vet Sci", "Infect Immun", "Infect Immun", "Vet Res", "J Dairy Sci", "Vet Microbiol", "Vet Clin North Am Food Anim Pract", "Infect Immun", "Am J Vet Res", "Vet Microbiol", "Infect Immun", "Vet Pathol", _x000D_
"Clin Vaccine Immunol", "Vet Immunol Immunopathol", "Immunobiology", "J Dairy Sci", "Vet Immunol Ommunopathol", "Vet Pathol", "Res Vet Sci", "J Comp Pathol", "J Comp Pathol", "PLoS One", "Vet Pathol", "Vet Pathol", "Vet Immunol Immunopathol", "Vet Res", "Vet Pathol", "Nat Med", "J Exp Med", "J Exp Med", "J Exp Med", "Trends Immunol", "J Vet Med Sci", "Vet Microbiol", "Prev Vet Med", "Prev Vet Med", "Future Microbiol", "Front Immunol", "Infect Immun", "Nat Rev Microbiol", "Prev Vet Med", "Vet Microbiol", _x000D_
"Mucosal Immunol", "Front Microbiol", "Vet Res", "Microb Pathog", "PLoS Pathog", "Infect Immun", "Vet Immunol Immunopathol", "Vet Pathol", "Gut Microbes", "J Vet Sci", "Clin Diagn Lab Immunol", "Microb Pathog", "Vet Immunol Immunopathol", "Vet Immunol Immunopathol", "Microb Pathog", "Vet Res", "Mucosal Immunol", "Infect Immun", "Comp Immunol Microbiol Infect Dis", "Vet Immunol Immunopathol", "Am J Vet Res", "J Clin Immunol", "PLoS One", "Vet Immunol Immunopathol", "J Immunol", "J Immunol", "PLoS Comput Biol", _x000D_
"Immunol Res", "Comp Immunol Microbiol Infect Dis", "Infect Immun", "Clin Vaccine Immunol", "Clin Vaccine Immunol", "Vet Immunol Immunopathol", "Vet Immunol Immunopathol", "J Infect Dis", "Trends Immunol", "PLoS One", "Infect Immun", "Immunology", "Clin Vaccine Immunol", "Infect Immun", "Vet Immunol Immunopathol", "Dev Comp Immunol", "Immunology", "J Immunol Methods", "Infect Immun", "J Leukoc Biol", "Vaccine", "Prev Vet Med", "Vet Immunol Immunopathol", "Vet Q", "Clin Exp Immunol", "Vaccine", NA_x000D_
))</t>
  </si>
  <si>
    <t>185</t>
  </si>
  <si>
    <t>PLOS Pathogens</t>
  </si>
  <si>
    <t>10.1371/journal.ppat.1008628</t>
  </si>
  <si>
    <t>e1008628</t>
  </si>
  <si>
    <t>Timelines of infection and transmission dynamics of H1N1pdm09 in swine</t>
  </si>
  <si>
    <t>list(ORCID = c("https://orcid.org/0000-0001-7643-1219", NA, NA, "https://orcid.org/0000-0001-8764-4156", NA, NA, "https://orcid.org/0000-0003-3765-8167", "https://orcid.org/0000-0002-4869-5118", NA), authenticated.orcid = c(TRUE, NA, NA, TRUE, NA, NA, TRUE, TRUE, NA), given = c("Laetitia", "Barbara", "Sophie", "Johanneke", "Becky", NA, "Mark E. J.", "Elma", "Bryan"), family = c("Canini", "Holzer", "Morgan", "Dinie Hemmink", "Clark", NA, "Woolhouse", "Tchilian", "Charleston"), sequence = c("first", _x000D_
"additional", "additional", "additional", "additional", "additional", "additional", "additional", "additional"), name = c(NA, NA, NA, NA, NA, "sLoLa Dynamics Consortium", NA, NA, NA))</t>
  </si>
  <si>
    <t>list(URL = "https://dx.plos.org/10.1371/journal.ppat.1008628", content.type = "unspecified", content.version = "vor", intended.application = "similarity-checking")</t>
  </si>
  <si>
    <t>list(key = c("ppat.1008628.ref001", "ppat.1008628.ref002", "ppat.1008628.ref003", "ppat.1008628.ref004", "ppat.1008628.ref005", "ppat.1008628.ref006", "ppat.1008628.ref007", "ppat.1008628.ref008", "ppat.1008628.ref009", "ppat.1008628.ref010", "ppat.1008628.ref011", "ppat.1008628.ref012", "ppat.1008628.ref013", "ppat.1008628.ref014", "ppat.1008628.ref015", "ppat.1008628.ref016", "ppat.1008628.ref017", "ppat.1008628.ref018", "ppat.1008628.ref019", "ppat.1008628.ref020", "ppat.1008628.ref021", "ppat.1008628.ref022", _x000D_
"ppat.1008628.ref023", "ppat.1008628.ref024", "ppat.1008628.ref025", "ppat.1008628.ref026", "ppat.1008628.ref027", "ppat.1008628.ref028", "ppat.1008628.ref029", "ppat.1008628.ref030", "ppat.1008628.ref031", "ppat.1008628.ref032", "ppat.1008628.ref033", "ppat.1008628.ref034", "ppat.1008628.ref035", "ppat.1008628.ref036", "ppat.1008628.ref037", "ppat.1008628.ref038", "ppat.1008628.ref039", "ppat.1008628.ref040", "ppat.1008628.ref041", "ppat.1008628.ref042"), doi.asserted.by = c("crossref", "crossref", _x000D_
"crossref", "crossref", "crossref", "crossref", "crossref", "crossref", "crossref", NA, "crossref", "crossref", "crossref", "crossref", "crossref", "crossref", "crossref", "crossref", "crossref", "crossref", "crossref", NA, "crossref", "crossref", NA, "crossref", "crossref", "crossref", "crossref", "crossref", NA, "crossref", "crossref", NA, "crossref", "crossref", NA, "crossref", "crossref", "crossref", "crossref", NA), first.page = c("1871", "4", "291", "127", "133", "234", "1084", "e115815", "11825", _x000D_
"7", "50", "2764", NA, "410", "44", "7590", "e1002588", "6687", NA, "72", "775", NA, "586", "120", NA, "477", "e0146616", "e12217", "344", "962", NA, "2865", "1360", NA, "1413", "693", "148", "1020", "e1000656", "e714", "209", NA), DOI = c("10.3201/eid1312.061323", "10.1086/518579", "10.1111/irv.12364", "10.1016/S0065-3527(08)00403-X", "10.1017/S1466252311000120", "10.1111/zph.12223", "10.1086/512813", "10.1371/journal.pone.0115815", "10.1128/JVI.74.24.11825-11831.2000", NA, "10.1016/j.tim.2011.11.002", _x000D_
"10.1128/JVI.01318-10", "10.1186/s13567-016-0390-5", "10.1177/0300985813513043", "10.1093/ilar/ilv002", "10.1128/JVI.01623-05", "10.1371/journal.pcbi.1002588", "10.1128/JVI.00266-10", "10.1093/acref/9780199976720.001.0001", "10.1186/1297-9716-44-72", "10.1093/aje/kwm375", NA, "10.1086/314938", "10.1186/1297-9716-42-120", NA, "10.1038/nrmicro1845", "10.1371/journal.pone.0146616", "10.7554/eLife.12217", "10.1177/0300985811402846", "10.1038/s41591-019-0463-x", NA, "10.1002/sim.3107", "10.1214/08-AOAS191", _x000D_
NA, "10.1007/s11222-016-9696-4", "10.1007/s11222-013-9396-2", NA, "10.1016/j.csda.2004.07.002", "10.1371/journal.pcbi.1000656", "10.1016/j.ijid.2012.05.1025", "10.1038/nature04017", NA), article.title = c("Swine Workers and Swine Influenza Virus Infections", "Infection Due to 3 Avian Influenza Subtypes in United States Veterinarians", "Increased risk of A(H1N1)pdm09 influenza infection in UK pig industry workers compared to a general population cohort", NA, "Polymicrobial respiratory disease in pigs", _x000D_
"Swine Influenza Virus and Association with the Porcine Respiratory Disease Complex in Pig Farms in Southern Brazil", "Cases of Swine Influenza in Humans: A Review of the Literature", "European Surveillance Network for Influenza in Pigs: Surveillance Programs, Diagnostic Tools and Swine Influenza Virus Subtypes Identified in 14 European Countries from 2010 to 2013", "Sialic Acid Species as a Determinant of the Host Range of Influenza A Viruses", "Molecular Basis for the Generation in Pigs of Influenza A Viruses with Pandemic Potential", _x000D_
"The pig: a model for human infectious diseases", "Population Modeling of Influenza A/H1N1 Virus Kinetics and Symptom Dynamics", "Distinct immune responses and virus shedding in pigs following aerosol, intra-nasal and contact infection with pandemic swine influenza A virus, A(H1N1)09", "Influenza A Virus Infections in Swine: Pathogenesis and Diagnosis", "Swine as a Model for Influenza A Virus Infection and Immunity", "Kinetics of Influenza A Virus Infection in Humans", "Modeling Within-Host Dynamics of Influenza Virus Infection Including Immune Responses", _x000D_
"Quantifying the Early Immune Response and Adaptive Immune Response Kinetics in Mice Infected with Influenza A Virus", NA, "Dynamics of influenza A virus infections in permanently infected pig farms: evidence of recurrent infections, circulation of several swine influenza viruses and reassortment events", "Time Lines of Infection and Disease in Human Influenza: A Review of Volunteer Challenge Studies", "Local and systemic cytokine responses during experimental human influenza A virus infection", _x000D_
"Nasal cytokine and chemokine responses in experimental influenza A virus infection: results of a placebo-controlled trial of intravenous zanamivir treatment", "Vaccination of influenza a virus decreases transmission rates in pigs", "Maternally-derived antibodies do not prevent transmission of swine influenza A virus between pigs", "Mathematical models of infectious disease transmission", "Characterization of Viral Load, Viability and Persistence of Influenza A Virus in Air and on Surfaces of Swine Production Facilities", _x000D_
"The global antigenic diversity of swine influenza A viruses", "Swine as models in biomedical research and toxicology testing", "Novel correlates of protection against pandemic H1N1 influenza A virus infection", "Pseudotyped Influenza A Virus as a Vaccine for the induction of Heterotypic Immunity", "Scaling regression inputs by dividing by two standard deviations", "A weakly informative default prior distribution for logistic and other regression models", "brms : An R Package for Bayesian Multilevel Models Using Stan", _x000D_
"Practical Bayesian model evaluation using leave-one-out cross-validation and WAIC", "An improved SAEM algorithm for maximum likelihood estimation in mixtures of non linear mixed effects models", "Between-Subject and Within-Subject Model Mixtures for Classifying HIV Treatment Response", "Maximum likelihood estimation in nonlinear mixed effects models", "FluTE, a Publicly Available Stochastic Influenza Epidemic Simulation Model", "A review on the clinical spectrum and natural history of human influenza", _x000D_
"Strategies for containing an emerging influenza pandemic in Southeast Asia", NA), volume = c("13", "45", "10", NA, "12", "63", "44", "9", "74", "72", "20", "85", "47", "51", "56", "80", "8", "84", NA, "44", "167", NA, "180", "42", "47", "6", "11", "5", "49", "25", NA, "27", "2", "80", "27", "24", "4", "49", "6", "16", "437", NA), author = c("GC Gray", "KP Myers", "E Fragaszy", "AL Vincent", "T Opriessnig", "C Schmidt", "KP Myers", "G Simon", "Y Suzuki", "T Ito", "F Meurens", "L Canini", "JD Hemmink", _x000D_
"BH Janke", "DS Rajao", "P Baccam", "KA Pawelek", "H Miao", "M Porta", "N Rose", "F Carrat", "FG Hayden", "RS Fritz", "A Romagosa", "C Cador", "NC Grassly", "V Neira", "NS Lewis", "MM Swindle", "S Ng", "TJ Powell", "A Gelman", "A Gelman", "P-C Bürkner", "A Vehtari", "M Lavielle", "C Mbogning", "E Kuhn", "DL Chao", "W Punpanich", "NM Ferguson", NA), year = c("2007", "2007", "2016", "2008", "2011", "2016", "2007", "2014", "2000", "1998", "2012", "2011", "2016", "2014", "2015", "2006", "2012", "2010", _x000D_
"2014", "2013", "2008", "1998", "1999", "2011", "2016", "2008", "2016", "2016", "2012", "2019", "2012", "2008", "2008", "2017", "2017", "2014", "2012", "2005", "2010", "2012", "2005", NA), journal.title = c("Emerg Infect Dis", "Clin Infect Dis", "Influenza Other Respir Viruses", NA, "Anim Health Res Rev", "Zoonoses Public Health", "Clin Infect Dis Off Publ Infect Dis Soc Am", "PLoS ONE", "J Virol", "J VIROL", "Trends Microbiol", "J Virol", "Vet Res", "Vet Pathol", "ILAR J", "J Virol", "PLOS Comput Biol", _x000D_
"J Virol", NA, "Vet Res", "Am J Epidemiol", "Relation to symptom formation and host defense", "J Infect Dis", "Vet Res", "Vet Res", "Nat Rev Microbiol", "PLOS ONE", "eLife", "Vet Pathol", "Nat Med", "J Virol", "Stat Med", "Ann Appl Stat", "J Stat Softw", "Stat Comput", "Stat Comput", "Prog Appl Math", "Comput Stat Data Anal", "PLOS Comput Biol", "Int J Infect Dis", "Nature", NA), volume.title = c(NA, NA, NA, "Advances in Virus Research", NA, NA, NA, NA, NA, NA, NA, NA, NA, NA, NA, NA, NA, NA, "A Dictionary of Epidemiology", _x000D_
NA, NA, NA, NA, NA, NA, NA, NA, NA, NA, NA, NA, NA, NA, NA, NA, NA, NA, NA, NA, NA, NA, NA), unstructured = c(NA, NA, NA, NA, NA, NA, NA, NA, NA, NA, NA, NA, NA, NA, NA, NA, NA, NA, NA, NA, NA, NA, NA, NA, NA, NA, NA, NA, NA, NA, NA, NA, NA, NA, NA, NA, NA, NA, NA, NA, NA, "Tuszynski J , Tuszynski M . The caTools package. 2007."))</t>
  </si>
  <si>
    <t>list(DOI = "10.13039/501100000268", name = "Biotechnology and Biological Sciences Research Council", doi.asserted.by = "publisher", award = "BB/L001330/1", id.id = "10.13039/501100000268", id.id.type = "DOI", id.asserted.by = "publisher")</t>
  </si>
  <si>
    <t>list(date = "2020-07-24", content.version = "vor", delay.in.days = 0, URL = "http://creativecommons.org/licenses/by/4.0/")</t>
  </si>
  <si>
    <t>https://doi.org/10.1371/journal.ppat.corrections_policy</t>
  </si>
  <si>
    <t>list(date = "2020-08-24", DOI = "10.1371/journal.ppat.1008628", type = "new_version", source = "publisher", label = "New version")</t>
  </si>
  <si>
    <t>2013-06-01</t>
  </si>
  <si>
    <t>10.1080/01652176.2013.799301</t>
  </si>
  <si>
    <t>68-81</t>
  </si>
  <si>
    <t>Bovine herpesvirus-1 (BHV-1) – a re-emerging concern in livestock: a revisit to its biology, epidemiology, diagnosis, and prophylaxis</t>
  </si>
  <si>
    <t>list(given = c("Suman", "Samiran", "Umesh", "Pabitra"), family = c("Biswas", "Bandyopadhyay", "Dimri", "H. Patra"), sequence = c("first", "additional", "additional", "additional"), affiliation.name = c("Division of Medicine, Indian Veterinary Research Institute, Izatnagar, Bareilly, India", "Eastern Regional Station, Indian Veterinary Research Institute, Kolkata, India", "Division of Medicine, Indian Veterinary Research Institute, Izatnagar, Bareilly, India", "Department of Pharmacology &amp;amp; Toxicology, C.V.Sc. &amp;amp; AH, Tripura, India"_x000D_
))</t>
  </si>
  <si>
    <t>list(URL = "https://www.tandfonline.com/doi/pdf/10.1080/01652176.2013.799301", content.type = "unspecified", content.version = "vor", intended.application = "similarity-checking")</t>
  </si>
  <si>
    <t>list(key = c("cit0001", "cit0002", "cit0003", "cit0004", "cit0005", "cit0006", "cit0007", "cit0008", "cit0009", "cit0010", "cit0011", "cit0012", "cit0013", "cit0014", "cit0015", "cit0016", "cit0017", "cit0018", "cit0019", "cit0020", "cit0021", "cit0022", "cit0023", "cit0024", "cit0025", "cit0026", "cit0027", "cit0027a", "cit0028", "cit0029", "cit0030", "cit0031", "cit0032", "cit0033", "cit0034", "cit0036", "cit0037", "cit0038", "cit0039", "cit0040", "cit0042", "cit0043", "cit0044", "cit0045", "cit0046", _x000D_
"cit0047", "cit0048", "cit0049", "cit0050", "cit0051", "cit0052", "cit0053", "cit0054", "cit0055", "cit0056", "cit0057", "cit0058", "cit0059", "cit0060", "cit0061", "cit0062", "cit0063", "cit0064", "cit0065", "cit0066", "cit0067", "cit0068", "cit0070", "cit0071", "cit0072", "cit0073", "cit0074", "cit0075", "cit0076", "cit0077", "cit0078", "cit0079", "cit0080", "cit0081", "cit0082", "cit0083", "cit0084", "cit0085", "cit0086", "cit0087", "cit0088", "cit0089", "cit0090", "cit0091", "cit0092", "cit0093", _x000D_
"cit0095", "cit0096", "cit0097", "cit0099", "cit0100", "cit0101", "cit0102", "cit0103", "cit0104", "cit0105", "cit0106", "cit0107", "cit0108", "cit0109", "cit0110", "cit0110a", "cit0110b", "cit0111", "cit0112", "cit0113", "cit0113a", "cit0114", "cit0116", "cit0117", "cit0118", "cit0119", "cit0120", "cit0121", "cit0122", "cit0123", "cit0124", "cit0125", "cit0126", "cit0127", "cit0128", "cit0129", "cit0131", "cit0133", "cit0134", "cit0135", "cit0136", "cit0138", "cit0139", "cit0141", "cit0142", "cit0144", _x000D_
"cit0145", "cit0146", "cit0147", "cit0148", "cit0149", "cit0151", "cit0152", "cit0153", "cit0154", "cit0156", "cit0157", "cit0158", "cit0159", "cit0160", "cit0160a", "cit0161", "cit0162", "cit0163", "cit0164", "cit0165", "cit0166", "cit0167", "cit0168", "cit0169", "cit0170", "cit0171"), doi.asserted.by = c("publisher", "publisher", NA, "publisher", NA, "publisher", NA, "publisher", "publisher", "publisher", NA, "crossref", "crossref", NA, NA, "publisher", "publisher", "publisher", NA, "crossref", _x000D_
"publisher", "publisher", "publisher", "publisher", NA, "publisher", NA, NA, "publisher", NA, "crossref", "publisher", "publisher", "crossref", "publisher", "publisher", NA, "publisher", NA, NA, NA, "crossref", "publisher", NA, NA, "publisher", "publisher", "crossref", "crossref", "publisher", "publisher", "publisher", NA, "publisher", "publisher", "publisher", "publisher", "publisher", "crossref", NA, "publisher", NA, "publisher", NA, "crossref", "publisher", "publisher", "crossref", "publisher", _x000D_
"publisher", "publisher", "publisher", "publisher", "publisher", "publisher", "publisher", NA, "crossref", "publisher", NA, "publisher", NA, NA, "publisher", "crossref", "crossref", "crossref", "publisher", NA, NA, NA, "publisher", "publisher", NA, NA, "publisher", "publisher", "publisher", "publisher", "publisher", "publisher", NA, NA, "publisher", "publisher", NA, NA, NA, "publisher", "publisher", "publisher", "publisher", "crossref", "publisher", "crossref", "publisher", NA, "crossref", "publisher", _x000D_
"publisher", "crossref", "publisher", "publisher", "publisher", "crossref", "crossref", "crossref", NA, "crossref", NA, "crossref", "publisher", "publisher", NA, "publisher", NA, "publisher", "publisher", "publisher", "publisher", "publisher", NA, NA, NA, "publisher", NA, "publisher", "publisher", "publisher", "publisher", "publisher", NA, NA, "crossref", "publisher", "publisher", "publisher", NA, "publisher", NA, "publisher", NA, NA), DOI = c("10.1128/JVI.78.7.3644-3653.2004", "10.1016/j.vetmic.2005.11.043", _x000D_
NA, "10.1046/j.1439-0450.2001.00489.x", NA, "10.20506/rst.22.3.1440", NA, "10.1177/104063879700900408", "10.1016/S0378-1135(96)01232-1", "10.1016/0021-9975(72)90035-7", NA, "10.20506/rst.28.3.1949", "10.20506/rst.29.3.2009", NA, NA, "10.1177/030098589403100309", "10.7589/0090-3558-33.4.919", "10.1016/0090-1229(91)90060-N", NA, "10.4049/jimmunol.139.7.2297", "10.1016/S0167-5877(00)00128-8", "10.1016/0042-6822(92)90278-W", "10.1016/0166-0934(90)90102-L", "10.1007/BF01348987", NA, "10.1093/emboj/cdg092", _x000D_
NA, NA, "10.1016/0008-8749(89)90193-7", NA, "10.2460/ajvr.1986.47.07.1524", "10.1111/j.1439-0450.1983.tb01829.x", "10.1016/S0147-9571(97)00012-X", "10.1128/JVI.73.12.9734-9740.1999", "10.1016/j.jviromet.2005.05.001", "10.1006/viro.2000.0747", NA, "10.1006/viro.1998.9553", NA, NA, NA, "10.2460/ajvr.1984.45.08.1660", "10.1016/S0378-1135(96)01230-8", NA, NA, "10.1073/pnas.022301899", "10.1006/viro.1995.1187", "10.1128/IAI.35.3.1048-1057.1982", "10.1128/JCM.37.8.2498-2507.1999", "10.1046/j.1439-0450.2003.00608.x", _x000D_
"10.1099/0022-1317-83-12-2965", "10.1126/science.280.5369.1618", NA, "10.1089/jir.1989.9.245", "10.1089/vim.1987.1.287", "10.1016/j.tvjl.2004.11.004", "10.1016/S0378-1135(97)00083-7", "10.1006/viro.1999.9620", "10.1128/JVI.72.9.7638-7641.1998", NA, "10.1080/13550280490261716", NA, "10.1007/BF01309666", NA, "10.1128/JVI.64.10.5114-5122.1990", "10.1128/JVI.76.13.6771-6779.2002", "10.1128/JVI.78.10.5438-5447.2004", "10.19182/remvt.8747", "10.1111/j.1751-0813.1962.tb16042.x", "10.1093/jmedent/28.6.841", _x000D_
"10.1016/j.vetmic.2004.07.003", "10.1016/S0065-3527(08)60784-8", "10.1128/CMR.16.1.79-95.2003", "10.1017/S146625230700134X", "10.1016/j.vetmic.2005.11.009", "10.1016/S0264-410X(00)00106-7", NA, "10.1128/JVI.69.6.3482-3489.1995", "10.1007/BF01314114", NA, "10.1128/JCM.42.3.1228-1235.2004", NA, NA, "10.1016/S0165-2427(01)00397-X", "10.1128/JVI.70.3.2032-2037.1996", "10.1128/JVI.69.8.4758-4768.1995", "10.1128/JVI.70.3.1448-1454.1996", "10.1128/JVI.77.8.4848-4857.2003", NA, NA, NA, "10.1016/S0378-1135(99)00009-7", _x000D_
"10.1016/S0378-1135(00)00218-2", NA, NA, "10.1016/S0022-1759(02)00029-7", "10.1111/j.1439-0450.1976.tb00661.x", "10.1016/0966-842X(94)90335-2", "10.7589/0090-3558-26.1.41", "10.1128/JVI.78.8.3872-3879.2004", "10.1007/s007050170136", NA, NA, "10.1016/0021-9975(83)90014-2", "10.1051/vetres:2006059", NA, NA, NA, "10.1017/S1466252309990028", "10.1016/0147-9571(79)90100-0", "10.1080/01652176.1995.9694526", "10.1016/S0378-1135(96)01233-3", "10.4049/jimmunol.145.3.1009", "10.1016/j.vaccine.2004.12.010", _x000D_
"10.20506/rst.13.3.810", "10.1080/13550280701191459", NA, "10.1128/JCM.1.1.112-113.1975", "10.1128/JVI.01273-08", "10.1023/A:1008184330127", "10.20506/rst.23.3.1523", "10.1099/0022-1317-80-6-1477", "10.1590/S0100-736X2006000200010", "10.1590/S0100-736X1997000100007", "10.1128/JVI.61.12.3827-3831.1987", "10.1128/JVI.66.4.2484-2490.1992", "10.1128/IAI.35.1.371-373.1982", NA, "10.1128/IAI.18.3.660-665.1977", NA, "10.1128/JVI.71.9.6786-6795.1997", "10.1099/0022-1317-80-1-57", "10.1016/S0378-1135(96)01231-X", _x000D_
NA, "10.1016/B978-0-444-87312-5.50020-5", NA, "10.1126/science.6278596", "10.1016/j.vetmic.2005.11.012", "10.1016/0147-9571(87)90041-5", "10.1016/S0065-3527(08)60061-5", "10.1089/vim.1995.8.19", NA, NA, NA, "10.1016/S0166-0934(97)00073-6", NA, "10.1590/S0103-84782002000500022", "10.1136/vr.124.25.666-b", "10.1016/0378-1119(94)90641-6", "10.1016/S0378-1135(00)00283-2", "10.1080/01652176.1993.9694365", NA, NA, "10.1128/JVI.73.10.8657-8668.1999", "10.1128/JVI.74.11.5337-5346.2000", "10.1016/S0378-1135(01)00498-9", _x000D_
"10.1186/1746-6148-5-5", NA, "10.1007/978-1-4613-1587-2_1", NA, "10.1016/j.vetmic.2007.08.025", NA, NA), first.page = c(NA, NA, "268", NA, "193", NA, NA, NA, NA, NA, "199", "1045", "695", NA, "145", NA, NA, NA, "313", "2297", NA, NA, NA, NA, "1", NA, "337", "101", NA, "229", "1524", NA, NA, "9734", NA, NA, NA, NA, NA, "7", "158", "1660", NA, "267", NA, NA, NA, "1048", "2498", NA, NA, NA, "317", NA, NA, NA, NA, NA, "7638", "53", NA, "309", NA, "171", "5114", NA, NA, "435", NA, NA, NA, NA, NA, NA, _x000D_
NA, NA, "159", "3482", NA, "133", NA, "326", "2601", NA, "2032", "4758", "1448", NA, NA, "335", "959", NA, NA, "100", "452", NA, NA, NA, NA, NA, NA, "109", "676", NA, NA, "165", "87", "50", NA, NA, NA, NA, "1009", NA, "947", NA, "69", "112", NA, NA, "821", NA, NA, NA, "3827", "2484", "371", NA, "660", NA, "6786", NA, NA, "6", NA, "7", NA, NA, NA, NA, NA, "16", "199", "53", NA, "32", NA, NA, NA, NA, NA, "1789", "781", "8657", NA, NA, NA, NA, NA, "102", NA, "225", "772"), volume = c(NA, NA, "156", _x000D_
NA, "107", NA, NA, NA, NA, NA, "80", "28", "29", NA, "19", NA, NA, NA, "45", "139", NA, NA, NA, NA, "23", NA, "41", "11", NA, NA, "47", NA, NA, "73", NA, NA, NA, NA, NA, "78", "43", "45", NA, "17", NA, NA, NA, "35", "37", NA, NA, NA, "47", NA, NA, NA, NA, NA, "72", "1", NA, "44", NA, "1", "64", NA, NA, "43", NA, NA, NA, NA, NA, NA, NA, NA, NA, "69", NA, "1", NA, "131", "46", NA, "70", "69", "70", NA, NA, "3", "57", NA, NA, "60", "51", NA, NA, NA, NA, NA, NA, "71", "15", NA, NA, "44", "25", "7", NA, _x000D_
NA, NA, NA, "145", NA, "13", NA, "35", "1", NA, NA, "23", NA, NA, NA, "61", "66", "35", "2", "18", NA, "71", NA, NA, "4", NA, "3", NA, NA, NA, NA, NA, "73", "1", NA, NA, NA, NA, NA, NA, NA, NA, "47", "49", "73", NA, NA, NA, NA, NA, "59", NA, "46", "154"), author = c(NA, NA, "Akca Y", NA, "Alkan F", NA, "Anonymous", NA, NA, NA, "Bandyopadhyay S", "Bandyopadhyay S", "Bandyopadhyay S", "Bandyopadhyay S", "Bartha A", NA, NA, NA, "Bilgedagalap S.", "Bochner BS", NA, NA, NA, NA, "Brunner D", NA, "Cabalar M", _x000D_
"Çabalar M", NA, "Campos M", "Campos M", NA, NA, "Ciacci-Zanella J", NA, NA, NA, NA, NA, "Denis M", "Elazhary MA", "Elazhary MA", NA, "Eugster AK", NA, NA, NA, "Forman AJ", "Fuchs M", NA, NA, NA, "Gibbs EPJ", NA, NA, NA, NA, NA, "Hanon E", "Harrison SC.", NA, "Homan EJ", NA, "Hunter E.", "Hutchings DL", NA, NA, "Jetteur P", NA, NA, NA, NA, NA, NA, NA, NA, "Kahrs RF", "Karger A", NA, "Knipe DM", NA, "Lamontagne L", "Lehmkuhl HD", NA, "Li Y", "Li Y", "Liang X", NA, "Maclachlan N", "Mahmoud MA", "Manickam R", _x000D_
NA, NA, "Masri SA", "Mechor GD", NA, NA, NA, NA, NA, NA, "Mohan Kumar KM", "Moretti B", NA, NA, "Mweene AS", "Nandi S", "Nandi S", NA, NA, NA, NA, "Palmer LD", NA, "Perrin B", NA, "Perez SE", "Porter DD", NA, NA, "Rajkhowa S", NA, NA, NA, "Rock DL", "Rock D", "Rock DL", "Roizman B", "Rouse BT", "SCAHW]", "Schang LM", NA, NA, "Singh B", NA, "Sulochana S", NA, NA, NA, NA, NA, "Turin L", "Tyler KL", "Ungar-Waron H", NA, "Van Oirschot JT", NA, NA, NA, NA, NA, "Whetstone CA", "Whetstone CA", "Winkler MT", _x000D_
NA, NA, NA, "[OIE] World Organisation for Animal Health", NA, "Xia JQ", NA, "Yates WD", "Yesilbag K"), year = c(NA, NA, "2004", NA, "2000", NA, "2004", NA, NA, NA, "2010", "2009", "2010", "2007", "1969", NA, NA, NA, "1998", "1987", NA, NA, NA, NA, "1988", NA, "1994", "2000", NA, "1994", "1986", NA, NA, "1999", NA, NA, NA, NA, NA, "1993", "1979", "1984", NA, "1974", NA, NA, NA, "1982", "1999", NA, NA, NA, "1977", NA, NA, NA, NA, NA, "1998", "2001", NA, "1983", NA, "2001", "1990", NA, NA, "1990", NA, _x000D_
NA, NA, NA, NA, NA, NA, NA, "2001", "1995", NA, "2001", NA, "1985", "1985", NA, "1996", "1995", "1996", NA, "2010", "2009", "1987", NA, NA, "1996", "1987", NA, NA, NA, NA, NA, NA, "1994", "1964", NA, NA, "1996", "2004", "2007", NA, NA, NA, NA, "1990", NA, "1996", NA, "2003", "1975", NA, NA, "2004", NA, NA, NA, "1987", "1992", "1982", "2007", "1977", "2000", "1997", NA, NA, "1983", NA, "1982", NA, NA, NA, NA, NA, "2003", "2001", "1991", NA, "1993", NA, NA, NA, NA, NA, "1986", "1988", "1999", NA, NA, _x000D_
NA, "2010", NA, "1995", NA, "1982", "2003"), journal.title = c(NA, NA, "Revue Med Vet.", NA, "Dtsch Tierärztl Wochenschr.", NA, NA, NA, NA, NA, "Ind J Ani Sci", "Rev Sci Tec Off Int Epiz", "Rev Sci Tec Off Int Epiz", NA, "Acta Vet Hung.", NA, NA, NA, "A Ü Vet Fak Derg", "J Immun", NA, NA, NA, NA, NA, NA, "A Ü Vet Fak Derg", "YYÜ Vet Fak Dergisi", NA, NA, "Am J Vet Res", NA, NA, "J Virol", NA, NA, NA, NA, NA, "Immunology.", "Can J Comp Med", "Am J Vet Res.", NA, "Proc Annu Meet Am Assoc Vet Lab Diag.", _x000D_
NA, NA, NA, "Infect Immun", "J Cli Microbiol", NA, NA, NA, "Vet Bull", NA, NA, NA, NA, NA, "J Virol", NA, NA, "Am J Vet R", NA, NA, "J Virol", NA, NA, "Rev Elev Med Vet Pays Trop.", NA, NA, NA, NA, NA, NA, NA, NA, NA, "J Virol.", NA, NA, NA, "Am Rev Respir Dis.", "Am J Vet Res.", NA, "J Virol", "J Virol", "J Virol", NA, NA, "Glob Veterina.", "Ind J Anim Sci", NA, NA, "Can J Vet Res", "Can J Vet Res", NA, NA, NA, NA, NA, NA, "Ind Vet J", "Vet Ital.", NA, NA, "Jap J Vet Res", "Indian J Comp Microbiol Immunol Infect Dis.", _x000D_
"The Indian Cow", NA, NA, NA, NA, "J Immunol.", NA, "Revue scientifique et technique de l’OIE.", NA, "Rev Argen Microbiol.", "J Clin Microbiol", NA, NA, "Rev Sci Tech.", NA, NA, NA, "J Virol", "J Virol", "Infect Immun", NA, "Infect Immun", NA, "J Virol.", NA, NA, "Ind J Comp Microbiol Immunol Infect Dis.", NA, "Ind J Comp Microbiol Immunol Infect Dis.", NA, NA, NA, NA, NA, "Vet Bull.", NA, NA, NA, NA, NA, NA, NA, NA, NA, "Am J Vet Res.", "Am J Vet Res", "J Virol", NA, NA, NA, NA, NA, "Can J Vet Res", _x000D_
NA, "Can J Comp Med.", "Revue Med Vet."), volume.title = c(NA, NA, NA, NA, NA, NA, "International terrestial animal health code", NA, NA, NA, NA, NA, NA, "Common health ailments of Yaks (Poephagus grunniens L.)", NA, NA, NA, NA, NA, NA, NA, NA, NA, NA, "Rep Domes Ani", NA, NA, NA, NA, "Cell-mediated immunity in ruminants", NA, NA, NA, NA, NA, NA, NA, NA, NA, NA, NA, NA, NA, NA, NA, NA, NA, NA, NA, NA, NA, NA, NA, NA, NA, NA, NA, NA, NA, "Fields’ virology", NA, NA, NA, "Fields’ virology", NA, _x000D_
NA, NA, NA, NA, NA, NA, NA, NA, NA, NA, NA, "Viral Diseases of Cattle", NA, NA, "Fields’ virology", NA, NA, NA, NA, NA, NA, NA, NA, "Fenner's veterinary virology", NA, NA, NA, NA, NA, NA, NA, NA, NA, NA, NA, NA, NA, NA, NA, NA, NA, NA, NA, NA, NA, NA, NA, NA, NA, NA, NA, NA, NA, NA, NA, NA, NA, NA, NA, NA, NA, NA, "Fields’ virology", NA, "Report on Bovine Herpesvirus 1 (BHV1) marker vaccines and the accompanying diagnostic tests", NA, NA, NA, NA, NA, NA, NA, NA, NA, NA, NA, NA, "Fields’ virology", _x000D_
"Vet Microbiol", NA, "Vet Rec", NA, NA, NA, NA, NA, NA, NA, NA, NA, NA, NA, "Infectious bovine rhinotracheitis/infectious pustular vulvovaginitis", NA, NA, NA, NA, NA), unstructured = c(NA, NA, NA, NA, NA, NA, NA, NA, NA, NA, NA, NA, NA, NA, NA, NA, NA, NA, NA, NA, NA, NA, NA, NA, NA, NA, NA, NA, NA, NA, NA, NA, NA, NA, NA, NA, "[CSIRO] Commonwealth Scientific and Industrial Research Organisation 2005. New Vaccine for Cattle Pneumonia. [Accessed on 2005 May 18]. Available from: http://www.farmsafe.com.au/pages/features/beef/csiro03.htm", _x000D_
NA, "Del Médico Zajac MP. 2007. Herpesvirus bovino 5: estudio de la infección, la respuesta inmune y los recombinantes con herpesvirus bovino 1 en el hospedador natural [PhD Thesis]. Buenos Aires, Argentina: National Institute of Agricultural Technology.", NA, NA, NA, NA, NA, "European Union. 2000. Report on Bovine Herpes virus 1 (BHV 1) marker vaccines &amp; the accompanying tests.", NA, NA, NA, NA, NA, NA, NA, NA, NA, NA, NA, NA, NA, NA, NA, NA, NA, NA, NA, NA, NA, NA, NA, NA, NA, NA, NA, NA, NA, _x000D_
NA, NA, NA, NA, NA, NA, NA, NA, NA, NA, NA, NA, NA, NA, NA, NA, NA, NA, NA, NA, NA, NA, NA, NA, NA, NA, NA, NA, NA, NA, NA, NA, NA, NA, NA, NA, NA, NA, NA, NA, NA, NA, NA, NA, NA, NA, NA, NA, NA, NA, NA, NA, NA, NA, NA, NA, NA, NA, NA, NA, NA, NA, NA, NA, NA, NA, NA, NA, NA, NA, NA, NA, NA, NA, NA, NA, NA, NA, NA, NA, NA, NA, NA, NA, NA, NA, NA, NA, NA), edition = c(NA, NA, NA, NA, NA, NA, NA, NA, NA, NA, NA, NA, NA, NA, NA, NA, NA, NA, NA, NA, NA, NA, NA, NA, NA, NA, NA, NA, NA, NA, NA, NA, NA, _x000D_
NA, NA, NA, NA, NA, NA, NA, NA, NA, NA, NA, NA, NA, NA, NA, NA, NA, NA, NA, NA, NA, NA, NA, NA, NA, NA, "4", NA, NA, NA, "4", NA, NA, NA, NA, NA, NA, NA, NA, NA, NA, NA, NA, "2", NA, NA, "4", NA, NA, NA, NA, NA, NA, NA, NA, "4", NA, NA, NA, NA, NA, NA, NA, NA, NA, NA, NA, NA, NA, NA, NA, NA, NA, NA, NA, NA, NA, NA, NA, NA, NA, NA, NA, NA, NA, NA, NA, NA, NA, NA, NA, NA, NA, NA, "5", NA, NA, NA, NA, NA, NA, NA, NA, NA, NA, NA, NA, NA, NA, "4", NA, NA, NA, NA, NA, NA, NA, NA, NA, NA, NA, NA, NA, NA, _x000D_
NA, NA, NA, NA, NA, NA))</t>
  </si>
  <si>
    <t>2013-06-27</t>
  </si>
  <si>
    <t>The Bovine Practitioner</t>
  </si>
  <si>
    <t>10.21423/bovine-vol45no2p118-123</t>
  </si>
  <si>
    <t>0524-1685</t>
  </si>
  <si>
    <t>2011-06-01</t>
  </si>
  <si>
    <t>118-123</t>
  </si>
  <si>
    <t>Survival of bovine viral diarrhea virus on materials associated with livestock production</t>
  </si>
  <si>
    <t>&lt;jats:p&gt;Fomites have been shown to play a role in the transmission of bovine viral diarrhea virus (BVDV). However, there are no published reports on the length of time BVDV can survive on fomites. In the current study, we applied a type 1b, non-cytopathic (NCP) BVDV isolate to clothing, materials common to livestock production settings, and various feedstuffs. Additionally, we created a synthetic mucus phosphate buffered saline (PBS) solution and added BVDV to determine whether mucus impacted BVDV survival. Overall, the ability to recover BVDV after application to potential fomites decreased as the length of incubation increased. The BVDV strain tested in this study exhibited longer survival times in two aqueous solutions (water and PBS), two non-porous materials (latex and enameled metal), and one porous material (paper) than in other potential fomites. One non-porous material (galvanized metal) and two porous materials (soil and pine) tended to have a lower chance of BVDV recovery. No virus was recovered from denim, cotton t-shirt, mineral and salt blocks. For the total mixed ration, BVDV was recovered in one replicate, for up to eight hours post-application; however, all other replicates were negative. The molasses-urea lick in all three replicates was contaminated, therefore they were not tested. Based on these findings, a type 1b, NCP BVDV was capable of surviving after application to various materials used in livestock production. In the presence of mucus, BVDV was protected from degradation for longer periods of time.&lt;/jats:p&gt;</t>
  </si>
  <si>
    <t>Bov. pract.</t>
  </si>
  <si>
    <t>list(given = c("Elliot T.", "Daniel U.", "Ben W.", "Sean", "Christopher C. L."), family = c("Stevens", "Thomson", "Wileman", "O'Dell", "Chase"), sequence = c("first", "additional", "additional", "additional", "additional"))</t>
  </si>
  <si>
    <t>list(URL = c("https://bovine-ojs-tamu.tdl.org/bovine/article/download/2784/2774", "https://bovine-ojs-tamu.tdl.org/bovine/article/download/2784/2774"), content.type = c("application/pdf", "unspecified"), content.version = c("vor", "vor"), intended.application = c("text-mining", "similarity-checking"))</t>
  </si>
  <si>
    <t>2020-10</t>
  </si>
  <si>
    <t>10.1016/j.rvsc.2020.06.009</t>
  </si>
  <si>
    <t>262-267</t>
  </si>
  <si>
    <t>African swine fever: A review of cleaning and disinfection procedures in commercial pig holdings</t>
  </si>
  <si>
    <t>list(given = c("G.", "L.", "G.L.", "J.", "M.", "S."), family = c("De Lorenzi", "Borella", "Alborali", "Prodanov-Radulović", "Štukelj", "Bellini"), sequence = c("first", "additional", "additional", "additional", "additional", "additional"))</t>
  </si>
  <si>
    <t>list(URL = c("https://api.elsevier.com/content/article/PII:S0034528820307827?httpAccept=text/xml", "https://api.elsevier.com/content/article/PII:S0034528820307827?httpAccept=text/plain"), content.type = c("text/xml", "text/plain"), content.version = c("vor", "vor"), intended.application = c("text-mining", "text-mining"))</t>
  </si>
  <si>
    <t>list(year = c("2009", "2011", NA, "2004", "2010", "2015", "2018", "2004", "2002", "2014", "2018", "2001", "2010", "1995", "2015", "2010", "2001", "2016", "1992", "1995", "2019", "2008", "2011", "2012", "2018", "2008", "1995", "2019", "2019", "2000", "1973", "1997", "1999", "2018", "1998"), series.title = c("La biosicurezza in veterinaria. Fondazione iniziative zooprofilattiche e zootecniche", "Potential Pesticides to Use Against the Causative Agents of Selected Foreign Animal Disease in Farm Settings", _x000D_
NA, "Manuale Operativo Malattia Vescicolare del Suino", "Biosicurezza e protocolli di igiene nelle produzioni zootecniche, Tesi di Laurea Triennale, Universita' degli Studi di Padova Facolta' di Agraria-Veterinaria", NA, "Biosecurity in Animal Production and Veterinary Medicine", NA, "Council Directive of 27 June 2002 Laying Down Specific Provisions for the Control of African Swine Fever and Amending Directive 92/119/EEC as Regards Teschen Disease and African Swine Fever", "NAHEMS Guidelines: Cleaning and Disinfection. The Foreign Animal Disease Preparedness and Response", _x000D_
"Standard Operating Procedures: 15. Cleaning and Disinfection", "Manual on Procedures for Disease Eradication by Stamping Out. Part 3. Decontamination Operation Procedures", "Food and Agriculture Organization of the United Nation/World Organization for Animal Health/World Bank Animal Production and Health Paper No. 169", NA, NA, NA, "Manual on Procedures for Disease Eradication by Stamping Out", NA, "Chilled Foods: A Comprehensive Guide", NA, NA, "Foreign Animal Diseases", NA, NA, "Principles of Food Sanitation. Food Science Text Series", _x000D_
"Cleaning and Disinfection: Standard Operative Guide No. 004", NA, "African Swine Fever: Aetiology Epidemiology Diagnosis Prevention and Control References, Technical Disease Cards", "Diseases of Swine", NA, NA, NA, NA, "Biosecurity in Animal Production and Veterinary Medicine", "Proceedings of the INTERPHEX Conference, Philadelphia"), author = c("Alborali", "APHIS-USDA", NA, "Centro Nazionale di Referenza per le Malattie Vescicolari (CERVES)", "Dal Capello", "Davies", "Dewulf", "Dixon", "European Commission", _x000D_
"FAD PReP/NAHEMS", "FAD PReP/USDA", "FAO", "FAO", "Ford", "Gallardo", "Gallina", "Geering", "Guinat", "Holah", "Holah", "Juszkiewicz", "Kleiboeker", "Krug", "Krug", "Marriott", "Missouri Department of Agriculture", "OIE", "OIE", "Sánchez-Vizcaíno", "Shirai", "Stone", "Turner", "Turner", "Van Immerseel", "Verghese"), key = c("10.1016/j.rvsc.2020.06.009_bb0005", "10.1016/j.rvsc.2020.06.009_bb0010", "10.1016/j.rvsc.2020.06.009_bb0015", "10.1016/j.rvsc.2020.06.009_bb0030", "10.1016/j.rvsc.2020.06.009_bb0035", _x000D_
"10.1016/j.rvsc.2020.06.009_bb0040", "10.1016/j.rvsc.2020.06.009_bb0045", "10.1016/j.rvsc.2020.06.009_bb0050", "10.1016/j.rvsc.2020.06.009_bb0055", "10.1016/j.rvsc.2020.06.009_bb0060", "10.1016/j.rvsc.2020.06.009_bb0065", "10.1016/j.rvsc.2020.06.009_bb0070", "10.1016/j.rvsc.2020.06.009_bb0075", "10.1016/j.rvsc.2020.06.009_bb0080", "10.1016/j.rvsc.2020.06.009_bb0085", "10.1016/j.rvsc.2020.06.009_bb0090", "10.1016/j.rvsc.2020.06.009_bb0095", "10.1016/j.rvsc.2020.06.009_bb0100", "10.1016/j.rvsc.2020.06.009_bb0105", _x000D_
"10.1016/j.rvsc.2020.06.009_bb0110", "10.1016/j.rvsc.2020.06.009_bb0115", "10.1016/j.rvsc.2020.06.009_bb0120", "10.1016/j.rvsc.2020.06.009_bb0125", "10.1016/j.rvsc.2020.06.009_bb0130", "10.1016/j.rvsc.2020.06.009_bb0135", "10.1016/j.rvsc.2020.06.009_bb0140", "10.1016/j.rvsc.2020.06.009_bb0145", "10.1016/j.rvsc.2020.06.009_bb0150", "10.1016/j.rvsc.2020.06.009_bb0155", "10.1016/j.rvsc.2020.06.009_bb0160", "10.1016/j.rvsc.2020.06.009_bb0165", "10.1016/j.rvsc.2020.06.009_bb0170", "10.1016/j.rvsc.2020.06.009_bb0175", _x000D_
"10.1016/j.rvsc.2020.06.009_bb0180", "10.1016/j.rvsc.2020.06.009_bb0185"), doi.asserted.by = c(NA, NA, "crossref", NA, NA, "crossref", NA, "crossref", NA, NA, NA, NA, NA, "crossref", NA, "crossref", NA, "crossref", NA, "crossref", "crossref", NA, "crossref", "crossref", "crossref", NA, NA, NA, NA, "crossref", "crossref", "crossref", "crossref", NA, NA), unstructured = c(NA, NA, "Carr, J., Chen, S.P, Connor, J.F., Kirkwood, R., Segales, J., 2018. Pig Health, first ed. CRC Press, Boca Raton FL, pp. 383–468.", _x000D_
NA, NA, NA, NA, NA, NA, NA, NA, NA, NA, NA, NA, NA, NA, NA, NA, NA, NA, NA, NA, NA, NA, NA, NA, NA, NA, NA, NA, NA, NA, NA, NA), DOI = c(NA, NA, "10.1201/9781315157061-11", NA, NA, "10.1111/tbed.12381", NA, "10.1016/j.vetimm.2004.04.002", NA, NA, NA, NA, NA, "10.20506/rst.14.2.847", NA, "10.1136/vr.c3001", NA, "10.1136/vr.103593", NA, "10.20506/rst.14.2.850", "10.2478/jvetres-2019-0006", NA, "10.1016/j.biologicals.2011.06.016", "10.1016/j.vetmic.2011.10.032", "10.1007/978-3-319-67166-6", NA, NA, _x000D_
NA, NA, "10.1292/jvms.62.85", "10.1128/AEM.25.1.115-122.1973", "10.1016/S0960-8524(97)84693-7", "10.1046/j.1365-2672.1999.00846.x", NA, NA), first.page = c(NA, NA, NA, NA, NA, "425", "295", "117", NA, NA, NA, NA, "1", "393", "1", "725", NA, "262", "319", "343", "17", "111", "231", "96", NA, NA, NA, NA, "443", "85", "115", "9", "447", "134", "98"), article.title = c(NA, NA, NA, NA, NA, "Survival of African swine fever virus in excretions from pigs experimentally infected with the Georgia 2007/1 isolate", _x000D_
"Transmission of pig diseases and biosecurity in pig production", "African swine fever virus proteins involved in evading host defence systems", NA, NA, NA, NA, "Good practices for biosecurity in the pig sector, issues and options in developing and transition countries", "Disinfection procedures for personnel and vehicles entering and leaving contaminated premises", "African swine fever: a global view of the current challenge", "Virucidal efficacy of common disinfectants against orf virus", NA, "Transmission routes of African swine fever virus to domestic pigs: current knowledge and future research directions", _x000D_
"Cleaning and disinfection", "Disinfection of food production areas", "Characteristics of selected active substances used in disinfectants and their virucidal activity against ASFV", "African swine fever", "Chemical disinfection of high-consequence transboundary animal disease viruses on nonporous surfaces", "Disinfection of foot-and-mouth disease and African swine fever viruses with citric acid and sodium hypochlorite on birch wood carriers", NA, NA, "Disinfectants: actions and applications", NA, _x000D_
"African swine fever virus", "Effects of chlorine, iodine, and quaternary ammonium compound disinfectants on several exotic disease viruses", "Effects of some disinfectants on African swine fever virus", "The inactivation of viruses in pig slurries: a review", "Recovery and assay of African swine fever and swine vesicular disease viruses from pig slurry", "Cleaning and disinfection", "Selection of cleaning agents and parameters for CGMP processes"), volume = c(NA, NA, NA, NA, NA, "64", NA, "100", _x000D_
NA, NA, NA, NA, NA, "14", "23", "166", NA, "178", NA, "14", "63", NA, "39", "156", NA, NA, "14", NA, NA, "62", "25", "61", "87", NA, NA), journal.title = c(NA, NA, NA, NA, NA, "Transbound. Emerg. Dis.", NA, "Vet. Immunol. Immunopathol.", NA, NA, NA, NA, NA, "Rev. Sci. Tech. Off. Int. Epizoot.", "Porcine Health. Manag.", "Vet. Rec.", NA, "Vet. Rec.", NA, "Rev. Sci. Tech.", "J. Vet. Res.", NA, "Biologicals", "Vet. Microbiol.", NA, NA, "Rev. Sci. Tech. Off. Int. Epizoot.", NA, NA, "J. Vet. Med. Sci.", _x000D_
"Appl. Microbiol.", "Bioresour. Technol.", "J. Appl. Microbiol.", NA, NA), issue = c(NA, NA, NA, NA, NA, NA, NA, "3–4", NA, NA, NA, NA, NA, NA, NA, NA, NA, NA, NA, NA, NA, NA, NA, NA, NA, NA, NA, NA, NA, NA, NA, NA, NA, NA, NA))</t>
  </si>
  <si>
    <t>S0034528820307827</t>
  </si>
  <si>
    <t>list(DOI = c("10.13039/501100000921", "10.13039/501100000921"), name = c("COST", "European Cooperation in Science and Technology"), doi.asserted.by = c("publisher", "publisher"), id.id = c("10.13039/501100000921", "10.13039/501100000921"), id.id.type = c("DOI", "DOI"), id.asserted.by = c("publisher", "publisher"))</t>
  </si>
  <si>
    <t>list(date = "2020-10-01", content.version = "tdm", delay.in.days = 0, URL = "https://www.elsevier.com/tdm/userlicense/1.0/")</t>
  </si>
  <si>
    <t>list(value = c("Elsevier", "African swine fever: A review of cleaning and disinfection procedures in commercial pig holdings", "Research in Veterinary Science", "https://doi.org/10.1016/j.rvsc.2020.06.009", "article", "© 2020 Elsevier Ltd. All rights reserved."), name = c("publisher", "articletitle", "journaltitle", "articlelink", "content_type", "copyright"), label = c("This article is maintained by", "Article Title", "Journal Title", "CrossRef DOI link to publisher maintained version", "Content Type", _x000D_
"Copyright"))</t>
  </si>
  <si>
    <t>Journal of Medical Microbiology</t>
  </si>
  <si>
    <t>2021-09-13</t>
  </si>
  <si>
    <t>0022-2615,1473-5644</t>
  </si>
  <si>
    <t>Microbiology Society</t>
  </si>
  <si>
    <t>Disinfection to control African swine fever virus: a UK perspective</t>
  </si>
  <si>
    <t>https://doi.org/10.1099/jmm.0.001410</t>
  </si>
  <si>
    <t>&lt;jats:p&gt;A review of African swine fever (ASF) was conducted, including manifestations of disease, its transmission and environmental persistence of ASF virus. Findings on infectious doses of contemporary highly-pathogenic strains isolated from outbreaks in Eastern Europe were included. Published data on disinfectant susceptibility of ASF virus were then compared with similar findings for selected other infectious agents, principally those used in the UK disinfectant approvals tests relating to relevant Disease Orders for the control of notifiable and zoonotic diseases of livestock. These are: swine vesicular disease virus, foot and mouth disease virus, Newcastle disease virus and &lt;jats:italic&gt;_x000D_
                     &lt;jats:named-content content-type="species"&gt;_x000D_
                        &lt;jats:ext-link xmlns:xlink="http://www.w3.org/1999/xlink" ext-link-type="uri" xlink:href="http://doi.org/10.1601/nm.11017" xlink:type="simple"&gt;Salmonella enterica&lt;/jats:ext-link&gt;_x000D_
                     &lt;/jats:named-content&gt;_x000D_
                  &lt;/jats:italic&gt; serovar Enteritidis. The comparative data thus obtained, presented in a series of charts, facilitated estimates of efficacy against ASF virus for some UK approved disinfectants when applied at their respective General Orders concentrations. Substantial data gaps were encountered for several disinfectant agents or classes, including peracetic acid, quaternary ammonium compounds and products based on phenols and cresols.&lt;/jats:p&gt;</t>
  </si>
  <si>
    <t>list(ORCID = c("https://orcid.org/0000-0002-8657-3007", NA), authenticated.orcid = c(FALSE, NA), given = c("Andrew D.", "Robert H."), family = c("Wales", "Davies"), sequence = c("first", "additional"), affiliation.name = c("Department of Pathology and Infectious Diseases, School of Veterinary Medicine, Vet School Main Building, Daphne Jackson Road, University of Surrey, Guildford GU2 7AL, UK", "Department of Bacteriology, Animal and Plant Health Agency, Woodham Lane, Addlestone, Surrey, KT15 3NB, UK"_x000D_
))</t>
  </si>
  <si>
    <t>list(URL = "https://www.microbiologyresearch.org/content/journal/jmm/10.1099/jmm.0.001410?crawler=true&amp;mimetype=application/pdf", content.type = "unspecified", content.version = "vor", intended.application = "similarity-checking")</t>
  </si>
  <si>
    <t>list(key = c("R1", "R2", "R3", "R4", "R5", "R6", "R7", "R8", "R9", "R10", "R11", "R12", "R13", "R14", "R15", "R16", "R17", "R18", "R19", "R20", "R21", "R22", "R23", "R24", "R25", "R26", "R27", "R28", "R29", "R30", "R31", "R32", "R33", "R34", "R35", "R36", "R37", "R38", "R39", "R40", "R41", "R42", "R43", "R44", "R45", "R46", "R47", "R48", "R49", "R50", "R51", "R52", "R53", "R54", "R55", "R56", "R57", "R58", "R59", "R60", "R61", "R62", "R63", "R64", "R65", "R66", "R67", "R68", "R69", "R70", "R71", _x000D_
"R72", "R73", "R74", "R75", "R76", "R77", "R78", "R79", "R80", "R81", "R82", "R83", "R84", "R85", "R86", "R87", "R88", "R89", "R90", "R91", "R92", "R93", "R94", "R95"), first.page = c("153", NA, NA, NA, NA, "26", "66", "26", NA, NA, NA, "45", NA, NA, NA, NA, NA, NA, "1535", NA, NA, NA, NA, NA, NA, "159", NA, NA, NA, NA, NA, NA, NA, NA, "36", NA, NA, NA, NA, NA, NA, NA, NA, NA, "4", NA, NA, NA, NA, NA, "1033", NA, NA, NA, NA, "33", NA, NA, NA, NA, NA, NA, NA, NA, NA, NA, NA, "105", NA, NA, "3283", _x000D_
NA, NA, NA, NA, NA, NA, NA, NA, NA, NA, NA, NA, NA, NA, NA, NA, NA, NA, NA, NA, NA, NA, "825", NA), volume.title = c("Virus Taxonomy: ninth Report of the International Committee on Taxonomy of Viruses", NA, NA, NA, NA, NA, "The Last Mile in the Eradication of ASF in Sardinia. Panorama (OIE bulletin) 2020-1. African Swine Fever: responding to the Global Threat", "African Swine Fever and the Dilemma of a Relatively Low Contagiousness. Panorama (OIE bulletin) 2020-1. African Swine Fever: responding to the Global Threat", _x000D_
NA, NA, NA, "The Role of Ticks in the Transmission and Maintenance of ASF. Panorama (OIE bulletin) 2020-1. African Swine Fever: responding to the Global Threat", NA, NA, NA, NA, NA, NA, NA, NA, NA, NA, NA, NA, NA, NA, NA, NA, NA, NA, NA, NA, NA, NA, NA, NA, NA, NA, NA, "Time and Temperature Requirements for Improved Heat Killing of Pathogens in Swine Transport Trailers. 2020 ASABE Annual International Virtual Meeting", NA, NA, NA, NA, "Active Chlorine Released from Sodium Hypochlorite. Product Type 3 (Veterinary hygiene)", _x000D_
NA, NA, NA, NA, NA, NA, NA, NA, NA, NA, NA, NA, NA, NA, NA, NA, NA, NA, NA, NA, NA, NA, NA, NA, NA, NA, NA, NA, NA, "WHO Veterinary Public Health Unit. Guidelines on Disinfection in Animal Husbandry for Prevention and Control of Zoonotic Diseases. WHO/VPH/84.4", NA, NA, NA, NA, NA, NA, NA, NA, NA, NA, NA, NA, NA, NA, NA, NA, NA, NA, "Fields virology", NA), author = c("Takamatsu", NA, NA, NA, NA, "Charvátová", "Laddomada", "Depner", NA, NA, NA, "Heath", NA, NA, NA, NA, NA, NA, "McVicar", NA, NA, _x000D_
NA, NA, NA, NA, "Montgomery", NA, NA, NA, NA, NA, NA, NA, NA, "Sidorov", NA, NA, NA, NA, "Van Kessel", NA, NA, NA, NA, NA, NA, NA, NA, NA, NA, "Brown", NA, NA, NA, NA, "Kich", NA, NA, NA, NA, NA, NA, NA, NA, NA, NA, NA, "Kariwa", NA, "Gabbert", "Gamal", NA, NA, NA, "Russell", NA, NA, NA, NA, NA, NA, NA, NA, NA, NA, NA, NA, "Spickler", NA, "Geiger", NA, NA, NA, "Masters", NA), year = c("2011", "2021", NA, NA, NA, "2019", "2020", NA, NA, NA, NA, "2020", "2021", "2021", NA, NA, NA, NA, "1984", NA, NA, _x000D_
NA, NA, NA, NA, "1921", NA, NA, NA, NA, NA, NA, NA, NA, "1968", NA, NA, NA, "2021", NA, NA, "2021", "2021", NA, "2017", "2021", NA, NA, NA, NA, "1981", NA, NA, NA, NA, "2004", NA, NA, NA, NA, NA, NA, NA, NA, NA, NA, NA, "2004", NA, "2021", "2018", "2020", NA, NA, "1984", NA, NA, NA, "2021", NA, NA, NA, "2021", NA, "2021", NA, NA, "2021", NA, "2021", NA, NA, NA, "2013", NA), article.title = c(NA, "African swine fever (Technical disease card)", NA, NA, NA, "How ASF was eradicated in the Czech Republic", _x000D_
NA, NA, NA, NA, NA, NA, "Ornithodoros current known distribution: July 2019. European Centre for Disease Prevention and Control", "Tick Species Profiles - Resident species. The National Archives", NA, NA, NA, NA, "Quantitative aspects of the transmission of African swine fever", NA, NA, NA, NA, NA, NA, "On a form of swine fever occurring in British East Africa (Kenya colony", NA, NA, NA, NA, NA, NA, NA, NA, "Resistance of African swine fever virus to some physical factors and to ether", NA, NA, NA, _x000D_
"Centro manuale operativo Peste suina Classica e Peste suina Africana", NA, NA, "Disinfectants approved for use against African swine fever virus in farm settings", "Disinfectants efficacy tests", NA, NA, "Sodium hypochlorite general information handbook. Powell Fabrication &amp; Manufacturing", NA, NA, NA, NA, "Laboratory evaluation of selected disinfectants as virucidal agents against porcine parvovirus, pseudorabies virus, and transmissible gastroenteritis virus", NA, NA, NA, NA, "Avaliação da atividade antibacteriana de seis desinfetantes comerciais frente a amostras de Salmonella Typhimurium isoladas de suínos [Evaluation of the antibacterial activity of six commercial disinfectants against Salmonella Typhimurium strains isolated from swine]", _x000D_
NA, NA, NA, NA, NA, NA, NA, NA, NA, NA, NA, "Inactivation of SARS coronavirus by means of povidone-iodine, physical conditions, and chemical reagents", NA, "Disinfectants against ASF virus: efficacy evaluation. Online Conference: African swine fever: An unprecedented global threat - A challenge to livelihoods, food security and biodiversity. Call for action. WHO &amp; OIE", "Evaluation of the viricidal efficacy of commercially used disinfectants against Newcastle Disease virus", "VIRKON background information", _x000D_
NA, NA, NA, NA, NA, NA, "Disinfectants approved for use in England, Scotland and Wales. Department for environment food and rural affairs", NA, NA, NA, "Swine vesicular disease (Technical disease card", NA, "Newcastle disease (Technical disease card", NA, NA, "Highly-pathogenic avian influenza (Technical factsheet). Iowa State University", NA, "Parvovirus SPP (Technical disease card", NA, NA, NA, NA, NA), doi.asserted.by = c(NA, NA, "publisher", "publisher", "publisher", NA, NA, NA, "publisher", _x000D_
"publisher", "publisher", NA, NA, NA, "publisher", "publisher", "publisher", "publisher", NA, "publisher", "publisher", "publisher", "publisher", "publisher", "publisher", "crossref", "publisher", "publisher", "publisher", "publisher", "publisher", "publisher", "publisher", "publisher", NA, "publisher", "publisher", "publisher", NA, NA, "publisher", NA, NA, "publisher", NA, NA, "publisher", "publisher", "publisher", "publisher", NA, "publisher", "publisher", "publisher", "publisher", "crossref", _x000D_
"publisher", "publisher", "publisher", "publisher", "publisher", "publisher", "publisher", "publisher", "publisher", "publisher", "publisher", NA, "publisher", NA, NA, NA, "publisher", "publisher", NA, "publisher", "publisher", "publisher", NA, "publisher", "publisher", "publisher", NA, "publisher", NA, "publisher", "publisher", NA, "publisher", NA, "publisher", "publisher", "publisher", NA, "publisher"), DOI = c(NA, NA, "10.2903/j.efsa.2014.3628", "10.1186/s40813-015-0013-y", "10.1016/j.virusres.2020.198099", _x000D_
NA, NA, NA, "10.1016/0021-9975(77)90037-8", "10.1016/j.vetmic.2017.10.004", "10.1186/s43170-020-00011-w", NA, NA, NA, "10.2478/jvetres-2019-0058", "10.2903/sp.efsa.2021.EN-6460", "10.1136/vr.103593", "10.3201/eid2505.181495", NA, "10.3390/pathogens9030237", "10.1007/s00705-015-2430-2", "10.1016/j.virusres.2013.09.024", "10.1111/tbed.12381", "10.3390/pathogens9110977", "10.1016/j.vetmic.2020.108609", "10.1016/S0368-1742(21)80031-4", "10.20506/rst.14.2.844", "10.20506/rst.10.3.565", "10.1046/j.1365-2672.1999.00802.x", _x000D_
"10.1371/journal.pone.0194509", "10.1371/journal.pone.0214529", "10.3201/eid2512.191002", "10.1111/tbed.13699", "10.20506/rst.10.3.570", NA, "10.1016/S0167-5877(98)00063-4", "10.1111/tbed.12837", "10.1016/j.rvsc.2020.06.009", NA, NA, "10.1111/j.1365-2672.2004.02198.x", NA, NA, "10.1111/zph.12830", NA, NA, "10.1136/vr.93.24.620", "10.1292/jvms.62.85", "10.24425/pjvs.2019.131407", "10.3390/pathogens9110878", NA, "10.1016/j.vetmic.2009.07.008", "10.1186/1743-422X-10-289", "10.4315/0362-028X-66.12.2289", _x000D_
"10.1016/j.watres.2005.01.021", "10.22456/1679-9216.16792", "10.1016/j.biologicals.2011.06.016", "10.1016/j.vetmic.2011.10.032", "10.1016/j.vetmic.2018.04.029", "10.1111/jam.14694", "10.1637/8055-070907-Reg", "10.1637/8097-082807-Reg.1", "10.1111/j.1365-2672.2008.04067.x", "10.2376/0005-9366-18047", "10.1590/S1517-838220100004000022", "10.3382/ps.2013-03452", "10.1371/journal.pone.0086128", NA, "10.1128/aem.63.10.3916-3918.1997", NA, NA, NA, "10.1089/hs.2018.0023", "10.1292/jvms.59.323", NA, "10.1016/S0960-8524(97)84693-7", _x000D_
"10.1016/S0007-1935(17)35288-0", "10.1128/am.28.3.331-335.1974", NA, "10.1093/jaoac/90.6.1655", "10.1016/j.jhin.2009.05.016", "10.1016/S0021-9975(03)00041-0", NA, "10.1080/01652176.2000.9695055", NA, "10.1016/j.virusres.2014.02.016", "10.1079/WPS20030011", NA, "10.1111/j.1863-2378.2007.01029.x", NA, "10.1016/j.biologicals.2016.05.005", "10.1371/journal.pone.0178094", "10.5114/hpc.2020.97510", NA, "10.1002/jmv.26170"), volume = c(NA, NA, NA, NA, NA, "35", NA, NA, NA, NA, NA, NA, NA, NA, NA, NA, NA, _x000D_
NA, "45", NA, NA, NA, NA, NA, NA, "34", NA, NA, NA, NA, NA, NA, NA, NA, "1968", NA, NA, NA, NA, NA, NA, NA, NA, NA, NA, NA, NA, NA, NA, NA, "42", NA, NA, NA, NA, "32", NA, NA, NA, NA, NA, NA, NA, NA, NA, NA, NA, "52", NA, NA, "15", NA, NA, NA, NA, NA, NA, NA, NA, NA, NA, NA, NA, NA, NA, NA, NA, NA, NA, NA, NA, NA, NA, NA, NA), journal.title = c(NA, NA, NA, NA, NA, "Pig Prog", NA, NA, NA, NA, NA, NA, NA, NA, NA, NA, NA, NA, "Am J Vet Res", NA, NA, NA, NA, NA, NA, "J Comp Pathol Ther", NA, NA, NA, _x000D_
NA, NA, NA, NA, NA, "Dokl Vsesoyuznoi Akad Selskokhozyaistvennykh Nauk Im V Lenina", NA, NA, NA, NA, NA, NA, NA, NA, NA, NA, NA, NA, NA, NA, NA, "Am J Vet Res", NA, NA, NA, NA, "Acta Sci Vet", NA, NA, NA, NA, NA, NA, NA, NA, NA, NA, NA, "Jpn J Vet Res", NA, NA, "Biosci Res", NA, NA, NA, NA, NA, NA, NA, NA, NA, NA, NA, NA, NA, NA, NA, NA, NA, NA, NA, NA, NA, NA, NA, NA))</t>
  </si>
  <si>
    <t>list(name = "department for environment, food and rural affairs", award = "SV3998")</t>
  </si>
  <si>
    <t>list(date = "2021-09-13", content.version = "unspecified", delay.in.days = 0, URL = "http://creativecommons.org/licenses/by/4.0/")</t>
  </si>
  <si>
    <t>2017-04</t>
  </si>
  <si>
    <t>10.1111/tbed.12381</t>
  </si>
  <si>
    <t>2015-06-24</t>
  </si>
  <si>
    <t>425-431</t>
  </si>
  <si>
    <t>Survival of African Swine Fever Virus in Excretions from Pigs Experimentally Infected with the Georgia 2007/1 Isolate</t>
  </si>
  <si>
    <t>https://doi.org/10.1111/tbed.12381</t>
  </si>
  <si>
    <t>list(given = c("K.", "L. C.", "C.", "C. L.", "S.", "L. K.", "A. L."), family = c("Davies", "Goatley", "Guinat", "Netherton", "Gubbins", "Dixon", "Reis"), sequence = c("first", "additional", "additional", "additional", "additional", "additional", "additional"), affiliation.name = c("The Pirbright Institute; Surrey UK", "The Pirbright Institute; Surrey UK", NA, "The Pirbright Institute; Surrey UK", "The Pirbright Institute; Surrey UK", "The Pirbright Institute; Surrey UK", "The Pirbright Institute; Surrey UK"_x000D_
), affiliation1.name = c(NA, NA, "The Pirbright Institute; Surrey UK", NA, NA, NA, NA), affiliation2.name = c(NA, NA, "Department of Production and Population Health; The Royal Veterinary College; Hatfield UK", NA, NA, NA, NA))</t>
  </si>
  <si>
    <t>list(URL = c("https://api.wiley.com/onlinelibrary/tdm/v1/articles/10.1111%2Ftbed.12381", "https://api.wiley.com/onlinelibrary/tdm/v1/articles/10.1111%2Ftbed.12381", "http://onlinelibrary.wiley.com/wol1/doi/10.1111/tbed.12381/fullpdf"), content.type = c("application/pdf", "unspecified", "unspecified"), content.version = c("vor", "vor", "vor"), intended.application = c("text-mining", "text-mining", "similarity-checking"))</t>
  </si>
  <si>
    <t>list(key = c("10.1111/tbed.12381-BIB0001|tbed12381-cit-0001", "10.1111/tbed.12381-BIB0002|tbed12381-cit-0002", "10.1111/tbed.12381-BIB0003|tbed12381-cit-0003", "10.1111/tbed.12381-BIB0004|tbed12381-cit-0004", "10.1111/tbed.12381-BIB0005|tbed12381-cit-0005", "10.1111/tbed.12381-BIB0006|tbed12381-cit-0006", "10.1111/tbed.12381-BIB0007|tbed12381-cit-0007", "10.1111/tbed.12381-BIB0008|tbed12381-cit-0008", "10.1111/tbed.12381-BIB0009|tbed12381-cit-0009", "10.1111/tbed.12381-BIB0010|tbed12381-cit-0010", _x000D_
"10.1111/tbed.12381-BIB0011|tbed12381-cit-0011", "10.1111/tbed.12381-BIB0012|tbed12381-cit-0012", "10.1111/tbed.12381-BIB0013|tbed12381-cit-0013", "10.1111/tbed.12381-BIB0014|tbed12381-cit-0014", "10.1111/tbed.12381-BIB0015|tbed12381-cit-0015", "10.1111/tbed.12381-BIB0016|tbed12381-cit-0016", "10.1111/tbed.12381-BIB0017|tbed12381-cit-0017", "10.1111/tbed.12381-BIB0018|tbed12381-cit-0018", "10.1111/tbed.12381-BIB0019|tbed12381-cit-0019", "10.1111/tbed.12381-BIB0020|tbed12381-cit-0020", "10.1111/tbed.12381-BIB0021|tbed12381-cit-0021"_x000D_
), doi.asserted.by = c("crossref", NA, "crossref", "crossref", "crossref", "crossref", "crossref", "crossref", "crossref", "crossref", "crossref", "crossref", "crossref", "crossref", NA, NA, NA, "crossref", "crossref", "crossref", "crossref"), first.page = c("119", NA, "327", "449", "2683", "159", "32", "1544", "673", "93", "53", "4593", "415", "149", NA, NA, NA, "263", "148", "447", "249"), DOI = c("10.1002/9780470376812.ch4a", NA, "10.1016/j.vetmic.2012.06.025", "10.1016/j.vetmic.2014.06.016", _x000D_
"10.1098/rstb.2009.0098", "10.1016/S0368-1742(21)80031-4", "10.1016/j.vetmic.2012.08.011", "10.3201/eid2009.140554", "10.1017/S0022172400042613", "10.1186/s13567-014-0093-8", "10.1016/S0166-0934(02)00189-1", "10.1016/j.vaccine.2011.04.052", "10.1016/j.vetmic.2012.03.002", "10.1186/1746-6148-8-149", NA, NA, NA, "10.1136/vr.162.9.263", "10.1046/j.1365-2672.1999.00802.x", "10.1046/j.1365-2672.1999.00846.x", "10.1016/j.vetmic.2008.05.020"), volume.title = c("Trends in Emerging Viral Infections of Swine", _x000D_
NA, NA, NA, NA, NA, NA, NA, NA, NA, NA, NA, NA, NA, NA, NA, NA, NA, NA, NA, NA), author = c("Arias", NA, "Carvalho Ferreira", "Carvalho Ferreira", "Costard", "Eustace Montgomery", "Gallardo", "Gallardo", "Greig", "Guinat", "King", "King", "Malogolovkin", "Mur", NA, NA, NA, "Sabirovic", "Turner", "Turner", "Weesendorp"), year = c("2002", NA, "2012", "2014", "2009", "1921", "2013", "2014", "1970", "2014", "2003", "2011", "2012", "2012", NA, NA, NA, "2008", "1999", "1999", "2008"), unstructured = c(NA, _x000D_
"Beltrán-Alcrudo , D. J. Lubroth K. Depner S. De La Rocque 2008 African swine fever in the Caucasus FAO Empres Watch 1 8", NA, NA, NA, NA, NA, NA, NA, NA, NA, NA, NA, NA, "OIE 2012 WAHID Database http://www.oie.int/wahis_2/public/wahid.php/Diseaseinformation/Diseaseoutbreakmaps?disease_type_hidden=&amp;disease_id_hidden=&amp;selected_disease_name_hidden=&amp;disease_type=0&amp;disease_id_terrestrial=12&amp;disease_id_aquatic=-999&amp;selected_start_day=1&amp;selected_start_month=1&amp;selected_start_year=2012&amp;selected_end_day=1&amp;selected_end_month=12&amp;selected_end_year=2013&amp;submit2=OK", _x000D_
"OIE 2014 WAHID Database http://www.oie.int/wahis_2/public/wahid.php/Diseaseinformation/Diseaseoutbreakmaps?disease_type_hidden=&amp;disease_id_hidden=&amp;selected_disease_name_hidden=&amp;disease_type=0&amp;disease_id_terrestrial=12&amp;disease_id_aquatic=-999&amp;selected_start_day=1&amp;selected_start_month=1&amp;selected_start_year=2012&amp;selected_end_day=1&amp;selected_end_month=12&amp;selected_end_year=2013&amp;submit2=OK", "R-Core-Team R: a language and environment for statistical computing http://www.R-project.org/", NA, NA, NA, NA), _x000D_
    article.title = c(NA, NA, "African swine fever virus excretion patterns in persistently infected animals: a quantitative approach", "Suitability of faeces and tissue samples as a basis for non-invasive sampling for African swine fever in wild boar", "African swine fever: how can global spread be prevented?", "On a form of swine fever occurring in British East Africa (Kenya Colony)", "Comparative evaluation of novel African swine fever virus (ASF) antibody detection techniques derived from specific ASF viral genotypes with the OIE internationally prescribed serological tests", _x000D_
    "Genetic variation among African Swine Fever Genotype II Viruses, Eastern and Central Europe", "The excretion of two virulent strains of African swine fever virus by domestic pigs", "Dynamics of African swine fever virus shedding and excretion in domestic pigs infected by intramuscular inoculation and contact transmission", "Development of a TaqMan® PCR assay with internal amplification control for the detection of African swine fever virus", "Protection of European domestic pigs from virulent African isolates of African swine fever virus by experimental immunisation", _x000D_
    "Molecular characterization of African swine fever virus isolates originating from outbreaks in the Russian Federation between 2007 and 2011", "Risk of African swine fever introduction into the European Union through transport-associated routes: returning trucks and waste from international ships and planes", NA, NA, NA, "International disease monitoring, October to December 2007", "Laboratory-scale inactivation of African swine fever virus and swine vesicular disease virus in pig slurry", "Recovery and assay of African swine fever and swine vesicular disease viruses from pig slurry", _x000D_
    "Survival of classical swine fever virus at various temperatures in faeces and urine derived from experimentally infected pigs"), volume = c(NA, NA, "160", "172", "364", "34", "162", "20", "68", "45", "107", "29", "158", "8", NA, NA, NA, "162", "87", "87", "132"), journal.title = c(NA, NA, "Vet. Microbiol.", "Vet. Microbiol.", "Philos. Trans. R. Soc. Lond. B Biol. Sci.", "J. Comp. Pathol. Ther.", "Vet. Microbiol.", "Emerg. Infect. Dis.", "J. Hyg.", "Vet. Res.", "J. Virol. Methods", "Vaccine", _x000D_
    "Vet. Microbiol.", "BMC Vet. Res.", NA, NA, NA, "Vet. Rec.", "J. Appl. Microbiol.", "J. Appl. Microbiol.", "Vet. Microbiol."))</t>
  </si>
  <si>
    <t>list(DOI = c("10.13039/501100004963", NA, "10.13039/501100000268", "10.13039/501100000277", NA), name = c("Seventh Framework Programme", "ASFORCE", "Biotechnology and Biological Sciences Research Council", "Department for Environment, Food and Rural Affairs", "National Center for Foreign Animal and Zoonotic Disease Defense (FAZD)"), doi.asserted.by = c("publisher", NA, "publisher", "publisher", NA), award1 = c("FP7/2007-2013", NA, NA, NA, NA), award2 = c("311931", NA, NA, NA, NA), id.id = c("10.13039/501100004963", _x000D_
NA, "10.13039/501100000268", "10.13039/501100000277", NA), id.id.type = c("DOI", NA, "DOI", "DOI", NA), id.asserted.by = c("publisher", NA, "publisher", "publisher", NA))</t>
  </si>
  <si>
    <t>list(date = c("2015-06-24", "2015-06-24"), content.version = c("tdm", "vor"), delay.in.days = c(0, 0), URL = c("http://doi.wiley.com/10.1002/tdm_license_1", "http://creativecommons.org/licenses/by/4.0/"))</t>
  </si>
  <si>
    <t>10.3390/v14071384</t>
  </si>
  <si>
    <t>2022-06-24</t>
  </si>
  <si>
    <t>1384</t>
  </si>
  <si>
    <t>Disinfectants against African Swine Fever: An Updated Review</t>
  </si>
  <si>
    <t>&lt;jats:p&gt;African Swine Fever (ASF), a hemorrhagic disease with a high mortality rate in suids, is transmitted via direct and indirect contact with infectious animals and contaminated fomites, respectively. ASF reached Europe in 2014, affecting 14 of the 27 EU countries including, recently, the Italian peninsula. The fast and unprecedented spread of ASF in the EU has highlighted gaps in knowledge regarding transmission mechanisms. Fomites, such as contaminated clothing and footwear, farming tools, equipment and vehicles have been widely reported in the spread of ASF. The absence of available vaccines renders biosecurity measures, cleaning and disinfection procedures an essential control tool, to a greater degree than the others, for the prevention of primary and secondary introductions of ASF in pig farms. In this review, available data on the virucidal activity of chemical compounds as disinfectants against the ASF virus (ASFV) are summarized together with laboratory methods adopted to assess the virucidal activity.&lt;/jats:p&gt;</t>
  </si>
  <si>
    <t>list(ORCID = c("https://orcid.org/0000-0002-5891-1267", NA, "https://orcid.org/0000-0001-6641-3762", "https://orcid.org/0000-0002-8689-832X", NA, "https://orcid.org/0000-0002-9131-996X"), authenticated.orcid = c(FALSE, NA, FALSE, FALSE, NA, FALSE), given = c("Maria Serena", "Federica", "Carmen", "Stefano", "Monica", "Francesco"), family = c("Beato", "D’Errico", "Iscaro", "Petrini", "Giammarioli", "Feliziani"), sequence = c("first", "additional", "additional", "additional", "additional", "additional"_x000D_
), affiliation.name = c("National Reference Laboratory for Asfivirus and Pestivirus, Istituto Zooprofilattico Sperimentale dell’Umbria e delle Marche, “Togo Rosati”, Via G. Salvemini 1, 06126 Perugia, Italy", "National Reference Laboratory for Asfivirus and Pestivirus, Istituto Zooprofilattico Sperimentale dell’Umbria e delle Marche, “Togo Rosati”, Via G. Salvemini 1, 06126 Perugia, Italy", "National Reference Laboratory for Asfivirus and Pestivirus, Istituto Zooprofilattico Sperimentale dell’Umbria e delle Marche, “Togo Rosati”, Via G. Salvemini 1, 06126 Perugia, Italy", _x000D_
"National Reference Laboratory for Asfivirus and Pestivirus, Istituto Zooprofilattico Sperimentale dell’Umbria e delle Marche, “Togo Rosati”, Via G. Salvemini 1, 06126 Perugia, Italy", "National Reference Laboratory for Asfivirus and Pestivirus, Istituto Zooprofilattico Sperimentale dell’Umbria e delle Marche, “Togo Rosati”, Via G. Salvemini 1, 06126 Perugia, Italy", "National Reference Laboratory for Asfivirus and Pestivirus, Istituto Zooprofilattico Sperimentale dell’Umbria e delle Marche, “Togo Rosati”, Via G. Salvemini 1, 06126 Perugia, Italy"_x000D_
))</t>
  </si>
  <si>
    <t>list(URL = "https://www.mdpi.com/1999-4915/14/7/1384/pdf", content.type = "unspecified", content.version = "vor", intended.application = "similarity-checking")</t>
  </si>
  <si>
    <t>list(key = c("ref_1", "ref_2", "ref_3", "ref_4", "ref_5", "ref_6", "ref_7", "ref_8", "ref_9", "ref_10", "ref_11", "ref_12", "ref_13", "ref_14", "ref_15", "ref_16", "ref_17", "ref_18", "ref_19", "ref_20", "ref_21", "ref_22", "ref_23", "ref_24", "ref_25", "ref_26", "ref_27", "ref_28", "ref_29", "ref_30", "ref_31", "ref_32", "ref_33", "ref_34", "ref_35", "ref_36", "ref_37", "ref_38", "ref_39", "ref_40", "ref_41", "ref_42", "ref_43", "ref_44", "ref_45", "ref_46", "ref_47", "ref_48", "ref_49", "ref_50", _x000D_
"ref_51", "ref_52", "ref_53", "ref_54", "ref_55", "ref_56", "ref_57", "ref_58", "ref_59", "ref_60", "ref_61", "ref_62", "ref_63"), doi.asserted.by = c("crossref", "crossref", "crossref", "crossref", "crossref", "crossref", "crossref", "crossref", "crossref", "crossref", "crossref", "crossref", "crossref", "crossref", "crossref", NA, "crossref", "crossref", "crossref", "crossref", "crossref", "crossref", NA, "crossref", "crossref", "crossref", "crossref", "crossref", NA, NA, NA, "crossref", "crossref", _x000D_
"crossref", NA, NA, "crossref", NA, "crossref", "crossref", "crossref", "crossref", "crossref", "crossref", "crossref", "crossref", "crossref", "crossref", "crossref", "crossref", "crossref", "crossref", "crossref", "crossref", NA, "crossref", "crossref", "crossref", "crossref", "crossref", NA, NA, NA), first.page = c("117", "613", "8988", "508", "160", "77", "693", "2439", "45", "1393", "420", "1667", "98", "1167", NA, "1462", "6", NA, "6", NA, "34", "198099", NA, "618", "296", "212", "262", "319", _x000D_
NA, NA, NA, "231", "96", "219", "Doc10", NA, NA, NA, "1092", "148", "85", "201", "2936", "144", NA, "108796", "3916", "777", "115", "1800", "109245", NA, "435", "51", NA, "1044", "47", "726", "365", NA, NA, NA, NA), DOI = c("10.1016/j.vetimm.2004.04.002", "10.1099/jgv.0.001049", "10.1128/JVI.72.11.8988-9001.1998", "10.1016/0042-6822(67)90232-2", "10.1016/0042-6822(84)90100-4", "10.1007/s11262-021-01879-0", "10.1007/s00705-002-0946-8", "10.1007/s00705-005-0602-1", "10.1016/j.vetmic.2006.11.007", "10.1111/tbed.12511", _x000D_
"10.1111/tbed.12700", "10.1007/s00705-019-04224-x", "10.2478/acve-2021-0007", "10.1111/tbed.13124", "10.3390/pathogens11010097", NA, "10.4102/jsava.v84i1.1106", "10.3390/v13112285", "10.1186/s40813-018-0109-2", "10.3390/v11040310", "10.1016/j.antiviral.2019.02.018", "10.1016/j.virusres.2020.198099", NA, "10.1186/s13071-020-04497-1", "10.1007/s10393-009-0248-7", "10.1016/j.virusres.2012.10.005", "10.1016/j.rvsc.2020.06.009", "10.1016/0042-6822(59)90033-9", NA, NA, NA, "10.1016/j.biologicals.2011.06.016", _x000D_
"10.1016/j.vetmic.2011.10.032", "10.1016/j.vetmic.2018.04.029", NA, NA, "10.3390/v13040534", NA, "10.1111/jam.14694", "10.1046/j.1365-2672.1999.00802.x", "10.1292/jvms.62.85", "10.1292/jvms.20-0534", "10.14202/vetworld.2021.2936-2940", "10.1016/j.vetmic.2018.04.025", "10.3390/pathogens9110878", "10.1016/j.vetmic.2020.108796", "10.1128/aem.63.10.3916-3918.1997", "10.24425/pjvs.2019.131407", "10.1128/am.25.1.115-122.1973", "10.1292/jvms.21-0427", "10.1016/j.vetmic.2021.109245", "10.3390/pathogens10111357", _x000D_
"10.20506/rst.14.2.844", "10.1111/j.1863-2378.2007.01029.x", NA, "10.1128/aem.37.5.1044-1046.1979", "10.20506/rst.14.1.829", "10.1292/jvms.16-0614", "10.1093/jac/dky432", "10.3390/foods5020042", NA, NA, NA), article.title = c("African Swine Fever Virus Proteins Involved in Evading Host Defence Systems", "ICTV Virus Taxonomy Profile: Asfarviridae", "African Swine Fever Virus Is Enveloped by a Two-Membraned Collapsed Cisterna Derived from the Endoplasmic Reticulum", "Electron Microscopy of the Interaction of African Swine Fever Virus with Ferritin-Conjugated Antibody", _x000D_
"General Morphology and Capsid Fine Structure of African Swine Fever Virus Particles", "A Systematic Review of Genotypes and Serogroups of African Swine Fever Virus", "Genotyping Field Strains of African Swine Fever Virus by Partial P72 Gene Characterisation", "Molecular Epidemiology of African Swine Fever in East Africa", "Genetic Characterisation of African Swine Fever Viruses from Outbreaks in Southern Africa (1973–1999)", "Identification of a New Genotype of African Swine Fever Virus in Domestic Pigs from Ethiopia", _x000D_
"Genetic Characterization of African Swine Fever Virus Isolates from Soft Ticks at the Wildlife/Domestic Interface in Mozambique and Identification of a Novel Genotype", "The Unique Genetic Variation within the O174L Gene of Polish Strains of African Swine Fever Virus Facilitates Tracking Virus Origin", "Rapid Identification for Serotyping of African Swine Fever Virus Based on the Short Fragment of the EP402R Gene Encoding for CD2-Like Protein", "Genome Comparison of African Swine Fever Virus China/2018/AnhuiXCGQ Strain and Related European P72 Genotype II Strains", _x000D_
NA, "African Swine Fever: Update on Eastern, Central and Southern Africa", "History of ‘Swine Fever’ in Southern Africa", NA, "Epidemiological Considerations on African Swine Fever in Europe 2014–2018", NA, "African Swine Fever", "African Swine Fever—A Review of Current Knowledge", NA, "Differential Vector Competence of Ornithodoros Soft Ticks for African Swine Fever Virus: What If It Involves More than Just Crossing Organic Barriers in Ticks?", "Role of Wild Suids in the Epidemiology of African Swine Fever", _x000D_
"Review of the Sylvatic Cycle of African Swine Fever in Sub-Saharan Africa and the Indian Ocean", "African Swine Fever: A Review of Cleaning and Disinfection Procedures in Commercial Pig Holdings", "Virus-Lipid Interactions. II. The Mechanism of Adsorption of Lipophilic Viruses to Water-Insoluble Polar Lipids", NA, NA, NA, "Chemical Disinfection of High-Consequence Transboundary Animal Disease Viruses on Nonporous Surfaces", "Disinfection of Foot-and-Mouth Disease and African Swine Fever Viruses with Citric Acid and Sodium Hypochlorite on Birch Wood Carriers", _x000D_
"Disinfection of Transboundary Animal Disease Viruses on Surfaces Used in Pork Packing Plants", "The Role of Surface Disinfection in Infection Prevention", NA, NA, NA, "Recovery and Chemical Disinfection of Foot-and-Mouth Disease and African Swine Fever Viruses from Porous Concrete Surfaces", "Laboratory-Scale Inactivation of African Swine Fever Virus and Swine Vesicular Disease Virus in Pig Slurry", "Effects of Chlorine, Iodine, and Quaternary Ammonium Compound Disinfectants on Several Exotic Disease Viruses", _x000D_
"Virucidal Efficacy of Acidic Electrolyzed Water (Aew) against African Swine Fever Virus and Avian Influenza Virus", "In Vitro Cytotoxicity and Virucidal Efficacy of Potassium Hydrogen Peroxymonosulfate Compared to Quaternary Ammonium Compound under Various Concentrations, Exposure Times and Temperatures against African Swine Fever Virus", "Sensitivity of African Swine Fever Virus (ASFV) to Heat, Alkalinity and Peroxide Treatment in Presence or Absence of Porcine Plasma", NA, "Efficient Inactivation of African Swine Fever Virus by Ozonized Water", _x000D_
"Efficacy of Vaporized Hydrogen Peroxide against Exotic Animal Viruses", "Virucidal Effect of Chosen Disinfectants against African Swine Fever Virus (ASFV)—Preliminary Studies", "Effects of Some Disinfectants on African Swine Fever Virus", "In Vitro Primary Porcine Alveolar Macrophage Cell Toxicity and African Swine Fever Virus Inactivation Using Five Commercially Supply Compound Disinfectants under Various Condition", "Efficient Inactivation of African Swine Fever Virus by a Highly Complexed Iodine", _x000D_
NA, "Inactivation of Viruses in Liquid Manure", "Inactivation of Avian Influenza Viruses by Chemical Agents and Physical Conditions: A Review", NA, "Glutaraldehyde Inactivation of Exotic Animal Viruses in Swine Heart Tissue", "Modes of Action of Disinfectants", "Potential of Electrolyzed Water for Disinfection of Foot-and-Mouth Disease Virus", "Safety and Efficacy Profiles of Different Commercial Sodium Hypochlorite/Hypochlorous Acid Solutions (NaClO/HClO): Antimicrobial Efficacy, Cytotoxic Impact and Physicochemical Parameters in Vitro", _x000D_
NA, NA, NA, NA), volume = c("100", "99", "72", "31", "132", "58", "148", "150", "121", "64", "65", "164", "71", "66", NA, "66", "84", NA, "5", NA, "165", "287", NA, "13", "6", "173", "132", "8", NA, NA, NA, "39", "156", "219", "8", NA, NA, NA, "129", "87", "62", "83", "14", "219", NA, "247", "63", "22", "25", "83", "263", NA, "14", "54", NA, "37", "14", "79", "74", NA, NA, NA, NA), author = c("Dixon", "Alonso", NA, "Breese", "Carrascosa", "Qu", "Bastos", "Lubisi", "Boshoff", "Achenbach", "Quembo", _x000D_
NA, "Thanh", "Bao", NA, "Saegerman", "Penrith", NA, "Chenais", NA, "Dixon", "Blome", NA, "Hutet", "Jori", "Jori", "Borella", "Holl", NA, NA, NA, "Krug", "Krug", "Krug", "Gebel", NA, NA, NA, "Gabbert", "Turner", "Shirai", "Rhee", "Sovijit", "Kalmar", NA, "Zhang", "Heckert", "Juszkiewicz", "Stone", "Taesuji", "Pan", NA, "Haas", "Beato", NA, "Cunliffe", "Maris", "Bui", "Severing", NA, NA, NA, NA), year = c("2004", "2018", "1998", "1967", "1984", "2022", "2003", "2005", "2007", "2017", "2018", "2019", _x000D_
"2021", "2019", NA, "2019", "2013", NA, "2019", NA, "2019", "2020", NA, "2020", "2009", "2013", "2020", "1959", NA, NA, NA, "2011", "2012", "2018", "2013", NA, NA, NA, "2020", "1999", "2000", "2021", "2021", "2018", NA, "2020", "1997", "2019", "1973", "2021", "2021", NA, "1995", "2007", NA, "1979", "1995", "2017", "2019", NA, NA, NA, NA), journal.title = c("Vet. Immunol. Immunopathol.", "J. Gen. Virol.", "J. Virol.", "Virology", "Virology", "Virus Genes", "Arch. Virol.", "Arch. Virol.", "Vet. Microbiol.", _x000D_
"Transbound. Emerg. Dis.", "Transbound. Emerg. Dis.", "Arch. Virol.", "Acta Vet. Brno.", "Transbound. Emerg. Dis.", NA, "Transbound. Emerg. Dis.", "J. S. Afr. Vet. Assoc.", NA, "Porc. Health Manag.", NA, "Antiviral Res.", "Virus Res.", NA, "Parasites Vectors", "Ecohealth", "Virus Res.", "Res. Vet. Sci.", "Virology", NA, NA, NA, "Biologicals", "Vet. Microbiol.", "Vet. Microbiol.", "GMS Hyg. Infect. Control", NA, NA, NA, "J. Appl. Microbiol.", "J. Appl. Microbiol.", "J. Vet. Med. Sci.", "J. Vet. Med. Sci.", _x000D_
"Vet. World", "Vet. Microbiol.", NA, "Vet. Microbiol.", "Appl. Environ. Microbiol.", "Pol. J. Vet. Sci.", "Appl. Microbiol.", "J. Vet. Med. Sci.", "Vet. Microbiol.", NA, "Rev. Sci. Tech.", "Zoonoses Public Health", NA, "Appl. Environ. Microbiol.", "Rev. Sci. Tech.", "J. Vet. Med. Sci.", "J. Antimicrob. Chemother.", NA, NA, NA, NA), unstructured = c(NA, NA, NA, NA, NA, NA, NA, NA, NA, NA, NA, NA, NA, NA, "Wang, X., Wang, X., Zhang, X., He, S., Chen, Y., Liu, X., and Guo, C. (2022). Genetic Characterization and Variation of African Swine Fever Virus China/GD/2019 Strain in Domestic Pigs. Pathogens, 11.", _x000D_
NA, NA, "Njau, E.P., Machuka, E.M., Cleaveland, S., Shirima, G.M., Kusiluka, L.J., Okoth, E.A., and Pelle, R. (2021). African Swine Fever Virus (ASFV): Biology, Genomics and Genotypes Circulating in Sub-Saharan Africa. Viruses, 13.", NA, "Cwynar, P., Stojkov, J., and Wlazlak, K. (2019). African Swine Fever Status in Europe. Viruses, 11.", NA, NA, "(2022, March 16). Animal Disease Information System (ADIS). Available online: https://ec.europa.eu/food/animals/animal-diseases/animal-disease-information-system-adis_en.", _x000D_
NA, NA, NA, NA, NA, "Chemical Disinfectants and Antiseptics—Quantitative Suspension Test for the Veterinary Area. CEN/TC 216—Chemical Disinfectants and Antiseptics (Standard No. EN 14675:2015). Available online: https://standards.iteh.ai/catalog/standards/cen/a4bf27b1-bb63-4574-9c27-89b4fa6eb4f9/en-14675-2015.", "(2020). Standard Practice to Assess Virucidal Activity of Chemicals Intended for Disinfection of Inanimate, Nonporous Environmental Surfaces. Book of Standards, Developed by Subcommittee: E35.15 (Standard No. ASTM E1053-20). Available online: https://webstore.ansi.org/standards/astm/astme105320.", _x000D_
"(2022, March 16). OECD Guidance Document on Quantitative Methods for Evaluating the Activity of Microbicides Used on Hard Non-Porous Surfaces-OECD. Available online: https://www.oecd.org/chemicalsafety/testing/evaluating-the-activity-of-microbicides-used-on-hard-non-porous-surfaces.htm.", NA, NA, NA, NA, "Chemical Disinfectants and Antiseptics—Application of European Standards for Chemical Disinfectants and Antiseptics. CEN/TC 216—Chemical Disinfectants and Antiseptics (Standard No. EN 14885:2018). Available online: https://standards.iteh.ai/catalog/standards/cen/25a6be49-689b-4ac0-b0fc-0f06f0dadf60/en-14885-2018.", _x000D_
"Tarka, P., and Nitsch-Osuch, A. (2021). Evaluating the Virucidal Activity of Disinfectants According to European Union Standards. Viruses, 13.", "Chemical Disinfectants and Antiseptics—Quantitative Non-Porous Surface Test for the Evaluation of Virucidal Activity of Chemical Disinfectants and Antiseptics Used in the Veterinary Area. CEN/TC 216—Chemical Disinfectants and Antiseptics (Standard No. UNI EN 17122:2020). Available online: https://store.uni.com/p/UNI1607369/uni-en-171222020-294125/UNI1607369_EEN.", _x000D_
NA, NA, NA, NA, NA, NA, "Juszkiewicz, M., Walczak, M., Mazur-Panasiuk, N., and Woźniakowski, G. (2020). Effectiveness of Chemical Compounds Used against African Swine Fever Virus in Commercial Available Disinfectants. Pathogens, 9.", NA, NA, NA, NA, NA, NA, "Juszkiewicz, M., Walczak, M., Woźniakowski, G., and Szczotka-Bochniarz, A. (2021). Virucidal Activity of Plant Extracts against African Swine Fever Virus. Pathogens, 10.", NA, NA, "(2022, March 16). Animal Health Australia AUSVETPLAN Decontamination Manual v3.2. Available online: file:///C:/Users/msbeato/Desktop/AVP_Decon_v3.2_2008-1.pdf.", _x000D_
NA, NA, NA, NA, "Veasey, S., and Muriana, P.M. (2016). Evaluation of Electrolytically-Generated Hypochlorous Acid (‘Electrolyzed Water’) for Sanitation of Meat and Meat-Contact Surfaces. Foods, 5.", "OIE (2019). Terrestrial Animal Health Code: General Provisions, OIE.", "FAO (2007). FAO Biosecurity Toolkit. Portal, FAO.", "(2022, March 16). Regulation (EU) 2016/429 of the European Parliament and of the Council of 9 March 2016 on Transmissible Animal Diseases and Amending and Repealing Certain Acts in the Area of Animal Health (‘Animal Health Law’) Official Journal of the European Union. Available online: https://eur-lex.europa.eu/legal-content/EN/TXT/?uri=uriserv%3AOJ.L_.2016.084.01.0001.01.ENG."_x000D_
))</t>
  </si>
  <si>
    <t>v14071384</t>
  </si>
  <si>
    <t>list(date = "2022-06-24", content.version = "vor", delay.in.days = 0, URL = "https://creativecommons.org/licenses/by/4.0/")</t>
  </si>
  <si>
    <t>10.1186/s40813-022-00277-8</t>
  </si>
  <si>
    <t>2022-07-28</t>
  </si>
  <si>
    <t>Persistence of African swine fever virus on porous and non-porous fomites at environmental temperatures</t>
  </si>
  <si>
    <t>&lt;jats:title&gt;Abstract&lt;/jats:title&gt;&lt;jats:sec&gt;&lt;jats:title&gt;Background&lt;/jats:title&gt;&lt;jats:p&gt;African swine fever (ASF) is a lethal contagious disease affecting both domestic pigs and wild boars. Even though it is a non-zoonotic disease, ASF causes economic loss in swine industries across continents. ASF control and eradication are almost impossible since effective vaccines and direct antiviral treatment are not available. The persistence of ASFV on fomites plays an important role in the indirect transmission of ASFV to pigs encountering ASFV-contaminated fomites. ASFV persistence on porous and non-porous fomites (glass, metal, rubber, and cellulose paper) at different environmental temperatures was determined. The persistence of ASFV of fomites was determined by the rate of ASFV inactivation in terms of&lt;jats:italic&gt;D&lt;/jats:italic&gt;&lt;jats:sub&gt;T,&lt;/jats:sub&gt;or the time required to reduce ASFV per 1 log at each selected environmental temperature (&lt;jats:italic&gt;T&lt;/jats:italic&gt;).&lt;jats:italic&gt;D&lt;/jats:italic&gt;&lt;jats:sub&gt;T&lt;/jats:sub&gt;is used to compare the persistence of ASFV on the fomites.&lt;/jats:p&gt;&lt;/jats:sec&gt;&lt;jats:sec&gt;&lt;jats:title&gt;Results&lt;/jats:title&gt;&lt;jats:p&gt;The mean&lt;jats:italic&gt;D&lt;/jats:italic&gt;&lt;jats:sub&gt;25&lt;/jats:sub&gt;,&lt;jats:italic&gt;D&lt;/jats:italic&gt;&lt;jats:sub&gt;33&lt;/jats:sub&gt;, and&lt;jats:italic&gt;D&lt;/jats:italic&gt;&lt;jats:sub&gt;42&lt;/jats:sub&gt;, of dried infectious ASFV on glass, metal, rubber, and paper were in the ranges 1.42–2.42, 0.72–1.94, and 0.07–0.23 days, respectively. The multiple&lt;jats:italic&gt;D&lt;/jats:italic&gt;&lt;jats:sub&gt;T&lt;/jats:sub&gt;were used to develop a&lt;jats:italic&gt;D&lt;/jats:italic&gt;&lt;jats:sub&gt;T&lt;/jats:sub&gt;model to predict the&lt;jats:italic&gt;D&lt;/jats:italic&gt;&lt;jats:sub&gt;T&lt;/jats:sub&gt;for some other environmental temperatures. The&lt;jats:italic&gt;D&lt;/jats:italic&gt;&lt;jats:sub&gt;T&lt;/jats:sub&gt;models to predict the persistence of dried infectious ASFV on glass, metal, rubber, and paper are log&lt;jats:italic&gt;D&lt;/jats:italic&gt;&lt;jats:sub&gt;T&lt;/jats:sub&gt; = (− T/21.51) + 1.34, log&lt;jats:italic&gt;D&lt;/jats:italic&gt;&lt;jats:sub&gt;T&lt;/jats:sub&gt; = (− T/20.42) + 1.47, log&lt;jats:italic&gt;D&lt;/jats:italic&gt;&lt;jats:sub&gt;T&lt;/jats:sub&gt; = (− T/14.91) + 2.03, and log&lt;jats:italic&gt;D&lt;/jats:italic&gt;&lt;jats:sub&gt;T&lt;/jats:sub&gt; = (− T/10.91) + 2.84, respectively. A spreadsheet as a quick and handy tool predicting the persistence time of dried infectious ASFV on fomites at various environmental temperatures based on these&lt;jats:italic&gt;D&lt;/jats:italic&gt;&lt;jats:sub&gt;T&lt;/jats:sub&gt;models is available for public to download.&lt;/jats:p&gt;&lt;/jats:sec&gt;&lt;jats:sec&gt;&lt;jats:title&gt;Conclusion&lt;/jats:title&gt;&lt;jats:p&gt;Persistence of dried infectious ASFV on paper are significantly the longest at lower environmental temperatures whereas that of dried infectious ASFV on paper is significantly the shortest at higher environmental temperature.&lt;/jats:p&gt;&lt;/jats:sec&gt;</t>
  </si>
  <si>
    <t>list(given = c("Suphachai", "Tapanut", "Prakit", "Nutthakarn", "Walaiporn", "Chackrit"), family = c("Nuanualsuwan", "Songkasupa", "Boonpornprasert", "Suwankitwat", "Lohlamoh", "Nuengjamnong"), sequence = c("first", "additional", "additional", "additional", "additional", "additional"), ORCID = c(NA, "https://orcid.org/0000-0003-2290-6789", NA, NA, NA, NA), authenticated.orcid = c(NA, FALSE, NA, NA, NA, NA))</t>
  </si>
  <si>
    <t>list(URL = c("https://link.springer.com/content/pdf/10.1186/s40813-022-00277-8.pdf", "https://link.springer.com/article/10.1186/s40813-022-00277-8/fulltext.html", "https://link.springer.com/content/pdf/10.1186/s40813-022-00277-8.pdf"), content.type = c("application/pdf", "text/html", "application/pdf"), content.version = c("vor", "vor", "vor"), intended.application = c("text-mining", "text-mining", "similarity-checking"))</t>
  </si>
  <si>
    <t>list(key = c("277_CR1", "277_CR2", "277_CR3", "277_CR4", "277_CR5", "277_CR6", "277_CR7", "277_CR8", "277_CR9", "277_CR10", "277_CR11", "277_CR12", "277_CR13", "277_CR14", "277_CR15", "277_CR16", "277_CR17", "277_CR18", "277_CR19", "277_CR20", "277_CR21", "277_CR22", "277_CR23", "277_CR24", "277_CR25", "277_CR26", "277_CR27", "277_CR28", "277_CR29"), doi.asserted.by = c("publisher", "publisher", NA, "crossref", NA, NA, "publisher", NA, "publisher", "publisher", NA, NA, "publisher", "publisher", "publisher", _x000D_
"publisher", "publisher", "publisher", "publisher", "publisher", "publisher", NA, NA, "crossref", "publisher", "publisher", "publisher", "publisher", "publisher"), first.page = c("160", "25", NA, NA, NA, "31", "159", NA, "425", "9", NA, NA, NA, "114", "477", "467", "96", "732", NA, "303", "6", NA, NA, NA, "231", "e0178094", "7177", "406", "734"), DOI = c("10.1016/0042-6822(84)90100-4", "10.1016/j.vetmic.2018.06.010", NA, "10.1016/B978-0-12-249951-7.50004-3", NA, NA, "10.1016/S0368-1742(21)80031-4", _x000D_
NA, "10.1111/tbed.12381", "10.1016/S0960-8524(97)84693-7", NA, NA, "10.3390/ani11030792", "10.1186/s40104-020-00517-3", "10.1111/tbed.13699", "10.15389/agrobiology.2016.4.467eng", "10.1016/j.vetmic.2011.10.032", "10.1128/JCM.01322-07", "10.1016/j.vetmic.2020.108609", "10.2478/jvetres-2019-0058", "10.1186/s40813-018-0109-2", NA, NA, "10.1051/e3sconf/202015801001", "10.1016/j.biologicals.2011.06.016", "10.1371/journal.pone.0178094", "10.1128/AEM.00629-07", "10.2307/1591428", "10.1637/8786-040109-ResNote.1"_x000D_
), volume = c("132", "222", NA, NA, NA, "14", "34", NA, "64", "61", NA, NA, NA, "11", "68", "51", "156", "46", "242", "63", "5", NA, NA, NA, "39", "12", "73", "34", "54"), author = c("JL Carrascosa", "AS Olesen", "BE Straw", NA, NA, "G De Kock", "RE Montgomery", NA, "K Davies", "C Turner", "JAW Coetzer", NA, "MC Niederwerder", "JA Jackman", "MC Niederwerder", "IP Sindryakova", "PW Krug", "DJ Marais", "N Mazur-Panasiuk", "N Mazur-Panasiuk", "E Chenais", NA, NA, NA, "PW Krug", "MP Trudeau", "S Kamolsiripichaiporn", _x000D_
"DE Stallknecht", "K Domanska-Blicharz"), year = c("1984", "2018", "2006", NA, NA, "1940", "1921", NA, "2017", "1997", "1994", NA, "2021", "2020", "2021", "2016", "2012", "2008", "2020", "2019", "2019", NA, NA, NA, "2011", "2017", "2007", "1990", "2010"), unstructured = c("Carrascosa JL, Carazo JM, Carrascosa AL, Garcia N, Santisteban A, Vinuela E. General morphology and capsid fine structure of African swine fever virus particles. Virology. 1984;132:160–72. https://doi.org/10.1016/0042-6822(84)90100-4.", _x000D_
"Olesen AS, Hansen MF, Rasmussen TB, Belsham GJ, Bodker R, Botner A. Survival and localization of African swine fever virus in stable flies (Stomoxys calcitrans) after feeding on viremic blood using a membrane feeder. Vet Microbiol. 2018;222:25–9. https://doi.org/10.1016/j.vetmic.2018.06.010.", "Straw BE. Diseases of swine. Ames: Blackwell Pub.; 2006.", "Fauquet CM, Mayo MA, Maniloff J, Desselberger U, Ball LA. Virus taxonomy: VIIIth report of the International Committee on Taxonomy of Viruses. Academic Press. 2005.", _x000D_
"Adkin A, Coburn H, England T, Hall S, Hartnett E, Marooney C, Wooldridge M, Watson E, Cooper J, Cox TJNHVLA. Risk assessment for the illegal import of contaminated meat and meat products into Great Britain and the subsequent exposure of GB livestock (IIRA): foot and mouth disease (FMD), classical swine fever (CSF), African swine fever (ASF), swine vesicular disease (SVD). 2004.", "De Kock G, Robinson E, Keppel J. Swine fever in South Africa. Ondersterpoort J Vet Res Anim Ind. 1940;14:31–93.", _x000D_
"Montgomery RE. On a form of swine fever occurring in British East Africa (Kenya Colony). J Comp Pathol Ther. 1921;34:159–91.", "EFSA Panel on Animal Health and Welfare. Scientific opinion on African swine fever. 2010;12:3628", "Davies K, Goatley LC, Guinat C, Netherton CL, Gubbins S, Dixon LK, Reis AL. Survival of African swine fever virus in excretions from pigs experimentally infected with the Georgia 2007/1 isolate. Transbound Emerg Dis. 2017;64:425–31. https://doi.org/10.1111/tbed.12381.", _x000D_
"Turner C, Burton C. The inactivation of viruses in pig slurries: a review. Biores Technol. 1997;61:9–20.", "Coetzer JAW, Thomson GR, Tustin RC. Infectious diseases of livestock with special reference to Southern Africa, Oxford University Press. New York: Cape Town; 1994.", "OIE. African Swine Fever, in: Office International des epizooties P. (Ed.), Office International des epizooties, Paris, 2021. https://www.oie.int/app/uploads/2021/03/african-swine-fever.pdf, p. 5.", "Niederwerder MC. Risk and mitigation of african swine fever virus in feed. Anim Basel. 2021. https://doi.org/10.3390/ani11030792.", _x000D_
"Jackman JA, Hakobyan A, Zakaryan H, Elrod CC. Inhibition of African swine fever virus in liquid and feed by medium-chain fatty acids and glycerol monolaurate. J Anim Sci Biotechnol. 2020;11:114. https://doi.org/10.1186/s40104-020-00517-3.", "Niederwerder MC, Dee S, Diel DG, Stoian AMM, Constance LA, Olcha M, Petrovan V, Patterson G, Cino-Ozuna AG, Rowland RRR. Mitigating the risk of African swine fever virus in feed with anti-viral chemical additives. Transbound Emerg Dis. 2021;68:477–86. https://doi.org/10.1111/tbed.13699.", _x000D_
"Sindryakova IP, Morgunov YP, Chichikin AY, Gazaev IK, Kudryashov DA, Tsybanov SZ. The influence of temperature on the Russian isolate of African swine fever virus in pork products and feed with extrapolation to natural conditions. Sel’skokhozyaistvennaya Biol. 2016;51:467–74.", "Krug PW, Larson CR, Eslami AC, Rodriguez LL. Disinfection of foot-and-mouth disease and African swine fever viruses with citric acid and sodium hypochlorite on birch wood carriers. Vet Microbiol. 2012;156:96–101. https://doi.org/10.1016/j.vetmic.2011.10.032.", _x000D_
"Marais DJ, Constant D, Allan B, Carrara H, Hoffman M, Shapiro S, Morroni C, Williamson AL. Cervical human papillomavirus (HPV) infection and HPV type 16 antibodies in South African women. J Clin Microbiol. 2008;46:732–9. https://doi.org/10.1128/JCM.01322-07.", "Mazur-Panasiuk N, Wozniakowski G. Natural inactivation of African swine fever virus in tissues: influence of temperature and environmental conditions on virus survival. Vet Microbiol. 2020;242: 108609. https://doi.org/10.1016/j.vetmic.2020.108609.", _x000D_
"Mazur-Panasiuk N, Zmudzki J, Wozniakowski G. African swine fever virus - persistence in different environmental conditions and the possibility of its indirect transmission. J Vet Res. 2019;63:303–10. https://doi.org/10.2478/jvetres-2019-0058.", "Chenais E, Depner K, Guberti V, Dietze K, Viltrop A, Stahl K. Epidemiological considerations on African swine fever in Europe 2014–2018. Porcine Health Manag. 2019;5:6. https://doi.org/10.1186/s40813-018-0109-2.", "Beltran-Alcrudo D, Gallardo M, Kramer S, Penrith M, Kamata A, Wiersma L. African swine fever: detection and diagnosis, Food and Agriculture Organization of the United Nations (FAO). 2017.", _x000D_
"Aksornsingchai P, Srinilta C. Statistical downscaling for rainfall and temperature prediction in Thailand. In: Proceedings of the international multiconference of engineers and computer scientists. 2011;1: 356-361", "Phumkokrux N, Rukveratham S. Investigation of mean monthly maximum temperature of Thailand using mapping analysis method: A case study of summer 1987 to 2019. In E3S Web of Conferences EDP Sciences. 2020;158:01001.", "Krug PW, Lee LJ, Eslami AC, Larson CR, Rodriguez L. Chemical disinfection of high-consequence transboundary animal disease viruses on nonporous surfaces. Biologicals. 2011;39:231–5. https://doi.org/10.1016/j.biologicals.2011.06.016.", _x000D_
"Trudeau MP, Verma H, Sampedro F, Urriola PE, Shurson GC, Goyal SM. Environmental persistence of porcine coronaviruses in feed and feed ingredients. PLoS ONE. 2017;12:e0178094. https://doi.org/10.1371/journal.pone.0178094.", "Kamolsiripichaiporn S, Subharat S, Udon R, Thongtha P, Nuanualsuwan S. Thermal inactivation of foot-and-mouth disease viruses in suspension. Appl Environ Microbiol. 2007;73:7177–84. https://doi.org/10.1128/AEM.00629-07.", "Stallknecht DE, Shane SM, Kearney MT, Zwank PJ. Persistence of avian influenza viruses in water. Avian Dis. 1990;34:406–11.", _x000D_
"Domanska-Blicharz K, Minta Z, Smietanka K, Marche S, van den Berg T. H5N1 high pathogenicity avian influenza virus survival in different types of water. Avian Dis. 2010;54:734–7. https://doi.org/10.1637/8786-040109-ResNote.1."), journal.title = c("Virology", "Vet Microbiol", NA, NA, NA, "Ondersterpoort J Vet Res Anim Ind", "J Comp Pathol Ther", NA, "Transbound Emerg Dis", "Biores Technol", NA, NA, "Anim Basel", "J Anim Sci Biotechnol", "Transbound Emerg Dis", "Sel’skokhozyaistvennaya Biol", _x000D_
"Vet Microbiol", "J Clin Microbiol", "Vet Microbiol", "J Vet Res", "Porcine Health Manag", NA, NA, NA, "Biologicals", "PLoS ONE", "Appl Environ Microbiol", "Avian Dis", "Avian Dis"), volume.title = c(NA, NA, "Diseases of swine", NA, NA, NA, NA, NA, NA, NA, "Infectious diseases of livestock with special reference to Southern Africa, Oxford University Press", NA, NA, NA, NA, NA, NA, NA, NA, NA, NA, NA, NA, NA, NA, NA, NA, NA, NA))</t>
  </si>
  <si>
    <t>277</t>
  </si>
  <si>
    <t>list(DOI = "10.13039/501100005076", name = "Agricultural Research Development Agency", doi.asserted.by = "crossref", id.id = "10.13039/501100005076", id.id.type = "DOI", id.asserted.by = "crossref")</t>
  </si>
  <si>
    <t>list(date = c("2022-07-28", "2022-07-28"), content.version = c("tdm", "vor"), delay.in.days = c(0, 0), URL = c("https://creativecommons.org/licenses/by/4.0", "https://creativecommons.org/licenses/by/4.0"))</t>
  </si>
  <si>
    <t>list(value = c("8 May 2022", "20 July 2022", "28 July 2022", NA, "Animal experiments regarding blood collection for the primary swine macrophages were performed under animal biosafety level 2 at the National Institute of Animal Health (NIAH), Bangkok, Thailand. All procedures were carried out in compliance with the Animal for Scientific Purpose Act 2015 (B.C. 2558). The ARRIVE guidelines 2.0 were followed for the care and use of laboratory animals. The animal study was reviewed and approved by the Institutional Animal Care and Use Committee at NIAH (Approval number EA-009/64(R)).", _x000D_
"Not applicable.", "The authors declare that they have no competing interests."), order = c(1, 2, 3, 1, 2, 3, 4), name = c("received", "accepted", "first_online", "Ethics", "Ethics", "Ethics", "Ethics"), label = c("Received", "Accepted", "First Online", NA, NA, NA, NA), group.name = c("ArticleHistory", "ArticleHistory", "ArticleHistory", "EthicsHeading", "EthicsHeading", "EthicsHeading", "EthicsHeading"), group.label = c("Article History", "Article History", "Article History", "Declarations", "Ethics approval and consent to participate", _x000D_
"Consent for publication", "Competing interests"))</t>
  </si>
  <si>
    <t>2022-01</t>
  </si>
  <si>
    <t>10.1111/tbed.14176</t>
  </si>
  <si>
    <t>2021-06-15</t>
  </si>
  <si>
    <t>97-102</t>
  </si>
  <si>
    <t>Detection of African swine fever virus in feed dust collected from experimentally inoculated complete feed using quantitative PCR and virus titration assays</t>
  </si>
  <si>
    <t>list(given = c("Pratiksha", "Matthew", "Megan C."), family = c("Khanal", "Olcha", "Niederwerder"), sequence = c("first", "additional", "additional"), affiliation.name = c("Department of Diagnostic Medicine/Pathobiology College of Veterinary Medicine Kansas State University  Manhattan Kansas USA", "Department of Diagnostic Medicine/Pathobiology College of Veterinary Medicine Kansas State University  Manhattan Kansas USA", "Department of Diagnostic Medicine/Pathobiology College of Veterinary Medicine Kansas State University  Manhattan Kansas USA"_x000D_
), ORCID = c(NA, "https://orcid.org/0000-0002-3195-8719", "https://orcid.org/0000-0002-6894-1312"), authenticated.orcid = c(NA, FALSE, FALSE))</t>
  </si>
  <si>
    <t>list(URL = c("https://onlinelibrary.wiley.com/doi/pdf/10.1111/tbed.14176", "https://onlinelibrary.wiley.com/doi/full-xml/10.1111/tbed.14176", "https://onlinelibrary.wiley.com/doi/pdf/10.1111/tbed.14176"), content.type = c("application/pdf", "application/xml", "unspecified"), content.version = c("vor", "vor", "vor"), intended.application = c("text-mining", "text-mining", "similarity-checking"))</t>
  </si>
  <si>
    <t>list(key = c("e_1_2_9_2_1", "e_1_2_9_3_1", "e_1_2_9_4_1", "e_1_2_9_5_1", "e_1_2_9_6_1", "e_1_2_9_7_1", "e_1_2_9_8_1", "e_1_2_9_9_1", "e_1_2_9_10_1", "e_1_2_9_11_1", "e_1_2_9_12_1", "e_1_2_9_13_1", "e_1_2_9_14_1", "e_1_2_9_15_1", "e_1_2_9_16_1", "e_1_2_9_17_1", "e_1_2_9_18_1", "e_1_2_9_19_1", "e_1_2_9_20_1", "e_1_2_9_21_1", "e_1_2_9_22_1", "e_1_2_9_23_1", "e_1_2_9_24_1", "e_1_2_9_25_1", "e_1_2_9_26_1", "e_1_2_9_27_1", "e_1_2_9_28_1", "e_1_2_9_29_1", "e_1_2_9_30_1"), doi.asserted.by = c("publisher", _x000D_
"publisher", "publisher", "publisher", "publisher", "publisher", "publisher", "publisher", NA, "publisher", "publisher", "publisher", "publisher", "publisher", "publisher", "publisher", "publisher", "publisher", "publisher", "publisher", "publisher", "publisher", "publisher", "publisher", "publisher", "publisher", "publisher", "publisher", "publisher"), DOI = c("10.1099/jgv.0.001049", "10.1016/j.ijfoodmicro.2010.09.001", "10.1016/j.virusres.2012.10.026", "10.1016/0378-1135(96)00031-4", "10.1016/S0378-1135(97)00114-4", _x000D_
"10.1186/s12917-014-0176-9", "10.1371/journal.pone.0194509", "10.1016/S0368-1742(21)80031-4", NA, "10.1111/tbed.13650", "10.3201/eid2506.190286", "10.1093/jas/sky295", "10.1111/tbed.13326", "10.1093/ps/83.3.384", "10.1016/S0166-0934(02)00189-1", "10.3201/eid2507.190303", "10.3390/ani11030792", "10.1111/tbed.13699", "10.3201/eid2505.181495", "10.1016/j.prevetmed.2018.10.001", "10.1016/j.rvsc.2016.01.006", "10.1111/tbed.13881", "10.3389/fvets.2020.00084", "10.1111/tbed.13890", "10.15389/agrobiology.2016.4.467eng", _x000D_
"10.1111/tbed.13498", "10.3201/eid2512.191002", "10.1080/22221751.2019.1565915", "10.1111/tbed.12989"), first.page = c(NA, NA, NA, NA, NA, NA, NA, NA, "524–530)", NA, NA, NA, NA, NA, NA, NA, NA, NA, NA, NA, NA, NA, NA, NA, NA, NA, NA, NA, NA), volume.title = c(NA, NA, NA, NA, NA, NA, NA, NA, "Statistical method in biological assay", NA, NA, NA, NA, NA, NA, NA, NA, NA, NA, NA, NA, NA, NA, NA, NA, NA, NA, NA, NA), author = c(NA, NA, NA, NA, NA, NA, NA, NA, "Finney D. J.", NA, NA, NA, NA, NA, NA, _x000D_
NA, NA, NA, NA, NA, NA, NA, NA, NA, NA, NA, NA, NA, NA), year = c(NA, NA, NA, NA, NA, NA, NA, NA, "1964", NA, NA, NA, NA, NA, NA, NA, NA, NA, NA, NA, NA, NA, NA, NA, NA, NA, NA, NA, NA))</t>
  </si>
  <si>
    <t>list(date = c("2021-06-15", "2021-06-15"), content.version = c("vor", "tdm"), delay.in.days = c(0, 0), URL = c("http://onlinelibrary.wiley.com/termsAndConditions#vor", "http://doi.wiley.com/10.1002/tdm_license_1.1"))</t>
  </si>
  <si>
    <t>list(value = c("2021-04-23", "2021-05-29", "2021-06-15"), order = 0:2, name = c("received", "accepted", "published"), label = c("Received", "Accepted", "Published"), group.name = c("publication_history", "publication_history", "publication_history"), group.label = c("Publication History", "Publication History", "Publication History"))</t>
  </si>
  <si>
    <t>10.1111/j.1863-2378.2007.01029.x</t>
  </si>
  <si>
    <t>2007-02-23</t>
  </si>
  <si>
    <t>51-68</t>
  </si>
  <si>
    <t>Inactivation of Avian Influenza Viruses by Chemical Agents and Physical Conditions: A Review</t>
  </si>
  <si>
    <t>&lt;jats:title&gt;Summary&lt;/jats:title&gt;&lt;jats:p&gt;The recent outbreaks of avian influenza (AI) worldwide have highlighted the difficulties in controlling this disease both in developed and in developing countries. Biosecurity is considered the most important tool to prevent and control AI. In certain areas of the world, AI has become endemic and the recent outbreaks in Europe and Africa show that the epidemiological situation is evolving in an unprecedented way. The consequences of this situation are economic losses to the poultry industry, food security issues in developing countries and a serious threat to human health, due to the direct consequences of AI infection in humans, and more alarmingly due to the risk of the generation of a new pandemic virus from the animal reservoir. In this paper, the physical and chemical methods of inactivating AI viruses are reviewed, with particular emphasis on the practicalities of using such methods in the poultry industry.&lt;/jats:p&gt;</t>
  </si>
  <si>
    <t>list(given = c("P.", "M. S.", "I."), family = c("De Benedictis", "Beato", "Capua"), sequence = c("first", "additional", "additional"))</t>
  </si>
  <si>
    <t>list(URL = c("https://api.wiley.com/onlinelibrary/tdm/v1/articles/10.1111%2Fj.1863-2378.2007.01029.x", "https://onlinelibrary.wiley.com/doi/pdf/10.1111/j.1863-2378.2007.01029.x"), content.type = c("unspecified", "unspecified"), content.version = c("vor", "vor"), intended.application = c("text-mining", "similarity-checking"))</t>
  </si>
  <si>
    <t>list(volume.title = c("Australian Veterinary Emergency Manual Plan Avian Influenza – Updated Interim Draft (1,891)", "Developments in Biologicals", NA, NA, NA, "A Colour Atlas and Text on Avian Influenza", NA, NA, NA, NA, NA, NA, NA, NA, NA, NA, NA, NA, NA, NA, NA, NA, NA, NA, "Disinfection, Sterilization and Preservation", NA, NA, NA, NA, NA, NA, NA, NA, NA, NA, NA, NA, NA, NA, NA, NA, NA, NA, NA, NA, NA, NA, "Disinfection in Veterinary and Farm Animal Practice", NA, NA, NA, NA, NA, NA, "Developments in Biologicals", _x000D_
NA, NA, NA, NA, NA, NA, NA, NA, NA, "Diseases of Poultry", NA, NA, NA, NA, NA, NA, NA, NA), year = c("2005", "2006", NA, NA, NA, "2001", NA, NA, NA, "1992", "2005", NA, NA, NA, NA, NA, NA, "1997", NA, NA, NA, NA, NA, "1965", "1983", NA, "1990", NA, NA, NA, "1986", "1990", NA, NA, NA, NA, "2001", NA, NA, NA, NA, NA, NA, NA, NA, "1990", NA, "1987", NA, NA, "1979", NA, NA, NA, "2006", NA, NA, NA, NA, NA, NA, "1998", NA, NA, "2003", NA, "1982", NA, NA, "1982", NA, "2003", "2004"), author = c("Ausvetplan", _x000D_
"Alexander D. J.", NA, NA, NA, "Capua I.", NA, NA, NA, "EC", "EFSA", NA, NA, NA, NA, NA, NA, "Heckert R. A.", NA, NA, NA, NA, NA, "Klein M.", "Klein M.", NA, "Li S. Q.", NA, NA, NA, "Maris P.", "Maris P.", NA, NA, NA, NA, "Muhammad K.", NA, NA, NA, NA, NA, NA, NA, NA, "Puri A.", NA, "Russel A. D.", NA, NA, "Scott F. W.", NA, NA, NA, "Songserm T.", NA, NA, NA, NA, NA, NA, "Subbarao K.", NA, NA, "Swayne D. E.", NA, "Thomas F. C.", NA, NA, "White J.", NA, "Yilmaz A.", "Yilmaz A."), key = c("e_1_2_7_2_1", _x000D_
"e_1_2_7_3_1", "e_1_2_7_4_1", "e_1_2_7_5_1", "e_1_2_7_6_1", "e_1_2_7_7_1", "e_1_2_7_8_1", "e_1_2_7_9_1", "e_1_2_7_10_1", "e_1_2_7_11_1", "e_1_2_7_12_1", "e_1_2_7_13_1", "e_1_2_7_14_1", "e_1_2_7_15_1", "e_1_2_7_16_1", "e_1_2_7_17_1", "e_1_2_7_18_1", "e_1_2_7_19_1", "e_1_2_7_20_1", "e_1_2_7_21_1", "e_1_2_7_22_1", "e_1_2_7_23_1", "e_1_2_7_24_1", "e_1_2_7_25_1", "e_1_2_7_26_1", "e_1_2_7_27_1", "e_1_2_7_28_1", "e_1_2_7_29_1", "e_1_2_7_30_1", "e_1_2_7_31_1", "e_1_2_7_32_1", "e_1_2_7_33_1", "e_1_2_7_34_1", _x000D_
"e_1_2_7_35_1", "e_1_2_7_36_1", "e_1_2_7_37_1", "e_1_2_7_38_1", "e_1_2_7_39_1", "e_1_2_7_40_1", "e_1_2_7_41_1", "e_1_2_7_42_1", "e_1_2_7_43_1", "e_1_2_7_44_1", "e_1_2_7_45_1", "e_1_2_7_46_1", "e_1_2_7_47_1", "e_1_2_7_48_1", "e_1_2_7_49_1", "e_1_2_7_50_1", "e_1_2_7_51_1", "e_1_2_7_52_1", "e_1_2_7_53_1", "e_1_2_7_54_1", "e_1_2_7_55_1", "e_1_2_7_56_1", "e_1_2_7_57_1", "e_1_2_7_58_1", "e_1_2_7_59_1", "e_1_2_7_60_1", "e_1_2_7_61_1", "e_1_2_7_62_1", "e_1_2_7_63_1", "e_1_2_7_64_1", "e_1_2_7_65_1", "e_1_2_7_66_1", _x000D_
"e_1_2_7_67_1", "e_1_2_7_68_1", "e_1_2_7_69_1", "e_1_2_7_70_1", "e_1_2_7_71_1", "e_1_2_7_72_1", "e_1_2_7_73_1", "e_1_2_7_74_1"), first.page = c(NA, "77", NA, NA, NA, NA, NA, NA, NA, "1", "1", NA, NA, NA, NA, NA, NA, "3916", NA, NA, NA, NA, NA, "319", "422", NA, "3297", NA, NA, NA, "433", "275", NA, NA, NA, NA, "416", NA, NA, NA, NA, NA, NA, NA, NA, "3824", NA, "12", NA, NA, "410", NA, NA, NA, "254", NA, NA, NA, NA, NA, NA, "279", NA, NA, "135", NA, "1051", NA, NA, "217", NA, "286", "50"), doi.asserted.by = c(NA, _x000D_
NA, "publisher", NA, "publisher", NA, "publisher", NA, "publisher", NA, NA, "publisher", "publisher", "publisher", NA, "publisher", "publisher", "crossref", "publisher", "publisher", "publisher", "publisher", "publisher", NA, NA, "publisher", "crossref", "publisher", "publisher", "publisher", NA, NA, "publisher", "publisher", "publisher", "publisher", NA, NA, "publisher", "publisher", "publisher", "publisher", NA, NA, NA, "crossref", "publisher", NA, "publisher", "publisher", "crossref", "publisher", _x000D_
"publisher", "publisher", NA, "publisher", "publisher", "publisher", "publisher", "publisher", "publisher", NA, "publisher", "publisher", NA, "publisher", "crossref", NA, "publisher", "crossref", "publisher", NA, NA), DOI = c(NA, NA, "10.1007/s007050050695", NA, "10.1086/340044", NA, "10.1080/03079450020016779", NA, "10.2307/1592653", NA, NA, "10.1080/0307945042000205874", "10.1016/S0007-1935(17)34035-6", "10.2307/1590860", NA, "10.1099/0022-1317-77-7-1493", "10.20506/rst.14.2.844", "10.1128/aem.63.10.3916-3918.1997", _x000D_
"10.1139/m90-126", "10.1016/0042-6822(81)90030-1", "10.1159/000089210", "10.20506/rst.14.1.828", "10.2307/1591214", NA, NA, "10.1016/j.jhin.2005.06.020", "10.1128/jvi.64.7.3297-3303.1990", "10.1016/S0166-3542(01)00169-3", "10.1637/0005-2086-47.s3.1015", "10.1073/pnas.78.7.4133", NA, NA, "10.20506/rst.14.1.829", "10.1083/jcb.91.3.601", "10.20506/rst.14.2.839", "10.1016/S0006-3495(02)75275-2", NA, NA, "10.3382/ps.0731511", "10.1080/03079450220136567", "10.1637/0005-2086-47.s3.828", "10.1016/0042-6822(59)90033-9", _x000D_
NA, NA, NA, "10.1128/jvi.64.8.3824-3832.1990", "10.1006/viro.1995.1301", NA, "10.20506/rst.14.2.849", "10.1073/pnas.80.11.3153", "10.2460/ajvr.1980.41.03.410", "10.2307/1592108", "10.1006/viro.1998.9488", "10.1159/000024945", NA, "10.1177/104063870501700117", "10.2307/1591428", "10.2307/1591429", "10.1016/S0021-9258(18)45442-7", "10.1637/0005-2086-47.s3.1091", "10.3201/eid1004.030396", NA, "10.1016/j.ijfoodmicro.2005.08.032", "10.1080/03079450400003692", NA, "10.1637/7288-101304R", "10.1128/aem.43.5.1051-1056.1982", _x000D_
NA, "10.1006/viro.2001.1341", "10.1002/j.1460-2075.1982.tb01150.x", "10.1016/S1090-0233(02)00269-1", NA, NA), unstructured = c(NA, NA, NA, "Beard C. W. M.Brugh andD. C.Johnson 1984:Laboratory studies with Pennsylvania avian influenza viruses (H5N2). In:Proceedings of the U.S. Animal Health Association Vol. 88 pp.462–473.Forth Worth TX USA.", NA, NA, NA, "Castro A. E. H.Lu D.Senne andD.Henzler 1998:Biologic and molecular characteristics of the H7N2 subtype of avian influenza virus isolated during a 1997 field outbreak in layer flocks. In:Proceeding of the 47th Western Poultry Disease Conference pp.69–70. Sacrament CA.", _x000D_
NA, NA, NA, NA, NA, NA, "Fitchner G. J. 1987:The Pennsylvania/Virginia experience in eradication of avian influenza H5N2. In:Proceedings of the Second International Symposium on Avian Influenza pp.33–38.U.S. Animal Health Association University of Wisconsin USA.", NA, NA, NA, NA, NA, NA, NA, NA, NA, NA, NA, NA, NA, NA, NA, NA, NA, NA, NA, NA, NA, NA, "Murphy D. W. andT. S.Handwerker 1988:Preliminary investigations of composting as a method of dead bird disposal. In:Proceeding of the First National Poultry Waste management Symposium pp.65–72 Columbus Ohio.", _x000D_
NA, NA, NA, NA, "OIE 2005:World Health Organization for Animal Health Terrestrial Animal Health Code 14th edn chapter 2.7.12.1 On Avian Influenza.http://www.oie.int/eng/normes/mcode/en_chapitre_2.7.12.htm", "OIE/FAO 2005:Recommendations of the World Health Organization for Animal Health/Food and Agriculture Organisation International scientific conference on Avian Influenza.OIE Paris France 7–8/04/2005 http://www.oie.int/eng/avian_influenza/OIE_FAO_Recom_05.pdf", "Perdue M. J.Crawford M.Garcia J.Latimer andD. E.Swayne 1998:Occurrence and possible mechanisms of cleavage site insertions in the avian influenza hemagglutinin gene. In:Proceedings of the 4th International Symposium on Avian Influenza Athens Georgia. U.S. Animal Health Association pp.182–193.", _x000D_
NA, NA, NA, NA, NA, NA, NA, NA, NA, NA, NA, NA, NA, NA, NA, NA, NA, NA, NA, NA, NA, NA, "Utterback W. 1984:Update on avian influenza through February 21 1984 in Pennsylvania and Virginia. In:Proceedings of the 33rd Western Poultry Disease Conference pp.4–7.University of California Davis CA.", NA, NA, NA, NA, NA), article.title = c(NA, NA, NA, NA, NA, NA, NA, NA, NA, "Council directive 92/40/EEC of 19 May 1992 introducing community measures for the control of avian influenza", "Animal health and welfare aspects of avian influenza", _x000D_
NA, NA, NA, NA, NA, NA, "Efficacy of vaporized hydrogen peroxide against exotic animal viruses", NA, NA, NA, NA, NA, "The chemical inactivation of viruses", NA, NA, "Generation of seal influenza virus variants pathogenic for chickens, because of hemagglutinin cleavage site changes", NA, NA, NA, "Activité de divers désinfectants sur sept virus enveloppés", "Efficacité virucide de huit désinfectants contre le pneumovirus, coronavirus et parvovirus", NA, NA, NA, NA, "Effect of physico‐chemical factors on survival of avian influenza virus (H7N3 type)", _x000D_
NA, NA, NA, NA, NA, NA, NA, NA, "Conformational changes and fusion activity of influenza virus haemagglutinin of the H2 and H3 subtypes: effects of acid pre‐treatment", NA, NA, NA, NA, "Virucidal disinfectants and feline viruses", NA, NA, NA, NA, NA, NA, NA, NA, NA, NA, "Characterization of an avian influenza A (H5N1) virus isolated from a child with a fatal respiratory illness", NA, NA, NA, NA, "Inactivation by gamma irradiation of animal viruses in simulated laboratory effluent", NA, NA, "Membrane fusion activity of influenza virus", _x000D_
NA, "Desinfektion von Caliciviren bei Temperaturen von 20 und 10°C", "Evaluation of the virucidal efficacy of two chemical disinfectants against avian influenza virus A at different temperatures"), volume = c(NA, NA, NA, NA, NA, NA, NA, NA, NA, "167", "266", NA, NA, NA, NA, NA, NA, "10", NA, NA, NA, NA, NA, "24", NA, NA, "64", NA, NA, NA, "17", "21", NA, NA, NA, NA, "4", NA, NA, NA, NA, NA, NA, NA, NA, "8", NA, NA, NA, NA, "41", NA, NA, NA, NA, NA, NA, NA, NA, NA, NA, "16", NA, NA, NA, NA, "43", _x000D_
NA, NA, "2", NA, "110", "68"), journal.title = c(NA, NA, NA, NA, NA, NA, NA, NA, NA, "Official J. Eur. Commission", "EFSA J.", NA, NA, NA, NA, NA, NA, "Appl. Environ. Microbiol.", NA, NA, NA, NA, NA, "Fed. Proc.", NA, NA, "J. Virol.", NA, NA, NA, "Ann. Rech. Vet.", "Ann. Rech. Vet.", NA, NA, NA, NA, "Int. J. Agric. Biol.", NA, NA, NA, NA, NA, NA, NA, NA, "J. Virol.", NA, NA, NA, NA, "Am. J. Vet. Res.", NA, NA, NA, NA, NA, NA, NA, NA, NA, NA, "Science", NA, NA, NA, NA, "Appl. Environ. Microbiol.", _x000D_
NA, NA, "EMBO J.", NA, "Dtsch Tierarztl. Wochenschr.", "Arch. Geflügelk."))</t>
  </si>
  <si>
    <t>list(date = "2007-02-23", content.version = "vor", delay.in.days = 0, URL = "http://onlinelibrary.wiley.com/termsAndConditions#vor")</t>
  </si>
  <si>
    <t>2008-03</t>
  </si>
  <si>
    <t>10.1637/8055-070907-reg</t>
  </si>
  <si>
    <t>https://doi.org/10.1637/8055-070907-reg</t>
  </si>
  <si>
    <t>list(given = c("M. E.", "B. S.", "R. L.", "E. R."), family = c("Lombardi", "Ladman", "Alphin", "Benson"), sequence = c("first", "additional", "additional", "additional"))</t>
  </si>
  <si>
    <t>list(key = c("i0005-2086-52-1-118-b2", "i0005-2086-52-1-118-b3", "i0005-2086-52-1-118-b4", "i0005-2086-52-1-118-b7", "i0005-2086-52-1-118-b8", "i0005-2086-52-1-118-b9", "i0005-2086-52-1-118-b10", "i0005-2086-52-1-118-b11", "i0005-2086-52-1-118-b12", "i0005-2086-52-1-118-b14", "i0005-2086-52-1-118-b16", "i0005-2086-52-1-118-b17", "i0005-2086-52-1-118-b19", "i0005-2086-52-1-118-b21", "i0005-2086-52-1-118-b22"), first.page = c("13", "393", "1161", "2814", "1015", "26", "4203", "298", "14", "597", "43", _x000D_
"493", "1534", "1091", "284"), volume = c("57", "33", "47", "79", "47", "48", "60", "46", "59", "10", NA, "27", "222", "47", "50"), author = c("Bauer", "Capua", "Cattoli", "Fouchier", "Lu", "Lu", "Ma", "Panigrahy", "Parnes", "Rutala", "Smeltzer", "Reed", "Swayne", "Suarez", "Tiwari"), year = c("1995", "2004", "2003", "2005", "2003", "2004", "1994", "2002", "1997", "1997", "Oct. 6&amp;ndash;8, 2004", "1938", "2003", "2003", "2006"), journal.title = c("J. Environ. Health", "Avian Pathol", "Avian Dis", _x000D_
"J. Virol", "Avian Dis", "Avian Dis", "Appl. Environ. Microbiol", "Avian Dis", "J. Environ. Health", "Clin. Microbiol. Rev", "Proc. 39th National Meeting on Poultry Health and Processing, Ocean City, MD", "Am. J. Hyg", "J. Am. Vet. Med. Assoc", "Avian Dis", "Avian Dis"), ISSN = c("http://id.crossref.org/issn/0022-0892", "http://id.crossref.org/issn/0307-9457", "http://id.crossref.org/issn/0005-2086", "http://id.crossref.org/issn/1098-5514", "http://id.crossref.org/issn/0005-2086", "http://id.crossref.org/issn/0005-2086", _x000D_
"http://id.crossref.org/issn/0099-2240", "http://id.crossref.org/issn/0005-2086", "http://id.crossref.org/issn/0022-0892", "http://id.crossref.org/issn/1098-6618", NA, "http://id.crossref.org/issn/0096-5294", "http://id.crossref.org/issn/0003-1488", "http://id.crossref.org/issn/0005-2086", "http://id.crossref.org/issn/0005-2086"), issn.type = c("print", "print", "print", "print", "print", "print", "print", "print", "print", "print", NA, "print", "print", "print", "print"), doi.asserted.by = c(NA, _x000D_
"crossref", "crossref", "crossref", "crossref", "crossref", "crossref", "crossref", NA, "crossref", NA, NA, "crossref", "crossref", "crossref"), DOI = c(NA, "10.1080/03079450410001724085", "10.1637/0005-2086-47.s3.1161", "10.1128/JVI.79.5.2814-2822.2005", "10.1637/0005-2086-47.s3.1015", "10.1637/6063", "10.1128/AEM.60.11.4203-4206.1994", "10.1637/0005-2086(2002)046[0298:AIVSIA]2.0.CO;2", NA, "10.1128/CMR.10.4.597", NA, NA, "10.2460/javma.2003.222.1534", "10.1637/0005-2086-47.s3.1091", "10.1637/7453-101205R.1"_x000D_
))</t>
  </si>
  <si>
    <t>10.1637/8055-070907-Reg</t>
  </si>
  <si>
    <t>10.3201/eid2803.211752</t>
  </si>
  <si>
    <t>639-649</t>
  </si>
  <si>
    <t>https://doi.org/10.3201/eid2803.211752</t>
  </si>
  <si>
    <t>list(given = c("Risa", "Ryohei", "Takaaki", "Hajime", "Naoto", "Takuma", "Tomo", "Yoshito", "Hiroshi"), family = c("Bandou", "Hirose", "Nakaya", "Miyazaki", "Watanabe", "Yoshida", "Daidoji", "Itoh", "Ikegaya"), sequence = c("first", "additional", "additional", "additional", "additional", "additional", "additional", "additional", "additional"))</t>
  </si>
  <si>
    <t>list(URL = "https://wwwnc.cdc.gov/eid/article/28/3/21-1752_article", content.type = "unspecified", content.version = "vor", intended.application = "similarity-checking")</t>
  </si>
  <si>
    <t>list(key = c("key-10.3201/eid2803.211752-202202181027-R1", "key-10.3201/eid2803.211752-202202181027-R2", "key-10.3201/eid2803.211752-202202181027-R3", "key-10.3201/eid2803.211752-202202181027-R4", "key-10.3201/eid2803.211752-202202181027-R5", "key-10.3201/eid2803.211752-202202181027-R6", "key-10.3201/eid2803.211752-202202181027-R7", "key-10.3201/eid2803.211752-202202181027-R8", "key-10.3201/eid2803.211752-202202181027-R9", "key-10.3201/eid2803.211752-202202181027-R10", "key-10.3201/eid2803.211752-202202181027-R11", _x000D_
"key-10.3201/eid2803.211752-202202181027-R12", "key-10.3201/eid2803.211752-202202181027-R13", "key-10.3201/eid2803.211752-202202181027-R14", "key-10.3201/eid2803.211752-202202181027-R15", "key-10.3201/eid2803.211752-202202181027-R16", "key-10.3201/eid2803.211752-202202181027-R17", "key-10.3201/eid2803.211752-202202181027-R18", "key-10.3201/eid2803.211752-202202181027-R19", "key-10.3201/eid2803.211752-202202181027-R20", "key-10.3201/eid2803.211752-202202181027-R21", "key-10.3201/eid2803.211752-202202181027-R22", _x000D_
"key-10.3201/eid2803.211752-202202181027-R23", "key-10.3201/eid2803.211752-202202181027-R24", "key-10.3201/eid2803.211752-202202181027-R25", "key-10.3201/eid2803.211752-202202181027-R26", "key-10.3201/eid2803.211752-202202181027-R27", "key-10.3201/eid2803.211752-202202181027-R28", "key-10.3201/eid2803.211752-202202181027-R29", "key-10.3201/eid2803.211752-202202181027-R30", "key-10.3201/eid2803.211752-202202181027-R31", "key-10.3201/eid2803.211752-202202181027-R32", "key-10.3201/eid2803.211752-202202181027-R33", _x000D_
"key-10.3201/eid2803.211752-202202181027-R34", "key-10.3201/eid2803.211752-202202181027-R35", "key-10.3201/eid2803.211752-202202181027-R36", "key-10.3201/eid2803.211752-202202181027-R37", "key-10.3201/eid2803.211752-202202181027-R38", "key-10.3201/eid2803.211752-202202181027-R39", "key-10.3201/eid2803.211752-202202181027-R40", "key-10.3201/eid2803.211752-202202181027-R41", "key-10.3201/eid2803.211752-202202181027-R42", "key-10.3201/eid2803.211752-202202181027-R43"), doi.asserted.by = c("publisher", _x000D_
"publisher", "publisher", "publisher", "publisher", "publisher", NA, "publisher", NA, "publisher", "publisher", "publisher", "publisher", "publisher", "publisher", "publisher", "publisher", "publisher", "publisher", "publisher", "publisher", "publisher", "publisher", "publisher", "publisher", "publisher", "publisher", "publisher", "publisher", "publisher", "publisher", "publisher", "publisher", "publisher", "publisher", "publisher", "publisher", "publisher", "publisher", "publisher", "publisher", _x000D_
"publisher", "publisher"), first.page = c("e106171", "1299", "59", "226", "246", "1592", NA, "110", "252", "1841", "501", "339", "1311", "227", "423", "235", "7515", "284", "1647", "64", "285", "453", "20", "e00604", "522", NA, "1042.e1", "e854", "O58", "212", "133", "109940", "831", "848", "1172", "e10", "1564", "49", "375", "491", "1062", "e95539", "583588"), DOI = c("10.1371/journal.pone.0106171", "10.1007/s11427-017-9221-4", "10.1007/978-1-4614-0204-6_6", "10.1016/j.jhin.2020.07.009", "10.1016/j.jhin.2020.01.022", _x000D_
"10.3201/eid2607.200915", NA, "10.2174/1573409911666150722122034", NA, "10.3201/eid1212.060829", "10.1055/s-0036-1584953", "10.1111/j.1863-2378.2012.01460.x", "10.1086/444399", "10.1111/j.1863-2378.2008.01223.x", "10.1016/j.ajic.2013.10.016", "10.1016/j.jhin.2015.08.027", "10.1021/es1016153", "10.1637/7453-101205R.1", "10.3382/ps.2010-00800", "10.1637/11495-091916-Reg", "10.1637/7636-042806R.1", "10.1637/10741-120513-ResNote.1", "10.1016/j.vetmic.2008.10.027", "10.1128/AEM.00604-17", "10.1016/j.virol.2012.08.009", _x000D_
"10.1093/cid/ciaa1517", "10.1016/j.cmi.2021.04.009", "10.1093/cid/ciab023", "10.1111/1469-0691.12324", "10.1177/1757177418772184", "10.1093/qjmed/hcn159", "10.1016/j.forsciint.2019.109940", "10.1111/j.1365-2133.1996.tb06311.x", "10.1016/j.burns.2014.10.016", "10.3389/fmicb.2019.01172", "10.1016/S2666-5247(20)30003-3", "10.1056/NEJMc2004973", "10.1016/j.jhin.2003.08.019", "10.1186/s12879-015-1111-9", "10.1007/s40121-015-0091-9", "10.1016/j.ajic.2020.06.182", "10.1371/journal.pone.0095539", "10.3389/fmicb.2020.583588"_x000D_
), article.title = c("Seasonal patterns in human A (H5N1) virus infection: analysis of global cases.", "Research progress in human infection with avian influenza H7N9 virus.", "Pigs, poultry, and pandemic influenza: how zoonotic pathogens threaten human health.", "Factors affecting stability and infectivity of SARS-CoV-2.", "Persistence of coronaviruses on inanimate surfaces and their inactivation with biocidal agents.", "Inactivation of severe acute respiratory syndrome coronavirus 2 by WHO-recommended hand rub formulations and alcohols.", _x000D_
"Inactivation of SARS-CoV-2 by commercially available alcohol-based hand sanitizers.", "Prognosis of possible reassortments in recent H5N2 epidemic influenza in USA: implications for computer-assisted surveillance as well as drug/vaccine design.", "[Clinical aspects of human infection by the avian influenza virus]", "Risk factors for human infection with avian influenza A H5N1, Vietnam, 2004.", "Avian influenza A viruses: evolution and zoonotic infection.", "Use of personal protective measures by Thai households in areas with avian influenza outbreaks.", _x000D_
"Transmission of avian influenza viruses to and between humans.", "Contact variables for exposure to avian influenza H5N1 virus at the human-animal interface.", "The survival of influenza A(H1N1)pdm09 virus on 4 household surfaces.", "Transmission of SARS and MERS coronaviruses and influenza virus in healthcare settings: the possible role of dry surface contamination.", "Environmental persistence of a highly pathogenic avian influenza (H5N1) virus.", "Survival of two avian respiratory viruses on porous and nonporous surfaces.", _x000D_
"Survival rate of H5N1 highly pathogenic avian influenza viruses at different temperatures.", "Persistence of highly pathogenic and low pathogenic avian influenza viruses in footbaths and poultry manure.", "Persistence of H5 and H7 avian influenza viruses in water.", "Survivability of Eurasian H5N1 highly pathogenic avian influenza viruses in water varies between strains.", "Avian influenza virus in water: infectivity is dependent on pH, salinity and temperature.", "Survival of highly pathogenic avian influenza H5N1 virus in tissues derived from experimentally infected chickens.", _x000D_
"Infectivity of H7 LP and HP influenza viruses at different temperatures and pH and persistence of H7 HP virus in poultry meat at refrigeration temperature.", "Survival of SARS-CoV-2 and influenza virus on the human skin: importance of hand hygiene in COVID-19.", "Disinfectant effectiveness against SARS-CoV-2 and influenza viruses present on human skin: model-based evaluation.", "Reply to Gracely.", "Survival of influenza virus on human fingers.", "Infectious illness prevention and control methods and their effectiveness in non-health workplaces: an integrated literature review.", _x000D_
"Readiness exercise to combat avian influenza.", "Immunohistochemical staining of skin-expressed proteins to identify exfoliated epidermal cells for forensic purposes.", "Culture and drug biotransformation capacity of adult human keratinocytes from post-mortem skin.", "Evaluation of saline, RPMI and DMEM/F12 for storage of split-thickness skin grafts.", "An ex vivo human skin model to study superficial fungal infections.", "Stability of SARS-CoV-2 in different environmental conditions.", "Aerosol and surface stability of SARS-CoV-2 as compared with SARS-CoV-1.", _x000D_
"Inactivation of feline calicivirus, a surrogate of norovirus (formerly Norwalk-like viruses), by different types of alcohol in vitro and in vivo.", "Povidone-iodine hand wash and hand rub products demonstrated excellent in vitro virucidal efficacy against Ebola virus and modified vaccinia virus Ankara, the new European test virus for enveloped viruses.", "Rapid and effective virucidal activity of povidone-iodine products against Middle East respiratory syndrome coronavirus (MERS-CoV) and Modified Vaccinia Virus Ankara (MVA).", _x000D_
"Hand sanitizers: A review of ingredients, mechanisms of action, modes of delivery, and efficacy against coronaviruses.", "A 20-amino-acid deletion in the neuraminidase stalk and a five-amino-acid deletion in the NS1 protein both contribute to the pathogenicity of H5N1 avian influenza viruses in mallard ducks.", "Truncation or deglycosylation of the neuraminidase stalk enhances the pathogenicity of the H5N1 subtype avian influenza virus in mallard ducks."), volume = c("9", "60", "719", "106", "104", _x000D_
"26", NA, "11", "164", "12", "37", "59", "192", "57", "42", "92", "44", "50", "89", "61", "51", "58", "136", "83", "433", "•••", "27", "73", "20", "19", "102", "303", "134", "41", "10", "1", "382", "56", "15", "4", "48", "9", "11"), author = c("Mathur", "Tang", "Kuiken", "Chan", "Kampf", "Kratzel", "Leslie", "Nandy", "Goubau", "Dinh", "Kim", "Somrongthong", "Hayden", "Rabinowitz", "Oxford", "Otter", "Wood", "Tiwari", "Paek", "Hauck", "Brown", "Brown", "Brown", "Yamamoto", "Beato", "Hirose", _x000D_
"Hirose", "Hirose", "Thomas", "Hansen", "Seet", "Akutsu", "Hirel", "Boekema", "Corzo-León", "Chin", "van Doremalen", "Gehrke", "Eggers", "Eggers", "Golin", "Li", "Chen"), year = c("2014", "2017", "2011", "2020", "2020", "2020", "2020", "2015", "2009", "2006", "2016", "2012", "2005", "2010", "2014", "2016", "2010", "2006", "2010", "2017", "2007", "2014", "2009", "2017", "2012", "2020", "2021", "2021", "2014", "2018", "2009", "2019", "1996", "2015", "2019", "2020", "2020", "2004", "2015", "2015", _x000D_
"2020", "2014", "2020"), journal.title = c("PLoS One", "Sci China Life Sci", "Adv Exp Med Biol", "J Hosp Infect", "J Hosp Infect", "Emerg Infect Dis", "Am J Infect Control", "Curr Comput Aided Drug Des", "Bull Mem Acad R Med Belg", "Emerg Infect Dis", "Semin Respir Crit Care Med", "Zoonoses Public Health", "J Infect Dis", "Zoonoses Public Health", "Am J Infect Control", "J Hosp Infect", "Environ Sci Technol", "Avian Dis", "Poult Sci", "Avian Dis", "Avian Dis", "Avian Dis", "Vet Microbiol", "Appl Environ Microbiol", _x000D_
"Virology", "Clin Infect Dis", "Clin Microbiol Infect", "Clin Infect Dis", "Clin Microbiol Infect", "J Infect Prev", "QJM", "Forensic Sci Int", "Br J Dermatol", "Burns", "Front Microbiol", "Lancet Microbe", "N Engl J Med", "J Hosp Infect", "BMC Infect Dis", "Infect Dis Ther", "Am J Infect Control", "PLoS One", "Front Microbiol"))</t>
  </si>
  <si>
    <t>10.3389/fvets.2019.00381</t>
  </si>
  <si>
    <t>2019-11-05</t>
  </si>
  <si>
    <t>The Risk of Foot and Mouth Disease Transmission Posed by Public Access to the Countryside During an Outbreak</t>
  </si>
  <si>
    <t>https://doi.org/10.3389/fvets.2019.00381</t>
  </si>
  <si>
    <t>list(given = c("Harriet", "Dominic", "George", "Lisa A."), family = c("Auty", "Mellor", "Gunn", "Boden"), sequence = c("first", "additional", "additional", "additional"))</t>
  </si>
  <si>
    <t>list(URL = "https://www.frontiersin.org/article/10.3389/fvets.2019.00381/full", content.type = "unspecified", content.version = "vor", intended.application = "similarity-checking")</t>
  </si>
  <si>
    <t>list(key = c("B1", "B2", "B3", "B4", "B5", "B6", "B7", "B8", "B9", "B10", "B11", "B12", "B13", "B14", "B15", "B16", "B17", "B18", "B19", "B20", "B21", "B22", "B23", "B24", "B25", "B26", "B27", "B28", "B29", "B30", "B31", "B32", "B33", "B34", "B35", "B36", "B37", "B38", "B39", "B40", "B41", "B42", "B43", "B44", "B45", "B46", "B47", "B48", "B49", "B50", "B51", "B52", "B53", "B54", "B55", "B56", "B57", "B58", "B59", "B60", "B61", "B62"), doi.asserted.by = c("publisher", NA, NA, NA, NA, NA, NA, "publisher", _x000D_
"publisher", NA, NA, "publisher", "publisher", "publisher", "publisher", "publisher", "publisher", "publisher", "publisher", "publisher", NA, "publisher", "publisher", "publisher", "publisher", "publisher", "publisher", NA, "publisher", "publisher", "publisher", "publisher", "publisher", NA, "publisher", "publisher", "publisher", NA, "publisher", "publisher", "publisher", "publisher", "publisher", "publisher", "publisher", "publisher", "publisher", "publisher", "publisher", NA, "publisher", "publisher", _x000D_
"publisher", "publisher", "publisher", "publisher", "publisher", "publisher", "publisher", "publisher", "publisher", "publisher"), first.page = c("667", "549", NA, "1", NA, NA, NA, "729", "797", NA, NA, "41", "1", "46", "14", "505", "374", "456", "557", "1887", NA, "813", "121", "726", "158", "43", "724", NA, "137", "143", "447", "928", "101", NA, "41", "96", "219", NA, "701", "9", "558", "33", "678", "599", "165", "84", "e0218898", "543", "145", "431", "1", "602", "325", "313", "116", "268", "225", _x000D_
"673", "497", "2068", "458", "109"), DOI = c("10.1136/vr.151.22.667", NA, NA, NA, NA, NA, NA, "10.1136/vr.149.24.729", "10.20506/rst.21.3.1375", NA, NA, "10.1080/00480169.1994.35785", "10.1016/S0021-9975(03)00041-0", "10.1080/00480169.2002.36250", "10.1111/tbed.12522", "10.20506/rst.21.3.1342", "10.1016/j.tvjl.2007.06.014", "10.1016/j.tvjl.2012.01.012", "10.1017/S0022172400042480", "10.3201/eid1112.050908", NA, "10.1126/science.1065973", "10.1098/rspb.2002.2191", "10.1126/science.1199884", "10.1016/j.prevetmed.2008.09.001", _x000D_
"10.1186/s13567-015-0156-5", "10.1136/vr.150.23.724", NA, "10.1136/vr.153.5.137", "10.1016/j.vetmic.2004.07.020", "10.1136/vr.89.16.447-a", "10.1136/vr.c6275", "10.1016/S0168-1702(02)00262-9", NA, "10.1016/j.vetmic.2011.12.010", "10.1016/j.vetmic.2011.10.032", "10.1016/j.vetmic.2018.04.029", NA, "10.20506/rst.20.3.1301", "10.1016/j.prevetmed.2007.01.009", "10.1136/vr.96.26.558", "10.1016/j.vetmic.2012.03.021", "10.1136/vr.153.22.678", "10.7589/0090-3558-41.3.599", "10.1111/tbed.12240", "10.1016/j.vetmic.2013.05.016", _x000D_
"10.1371/journal.pone.0218898", "10.1016/0021-9975(70)90051-4", "10.1016/S0168-1702(02)00263-0", NA, "10.3389/fvets.2016.00110", "10.1136/vr.148.19.602", "10.1017/S0950268801006446", "10.1017/S0950268801006501", "10.1016/j.tvjl.2009.06.031", "10.1016/S0021-9975(03)00045-8", "10.1016/j.jcpa.2008.12.002", "10.20506/rst.30.3.2063", "10.1111/j.1539-6924.2008.01030.x", "10.1111/risa.12057", "10.1111/j.1539-6924.2009.01342.x", "10.1111/j.0272-4332.2005.00571.x"), article.title = c("Review of foot-and- mouth disease virus survival in animal excretions and on fomites", _x000D_
"Persistence of foot-and-mouth disease virus in animals, their products and the environment", NA, NA, NA, NA, NA, "Descriptive epidemiology of the 2001 foot-and-mouth disease epidemic in Great Britain: the first five months", "Environmental impacts of the foot and mouth disease outbreak in Great Britain in 2001 : the use of risk analysis to manage the risks in the countryside affected by foot and mouth", NA, NA, "The epidemiology of foot-and-mouth disease: implications for New Zealand", "The pathogenesis and diagnosis of foot-and-mouth disease", _x000D_
"Foot-and-mouth disease: an assessment of the risks facing New Zealand", "Global foot-and-mouth disease research update and gap analysis : 2—epidemiology, wildlife and economics", "Clinical variation in foot and mouth disease: sheep and goats", "Foot-and-mouth disease: measurements of aerosol emission from pigs as a function of virus strain and initial dose", "Direct contact transmission of three different foot-and-mouth disease virus strains in swine demonstrates important strain-specific differences", _x000D_
"Further investigations on the airborne excretion of foot-and-mouth disease virus", "Pandemic strain of foot-and-mouth disease virus serotype O", NA, "Dynamics of the 2001 UK foot and mouth epidemic: stochastic dispersal in a heterogeneous landscape", "The construction and analysis of epidemic trees with reference to the 2001 UK foot-and-mouth outbreak", "Relationship between clinical signs and transmission of an infectious disease and the implications for control", "Foot and mouth disease virus transmission during the incubation period of the disease in piglets, lambs, calves, and dairy cows", _x000D_
"Quantification of transmission of foot-and-mouth disease virus caused by an environment contaminated with secretions and excretions from infected calves", "Foot-and-mouth disease virus infection of sheep : implications for diagnosis and control", NA, "Procedures for preventing the transmission of foot-and-mouth disease virus to pigs and sheep by personnel in contact with infected pigs", "Procedures for preventing transmission of foot-and-mouth disease virus (O/TAW/97) by people", "Transfer of foot-and-mouth disease virus in the nose of man from infected to non-infected animals", _x000D_
"Short-lived carriage of foot-and-mouth disease virus in human nasal cavities after exposure to infected animals", "Control and eradication of foot-and-mouth disease", NA, "Virus survival in slurry: analysis of the stability of foot-and-mouth disease, classical swine fever, bovine viral diarrhoea and swine influenza viruses", "Disinfection of foot-and-mouth disease and African swine fever viruses with citric acid and sodium hypochlorite on birch wood carriers", "Disinfection of transboundary animal disease viruses on surfaces used in pork packing plants", _x000D_
NA, "Eradication of foot and mouth disease in Japan", "The potential role of wild and feral animals as reservoirs of foot-and-mouth disease", "Foot-and-mouth disease in British deer: transmission of virus to cattle, sheep and deer", "Experimental infection of wild boar and domestic pigs with a foot and mouth disease virus strain detected in the southeast of Bulgaria in December of 2010", "Serosurveillance of wild deer and wild boar after the epidemic of foot-and-mouth disease in The Netherlands in 2001", _x000D_
"Absence of antibodies to foot-and-mouth disease virus in free-ranging roe deer from selected areas of Germany (2001–2002)", "Assessing the potential spread and maintenance of foot-and-mouth disease virus infection in wild ungulates: general principles and application to a specific scenario in Thrace", "Surveillance of foot-and-mouth disease (FMD) in susceptible wildlife and domestic ungulates in Southeast of Bulgaria following a FMD case in wild boar", "The risk of foot-and-mouth disease becoming endemic in a wildlife host is driven by spatial extent rather than density", _x000D_
"Foot-and-mouth disease in the brown rat", "Foot and mouth disease in wildlife", "Quantitative aspects of the spread of foot and mouth disease", "Relevance of indirect transmission for wildlife disease surveillance", "Relative risks of the uncontrollable (airborne) spread of FMD by different species", "Dose-response relationships for foot and mouth disease in cattle and sheep", "Further studies to quantify the dose of natural aerosols of foot-and-mouth disease virus for pigs", "Different infection parameters between dairy cows and calves after an infection with foot-and-mouth disease virus", _x000D_
"Studies of quantitative parameters of virus excretion and transmission in pigs and cattle experimentally infected with foot-and-mouth disease virus", "Influence of exposure intensity on the efficiency and speed of transmission of Foot-and-mouth disease", "A qualitative risk assessment methodology", "What's wrong with risk matrices?", "Further thoughts on the utility of risk matrices", "Qualitative risk assessment of the acquisition of meticillin-resistant Staphylococcus aureus in Pet Dogs", "A structured expert judgment study for a model of campylobacter transmission during broiler-chicken processing"_x000D_
), volume = c("151", "71", NA, NA, NA, NA, NA, "149", "21", NA, NA, "42", "129", "50", "63", "21", "177", "193", "68", "11", NA, "294", "270", "332", "88", "46", "150", NA, "153", "103", "89", "167", "91", NA, "157", "156", "219", NA, "20", "80", "96", "159", "153", "41", "63", "166", "14", "80", "91", "41", "3", "148", "128", "128", "186", "129", "140", "30", "28", "33", "30", "25"), author = c("Bartley", "Cottral", NA, NA, NA, "Anderson", NA, "Gibbens", "Taylor", NA, NA, "Sanson", "Alexandersen", _x000D_
"Pharo", "Robinson", "Kitching", "Gloster", "Pacheco", "Donaldson", "Knowles", NA, "Keeling", "Haydon", "Charleston", "Orsel", "Bravo", "Hughes", NA, "Amass", "Amass", "Sellers", "Wright", "Sutmoller", NA, "Bøtner", "Krug", "Krug", NA, "Sugiura", "Ward", "Gibbs", "Breithaupt", "Elbers", "Mouchantat", "Dhollander", "Alexandrov", "Croft", "Capel-Edwards", "Thomson", "Sellers", "Lange", "Donaldson", "French", "Alexandersen", "Orsel", "Alexandersen", "Quan", "Dufour", "Cox", "Ball", "Heller", "Van der Fels-Klerx"_x000D_
), year = c("2002", "1969", NA, "2003", "2001", "2002", "2002", "2001", "2002", "2011", "2004", "1994", "2003", "2002", "2016", "2002", "2008", "2012", "1970", "2005", NA, "2001", "2003", "2011", "2009", "2015", "2002", "1969", "2003", "2004", "1971", "2010", "2003", "1969", "2012", "2012", "2018", NA, "2001", "2007", "1975", "2012", "2003", "2005", "2016", "2013", "2019", "1970", "2003", "1971", "2016", "2001", "2002", "2002", "2010", "2003", "2009", "2011", "2008", "2013", "2010", "2005"), journal.title = c("Vet Rec.", _x000D_
"Bull Off Int Epizoot.", NA, NA, NA, NA, NA, "Vet Rec.", "Rev Sci Tech.", NA, "Handbook on Import Risk Analysis for Animals and Animals Products–Volume I. Introduction and Qualitative Risk Analysis", "N Z Vet J.", "J Comp Pathol.", "N Z Vet J.", NA, "Rev Sci Tech.", "Vet J.", "Vet J.", "J Hyg.", "Emerg Infect Dis.", NA, "Science.", "Proc Biol Sci.", "Science.", "Prev Vet Med.", "Vet Res.", "Vet Rec.", "Report of the Committee of Inquiry on Foot-and-Mouth Disease 1968", "Vet Rec.", "Vet Microbiol.", _x000D_
"Vet Rec.", "Vet Rec.", "Virus Res.", NA, "Vet Microbiol.", "Vet Microbiol.", "Vet Microbiol.", NA, "Rev Sci Tech.", "Prev Vet Med.", "Vet Rec.", "Vet Microbiol.", "Vet Rec.", "J Wildl Dis.", "Transbound Emerg Dis.", "Vet Microbiol.", "PLoS ONE.", "J Comp Pathol.", "Virus Res.", "Vet Bull.", "Front Vet Sci.", "Vet Rec.", "Epidemiol Infect.", "Epidemiol Infect.", "Vet J.", "J Comp Pathol.", "J Comp Pathol.", "Rev Sci Tech.", "Risk Anal.", "Risk Anal.", "Risk Anal.", "Risk Anal."), unstructured = c(NA, _x000D_
NA, "Annex 4 Foot and Month Disease2010", NA, NA, NA, NA, NA, NA, NA, NA, NA, NA, NA, NA, NA, NA, NA, NA, NA, "ScottishGovernment\n          Land Reform Act (Scotland)2003", NA, NA, NA, NA, NA, NA, NA, NA, NA, NA, NA, NA, NA, NA, NA, NA, "SprattBG\n          Independent Review of the Safety of UK Facilities Handling Foot-and-Mouth Disease Virus2007", NA, NA, NA, NA, NA, NA, NA, NA, NA, NA, NA, NA, NA, NA, NA, NA, NA, NA, NA, NA, NA, NA, NA, NA), volume.title = c(NA, NA, NA, "Council Directive 2003/85/EC of 29 September 2003 on Community Measures for the Control of Foot-and-Mouth Disease Repealing Directive 85/511/EEC and 91/665/EEC and Amending Directive 92/46/EEC", _x000D_
"Report of the Rural Task Force: Tackling the Impact of Foot-and-Mouth Disease on the Rural Economy", "Foot and Mouth Disease 2001: Lessons to be Learned Enquiry Report", "The 2001 Outbreak of Foot and Mouth Disease", NA, NA, "Qualitative assessment of the risk of introduction of Equine Infectious Anaemia (EIA) into Great Britain from an EIA endemic area through temporary movement of UK origin horses (Roberts H. and Paterson A.). Veterinary Science Team", NA, NA, NA, NA, NA, NA, NA, NA, NA, NA, NA, _x000D_
NA, NA, NA, NA, NA, NA, NA, NA, NA, NA, NA, NA, "Report of the Committee of Inquiry on Foot and Mouth Disease 1968, Committee of Inquiry on Foot and Mouth Disease Part One", NA, NA, NA, NA, NA, NA, NA, NA, NA, NA, NA, NA, NA, NA, NA, NA, NA, NA, NA, NA, NA, NA, NA, NA, NA, NA, NA, NA))</t>
  </si>
  <si>
    <t>list(DOI = "10.13039/100011310", name = "Rural and Environment Science and Analytical Services Division", doi.asserted.by = "publisher", id.id = "10.13039/100011310", id.id.type = "DOI", id.asserted.by = "publisher")</t>
  </si>
  <si>
    <t>list(date = "2019-11-05", content.version = "vor", delay.in.days = 0, URL = "https://creativecommons.org/licenses/by/4.0/")</t>
  </si>
  <si>
    <t>10.1111/tbed.13383</t>
  </si>
  <si>
    <t>2019-10-28</t>
  </si>
  <si>
    <t>543-554</t>
  </si>
  <si>
    <t>Environmental persistence of foot‐and‐mouth disease virus applied to endemic regions</t>
  </si>
  <si>
    <t>list(ORCID = c("https://orcid.org/0000-0002-0547-2221", NA), authenticated.orcid = c(FALSE, NA), given = c("Sarah R.", "Rebecca"), family = c("Mielke", "Garabed"), sequence = c("first", "additional"), affiliation.name = c("Ohio State University College of Veterinary Medicine Columbus OH USA", "Ohio State University College of Veterinary Medicine Columbus OH USA"))</t>
  </si>
  <si>
    <t>list(URL = c("https://api.wiley.com/onlinelibrary/tdm/v1/articles/10.1111%2Ftbed.13383", "https://onlinelibrary.wiley.com/doi/pdf/10.1111/tbed.13383", "https://onlinelibrary.wiley.com/doi/full-xml/10.1111/tbed.13383", "https://onlinelibrary.wiley.com/doi/am-pdf/10.1111/tbed.13383", "https://onlinelibrary.wiley.com/doi/pdf/10.1111/tbed.13383"), content.type = c("application/pdf", "application/pdf", "application/xml", "application/pdf", "unspecified"), content.version = c("vor", "vor", "vor", "am", _x000D_
"vor"), intended.application = c("text-mining", "text-mining", "text-mining", "syndication", "similarity-checking"))</t>
  </si>
  <si>
    <t>list(key = c("e_1_2_9_2_1", "e_1_2_9_3_1", "e_1_2_9_4_1", "e_1_2_9_5_1", "e_1_2_9_6_1", "e_1_2_9_7_1", "e_1_2_9_8_1", "e_1_2_9_9_1", "e_1_2_9_10_1", "e_1_2_9_11_1", "e_1_2_9_12_1", "e_1_2_9_13_1", "e_1_2_9_14_1", "e_1_2_9_15_1", "e_1_2_9_16_1", "e_1_2_9_17_1", "e_1_2_9_18_1", "e_1_2_9_19_1", "e_1_2_9_20_1", "e_1_2_9_21_1", "e_1_2_9_22_1", "e_1_2_9_23_1", "e_1_2_9_24_1", "e_1_2_9_25_1", "e_1_2_9_26_1", "e_1_2_9_27_1", "e_1_2_9_28_1", "e_1_2_9_29_1", "e_1_2_9_30_1", "e_1_2_9_31_1", "e_1_2_9_32_1", _x000D_
"e_1_2_9_33_1", "e_1_2_9_34_1", "e_1_2_9_35_1", "e_1_2_9_36_1", "e_1_2_9_37_1", "e_1_2_9_38_1", "e_1_2_9_39_1", "e_1_2_9_40_1", "e_1_2_9_41_1", "e_1_2_9_42_1", "e_1_2_9_43_1", "e_1_2_9_44_1", "e_1_2_9_45_1", "e_1_2_9_46_1", "e_1_2_9_47_1", "e_1_2_9_48_1", "e_1_2_9_49_1", "e_1_2_9_50_1", "e_1_2_9_51_1", "e_1_2_9_52_1", "e_1_2_9_53_1", "e_1_2_9_54_1", "e_1_2_9_55_1", "e_1_2_9_56_1", "e_1_2_9_57_1", "e_1_2_9_58_1", "e_1_2_9_59_1", "e_1_2_9_60_1", "e_1_2_9_61_1", "e_1_2_9_62_1", "e_1_2_9_63_1", "e_1_2_9_64_1", _x000D_
"e_1_2_9_65_1", "e_1_2_9_66_1", "e_1_2_9_67_1", "e_1_2_9_68_1", "e_1_2_9_69_1", "e_1_2_9_70_1", "e_1_2_9_71_1", "e_1_2_9_72_1"), doi.asserted.by = c("publisher", NA, "publisher", "publisher", "publisher", "publisher", NA, "publisher", "publisher", "publisher", "publisher", "publisher", "publisher", "publisher", "publisher", "publisher", "publisher", "publisher", NA, "publisher", "publisher", "publisher", "publisher", "publisher", "publisher", "publisher", "publisher", "publisher", NA, "publisher", _x000D_
NA, "publisher", NA, "publisher", "publisher", "crossref", NA, "publisher", NA, NA, "publisher", NA, "publisher", "publisher", NA, NA, "publisher", "publisher", "publisher", "publisher", "publisher", NA, NA, "publisher", "publisher", NA, "publisher", "publisher", NA, "publisher", NA, "publisher", NA, "publisher", "publisher", "publisher", "publisher", NA, "publisher", "publisher", "publisher"), DOI = c("10.1128/AEM.60.10.3704-3710.1994", NA, "10.1016/S0021-9975(03)00041-0", "10.1099/0022-1317-83-8-1915", _x000D_
"10.1371/journal.pone.0019896", "10.3389/fvets.2018.00078", NA, "10.3181/00379727-95-23148", "10.1099/0022-1317-15-1-17", "10.1099/0022-1317-20-3-311", "10.1136/vr.151.22.667", "10.1016/S0368-1742(27)80002-0", "10.1099/0022-1317-10-3-209", "10.1016/j.vetmic.2011.12.010", "10.1186/s13567-015-0156-5", "10.1371/journal.pcbi.1000346", "10.1111/tbed.12373", "10.1021/acs.est.6b04030", NA, "10.1111/j.1749-6632.1960.tb40941.x", "10.1099/0022-1317-15-1-25", "10.1016/S0034-5288(18)33859-1", "10.1136/vr.148.19.602", _x000D_
"10.1017/S002217240004691X", "10.1017/S0022172400042480", "10.3389/fvets.2017.00118", "10.1038/srep36351", "10.1016/j.prevetmed.2015.12.005", NA, "10.1128/AEM.07081-11", NA, "10.1111/j.1751-0813.2005.tb11589.x", NA, "10.1016/j.prevetmed.2007.05.019", "10.1016/j.prevetmed.2013.08.010", "10.1016/0021-9975(65)90002-2", NA, "10.1126/science.1065973", NA, NA, "10.1038/s41598-018-36934-8", NA, "10.1111/j.1751-0813.1995.tb03556.x", "10.1016/0043-1354(80)90146-3", NA, NA, "10.1111/tbed.12404", "10.1098/rstb.2009.0100", _x000D_
"10.1016/B978-0-12-394626-3.00004-1", "10.1016/B978-0-12-394626-3.00005-3", "10.20506/rst.10.3.570", NA, NA, "10.1016/B978-0-12-394626-3.00006-5", "10.1111/tbed.12518", NA, "10.1111/j.1865-1682.2007.01016.x", "10.20506/rst.30.2.2051", NA, "10.1017/S0022172400042121", NA, "10.1016/j.prevetmed.2012.08.015", NA, "10.1007/978-1-4757-3294-8", "10.1371/journal.pcbi.1002723", "10.3168/jds.S0022-0302(04)73258-0", "10.1016/j.rvsc.2010.12.016", NA, "10.1016/j.jinf.2008.08.013", "10.1017/S0950268800051864", _x000D_
"10.1128/AEM.01658-12"), first.page = c(NA, "1", NA, NA, NA, NA, NA, NA, NA, NA, NA, NA, NA, NA, NA, NA, NA, NA, "549", NA, NA, NA, NA, NA, NA, NA, NA, NA, "29", NA, "1", NA, "73", NA, NA, NA, NA, NA, "133", "371", NA, NA, NA, NA, NA, NA, NA, NA, NA, NA, NA, NA, "453", NA, NA, NA, NA, NA, NA, NA, NA, NA, NA, NA, NA, NA, NA, NA, NA, NA, NA), article.title = c(NA, "Foot and mouth disease", NA, NA, NA, NA, NA, NA, NA, NA, NA, NA, NA, NA, NA, NA, NA, NA, "Persistence of foot‐and‐mouth disease virus in animals, their products and the environment", _x000D_
NA, NA, NA, NA, NA, NA, NA, NA, NA, "Foot‐and‐mouth disease virus on wool of infected sheep", NA, "Epidemic simulation of a foot and mouth disease outbreak in Minnesota", NA, "The Survival of Foot‐and‐Mouth Disease virus on the wooly coat of animals", NA, NA, NA, NA, NA, "The Survival of Foot‐and‐Mouth Disease virus in its environment", "Report of the commission for research on the foot‐and‐mouth disease", NA, NA, NA, NA, "Foot‐and‐Mouth Disease virus persistence in the environment", _x000D_
NA, NA, NA, NA, NA, NA, NA, NA, NA, NA, "Survival of Foot‐and‐Mout Disease virus on the body surfaces and in the organism of houseflies", NA, NA, NA, NA, NA, NA, NA, NA, NA, NA, NA, NA, NA, NA, NA), author = c(NA, "Aftosa F.", NA, NA, NA, NA, "Argentine‐United States Joint Commission on Foot and Mouth Disease", NA, NA, NA, NA, NA, NA, NA, NA, NA, NA, NA, "Cottral G. E.", NA, NA, NA, NA, NA, NA, NA, NA, NA, "Eisner R. J.", NA, "Gale S. B.", NA, "Grzitdnov N. N.", NA, NA, NA, NA, NA, "Kindiakov V. I.", _x000D_
"Loeffler F.", NA, NA, NA, NA, "Nauryzbaev I.", "Olitsky P. K.", NA, NA, NA, NA, NA, "R Core Team", "Racaniello V. R.", NA, NA, "Rozov A. A.", NA, NA, NA, NA, NA, NA, "Therneau T.", NA, NA, NA, NA, NA, NA, NA, NA), year = c(NA, "2014", NA, NA, NA, NA, "1966", NA, NA, NA, NA, NA, NA, NA, NA, NA, NA, NA, "1969", NA, NA, NA, NA, NA, NA, NA, NA, NA, "1980", NA, "2015", NA, "1957", NA, NA, NA, NA, NA, "1960", "1898", NA, NA, NA, NA, "1966", "1928", NA, NA, NA, NA, NA, "2017", "2013", NA, NA, "1966", NA, _x000D_
NA, NA, NA, NA, NA, "2015", NA, NA, NA, NA, NA, NA, NA, NA), journal.title = c(NA, "Middle East", NA, NA, NA, NA, NA, NA, NA, NA, NA, NA, NA, NA, NA, NA, NA, NA, "Bulletin De L’office International Des Epizootics", NA, NA, NA, NA, NA, NA, NA, NA, NA, "Bulletin De L’office International Des Epizooties", NA, "Revue Scientifique Et Technique (International Office of Epizootics)", NA, "Tr. Inst, Vet. (kazakh), NIVI", NA, NA, NA, NA, NA, "Tr. Inst. Vet (Kazakh) Nivi", "Zentralblatt Fur Bakteriologie Parasitenkunde Und Infektionskrankheiten", _x000D_
NA, NA, NA, NA, "Tr. Vsesoyuz Inst. Vet Sanit.", NA, NA, NA, NA, NA, NA, NA, NA, NA, NA, "Tr. Usesoyuz Inst. Vet. Sanit", NA, NA, NA, NA, NA, NA, NA, NA, NA, NA, NA, NA, NA, NA, NA), volume.title = c(NA, NA, NA, NA, NA, NA, "Studies on foot‐and‐mouth disease; a report", NA, NA, NA, NA, NA, NA, NA, NA, NA, NA, NA, NA, NA, NA, NA, NA, NA, NA, NA, NA, NA, NA, NA, NA, NA, NA, NA, NA, NA, NA, NA, NA, NA, NA, NA, NA, NA, NA, "Report of the foot‐and‐mouth‐disease commission of the United States department of agriculture", _x000D_
NA, NA, NA, NA, NA, "R: A language and environment for statistical computing", "Fields Virology", NA, NA, NA, NA, NA, NA, NA, NA, NA, "A Package for Survival Analysis in S", NA, NA, NA, NA, NA, NA, NA, NA), issue = c(NA, NA, NA, NA, NA, NA, NA, NA, NA, NA, NA, NA, NA, NA, NA, NA, NA, NA, "3", NA, NA, NA, NA, NA, NA, NA, NA, NA, "1", NA, "1808", NA, "50", NA, NA, NA, NA, NA, "10", NA, NA, NA, NA, NA, "96", NA, NA, NA, NA, NA, NA, NA, NA, NA, NA, "104", NA, NA, NA, NA, NA, NA, NA, NA, NA, NA, NA, NA, _x000D_
NA, NA, NA), volume = c(NA, NA, NA, NA, NA, NA, NA, NA, NA, NA, NA, NA, NA, NA, NA, NA, NA, NA, "71", NA, NA, NA, NA, NA, NA, NA, NA, NA, "92", NA, "34", NA, "9", NA, NA, NA, NA, NA, "4", "23", NA, NA, NA, NA, "26", NA, NA, NA, NA, NA, NA, NA, NA, NA, NA, "26", NA, NA, NA, NA, NA, NA, NA, NA, NA, NA, NA, NA, NA, NA, NA), unstructured = c(NA, NA, NA, NA, NA, NA, NA, NA, NA, NA, NA, NA, NA, NA, NA, NA, NA, NA, NA, NA, NA, NA, NA, NA, NA, NA, NA, NA, NA, NA, NA, NA, NA, NA, NA, "Hyslop N. S. G.(1965).AIRBORNE INFECTION FOOT‐AND‐MOUTH DISEASE OF.J. Comp. Path. 75(1948) 119–126", _x000D_
"Kassambara A. Kosinski M. Biecek P. &amp;Fabian S.(2018).Package ‘ survminer’. CRAN Repository.", NA, NA, NA, NA, "Martin C. J. Arkwright J. A. Bulloch W. et al. (1927).Second Progress Report of the Foot‐and‐Mouth Disease Research Committee.Ministry of Agriculture and Fisheries 2.", NA, NA, NA, NA, NA, NA, NA, NA, NA, NA, NA, NA, NA, NA, NA, NA, "SAS Institute I.(2012).JMP. Cary N.C.", NA, "Shil’nikov V. I.(1959).The survival of Foot‐and‐Mouth Disease in water soil and on plants in the pre‐tundra zone of the Komi USSR.Tr. Vseoyuz Eksp Vet. 22(112).", _x000D_
NA, NA, NA, NA, NA, NA, "Wagener K.(1928).Jauche und Jauchebeseitigung und ihre hygienische Bedeutung fur die Bekampfung der Maulund Klauenseuche.Arch. Tierheilk 58(247).", NA, NA, NA))</t>
  </si>
  <si>
    <t>list(DOI = "10.13039/100000155", name = "Division of Environmental Biology", doi.asserted.by = "publisher", award = "1015908", id.id = "10.13039/100000155", id.id.type = "DOI", id.asserted.by = "publisher")</t>
  </si>
  <si>
    <t>list(date = c("2020-10-08", "2019-10-28", "2019-10-28"), content.version = c("am", "vor", "tdm"), delay.in.days = c(346, 0, 0), URL = c("http://onlinelibrary.wiley.com/termsAndConditions#am", "http://onlinelibrary.wiley.com/termsAndConditions#vor", "http://doi.wiley.com/10.1002/tdm_license_1.1"))</t>
  </si>
  <si>
    <t>list(value = c("2019-04-05", "2019-10-03", "2019-10-28"), order = 0:2, name = c("received", "accepted", "published"), label = c("Received", "Accepted", "Published"), group.name = c("publication_history", "publication_history", "publication_history"), group.label = c("Publication History", "Publication History", "Publication History"))</t>
  </si>
  <si>
    <t>2000-01</t>
  </si>
  <si>
    <t>10.1016/s0167-5877(99)00069-0</t>
  </si>
  <si>
    <t>43-51</t>
  </si>
  <si>
    <t>Soil type as a putative risk factor of ovine and caprine paratuberculosis seropositivity in Spain</t>
  </si>
  <si>
    <t>https://doi.org/10.1016/s0167-5877(99)00069-0</t>
  </si>
  <si>
    <t>list(given = c("Francisco J", "Miguel A", "Lucas"), family = c("Reviriego", "Moreno", "Domı́nguez"), sequence = c("first", "additional", "additional"))</t>
  </si>
  <si>
    <t>list(URL = c("https://api.elsevier.com/content/article/PII:S0167587799000690?httpAccept=text/xml", "https://api.elsevier.com/content/article/PII:S0167587799000690?httpAccept=text/plain"), content.type = c("text/xml", "text/plain"), content.version = c("vor", "vor"), intended.application = c("text-mining", "text-mining"))</t>
  </si>
  <si>
    <t>list(key = c("10.1016/S0167-5877(99)00069-0_BIB1", "10.1016/S0167-5877(99)00069-0_BIB2", "10.1016/S0167-5877(99)00069-0_BIB3", "10.1016/S0167-5877(99)00069-0_BIB4", "10.1016/S0167-5877(99)00069-0_BIB5", "10.1016/S0167-5877(99)00069-0_BIB6", "10.1016/S0167-5877(99)00069-0_BIB7", "10.1016/S0167-5877(99)00069-0_BIB8", "10.1016/S0167-5877(99)00069-0_BIB9", "10.1016/S0167-5877(99)00069-0_BIB10", "10.1016/S0167-5877(99)00069-0_BIB11", "10.1016/S0167-5877(99)00069-0_BIB12", "10.1016/S0167-5877(99)00069-0_BIB13", _x000D_
"10.1016/S0167-5877(99)00069-0_BIB14", "10.1016/S0167-5877(99)00069-0_BIB15", "10.1016/S0167-5877(99)00069-0_BIB16"), first.page = c("11", "253", NA, NA, NA, NA, NA, "1735", "3017", NA, NA, NA, "168", NA, "254", NA), article.title = c("Paratuberculosis ovina", "Relationships between the presence of Johne’s disease and farm management factors in dairy cattle in England", NA, NA, NA, NA, NA, "Relationship between soil type and Mycobacteriun paratuberculosis", "Factors associated with seroprevalence to Mycobacterium paratuberculosis in small-ruminant farms in the Madrid region (Spain)", _x000D_
NA, NA, NA, "Eastern white-tailed deer as a reservoir of ruminant paratuberculosis", NA, NA, NA), volume = c("196", "32", NA, NA, NA, NA, NA, "210", "34", NA, NA, NA, "183", NA, "40", NA), author = c("Aller", "Çetinkaya", NA, NA, NA, NA, NA, "Johnson-Ifearulundu", "Mainar", NA, NA, NA, "Rodrick", NA, "Thorel", NA), year = c("1973", "1997", NA, NA, NA, NA, NA, "1997", "1998", NA, NA, NA, "1983", NA, "1990", NA), journal.title = c("Supl. Cient. Bol. Inf. Consejo Gral. Col. Vet. España.", "Prev. Vet. Med.", _x000D_
NA, NA, NA, NA, NA, "J. Am. Vet. Med. Assoc.", "Prev. Vet. Med.", NA, NA, NA, "J. Am. Vet. Med. Assoc.", NA, "Int. J. Syst. Bacteriol.", NA), doi.asserted.by = c(NA, "crossref", "crossref", NA, NA, NA, NA, "crossref", NA, NA, NA, NA, NA, NA, "crossref", NA), DOI = c(NA, "10.1016/S0167-5877(97)00028-7", "10.1097/00019514-199402040-00002", NA, NA, NA, NA, "10.2460/javma.1997.210.12.1735", NA, NA, NA, NA, NA, NA, "10.1099/00207713-40-3-254", NA), unstructured = c(NA, NA, "Dean, A.G., Dean, J.A., Burton, A.H., Dicker, R.C., 1994. Epi Info version 6: a word processing database, and statistics program for epidemiology on microcomputers. Centers for Disease Control and prevention, Atlanta, GA, USA.", _x000D_
"Garcı́a-Marı́n, J.F., Pérez, V., Badiola, J.J., 1994. Prevalence and type of paratuberculosis lesion in sheep and their relation with the diagnosis by AGID test. Proceedings of the Third International Colloquium on Paratuberculosis. Sep 28–Oct 2. Orlando, FL, pp. 172–180.", "Garrido, F., León, L., 1979. Diagnóstico de Paratuberculosis Caprina en Andalucı́a. IN: Sociedad Española de Microbiologı́a (De.) VII Congreso Nac. Microbiol., Cádiz, 321 p.", "Hosmer, D.G., Lemeshow, S., 1989. Applied Logistic Regression. Wiley, New York, 301 p.", _x000D_
"Institución Gran Duque de Alba, 1986. Estudio Socioeconómico de la provincia de Avila. Diputación Provincial de Avila.", NA, NA, "Ministerio de Agricultura Pesca y Alimentación, 1982. Mapa de Cultivos y Aprovechamientos de la Provincia de Avila. Dirección General de la Producción Agraria.", "Morgan, K.L, Çetinkaya, B., Egan, K., 1997. Johne’s and Crohn’s: Inflammatory bowel diseases with similar aetiology?. Proc. of the Society for Veterinary Epidemiology and Preventive Medicine, Chester, pp. 47–56.", _x000D_
"Noordhuizen, J.P.T.M., Frankena, K., van der Hoofd, C.M, Graat, E.A.M., 1997. Application of Quantitative Methods in Veterinary Epidemiology. Wageningen. Pers. Wageningen, 445 p.", NA, "SPSS software, 6.1 version, 1995. SPSS, Inc.", NA, "USDA Soil Conservation Service, 1975. Soil Taxonomy. A basic System of Soil Classification for Making and Interpreting Soil Surveys."))</t>
  </si>
  <si>
    <t>S0167587799000690</t>
  </si>
  <si>
    <t>list(date = "2000-01-01", content.version = "tdm", delay.in.days = 0, URL = "https://www.elsevier.com/tdm/userlicense/1.0/")</t>
  </si>
  <si>
    <t>Critical Reviews in Microbiology</t>
  </si>
  <si>
    <t>2015-10-02</t>
  </si>
  <si>
    <t>10.3109/1040841x.2013.867830</t>
  </si>
  <si>
    <t>1040-841X,1549-7828</t>
  </si>
  <si>
    <t>2014-03-26</t>
  </si>
  <si>
    <t>488-507</t>
  </si>
  <si>
    <t>Environmental risk factors in the incidence of Johne’s disease</t>
  </si>
  <si>
    <t>https://doi.org/10.3109/1040841x.2013.867830</t>
  </si>
  <si>
    <t>list(given = c("Geoffrey N.", "Rupert L.", "Lisa M.", "Charlotte A.", "Colin D."), family = c("Elliott", "Hough", "Avery", "Maltin", "Campbell"), sequence = c("first", "additional", "additional", "additional", "additional"))</t>
  </si>
  <si>
    <t>list(URL = "http://www.tandfonline.com/doi/pdf/10.3109/1040841X.2013.867830", content.type = "unspecified", content.version = "vor", intended.application = "similarity-checking")</t>
  </si>
  <si>
    <t>list(doi.asserted.by = c("publisher", "publisher", NA, "publisher", NA, "publisher", "publisher", "publisher", "publisher", "publisher", "publisher", "publisher", "publisher", "publisher", "crossref", "publisher", "publisher", "publisher", "publisher", "crossref", "publisher", "publisher", "publisher", "publisher", "publisher", "publisher", "publisher", "publisher", "publisher", "crossref", NA, "crossref", "publisher", "publisher", "crossref", NA, "publisher", "publisher", "publisher", "publisher", _x000D_
"publisher", NA, "publisher", "publisher", "publisher", "publisher", "crossref", NA, "publisher", "crossref", "publisher", NA, "publisher", "publisher", "publisher", "publisher", "publisher", "publisher", "crossref", "publisher", "publisher", NA, "publisher", "publisher", "publisher", NA, "crossref", NA, "crossref", "publisher", NA, "publisher", "publisher", NA, NA, "crossref", "publisher", "crossref", "publisher", "publisher", "publisher", "publisher", "publisher", NA, "publisher", "publisher", _x000D_
"publisher", "publisher", "publisher", "publisher", "crossref", "publisher", "crossref", "publisher", "publisher", "publisher", "publisher", NA, "publisher", "crossref", "crossref", "publisher", "crossref", "publisher", "publisher", "publisher", "publisher", "publisher", "publisher", "publisher", "publisher", "publisher", "publisher", "crossref", "publisher", "publisher", "publisher", "publisher", NA, NA, "publisher", "publisher", "publisher", "publisher", "publisher", "publisher", NA, NA, NA, "publisher", _x000D_
"publisher", "crossref", "crossref", "publisher", "crossref", "publisher", "publisher", "publisher", "publisher", "publisher", "publisher", NA, NA, "publisher", "crossref", "publisher", "publisher", "publisher", "crossref", "publisher", "publisher", "publisher", "publisher", "crossref", "publisher", "publisher", "publisher", "crossref", "publisher", "publisher", "publisher", "publisher", NA, NA, NA, NA, "publisher", "publisher", "publisher", "publisher", "publisher", "publisher", "publisher", "publisher", _x000D_
"publisher", "publisher", "publisher", "publisher"), key = c("CIT0001", "CIT0002", "CIT0003", "CIT0004", "CIT0005", "CIT0006", "CIT0007", "CIT0008", "CIT0009", "CIT0010", "CIT0011", "CIT0012", "CIT0013", "CIT0014", "CIT0015", "CIT0016", "CIT0017", "CIT0018", "CIT0019", "CIT0020", "CIT0021", "CIT0022", "CIT0023", "CIT0024", "CIT0025", "CIT0026", "CIT0027", "CIT0028", "CIT0029", "CIT0030", "CIT0031", "CIT0032", "CIT0033", "CIT0034", "CIT0035", "CIT0036", "CIT0038", "CIT0039", "CIT0040", "CIT0041", _x000D_
"CIT0042", "CIT0043", "CIT0044", "CIT0045", "CIT0046", "CIT0047", "CIT0048", "CIT0049", "CIT0050", "CIT0051", "CIT0052", "CIT0053", "CIT0054", "CIT0055", "CIT0056", "CIT0057", "CIT0058", "CIT0059", "CIT0060", "CIT0061", "CIT0062", "CIT0063", "CIT0065", "CIT0066", "CIT0067", "CIT0068", "CIT0069", "CIT0070", "CIT0071", "CIT0072", "CIT0073", "CIT0074", "CIT0075", "CIT0076", "CIT0077", "CIT0078", "CIT0079", "CIT0080", "CIT0081", "CIT0082", "CIT0083", "CIT0084", "CIT0085", "CIT0086", "CIT0087", "CIT0088", _x000D_
"CIT0089", "CIT0090", "CIT0091", "CIT0092", "CIT0093", "CIT0094", "CIT0095", "CIT0096", "CIT0097", "CIT0098", "CIT0099", "CIT0100", "CIT0101", "CIT0102", "CIT0103", "CIT0104", "CIT0105", "CIT0106", "CIT0107", "CIT0108", "CIT0109", "CIT0110", "CIT0111", "CIT0112", "CIT0113", "CIT0114", "CIT0115", "CIT0116", "CIT0117", "CIT0118", "CIT0119", "CIT0120", "CIT0121", "CIT0122", "CIT0123", "CIT0124", "CIT0125", "CIT0126", "CIT0127", "CIT0128", "CIT0129", "CIT0130", "CIT0131", "CIT0132", "CIT0133", "CIT0134", _x000D_
"CIT0135", "CIT0136", "CIT0137", "CIT0138", "CIT0139", "CIT0140", "CIT0141", "CIT0142", "CIT0143", "CIT0144", "CIT0145", "CIT0146", "CIT0147", "CIT0148", "CIT0149", "CIT0150", "CIT0151", "CIT0152", "CIT0153", "CIT0154", "CIT0155", "CIT0156", "CIT0157", "CIT0158", "CIT0159", "CIT0160", "CIT0161", "CIT0162", "CIT0163", "CIT0164", "CIT0165", "CIT0166", "CIT0167", "CIT0168", "CIT0169", "CIT0170", "CIT0171", "CIT0172", "CIT0173", "CIT0174", "CIT0176", "CIT0177", "CIT0178", "CIT0179", "CIT0180", "CIT0181"_x000D_
), DOI = c("10.1016/j.vetmic.2008.10.012", "10.1016/j.smallrumres.2008.05.012", NA, "10.1177/104063871002200501", NA, "10.7589/0090-3558-43.2.302", "10.1007/s11250-008-9221-7", "10.1111/j.1863-2378.2007.01038.x", "10.1016/S0368-1742(54)80007-5", "10.1016/j.vetmic.2004.07.011", "10.1099/00221287-140-6-1253", "10.1128/JCM.39.4.1517-1521.2001", "10.1053/jcpa.2001.0466", "10.1016/j.tvjl.2007.02.022", "10.2460/ajvr.1981.42.01.109", "10.1016/j.prevetmed.2007.07.008", "10.1016/j.prevetmed.2009.11.006", _x000D_
"10.1016/j.livsci.2012.03.002", "10.3168/jds.S0022-0302(06)72161-0", "10.2460/javma.1974.165.09.822", "10.1111/j.1472-765X.2008.02519.x", "10.1080/10643389.2012.710449", "10.1016/S0368-1742(61)80035-0", "10.1638/2010-0161.1", "10.1354/vp.37-5-428", "10.1111/j.1751-0813.2006.00001.x", "10.1016/j.rvsc.2012.11.002", "10.1016/S0167-5877(97)00028-7", "10.1016/S0749-0720(15)30409-6", "10.2460/javma.1983.182.02.168", NA, "10.1128/IAI.65.9.3759-3767.1997", "10.1016/j.vetmic.2010.03.021", "10.3168/jds.2009-2664", _x000D_
"10.1128/JCM.28.7.1591-1596.1990", NA, "10.1111/jam.12243", "10.1128/AEM.71.11.6963-6967.2005", "10.1038/nbt0602-567", "10.1053/tvjl.2000.0550", "10.1016/S1090-0233(02)00238-1", NA, "10.1016/j.prevetmed.2009.02.017", "10.1128/AEM.00557-09", "10.7589/0090-3558-28.2.161", "10.1111/j.1751-0813.2001.tb10676.x", "10.2527/2006.84141x", NA, "10.1080/10643380390814497", "10.20506/rst.19.3.1260", "10.1046/j.1365-2915.2001.00292.x", NA, "10.1111/j.1365-2915.2005.00585.x", "10.1016/j.vetmic.2004.06.005", "10.1017/S095026880700893X", _x000D_
"10.1111/j.1365-2494.1985.tb01735.x", "10.1128/AEM.68.5.2428-2435.2002", "10.1073/pnas.0904104106", "10.1128/JCM.37.6.1746-1751.1999", "10.1136/vr.140.6.141", "10.1128/AEM.72.1.565-574.2006", NA, "10.1016/S1090-0233(97)80035-4", "10.1017/S1357729800009838", "10.1016/S0167-5877(00)00138-0", NA, "10.2460/javma.1981.179.11.1252", NA, "10.2460/ajvr.1999.60.05.589", "10.1016/S0167-5877(98)00110-X", NA, "10.1016/j.agee.2004.10.028", "10.1016/j.prevetmed.2004.07.005", NA, NA, "10.17221/2996-VETMED", "10.3168/jds.S0022-0302(00)75164-2", _x000D_
"10.2460/javma.1977.170.03.320", "10.7589/0090-3558-42.3.691", "10.1016/j.ijfoodmicro.2010.03.018", "10.3168/jds.2008-1257", "10.1016/j.prevetmed.2006.05.015", "10.1371/journal.pone.0030648", NA, "10.3168/jds.S0022-0302(06)72461-4", "10.1016/S0368-1742(44)80013-3", "10.1111/j.1751-0813.2004.tb11104.x", "10.1111/j.1751-0813.2004.tb11167.x", "10.1016/j.vetmic.2004.04.001", "10.1080/00480169.2004.36424", "10.1079/9781845936136.0179", "10.1016/j.cvfa.2011.07.008", "10.20506/rst.20.1.1275", "10.1016/j.prevetmed.2011.02.004", _x000D_
"10.1016/0929-1393(94)00039-A", "10.1093/infdis/155.5.1011", "10.1111/j.1751-0813.1999.tb11679.x", NA, "10.1016/j.prevetmed.2012.05.014", "10.1128/AEM.28.2.276-279.1974", "10.2460/ajvr.1975.36.06.837", "10.1016/S0378-1135(00)00315-1", "10.1016/S0034-5288(18)30675-1", "10.1016/j.foodres.2011.09.010", "10.1186/1297-9716-44-94", "10.1046/j.1439-0450.2003.00697.x", "10.1016/j.vetmic.2008.05.018", "10.3168/jds.2008-1272", "10.3168/jds.S0022-0302(06)72505-X", "10.1016/j.prevetmed.2007.05.001", "10.1016/j.prevetmed.2008.07.003", _x000D_
"10.3168/jds.2010-3817", "10.1128/AEM.02987-06", "10.15835/nsb245451", "10.1080/00480169.2011.605747", "10.1016/0141-4607(85)90052-6", "10.1016/S0167-5877(99)00037-9", "10.1016/S0378-1135(00)00309-6", NA, NA, "10.1128/AEM.71.4.2130-2139.2005", "10.1128/AEM.02490-05", "10.1016/j.prevetmed.2009.02.022", "10.1016/j.prevetmed.2009.05.020", "10.7589/0090-3558-38.4.729", "10.3168/jds.S0022-0302(04)73427-X", NA, NA, NA, "10.1016/j.vetmic.2003.07.004", "10.1016/S0167-5877(99)00069-0", "10.1111/1462-2920.12137", _x000D_
"10.1128/JCM.14.5.587-588.1981", "10.1111/j.1751-0813.1995.tb15040.x", "10.2460/javma.1979.174.08.841", "10.1016/j.cvfa.2011.07.007", "10.1111/j.1472-765X.2006.01873.x", "10.1111/j.1469-0691.2009.03011.x", "10.1128/AEM.02103-10", "10.7589/0090-3558-45.2.295", "10.7589/0090-3558-47.3.734", NA, NA, "10.3389/fmicb.2012.00071", "10.17221/1859-VETMED", "10.1128/AEM.02407-10", "10.1016/j.prevetmed.2011.06.009", "10.7589/0090-3558-3.4.183", "10.1079/9781845936136.0126", "10.1186/1471-2180-9-212", "10.1128/JCM.40.5.1798-1804.2002", _x000D_
"10.1016/j.vetmic.2004.09.007", "10.1016/j.vetmic.2005.09.015", "10.2460/ajvr.1995.56.10.1322", "10.1128/AEM.69.11.6833-6840.2003", "10.1016/j.cvfa.2011.07.001", "10.1177/104063870601800102", "10.2460/javma.1977.170.09.987", "10.1099/00207713-40-3-254", "10.1016/j.mimet.2011.01.026", "10.1128/AEM.03768-12", "10.1016/j.apsoil.2003.08.007", NA, NA, NA, NA, "10.2460/ajvr.2004.65.10", "10.1186/2046-0481-59-10-555", "10.1046/j.1472-765x.2001.00987.x", "10.1016/S0378-1135(01)00345-5", "10.1128/AEM.71.9.5304-5308.2005", _x000D_
"10.1111/j.1751-0813.2000.tb10355.x", "10.1016/j.tvjl.2007.08.023", "10.1128/AEM.70.5.2989-3004.2004", "10.7589/0090-3558-15.2.221", "10.1016/j.tvjl.2009.01.007", "10.1177/104063870902100106", "10.1177/104063870201400409"), first.page = c(NA, NA, "645", NA, NA, NA, NA, NA, NA, NA, NA, NA, NA, NA, "109", NA, NA, NA, NA, "822", NA, NA, NA, NA, NA, NA, NA, NA, NA, "168", "218", "3759", NA, NA, "1591", NA, NA, NA, NA, NA, NA, NA, NA, NA, NA, NA, "41", "356", NA, "859", NA, "325", NA, NA, NA, NA, NA, _x000D_
NA, "1746", NA, NA, "23", NA, NA, NA, "1.1", "1252", "438", "589", NA, "267", NA, NA, "282", "205", "225", NA, "320", NA, NA, NA, NA, NA, "549", NA, NA, NA, NA, NA, NA, NA, NA, "133", NA, NA, NA, NA, "135", NA, "276", "837", NA, "140", NA, NA, NA, NA, NA, NA, NA, NA, NA, NA, "18", NA, NA, NA, NA, "1", "73", NA, NA, NA, NA, NA, NA, "32", "112", "693", NA, NA, "2761", "587", NA, "841", NA, NA, NA, NA, NA, NA, "981", "397", NA, "283", NA, NA, NA, NA, NA, NA, NA, NA, "1322", NA, NA, NA, "987", NA, NA, _x000D_
NA, NA, NA, NA, "446", "89", NA, NA, NA, NA, NA, NA, NA, NA, NA, NA, NA, NA), volume = c(NA, NA, "13", NA, NA, NA, NA, NA, NA, NA, NA, NA, NA, NA, "42", NA, NA, NA, NA, "165", NA, NA, NA, NA, NA, NA, NA, NA, NA, "182", "74", "65", NA, NA, "28", NA, NA, NA, NA, NA, NA, NA, NA, NA, NA, NA, "84", "107", NA, "19", NA, "91", NA, NA, NA, NA, NA, NA, "37", NA, NA, "42", NA, NA, NA, "44", "179", "21", "60", NA, "29", NA, NA, "46", "13", "55", NA, "170", NA, NA, NA, NA, NA, "17", NA, NA, NA, NA, NA, NA, NA, _x000D_
NA, "20", NA, NA, NA, NA, "21", NA, "28", "36", NA, "42", NA, NA, NA, NA, NA, NA, NA, NA, NA, NA, "2", NA, NA, NA, NA, "55", "73", NA, NA, NA, NA, NA, NA, "69", "75", "70", NA, NA, "15", "14", NA, "174", NA, NA, NA, NA, NA, NA, "47", "48", NA, "53", NA, NA, NA, NA, NA, NA, NA, NA, "56", NA, NA, NA, "170", NA, NA, NA, NA, NA, NA, "95", "11", NA, NA, NA, NA, NA, NA, NA, NA, NA, NA, NA, NA), author = c(NA, NA, "Almejan CS", NA, NA, NA, NA, NA, NA, NA, NA, NA, NA, NA, "Bendixen PH", NA, NA, NA, NA, "Boever WJ", _x000D_
NA, NA, NA, NA, NA, NA, NA, NA, NA, "Chiodini RJ", "Chiodini RJ", "Cirillo JD", NA, NA, "Collins DM", NA, NA, NA, NA, NA, NA, NA, NA, NA, NA, NA, "Elzo MA", "Falkinham JO", NA, "Ferroglio E", NA, "Fischer OA", NA, NA, NA, NA, NA, NA, "Greig A", NA, NA, "Griffin JFT", NA, NA, NA, "Jamieson RC", "Jessup DA", "Johne HA", "Johnson-Ifearulundu Y", NA, "Jorgensen JB", NA, NA, "Katayama N", "Katic I", "Khol JL", NA, "Kopecky KE", NA, NA, NA, NA, NA, "Larsen AB", NA, NA, NA, NA, NA, NA, NA, NA, "Manning EJB", _x000D_
NA, NA, NA, NA, "McGrath D", NA, "Merkal RS", "Merkal RS", NA, "Milner AR", NA, NA, NA, NA, NA, NA, NA, NA, NA, NA, "Notario A", NA, NA, NA, NA, "Pavlik I", "Penberthy J", NA, NA, NA, NA, NA, NA, "Raizman EA", "Raizman EA", "Rankin JD", NA, NA, "Rhodes G", "Richards WD", NA, "Riemann H", NA, NA, NA, NA, NA, NA, "Scott HM", "Scott HM", NA, "Slana I", NA, NA, NA, NA, NA, NA, NA, NA, "Streeter RN", NA, NA, NA, "Thoen CO", NA, NA, NA, NA, "USDA:APHIS:VS", "USDA:APHIS:VS", "van Ulsen FW", "Vishnevskii PP", _x000D_
NA, NA, NA, NA, NA, NA, NA, NA, NA, NA, NA, NA), year = c(NA, NA, "1958", NA, NA, NA, NA, NA, NA, NA, NA, NA, NA, NA, "1981", NA, NA, NA, NA, "1974", NA, NA, NA, NA, NA, NA, NA, NA, NA, "1983", "1984", "1997", NA, NA, "1990", NA, NA, NA, NA, NA, NA, NA, NA, NA, NA, NA, "2006", "2009", NA, "2000", NA, "2003", NA, NA, NA, NA, NA, NA, "1999", NA, NA, "1988", NA, NA, NA, "2002", "1981", "1895", "1999", NA, "1977", NA, NA, "2000", "1961", "2010", NA, "1977", NA, NA, NA, NA, NA, "1956", NA, NA, NA, NA, _x000D_
NA, NA, NA, NA, "2001", NA, NA, NA, NA, "1982", NA, "1974", "1975", NA, "1987", NA, NA, NA, NA, NA, NA, NA, NA, NA, NA, "2010", NA, NA, NA, NA, "2010", "1912", NA, NA, NA, NA, NA, NA, "2005", "2011", "1958", NA, NA, "2013", "1981", NA, "1979", NA, NA, NA, NA, NA, NA, "2006", "2007", NA, "2008", NA, NA, NA, NA, NA, NA, NA, NA, "1995", NA, NA, NA, "1977", NA, NA, NA, NA, "2008", "2010", "1970", "1940", NA, NA, NA, NA, NA, NA, NA, NA, NA, NA, NA, NA), journal.title = c(NA, NA, "Monatshefte fuer Veterinaermedizin", _x000D_
NA, NA, NA, NA, NA, NA, NA, NA, NA, NA, NA, "Am J Vet Res", NA, NA, NA, NA, "J Am Vet Med Assoc", NA, NA, NA, NA, NA, NA, NA, NA, NA, "J Am Vet Med Assoc", "Cornell Vet", "Infect Immun", NA, NA, "J Clin Microbiol", NA, NA, NA, NA, NA, NA, NA, NA, NA, NA, NA, "J Anim Sci", "J Appl Environ", NA, "Rev Sci Tech OIE", NA, "Vet Med", NA, NA, NA, NA, NA, NA, "J Clin Microbiol", NA, NA, "Irish Vet J", NA, NA, NA, "Can Biosyst Eng", "J Am Vet Med Assoc", "Dtsch Z Thiermed Vergl Path", "Am J Vet Res", NA, _x000D_
"Nord Vet Med", NA, NA, "Grassland Sci", "Nord Vet Med", "Vet Med-Czech", NA, "J Am Vet Med Assoc", NA, NA, NA, NA, NA, "Am J Vet Res", NA, NA, NA, NA, NA, NA, NA, NA, "Rev Sci Tech", NA, NA, NA, NA, "Irish J Agr Res", NA, "Appl Microbiol", "Am J Vet Res", NA, "Res Vet Sci", NA, NA, NA, NA, NA, NA, NA, NA, NA, NA, "Not Sci Biol", NA, NA, NA, NA, "Vet Med-Czech", "J Roy Agric Soc", NA, NA, NA, NA, NA, NA, "Can J Vet Res", "Can J Vet Res", "Vet Rec", NA, NA, "Environ Microbiol", "J Clin Microbiol", _x000D_
NA, "J Am Vet Med Assoc", NA, NA, NA, NA, NA, NA, "Can Vet J", "Can Vet J", NA, "Vet Med-Czech", NA, NA, NA, NA, NA, NA, NA, NA, "Am J Vet Res", NA, NA, NA, "J Am Vet Med Assoc", NA, NA, NA, NA, NA, NA, "Tijdschr Diergen Eesk", "Sov Vet", NA, NA, NA, NA, NA, NA, NA, NA, NA, NA, NA, NA), unstructured = c(NA, NA, NA, NA, "Amand WB. (1974). Paratuberculosis in a dromedary camel. An Proc AAZV. Atlanta, GA. pp.150–3", NA, NA, NA, NA, NA, NA, NA, NA, NA, NA, NA, NA, NA, NA, NA, NA, NA, NA, NA, NA, NA, _x000D_
NA, NA, NA, NA, NA, NA, NA, NA, NA, "Collins MT, Zhao BY. (1994). Comparison of the commercial serum antibody ELISA, γ interferon test kit, and radiometric fecal culture for early diagnosis of Paratuberculosis in experimentally affected Holstein calves. In: Chiodini RJ, Collins MT, Bassey EOE, eds. Proceedings of the fourth international colloquium on paratuberculosis. Evergreen Press, East Providence, 67–76", NA, NA, NA, NA, NA, "de Lisle G, Yates GF, Cavaignac SM, et al. (2003).Mycobacterium aviumsubsp.paratuberculosisin feral ferrets – a potential reservoir of Johne’s disease. In: Juste RA, Geijo MV, Garrido JM, eds. Proceedings of the seventh international colloquium on paratuberculosis. International Association for Paratuberculosis Inc., Madison, Wisconsin, 361–2", _x000D_
NA, NA, NA, NA, NA, NA, NA, NA, NA, NA, NA, NA, NA, NA, NA, NA, NA, NA, NA, NA, NA, NA, NA, NA, NA, NA, NA, NA, NA, NA, NA, NA, NA, NA, NA, NA, NA, NA, NA, NA, NA, NA, NA, NA, NA, NA, NA, NA, "Mackintosh CG, Griffin JF. (2010). Paratuberculosis in deer, camelids and other ruminants. In: Behr MA, Collins DM, eds. Paratuberculosis: organism, disease, control. Oxfordshire, UK: CABI, 179–87", NA, NA, NA, NA, NA, NA, NA, NA, NA, NA, NA, NA, NA, NA, NA, NA, NA, NA, NA, NA, NA, NA, NA, NA, NA, NA, NA, _x000D_
NA, NA, NA, NA, NA, NA, NA, NA, NA, NA, NA, NA, NA, NA, NA, NA, NA, NA, NA, NA, NA, NA, NA, NA, NA, NA, NA, NA, NA, NA, "Stevenson K. (2010). Comparative differences between strains ofMycobacterium aviumsubsp.paratuberculosis. In: Behr MA, Collins DM, eds. Paratuberculosis: organism, disease, control. Oxfordshire, UK: CABI, 126–37", NA, NA, NA, NA, NA, NA, NA, NA, NA, NA, NA, NA, NA, NA, NA, NA, NA, NA, NA, NA, NA, NA, NA, NA, NA, NA, NA, NA, NA), volume.title = c(NA, NA, NA, NA, NA, NA, NA, NA, _x000D_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_x000D_
NA, NA, NA, NA, NA, NA, NA, NA, NA, NA, NA, NA, NA, NA, NA, NA, NA, NA, NA, NA, NA, NA, NA, NA, NA, NA, NA, NA, "NAHMS 2007: Johne’s disease on US dairy operations", "Uniform program standards for the voluntary bovine Johne’s disease control program", NA, NA, NA, NA, NA, NA, NA, NA, NA, NA, NA, NA, NA, NA))</t>
  </si>
  <si>
    <t>10.3109/1040841X.2013.867830</t>
  </si>
  <si>
    <t>list(value = c("The publishing and review policy for this title is described in its Aims &amp; Scope.", "http://www.tandfonline.com/action/journalInformation?show=aimsScope&amp;journalCode=imby20"), order = 1:2, name = c("peerreview_statement", "aims_and_scope_url"), label = c("Peer Review Statement", "Aim &amp; Scope"), URL = c(NA, "http://www.tandfonline.com/action/journalInformation?show=aimsScope&amp;journalCode=imby20"))</t>
  </si>
  <si>
    <t>Animals</t>
  </si>
  <si>
    <t>10.3390/ani12030284</t>
  </si>
  <si>
    <t>2076-2615</t>
  </si>
  <si>
    <t>2022-01-24</t>
  </si>
  <si>
    <t>284</t>
  </si>
  <si>
    <t>Survival of Escherichia coli in Airborne and Settled Poultry Litter Particles</t>
  </si>
  <si>
    <t>&lt;jats:p&gt;Airborne Escherichia coli (E. coli) in the poultry environment can migrate inside and outside houses through air movement. The airborne E. coli, after settling on surfaces, could be re-aerosolized or picked up by vectors (e.g., caretakers, rodents, transport trucks) for further transmission. To assess the impacts of airborne E. coli transmission among poultry farms, understanding the survivability of the bacteria is necessary. The objective of this study is to determine the survivability of airborne E. coli, settled E. coli, and E. coli in poultry litter under laboratory environmental conditions (22–28 °C with relative humidity of 54–63%). To determine the survivability of airborne E. coli, an AGI-30 bioaerosol sampler (AGI-30) was used to collect the E. coli at 0 and 20 min after the aerosolization. The half-life time of airborne E. coli was then determined by comparing the number of colony-forming units (CFUs) of the two samplings. To determine the survivability of settled E. coli, four sterile Petri dishes were placed on the chamber floor right after the aerosolization to collect settled E. coli. The Petri dishes were then divided into two groups, with each group being quantified for culturable E. coli concentrations and dust particle weight at 24-h intervals. The survivability of settled E. coli was then determined by comparing the number of viable E. coli per milligram settled dust collected in the Petri dishes in the two groups. The survivability of E. coli in the poultry litter sample (for aerosolization) was also determined. Results show that the half-life time of airborne E. coli was 5.7 ± 1.2 min. The survivability of E. coli in poultry litter and settled E. coli were much longer with the half-life time of 15.9 ± 1.3 h and 9.6 ± 1.6 h, respectively. In addition, the size distribution of airborne E. coli attached to dust particles and the size distribution of airborne dust particles were measured by using an Andersen impactor and a dust concentration monitor (DustTrak). Results show that most airborne E. coli (98.89% of total E. coli) were carried by the dust particles with aerodynamic diameter larger than 2.1 µm. The findings of this study may help better understand the fate of E. coli transmitted through the air and settled on surfaces and evaluate the impact of airborne transmission in poultry production.&lt;/jats:p&gt;</t>
  </si>
  <si>
    <t>list(ORCID = c("https://orcid.org/0000-0002-1721-8335", "https://orcid.org/0000-0001-7809-6514", "https://orcid.org/0000-0003-4206-2042", "https://orcid.org/0000-0003-0377-1030", NA), authenticated.orcid = c(FALSE, FALSE, FALSE, FALSE, NA), given = c("Xuan Dung", "Yang", "Jeffrey D.", "Jun", "Joseph L."), family = c("Nguyen", "Zhao", "Evans", "Lin", "Purswell"), sequence = c("first", "additional", "additional", "additional", "additional"), affiliation.name = c("Department of Animal Science, The University of Tennessee, Knoxville, TN 37996, USA", _x000D_
"Department of Animal Science, The University of Tennessee, Knoxville, TN 37996, USA", "Poultry Research Unit, Agriculture Research Service, United States Department of Agriculture (USDA), Mississippi State, MS 39762, USA", "Department of Animal Science, The University of Tennessee, Knoxville, TN 37996, USA", "Poultry Research Unit, Agriculture Research Service, United States Department of Agriculture (USDA), Mississippi State, MS 39762, USA"))</t>
  </si>
  <si>
    <t>list(URL = "https://www.mdpi.com/2076-2615/12/3/284/pdf", content.type = "unspecified", content.version = "vor", intended.application = "similarity-checking")</t>
  </si>
  <si>
    <t>list(key = c("ref_1", "ref_2", "ref_3", "ref_4", "ref_5", "ref_6", "ref_7", "ref_8", "ref_9", "ref_10", "ref_11", "ref_12", "ref_13", "ref_14", "ref_15", "ref_16", "ref_17", "ref_18", "ref_19", "ref_20", "ref_21", "ref_22", "ref_23", "ref_24", "ref_25", "ref_26", "ref_27", "ref_28", "ref_29", "ref_30", "ref_31", "ref_32", "ref_33", "ref_34", "ref_35", "ref_36"), unstructured = c("(2020). Poultry—Production and Value 2020 Summary.", NA, "Saif, Y., Barnes, H., Glisson, J., Fadly, A., McDougald, L., and Swayne, D. (2008). Diseases of Poultry, Blackwell Pub Professional. [12th ed.].", _x000D_
"Fancher, C.A., Zhang, L., Kiess, A.S., Adhikari, P.A., Dinh, T.T., and Sukumaran, A.T. (2020). Avian pathogenic Escherichia coli and Clostridium perfringens: Challenges in no antibiotics ever broiler production and potential solutions. Microorganisms, 8.", NA, NA, NA, NA, NA, NA, NA, NA, "Sanz, S., Olarte, C., Hidalgo-Sanz, R., Ruiz-Ripa, L., Fernández-Fernández, R., García-Vela, S., Martínez-Álvarez, S., and Torres, C.J.A. (2021). Airborne Dissemination of Bacteria (Enterococci, Staphylococci and Enterobacteriaceae) in a Modern Broiler Farm and Its Environment. Animals, 11.", _x000D_
NA, NA, NA, "Chan, W.L., Chung, W.T., and Ng, T.W. (2019). Airborne Survival of Escherichia coli under Different Culture Conditions in Synthetic Wastewater. Int. J. Environ. Res. Public Health, 16.", NA, NA, NA, "Nguyen, X.D., Zhao, Y., Evans, J.D., Lin, J., Schneider, L., Voy, B., Hawkins, S.A., and Purswell, J.L. (2021, January 12–16). Evaluation of bioaerosol samplers for collecting airborne E. coli carried by dust particles from poultry litter. Proceedings of the 2021 ASABE Annual International Virtual Meeting, Virtual.", _x000D_
NA, NA, NA, NA, "Hoeksma, P., Aarnink, A.J.A., and Ogink, N.W.M. (2015). Effect of Temperature and Relative Humidity on the Survival of Airborne Bacteria = Effect van Temperatuur en Relatieve Luchtvochtig-Heid op de Overleving van Bacteriën in de Lucht, Wageningen UR Livestock Research. 1570-8616.", NA, NA, NA, NA, NA, NA, NA, NA, NA, NA), doi.asserted.by = c(NA, "crossref", NA, "crossref", "crossref", "crossref", "crossref", "crossref", "crossref", "crossref", "crossref", "crossref", "crossref", _x000D_
"crossref", "crossref", "crossref", "crossref", "crossref", "crossref", "crossref", "crossref", "crossref", "crossref", "crossref", NA, NA, "crossref", "crossref", "crossref", "crossref", "crossref", "crossref", "crossref", "crossref", "crossref", "crossref"), first.page = c(NA, "637", NA, NA, "37", "100142", "90", "9", "758", "e12421", "227", "866", NA, "1071", "11755", "445", NA, "373", "439", "1064", NA, "30", "858", "432", "2", NA, "227", "5781", "149", "287", "1910", "67", "106156", "4368", _x000D_
"20180779", "125"), DOI = c(NA, "10.1637/11395-021816-Reg.1", NA, "10.20944/preprints202009.0709.v1", "10.1046/j.1439-0450.2000.00308.x", "10.1016/j.japr.2021.100142", "10.1093/japr/7.1.90", "10.3389/fmicb.2012.00009", "10.1080/10495398.2020.1754841", "10.1111/jfs.12421", "10.1016/S0021-8634(86)80038-5", "10.3389/fmicb.2016.00866", "10.3390/ani11061783", "10.1080/10643389.2012.746064", "10.1038/s41598-019-47788-z", "10.1016/j.ijfoodmicro.2005.04.021", "10.3390/ijerph16234745", "10.1080/02786826.2012.754841", _x000D_
"10.1080/02786829708965483", "10.14202/vetworld.2018.1064-1073", "10.13031/aim.202100065", "10.1637/0005-2086(2005)49[30:RACDCA]2.0.CO;2", "10.13031/2013.34036", "10.1080/02786826.2010.543197", NA, NA, "10.1016/j.mimet.2009.06.004", "10.1128/AEM.00465-12", "10.9734/jpri/2020/v32i1930721", "10.1093/japr/9.3.287", "10.1111/jam.14268", "10.1016/j.jaerosci.2014.01.002", "10.1016/j.envint.2020.106156", "10.1039/c3sm27705d", "10.1098/rsif.2018.0779", "10.1007/s11270-006-1808-x"), article.title = c(NA, _x000D_
"Investigation into the airborne dissemination of H5N2 highly pathogenic avian influenza virus during the 2015 spring outbreaks in the Midwestern United States", NA, NA, "Airborne gram-negative bacterial flora in animal houses", "Evaluation of commercially manufactured animal feeds to determine presence of Salmonella, Escherichia coli, and Clostridium perfringens", "Microbiological survey of Georgia poultry litter", "Extraintestinal Pathogenic Escherichia coli: A Combination of Virulence with Antibiotic Resistance", _x000D_
"Effect of probiotic preparations (EM) on productive characteristics, carcass composition, and microbial contamination in a commercial broiler chicken farm", "Chicken fillets subjected to UV-C and pulsed UV light: Reduction of pathogenic and spoilage bacteria, and changes in sensory quality", "Dust in livestock buildings—Review of some aspects", "Antimicrobial-resistant Escherichia coli survived in dust samples for more than 20 years", NA, "Airborne Microorganisms from Livestock Production Systems and Their Relation to Dust", _x000D_
"Airborne transmission may have played a role in the spread of 2015 highly pathogenic avian influenza outbreaks in the United States", "The survival of Escherichia coli O157 on a range of metal surfaces", NA, "Association of airborne virus infectivity and survivability with its carrier particle size", "Increased airborne bacterial survival as a function of particle content and size", "Effectiveness of poultry litter amendments on bacterial survival and Eimeria oocyst sporulation", NA, "Relative ammonia concentrations, dust concentrations, and presence of Salmonella species and Escherichia coli inside and outside commercial layer facilities", _x000D_
"Bacterial pollution from agricultural sources: A review", "Investigation of the efficiencies of bioaerosol samplers for collecting aerosolized bacteria using a fluorescent tracer. II: Sampling efficiency and half-life time", "Escherichia coli pathogen O157: H7 does not survive longer in soil than a nonpathogenic fecal coliform", NA, "Microwave sterilization of growth medium alleviates inhibition of Aggregatibacter actinomycetemcomitans by Maillard reaction products", "Effects of relative humidity and spraying medium on UV decontamination of filters loaded with viral aerosols", _x000D_
"Comparative Evaluation of Inherent Antimicrobial Properties and Bacterial Surface Adherence between Copper and Stainless Steel Suction Tube", "Survey of pathogens in poultry litter in the United States", "Composts of poultry litter or dairy manure differentially affect survival of enteric bacteria in fields with spinach", "A systematic comparison of four bioaerosol generators: Affect on culturability and cell membrane integrity when aerosolizing Escherichia coli bacteria", "Airborne bacterial communities of outdoor environments and their associated influencing factors", _x000D_
"Bacteria–surface interactions", "Assessing the airborne survival of bacteria in populations of aerosol droplets with a novel technology", "Transport of fecal bacteria from poultry litter and cattle manures applied to pastureland"), volume = c(NA, "60", NA, NA, "47", "30", "7", "3", "32", "38", "33", "7", NA, "44", "9", "105", NA, "47", "27", "11", NA, "49", "26", "45", "32", NA, "78", "78", "32", "9", "126", "70", "145", "9", "16", "169"), author = c(NA, "Torremorell", NA, NA, "Zucker", "Munoz", _x000D_
"Martin", "Pitout", NA, "McLeod", "Carpenter", "Schulz", NA, "Zhao", "Zhao", "Wilks", NA, "Zuo", "Lighthart", "Soliman", NA, "Davis", "Crane", "Zhao", "Mubiru", NA, "Bhattacharjee", "Woo", "Ketkar", "Terzich", "Neher", "Zhen", "Acuna", "Tuson", "Fernandez", "Soupir"), year = c(NA, "2016", NA, NA, "2000", "2021", "1998", "2012", "2021", "2018", "1986", "2016", NA, "2014", "2019", "2005", NA, "2013", "1997", "2018", NA, "2005", "1983", "2011", "2000", NA, "2009", "2012", "2020", "2000", "2019", "2014", _x000D_
"2020", "2013", "2019", "2006"), journal.title = c(NA, "Avian Dis.", NA, NA, "J. Vet. Med. B Infect Dis. Vet. Public Health", "J. Appl. Poult. Res.", "J. Appl. Poult. Res.", "Front. Microbiol.", "Anim. Biotechnol.", "J. Food Saf.", "J. Agric. Eng. Res.", "Front. Microbiol.", NA, "Crit. Rev. Environ. Sci. Technol.", "Sci. Rep.", "Int. J. Food Microbiol.", NA, "Aerosol Sci. Technol.", "Aerosol Sci. Technol.", "Vet. World", NA, "Avian Dis.", "Trans. ASAE", "Aerosol Sci. Technol.", "Agron. Notes", NA, _x000D_
"J. Microbiol. Methods", "Appl. Environ. Microbiol.", "J. Pharm. Res. Int.", "J. Appl. Poult. Res.", "J. Appl. Microbiol.", "J. Aerosol Sci.", "Environ. Int.", "Soft Matter", "J. R. Soc. Interface", "Water Air Soil Pollut."))</t>
  </si>
  <si>
    <t>ani12030284</t>
  </si>
  <si>
    <t>list(DOI = "10.13039/100000199", name = "United States Department of Agriculture", doi.asserted.by = "publisher", award = "6064-13000-013-00D", id.id = "10.13039/100000199", id.id.type = "DOI", id.asserted.by = "publisher")</t>
  </si>
  <si>
    <t>list(date = "2022-01-24", content.version = "vor", delay.in.days = 0, URL = "https://creativecommons.org/licenses/by/4.0/")</t>
  </si>
  <si>
    <t>10.1128/aem.01329-10</t>
  </si>
  <si>
    <t>1797-1803</t>
  </si>
  <si>
    <t>Survival of_x000D_
            &lt;i&gt;Escherichia coli&lt;/i&gt;_x000D_
            , Enterococci, and_x000D_
            &lt;i&gt;Campylobacter&lt;/i&gt;_x000D_
            spp. in Sheep Feces on Pastures</t>
  </si>
  <si>
    <t>https://doi.org/10.1128/aem.01329-10</t>
  </si>
  <si>
    <t>&lt;jats:title&gt;ABSTRACT&lt;/jats:title&gt;_x000D_
          &lt;jats:p&gt;_x000D_
            The survival of enteric bacteria in 10 freshly collected sheep fecal samples on pastures was measured in each of four seasons. Ten freshly collected feces were placed on pasture, and concentrations of_x000D_
            &lt;jats:italic&gt;Escherichia coli&lt;/jats:italic&gt;_x000D_
            , enterococci, and_x000D_
            &lt;jats:italic&gt;Campylobacter&lt;/jats:italic&gt;_x000D_
            spp. were monitored until exhaustion of the fecal samples. In all four seasons, there was an increase in enterococcal concentrations by up to 3 orders of magnitude, with peak concentrations recorded between 11 and 28 days after deposition._x000D_
            &lt;jats:italic&gt;E. coli&lt;/jats:italic&gt;_x000D_
            concentrations increased in three out of four seasons by up to 1.5 orders of magnitude, with peak concentrations recorded between 8 and 14 days after deposition. The apparent growth of_x000D_
            &lt;jats:italic&gt;E. coli&lt;/jats:italic&gt;_x000D_
            and enterococci was strongly influenced by the initial water content of the feces and the moisture gained during periods of rehydration following rainfalls. Conversely, the results suggested that dehydration promoted inactivation._x000D_
            &lt;jats:italic&gt;Campylobacter&lt;/jats:italic&gt;_x000D_
            spp. did not grow and were rapidly inactivated at a rate that tended to be faster at higher temperatures. Pulsed-field gel electrophoresis (PFGE) of a selection of_x000D_
            &lt;jats:italic&gt;Campylobacter&lt;/jats:italic&gt;_x000D_
            spp. suggested that these survival data are applicable to a range of_x000D_
            &lt;jats:italic&gt;Campylobacter&lt;/jats:italic&gt;_x000D_
            spp., including the most frequently isolated PFGE genotype from sheep in New Zealand, and to genotypes previously observed to cause disease in humans. The results of this study are currently being incorporated into a fecal microbe reservoir model that is designed to assist water managers' abilities to estimate microbial loads on pastures grazed by sheep, including the influence of factors such as rainfall and temperature._x000D_
          &lt;/jats:p&gt;</t>
  </si>
  <si>
    <t>list(given = c("Elaine M.", "Margaret L.", "Naveena", "Lester W."), family = c("Moriarty", "Mackenzie", "Karki", "Sinton"), sequence = c("first", "additional", "additional", "additional"), affiliation.name = c("Christchurch Science Centre, Institute of Environmental Science and Research Ltd., Christchurch, New Zealand", "Christchurch Science Centre, Institute of Environmental Science and Research Ltd., Christchurch, New Zealand", "Christchurch Science Centre, Institute of Environmental Science and Research Ltd., Christchurch, New Zealand", _x000D_
"Christchurch Science Centre, Institute of Environmental Science and Research Ltd., Christchurch, New Zealand"))</t>
  </si>
  <si>
    <t>list(URL = c("https://journals.asm.org/doi/pdf/10.1128/AEM.01329-10", "https://journals.asm.org/doi/pdf/10.1128/AEM.01329-10"), content.type = c("application/pdf", "unspecified"), content.version = c("vor", "vor"), intended.application = c("text-mining", "similarity-checking"))</t>
  </si>
  <si>
    <t>list(key = c("e_1_3_2_2_2", "e_1_3_2_3_2", "e_1_3_2_4_2", "e_1_3_2_5_2", "e_1_3_2_6_2", "e_1_3_2_7_2", "e_1_3_2_8_2", "e_1_3_2_9_2", "e_1_3_2_10_2", "e_1_3_2_11_2", "e_1_3_2_12_2", "e_1_3_2_13_2", "e_1_3_2_14_2", "e_1_3_2_15_2", "e_1_3_2_16_2", "e_1_3_2_17_2", "e_1_3_2_18_2", "e_1_3_2_19_2", "e_1_3_2_20_2", "e_1_3_2_21_2", "e_1_3_2_22_2", "e_1_3_2_23_2", "e_1_3_2_24_2", "e_1_3_2_25_2", "e_1_3_2_26_2", "e_1_3_2_27_2", "e_1_3_2_28_2", "e_1_3_2_29_2", "e_1_3_2_30_2", "e_1_3_2_31_2", "e_1_3_2_32_2", _x000D_
"e_1_3_2_33_2", "e_1_3_2_34_2"), doi.asserted.by = c("publisher", NA, "publisher", "publisher", NA, NA, "publisher", "publisher", "publisher", "publisher", "publisher", NA, "publisher", "publisher", "publisher", "publisher", "publisher", "publisher", "publisher", NA, NA, NA, "publisher", "publisher", "publisher", "publisher", "publisher", "publisher", "publisher", NA, "publisher", "publisher", "publisher"), DOI = c("10.1111/j.1472-765X.2004.01501.x", NA, "10.1111/j.1365-2672.2007.03437.x", "10.1007/s00436-007-0624-6", _x000D_
NA, NA, "10.1016/j.ijfoodmicro.2004.07.016", "10.1111/j.1365-2672.2004.02192.x", "10.1080/00288330.2004.9517262", "10.1111/j.1365-2672.2005.02541.x", "10.1080/00288330.1999.9516862", NA, "10.1128/JCM.44.2.406-412.2006", "10.1111/j.1472-765X.2008.02496.x", "10.1111/j.1752-1688.1984.tb04642.x", "10.1128/AEM.64.9.3166-3174.1998", "10.1016/S0304-4017(00)00212-0", "10.1007/s11270-006-9098-x", "10.1017/S0950268807009223", NA, NA, NA, "10.1111/j.1365-2672.2007.03328.x", "10.1128/AEM.00606-08", "10.1128/JCM.39.5.1889-1894.2001", _x000D_
"10.1128/AEM.71.9.4992-4997.2005", "10.1016/j.vetpar.2007.01.010", "10.1128/AEM.01620-07", "10.1111/j.1365-2672.2007.03347.x", NA, "10.1080/00288330.1999.9516911", "10.1108/00070700410558175", "10.2175/106143002X139839"), first.page = c(NA, "249", NA, NA, NA, "565", NA, NA, NA, NA, NA, NA, NA, NA, NA, NA, NA, NA, NA, NA, NA, NA, NA, NA, NA, NA, NA, NA, NA, NA, NA, NA, NA), volume = c(NA, "27", NA, NA, NA, "47", NA, NA, NA, NA, NA, NA, NA, NA, NA, NA, NA, NA, NA, NA, NA, NA, NA, NA, NA, NA, NA, NA, _x000D_
NA, NA, NA, NA, NA), year = c(NA, "2003", NA, NA, NA, "2004", NA, NA, NA, NA, NA, NA, NA, NA, NA, NA, NA, NA, NA, NA, NA, NA, NA, NA, NA, NA, NA, NA, NA, NA, NA, NA, NA), unstructured = c(NA, "Bailey, G. D., et al. 2003. A study of the foodborne pathogens: Campylobacter, Listeria and Yersinia, in faeces from slaughter-age cattle and sheep in Australia. Commun. Dis. Intell. 27:249-257.", NA, NA, "Standard methods for the examination of water and wastewater 1998", "Collins, R., A. M. Donnison, C. Ross, and M. McLeod. 2004. Attenuation of effluent-derived faecal microbes in grass buffer strips. N. Z. J. Mar. Freshwater Res. 47:565-574.", _x000D_
NA, NA, NA, NA, NA, "ESR. May 2010 posting date. EpiSurv. Institute of Environmental Science and Research Limited Wellington New Zealand. http://www.surv.esr.cri.nz/episurv/index.php.", NA, NA, NA, NA, NA, NA, NA, "Microbiological water quality guidelines for marine and freshwater recreational areas. 2003", "Ministry of Agriculture and Forestry. 2010. Livestock statistics. Ministry of Agriculture and Forestry Wellington New Zealand. http://www.maf.govt.nz/news-resources/statistics-forecasting/livestock-statistics.aspx.", _x000D_
"N. Z. J. Agric. Res.", NA, NA, NA, NA, NA, NA, NA, "Assessing the relative importance of faecal pollution in rural catchments. 2006", NA, NA, NA), journal.title = c(NA, "Commun. Dis. Intell.", NA, NA, NA, "N. Z. J. Mar. Freshwater Res.", NA, NA, NA, NA, NA, NA, NA, NA, NA, NA, NA, NA, NA, NA, NA, NA, NA, NA, NA, NA, NA, NA, NA, NA, NA, NA, NA))</t>
  </si>
  <si>
    <t>10.1128/AEM.01329-10</t>
  </si>
  <si>
    <t>list(date = "2011-03-01", content.version = "tdm", delay.in.days = 0, URL = "https://journals.asm.org/non-commercial-tdm-license")</t>
  </si>
  <si>
    <t>list(value = c("2010-06-03", "2010-12-18", "2011-02-24"), order = 0:2, name = c("received", "accepted", "published"), label = c("Received", "Accepted", "Published"), group.name = c("publication_history", "publication_history", "publication_history"), group.label = c("Publication History", "Publication History", "Publication History"))</t>
  </si>
  <si>
    <t>10.1128/aem.03472-12</t>
  </si>
  <si>
    <t>1697-1703</t>
  </si>
  <si>
    <t>Presence and Persistence of Coxiella burnetii in the Environments of Goat Farms Associated with a Q Fever Outbreak</t>
  </si>
  <si>
    <t>https://doi.org/10.1128/aem.03472-12</t>
  </si>
  <si>
    <t>&lt;jats:title&gt;ABSTRACT&lt;/jats:title&gt;&lt;jats:p&gt;Q fever is a zoonotic disease caused by inhalation of the bacterium&lt;jats:named-content content-type="genus-species"&gt;Coxiella burnetii&lt;/jats:named-content&gt;. Ruminant livestock are common reservoirs for&lt;jats:named-content content-type="genus-species"&gt;C. burnetii&lt;/jats:named-content&gt;, and bacteria present in aerosols derived from the waste of infected animals can infect humans. The significance of infection from material deposited in the environment versus transmission directly from infected animals is not known. In 2011, an outbreak of Q fever cases on farms in Washington and Montana was associated with infected goats. A study was undertaken to investigate the quantity and spatial distribution of&lt;jats:named-content content-type="genus-species"&gt;C. burnetii&lt;/jats:named-content&gt;in the environment of these goat farms. Soil, vacuum, and sponge samples collected on seven farms epidemiologically linked to the outbreak were tested for the presence of&lt;jats:named-content content-type="genus-species"&gt;C. burnetii&lt;/jats:named-content&gt;DNA by quantitative PCR. Overall, 70.1% of the samples were positive for&lt;jats:named-content content-type="genus-species"&gt;C. burnetii&lt;/jats:named-content&gt;. All farms had positive samples, but the quantity of&lt;jats:named-content content-type="genus-species"&gt;C. burnetii&lt;/jats:named-content&gt;varied widely between samples and between farms. High quantities of&lt;jats:named-content content-type="genus-species"&gt;C. burnetii&lt;/jats:named-content&gt;DNA were in goat housing/birthing areas, and only small quantities were found in samples collected more than 50 m from these areas. Follow-up sampling at one of the farms 1 year after the outbreak found small quantities of&lt;jats:named-content content-type="genus-species"&gt;C. burnetii&lt;/jats:named-content&gt;DNA in air samples and large quantities of&lt;jats:named-content content-type="genus-species"&gt;C. burnetii&lt;/jats:named-content&gt;persisting in soil and vacuum samples. The results suggest that the highest concentrations of environmental&lt;jats:named-content content-type="genus-species"&gt;C. burnetii&lt;/jats:named-content&gt;are found in goat birthing areas and that contamination of other areas is mostly associated with human movement.&lt;/jats:p&gt;</t>
  </si>
  <si>
    <t>list(given = c("Gilbert J.", "Kelly A.", "Joshua S.", "Rachael A.", "Aubree J.", "R. Ryan", "Nicola", "Randall J.", "Adam", "Robert F.", "Alicia D."), family = c("Kersh", "Fitzpatrick", "Self", "Priestley", "Kelly", "Lash", "Marsden-Haug", "Nett", "Bjork", "Massung", "Anderson"), sequence = c("first", "additional", "additional", "additional", "additional", "additional", "additional", "additional", "additional", "additional", "additional"), affiliation.name = c("Rickettsial Zoonoses Branch, Centers for Disease Control and Prevention (CDC), Atlanta, Georgia, USA", _x000D_
"Rickettsial Zoonoses Branch, Centers for Disease Control and Prevention (CDC), Atlanta, Georgia, USA", "Rickettsial Zoonoses Branch, Centers for Disease Control and Prevention (CDC), Atlanta, Georgia, USA", "Rickettsial Zoonoses Branch, Centers for Disease Control and Prevention (CDC), Atlanta, Georgia, USA", "Rickettsial Zoonoses Branch, Centers for Disease Control and Prevention (CDC), Atlanta, Georgia, USA", "Rickettsial Zoonoses Branch, Centers for Disease Control and Prevention (CDC), Atlanta, Georgia, USA", _x000D_
"Communicable Disease Epidemiology, Washington State Department of Health, Shoreline, Washington, USA", NA, "Rickettsial Zoonoses Branch, Centers for Disease Control and Prevention (CDC), Atlanta, Georgia, USA", "Rickettsial Zoonoses Branch, Centers for Disease Control and Prevention (CDC), Atlanta, Georgia, USA", "Rickettsial Zoonoses Branch, Centers for Disease Control and Prevention (CDC), Atlanta, Georgia, USA"), affiliation1.name = c(NA, NA, NA, NA, NA, NA, NA, "Career Epidemiology Field Officer Program, Centers for Disease Control and Prevention, Atlanta, Georgia, USA", _x000D_
NA, NA, NA), affiliation2.name = c(NA, NA, NA, NA, NA, NA, NA, "Communicable Disease Control and Prevention Bureau, Montana Department of Public Health and Human Services, Helena, Montana, USA", NA, NA, NA))</t>
  </si>
  <si>
    <t>list(URL = c("https://journals.asm.org/doi/pdf/10.1128/AEM.03472-12", "https://journals.asm.org/doi/pdf/10.1128/AEM.03472-12"), content.type = c("application/pdf", "unspecified"), content.version = c("vor", "vor"), intended.application = c("text-mining", "similarity-checking"))</t>
  </si>
  <si>
    <t>list(key = c("e_1_3_2_2_2", "e_1_3_2_3_2", "e_1_3_2_4_2", "e_1_3_2_5_2", "e_1_3_2_6_2", "e_1_3_2_7_2", "e_1_3_2_8_2", "e_1_3_2_9_2", "e_1_3_2_10_2", "e_1_3_2_11_2", "e_1_3_2_12_2", "e_1_3_2_13_2", "e_1_3_2_14_2", "e_1_3_2_15_2", "e_1_3_2_16_2", "e_1_3_2_17_2", "e_1_3_2_18_2", "e_1_3_2_19_2", "e_1_3_2_20_2"), doi.asserted.by = c("publisher", "publisher", "crossref", "publisher", "publisher", "publisher", "publisher", "publisher", NA, "publisher", "publisher", "publisher", "publisher", NA, "publisher", _x000D_
"publisher", "publisher", "crossref", "publisher"), DOI = c("10.1128/CMR.12.4.518", "10.4065/83.5.574", "10.2807/ese.15.12.19520-en", "10.4269/ajtmh.2009.09-0168", "10.1089/15303660260613747", "10.1111/j.1749-6632.1958.tb35409.x", "10.1111/j.1749-6632.1990.tb42235.x", "10.1128/jb.147.3.1063-1076.1981", NA, "10.1128/AEM.00042-10", "10.3201/eid1007.030724", "10.1186/1471-2334-10-69", "10.1128/AEM.07323-11", NA, "10.1128/AEM.02825-09", "10.1128/JCM.00758-10", "10.1371/journal.pone.0026201", "10.3201/eid1108.041354", _x000D_
"10.1017/S0950268807009533"), unstructured = c(NA, NA, "van der HoekW DijkstraF SchimmerB SchneebergerPM VellemaP WijkmansC ter ScheggetR HackertV van DuynhovenY. 2010. Q fever in the Netherlands: an update on the epidemiology and control measures. Euro Surveill. 15(12):pii=19520. http://www.eurosurveillance.org/ViewArticle.aspx?ArticleId=19520.", NA, NA, NA, NA, NA, "HawkerJI AyresJG BlairI EvansMR SmithDL SmithEG BurgePS CarpenterMJ CaulEO CouplandB DesselbergerU FarrellID SaundersPJ WoodMJ. 1998. A large outbreak of Q fever in the West Midlands: windborne spread into a metropolitan area? Commun. Dis. Public Health 1:180–187.", _x000D_
NA, NA, NA, NA, "Centers for Disease Control and Prevention (CDC). 2011. Notes from the field: Q fever outbreak associated with goat farms—Washington and Montana, 2011. MMWR Morb. Mortal. Wkly. Rep. 60:1393.", NA, NA, NA, "GlazunovaO RouxV FreylikmanO SekeyovaZ FournousG TyczkaJ TokarevichN KovacavaE MarrieTJ RaoultD. 2005. Coxiella burnetii genotyping. Emerg. Infect. Dis. 11:1211–1217.", NA), first.page = c(NA, NA, NA, NA, NA, NA, NA, NA, "180", NA, NA, NA, NA, "1393", NA, NA, NA, "1211", NA_x000D_
), article.title = c(NA, NA, NA, NA, NA, NA, NA, NA, "A large outbreak of Q fever in the West Midlands: windborne spread into a metropolitan area?", NA, NA, NA, NA, "Notes from the field: Q fever outbreak associated with goat farms—Washington and Montana, 2011", NA, NA, NA, "Coxiella burnetii genotyping", NA), volume = c(NA, NA, NA, NA, NA, NA, NA, NA, "1", NA, NA, NA, NA, "60", NA, NA, NA, "11", NA), author = c(NA, NA, NA, NA, NA, NA, NA, NA, "Hawker JI", NA, NA, NA, NA, "Centers for Disease Control and Prevention (CDC)", _x000D_
NA, NA, NA, "Glazunova O", NA), year = c(NA, NA, NA, NA, NA, NA, NA, NA, "1998", NA, NA, NA, NA, "2011", NA, NA, NA, "2005", NA), journal.title = c(NA, NA, NA, NA, NA, NA, NA, NA, "Commun. Dis. Public Health", NA, NA, NA, NA, "MMWR Morb. Mortal. Wkly. Rep.", NA, NA, NA, "Emerg. Infect. Dis.", NA))</t>
  </si>
  <si>
    <t>10.1128/AEM.03472-12</t>
  </si>
  <si>
    <t>list(date = "2013-03-01", content.version = "tdm", delay.in.days = 0, URL = "https://journals.asm.org/non-commercial-tdm-license")</t>
  </si>
  <si>
    <t>list(value = c("2012-11-09", "2012-12-27", "2013-02-13"), order = 0:2, name = c("received", "accepted", "published"), label = c("Received", "Accepted", "Published"), group.name = c("publication_history", "publication_history", "publication_history"), group.label = c("Publication History", "Publication History", "Publication History"))</t>
  </si>
  <si>
    <t>Transfusion Medicine and Hemotherapy</t>
  </si>
  <si>
    <t>10.1159/000357107</t>
  </si>
  <si>
    <t>1660-3796,1660-3818</t>
  </si>
  <si>
    <t>2013-12-23</t>
  </si>
  <si>
    <t>60-72</t>
  </si>
  <si>
    <t>S. Karger AG</t>
  </si>
  <si>
    <t>&amp;lt;b&amp;gt;&amp;lt;i&amp;gt;Coxiella burnetii&amp;lt;/i&amp;gt;&amp;lt;/b&amp;gt; - Pathogenic Agent of Q (Query) Fever</t>
  </si>
  <si>
    <t>Transfus Med Hemother</t>
  </si>
  <si>
    <t>list(URL = c("https://www.karger.com/Article/Pdf/357107", "https://www.karger.com/Article/Pdf/357107"), content.type = c("application/pdf", "unspecified"), content.version = c("vor", "vor"), intended.application = c("text-mining", "similarity-checking"))</t>
  </si>
  <si>
    <t>list(key = c("ref1", "ref2", "ref3", "ref4", "ref5", "ref6", "ref7", "ref8", "ref9", "ref10", "ref11", "ref12", "ref13", "ref14", "ref15", "ref16", "ref17", "ref18", "ref19", "ref20", "ref21", "ref22", "ref23", "ref24", "ref25", "ref26", "ref27", "ref28", "ref29", "ref30", "ref31", "ref32", "ref33", "ref34", "ref35", "ref36", "ref37", "ref38", "ref39", "ref40", "ref41", "ref42", "ref43", "ref44", "ref45", "ref46", "ref47", "ref48", "ref49", "ref50", "ref51", "ref52", "ref53", "ref54", "ref55", "ref56", _x000D_
"ref57", "ref58", "ref59", "ref60", "ref61", "ref62", "ref63", "ref64", "ref65", "ref66", "ref67", "ref68", "ref69", "ref70", "ref71", "ref72", "ref73", "ref74", "ref75", "ref76", "ref77", "ref78", "ref79", "ref80", "ref81", "ref82", "ref83", "ref84", "ref85", "ref86", "ref87", "ref88", "ref89", "ref90", "ref91", "ref92", "ref93", "ref94", "ref95", "ref96", "ref97", "ref98", "ref99", "ref100", "ref101"), doi.asserted.by = c("publisher", "publisher", "publisher", "publisher", "publisher", "publisher", _x000D_
"publisher", "publisher", "publisher", "publisher", "publisher", "publisher", "publisher", "publisher", "publisher", "publisher", "publisher", "publisher", "publisher", "publisher", "publisher", "publisher", "publisher", "publisher", "publisher", "publisher", "publisher", "publisher", "publisher", "publisher", "publisher", "publisher", "publisher", "publisher", "publisher", "publisher", "publisher", "publisher", "publisher", "publisher", "publisher", "publisher", "publisher", "publisher", "publisher", _x000D_
"publisher", "publisher", "publisher", "publisher", "publisher", "publisher", "publisher", "publisher", "publisher", "publisher", "publisher", "publisher", "publisher", "publisher", "publisher", "publisher", "publisher", "publisher", "publisher", "publisher", "publisher", "publisher", "publisher", "publisher", "publisher", "publisher", "publisher", "publisher", "publisher", "publisher", "publisher", "publisher", "publisher", "publisher", "publisher", "publisher", "publisher", "publisher", "publisher", _x000D_
"publisher", "publisher", "publisher", "publisher", "publisher", "publisher", "publisher", "publisher", "publisher", "publisher", "publisher", "publisher", "publisher", "publisher", "publisher", "publisher", "publisher"), DOI = c("10.1016/S1473-3099(03)00804-1", "10.1007/s00103-004-0837-0", "10.1007/BF00157400", "10.1016/j.vetmic.2009.07.016", "10.1128/JB.186.21.7344-7352.2004", "10.1128/JB.01359-10", "10.1128/JCM.06831-11", "10.3201/eid1805.111907", "10.1016/j.rvsc.2012.04.007", "10.1186/1746-6148-8-165", _x000D_
"10.1371/journal.pone.0026201", "10.1128/IAI.00851-09", "10.1046/j.1469-0691.2001.00193.x", "10.1016/S0168-6445(96)00030-7", "10.1073/pnas.0812074106", "10.1146/annurev-micro-090110-102927", "10.1111/j.1749-6632.1990.tb42235.x", "10.1016/S0140-6736(82)92001-3", "10.1016/0002-9343(92)90173-9", "10.1099/00221287-135-12-3263", "10.1093/clinids/9.5.935", "10.1111/j.1574-695X.2011.00892.x", "10.1016/S0163-4453(03)00013-6", "10.1016/S0009-9260(78)80092-0", "10.3201/eid1804.111478", "10.1016/S0140-6736(82)91341-1", _x000D_
"10.1007/s00392-007-0522-z", "10.1128/JCM.02365-05", "10.1155/2012/249705", "10.2147/OPTH.S18771", "10.1017/S0950268899003763", "10.1128/JCM.42.11.4919-4924.2004", "10.1051/vetres:2005010", "10.1111/j.1749-6632.2009.04511.x", "10.1186/1471-2334-6-147", "10.3201/eid1703.101157", "10.1017/S0950268812001203", "10.1089/vbz.2011.0879", "10.1186/1756-0500-5-152", "10.1128/AEM.00021-11", "10.1111/j.1863-2378.2010.01347.x", "10.1136/jramc-157-02-05", "10.1016/j.prevetmed.2011.05.003", "10.3201/eid1007.031020", _x000D_
"10.1001/jama.1950.02910300006002", "10.1128/AEM.00677-12", "10.1016/S0140-6736(82)92000-1", "10.3201/eid1007.030536", "10.1016/j.vaccine.2011.01.111", "10.1086/426440", "10.1016/j.ttbdis.2010.04.001", "10.1111/j.1863-2378.2011.01421.x", "10.1086/321878", "10.1089/vbz.2009.0101", "10.1016/S0034-5288(97)90210-1", "10.1111/j.1469-0691.2009.02779.x", "10.1067/mob.2003.448", "10.1016/S1473-3099(05)70052-9", "10.1086/318509", "10.1136/thx.41.12.974", "10.1016/S0140-6736(49)91600-1", "10.1016/0002-9343(66)90085-4", _x000D_
"10.1016/j.vetmic.2010.10.007", "10.2376/0005-9366-125-138", "10.1001/archinte.1993.00410050074010", "10.1097/00002030-199301000-00012", "10.1128/CVI.05724-11", "10.1017/S0950268812000404", "10.1128/CVI.05581-11", "10.1093/infdis/148.3.477", "10.1016/S0002-9343(96)00040-X", "10.1111/j.1749-6632.1990.tb42220.x", "10.1099/00222615-19-3-281", "10.1128/AAC.01424-08", "10.1111/j.1574-695X.2011.00898.x", "10.1128/AEM.02826-10", "10.1186/1471-2180-6-2", "10.1128/JB.188.7.2309-2324.2006", "10.1128/JCM.41.11.5094-5098.2003", _x000D_
"10.1111/j.1574-695X.1998.tb01159.x", "10.1385/1-59259-344-5:153", "10.1371/journal.pone.0031958", "10.1186/1471-2180-12-91", "10.1017/S0950268800061938", "10.1111/j.1537-2995.2011.03250.x", "10.3201/eid0703.017308", "10.1055/s-2008-1041178", "10.1159/000334599", "10.1111/j.1537-2995.2012.03912.x", "10.1002/jobm.201200211", "10.1016/j.tmaid.2006.09.002", "10.1111/j.1708-8305.2008.00191.x", "10.1093/infdis/148.2.214", "10.1016/j.vaccine.2009.02.007", "10.1007/s10096-012-1686-7", "10.1128/AEM.07181-11", _x000D_
"10.1016/j.vetmic.2012.04.027", "10.1128/AAC.31.7.1079", "10.1111/j.1537-2995.2012.03792.x", "10.1017/S0950268806005978", "10.1016/S0140-6736(04)16820-7"))</t>
  </si>
  <si>
    <t>list(date = c("2013-12-23", "2013-12-23"), content.version = c("vor", "tdm"), delay.in.days = c(0, 0), URL = c("https://www.karger.com/Services/SiteLicenses", "https://www.karger.com/Services/SiteLicenses"))</t>
  </si>
  <si>
    <t>Journal of Hospital Infection</t>
  </si>
  <si>
    <t>2023-04</t>
  </si>
  <si>
    <t>10.1016/j.jhin.2023.01.013</t>
  </si>
  <si>
    <t>0195-6701</t>
  </si>
  <si>
    <t>57-62</t>
  </si>
  <si>
    <t>Survival and inactivation of hepatitis E virus on inanimate surfaces</t>
  </si>
  <si>
    <t>list(given = c("J.E.", "Y.", "D.", "J.", "E."), family = c("Wißmann", "Brüggemann", "Todt", "Steinmann", "Steinmann"), sequence = c("first", "additional", "additional", "additional", "additional"))</t>
  </si>
  <si>
    <t>list(URL = c("https://api.elsevier.com/content/article/PII:S0195670123000373?httpAccept=text/xml", "https://api.elsevier.com/content/article/PII:S0195670123000373?httpAccept=text/plain"), content.type = c("text/xml", "text/plain"), content.version = c("vor", "vor"), intended.application = c("text-mining", "text-mining"))</t>
  </si>
  <si>
    <t>list(key = c("10.1016/j.jhin.2023.01.013_bib1", "10.1016/j.jhin.2023.01.013_bib2", "10.1016/j.jhin.2023.01.013_bib3", "10.1016/j.jhin.2023.01.013_bib4", "10.1016/j.jhin.2023.01.013_bib5", "10.1016/j.jhin.2023.01.013_bib6", "10.1016/j.jhin.2023.01.013_bib7", "10.1016/j.jhin.2023.01.013_bib8", "10.1016/j.jhin.2023.01.013_bib9", "10.1016/j.jhin.2023.01.013_bib10", "10.1016/j.jhin.2023.01.013_bib11", "10.1016/j.jhin.2023.01.013_bib12", "10.1016/j.jhin.2023.01.013_bib13", "10.1016/j.jhin.2023.01.013_bib14"_x000D_
), first.page = c("e16", "343", NA, "1062", "34", "1731", "1830", NA, "1733", "3", NA, NA, "19", "4507"), article.title = c("Sanitizing agents for virus inactivation and disinfection", "Persistence of pathogens on inanimate surfaces: a narrative review", "Hepatitis E virus infection", "Hepatitis E virus is highly resistant to alcohol-based disinfectants", "Cell culture systems for the study of hepatitis E virus", "Robust hepatitis E virus infection and transcriptional response in human hepatocytes", _x000D_
"Inactivation and survival of hepatitis C virus on inanimate surfaces", "A cell culture model for producing high titer hepatitis E virus stocks", "In vivo evidence for ribavirin-induced mutagenesis of the hepatitis E virus genome", "A disc-based quantitative carrier test method to assess the virucidal activity of chemical germicides", NA, NA, "The global burden of hepatitis E outbreaks: a systematic review", "Hepatitis E virus: foodborne, waterborne and zoonotic transmission"), volume = c("1", _x000D_
"9", "3", "76", "163", "117", "204", "26", "65", "112", NA, NA, "37", "10"), author = c("Lin", "Wißmann", "Kamar", "Behrendt", "Meister", "Todt", "Doerrbecker", "Meister", "Todt", "Sattar", NA, "World Health Organization", "Hakim", "Yugo"), year = c("2020", "2021", "2017", "2022", "2019", "2020", "2011", "2020", "2016", "2003", NA, "2014", "2017", "2013"), journal.title = c("View (Beijing)", "Microorganisms", "Nat Rev Dis Primers", "J Hepatol", "Antiviral Res", "Proc Natl Acad Sci USA", "J Infect Dis", _x000D_
"J Vis Exp", "Gut", "J Virol Methods", NA, NA, "Liver Int", "Int J Environ Res Public Health"), doi.asserted.by = c(NA, "crossref", "crossref", "crossref", "crossref", "crossref", "crossref", NA, "crossref", "crossref", NA, NA, "crossref", "crossref"), DOI = c(NA, "10.3390/microorganisms9020343", "10.1038/nrdp.2017.86", "10.1016/j.jhep.2022.01.006", "10.1016/j.antiviral.2019.01.007", "10.1073/pnas.1912307117", "10.1093/infdis/jir535", NA, "10.1136/gutjnl-2015-311000", "10.1016/S0166-0934(03)00192-7", _x000D_
NA, NA, "10.1111/liv.13237", "10.3390/ijerph10104507"), issue = c(NA, NA, NA, NA, NA, NA, NA, "160", NA, NA, NA, NA, NA, NA), unstructured = c(NA, NA, NA, NA, NA, NA, NA, NA, NA, NA, "DIN EN 16777:2019-03, Chemische Desinfektionsmittel und Antiseptika-Quantitativer Versuch auf nicht porösen Oberflächen ohne mechanische Einwirkung zur Bestimmung der viruziden Wirkung im humanmedizinischen Bereich-Prüfverfahren und Anforderungen (Phase 2, Stufe 2); Deutsche Fassung EN 16777:2018. Berlin: Beuth Verlag GmbH.", _x000D_
NA, NA, NA), series.title = c(NA, NA, NA, NA, NA, NA, NA, NA, NA, NA, NA, "Waterborne outbreaks of hepatitis E: recognition, investigation and control: technical report", NA, NA))</t>
  </si>
  <si>
    <t>S0195670123000373</t>
  </si>
  <si>
    <t>list(date = c("2023-04-01", "2023-02-02"), content.version = c("tdm", "vor"), delay.in.days = c(0, 0), URL = c("https://www.elsevier.com/tdm/userlicense/1.0/", "http://creativecommons.org/licenses/by-nc-nd/4.0/"))</t>
  </si>
  <si>
    <t>list(value = c("Elsevier", "Survival and inactivation of hepatitis E virus on inanimate surfaces", "Journal of Hospital Infection", "https://doi.org/10.1016/j.jhin.2023.01.013", "article", "© 2023 The Author(s). Published by Elsevier Ltd on behalf of The Healthcare Infection Society."), name = c("publisher", "articletitle", "journaltitle", "articlelink", "content_type", "copyright"), label = c("This article is maintained by", "Article Title", "Journal Title", "CrossRef DOI link to publisher maintained version", _x000D_
"Content Type", "Copyright"))</t>
  </si>
  <si>
    <t>American Journal of Infection Control</t>
  </si>
  <si>
    <t>2014-04</t>
  </si>
  <si>
    <t>10.1016/j.ajic.2013.10.016</t>
  </si>
  <si>
    <t>0196-6553</t>
  </si>
  <si>
    <t>423-425</t>
  </si>
  <si>
    <t>The survival of influenza A(H1N1)pdm09 virus on 4 household surfaces</t>
  </si>
  <si>
    <t>list(given = c("John", "Eitan N.", "Patrice", "Dominic E.", "Martin", "Laura A.", "Mitsuo", "Christopher", "Kgosi", "Donald E.", "Tariq Ahmed", "Joseph R.", "Narendra", "Barry D.", "Carlo", "Philip M.", "Xuhui"), family = c("Oxford", "Berezin", "Courvalin", "Dwyer", "Exner", "Jana", "Kaku", "Lee", "Letlape", "Low", "Madani", "Rubino", "Saini", "Schoub", "Signorelli", "Tierno", "Zhong"), sequence = c("first", "additional", "additional", "additional", "additional", "additional", "additional", "additional", _x000D_
"additional", "additional", "additional", "additional", "additional", "additional", "additional", "additional", "additional"))</t>
  </si>
  <si>
    <t>list(URL = c("https://api.elsevier.com/content/article/PII:S0196655313013321?httpAccept=text/xml", "https://api.elsevier.com/content/article/PII:S0196655313013321?httpAccept=text/plain"), content.type = c("text/xml", "text/plain"), content.version = c("vor", "vor"), intended.application = c("text-mining", "text-mining"))</t>
  </si>
  <si>
    <t>list(key = c("10.1016/j.ajic.2013.10.016_bib1", "10.1016/j.ajic.2013.10.016_bib2", "10.1016/j.ajic.2013.10.016_bib3", "10.1016/j.ajic.2013.10.016_bib4", "10.1016/j.ajic.2013.10.016_bib5", "10.1016/j.ajic.2013.10.016_bib6", "10.1016/j.ajic.2013.10.016_bib7", "10.1016/j.ajic.2013.10.016_bib8", "10.1016/j.ajic.2013.10.016_bib9", "10.1016/j.ajic.2013.10.016_bib10"), doi.asserted.by = c("crossref", NA, NA, "crossref", "crossref", NA, "crossref", "crossref", "crossref", "crossref"), first.page = c("e8987", _x000D_
NA, NA, "687", "1687", "103", "47", "284", "e27932", "1053"), DOI = c("10.1371/journal.pone.0008987", NA, NA, "10.1016/S1473-3099(12)70121-4", "10.1128/AEM.02051-06", NA, "10.1093/infdis/146.1.47", "10.1637/7453-101205R.1", "10.1371/journal.pone.0027932", "10.1086/656581"), article.title = c("Effectiveness of common household cleaning agents in reducing the viability of human influenza A/H1N1", NA, NA, "Estimated global mortality associated with the first 12 months of 2009 pandemic influenza A H1N1 virus circulation: a modelling study", _x000D_
"Significance of fomites in the spread of respiratory and enteric viral disease", "The occurrence of influenza A virus on household and day care center fomites", "Survival of influenza viruses on environmental surfaces", "Survival of two avian respiratory viruses on porous and nonporous surfaces", "Survival of influenza A(H1N1) on materials found in households: implications for infection control", "Influenza virus contamination of common household surfaces during the 2009 influenza A (H1N1) pandemic in Bangkok, Thailand: implications for contact transmission"_x000D_
), volume = c("5", NA, NA, "12", "73", "51", "146", "50", "6", "51"), author = c("Greatorex", NA, NA, "Dawood", "Boone", "Boone", "Bean", "Tiwari", "Greatorex", "Simmerman"), year = c("2010", NA, NA, "2012", "2007", "2005", "1982", "2006", "2011", "2010"), journal.title = c("PLoS One", NA, NA, "Lancet Infect Dis", "Appl Environ Microbiol", "J Infect", "J Infect Dis", "Avian Dis", "PLoS One", "Clin Infect Dis"), unstructured = c(NA, "World Health Organization. World now at the start of 2009 influenza pandemic. 2009. Available from: http://www.who.int/mediacentre/news/statements/2009/h1n1_pandemic_phase6_20090611/en/. Accessed November 15, 2013.", _x000D_
"World Health Organization. Global Alert and Response (GAR): pandemic (H1N1) 2009 – update 112. 2010. Available from: http://www.who.int/csr/don/2010_08_06/en/index.html. Accessed November 15, 2013.", NA, NA, NA, NA, NA, NA, NA))</t>
  </si>
  <si>
    <t>S0196655313013321</t>
  </si>
  <si>
    <t>list(date = "2014-04-01", content.version = "tdm", delay.in.days = 0, URL = "https://www.elsevier.com/tdm/userlicense/1.0/")</t>
  </si>
  <si>
    <t>Pesquisa Veterinária Brasileira</t>
  </si>
  <si>
    <t>10.1590/1678-5150-pvb-6987</t>
  </si>
  <si>
    <t>1678-5150,0100-736X</t>
  </si>
  <si>
    <t>FapUNIFESP (SciELO)</t>
  </si>
  <si>
    <t>Efficacy of disinfectants to inactivate H1N1 influenza A virus isolated from pigs</t>
  </si>
  <si>
    <t>https://doi.org/10.1590/1678-5150-pvb-6987</t>
  </si>
  <si>
    <t>&lt;jats:p&gt;ABSTRACT: The aim of this study was to access the efficacy of four disinfectants to inactivate influenza A [H1N1] 0 hour and 72 hours after disinfectant dilution. A pandemic H1N1 influenza virus isolated from a pig with respiratory disease was used to obtain inoculums containing 6.4log10 EID50/mL; 5.4log10 EID50/mL; 4.4log10 EID50/mL and 3.4log10 EID50/mL. Suspension test was composed of 400μL of viral inoculum, 100μL of organic load and 500μL of each individually diluted disinfectant and incubated for ten minutes of contact time. After a neutralizing step, each mixture was filtered on a 0.22μm membrane and 0.2mL was inoculated in six 9-day-old embryo chicken egg through allantoic route. The allantoic fluid from eggs was harvest for RT-PCR and hemagglutination test. The experiment was repeated 72 hours after disinfectant dilution. On the first assessment with fresh disinfectant, influenza virus was inactivated by oxidizing compost disinfectant and phenolic disinfectant in all virus concentrations, the quaternary ammonium compound (QAC) and glutaraldehyde association inactivated the virus up to a concentration of 5.4log10 EID50/mL. QAC disinfectant did not eliminate virus viability. Seventy-two hours after disinfectants were diluted, oxidizing compost disinfectant and QAC and glutaraldehyde association disinfectant demonstrated the same result as the evaluation with fresh disinfectant solution. Phenolic disinfectant inactivated viral inoculum up to a concentration of 5.4log10 EID50/mL. QAC had no effect on inactivating 3.4log10 EID50/mL of influenza virus. In conclusion, three of the four disinfectants tested were effective to inactivate pandemic H1N1 influenza virus in the presence of organic load. Test result performed 72hours after disinfectant dilution suggest a decrease in the effectiveness of one disinfectant.&lt;/jats:p&gt;</t>
  </si>
  <si>
    <t>Pesq. Vet. Bras.</t>
  </si>
  <si>
    <t>list(given = c("Anne C.", "Filipe S.", "Karine L.", "Fernando P.", "David E.S.N. de"), family = c("Lara", "Fernando", "Takeuti", "Bortolozzo", "Barcellos"), sequence = c("first", "additional", "additional", "additional", "additional"), affiliation.name = c("Universidade Federal do Rio Grande do Sul,  Brazil", "Boehringer Ingelheim Animal Health,  Brazil", "Universidade Federal do Rio Grande do Sul,  Brazil", NA, "Universidade Federal do Rio Grande do Sul,  Brazil"), ORCID = c(NA, NA, NA, NA, "https://orcid.org/0000-0002-4963-435X"_x000D_
), authenticated.orcid = c(NA, NA, NA, NA, FALSE))</t>
  </si>
  <si>
    <t>list(issue = c("6", "3", NA, "1", "6", "2", NA, "2", "2", "1", NA, "9", "1", "5", "3", "1", "3", "11", NA, "1", "3", "4", NA, "7", NA, NA), key = c("ref1", "ref2", "ref3", "ref4", "ref5", "ref6", "ref7", "ref8", "ref9", "ref10", "ref11", "ref12", "ref13", "ref14", "ref15", "ref16", "ref17", "ref18", "ref19", "ref20", "ref21", "ref22", "ref23", "ref24", "ref25", "ref26"), doi.asserted.by = c("crossref", "crossref", NA, "crossref", "crossref", "crossref", NA, "crossref", "crossref", "crossref", NA, _x000D_
"crossref", "crossref", "crossref", "crossref", "crossref", "crossref", "crossref", NA, "crossref", NA, "crossref", "crossref", "crossref", NA, "crossref"), DOI = c("10.1371/journal.pone.0067293", "10.1101/cshperspect.a038737", NA, "10.1093/infdis/146.1.47", "10.1111/lam.12502", "10.1111/j.1863-2378.2007.01029.x", NA, "10.1128/AEM.02633-14", "10.1637/10697-101713-Reg.1", "10.1637/11495-091916-Reg", NA, "10.1021/acsinfecdis.5b00040", "10.20506/rst.14.1.828", "10.1016/j.ajic.2010.03.003", "10.1637/10771-011614-ResNote.1", _x000D_
"10.1371/journal.pone.0146616", "10.1016/j.tim.2014.12.002", "10.1128/AEM.04046-15", NA, "10.1111/zph.12424", NA, "10.1292/jvms.17-0599", "10.1637/0005-2086-47.s3.1091", "10.1086/676863", NA, "10.1111/j.1865-1682.2011.01300.x"), article.title = c("Indirect transmission of influenza A virus between pig populations under two different biosecurity settings", "Swine inﬂuenza A: viruses and the tangled relationship with humans", NA, "Survival of influenza viruses on environmental surfaces", "Efficacy of disinfectants against porcine rotavirus in the presence and absence of organic matter", _x000D_
"Inactivation of avian influenza viruses by chemical agents and physical conditions: a review", NA, "Quaternary ammonium biocides: efﬁcacy in application", "Inactivation of infectious bursal disease and Newcastle disease viruses at temperatures below 0oc using chemical disinfectants", "Persistence of highly pathogenic and low pathogenic avian influenza viruses in footbaths and poultry manure", "Viscosity is an important factor of resistance to alcohol-based disinfectants by pathogens present in mucus", _x000D_
"Lipid composition of the viral envelope of three strains of influenza virus-not all viruses are created equal", "Chemicals used as disinfectants: active ingredients and enhancing additives", "Inactivation of influenza A virus H1N1 by disinfection process", "In Vitro inactivation of two Egyptian A/H5N1 viruses by four commercial chemical disinfectants", "Characterization of viral load, viability and persistence of influenza A virus in air and on surfaces of swine production facilities", "Reverse zoonosis of influenza to swine: new perspectives on the human-animal interface", _x000D_
"Persistence of inﬂuenza A (H1N1) virus on stainless steel surfaces", NA, "Porcine respiratory disease complex after the introduction of H1N1/2009 influenza virus in Brazil", "A simple method of estimating fifty per cent end points", "Bactericidal and virucidal efficacies of potassium monopersulfate and its application for inactivating avian influenza virus on virus-spiked clothes", "The effect of various disinfectants on detection of avian influenza virus by real time RT-PCR", "Effectiveness of common healthcare disinfectants against H1N1 influenza virus on reusable elastomeric respirators", _x000D_
NA, "Transmission of inﬂuenza A virus in pigs"), volume = c("8", "11", NA, "146", "61", "54", NA, "81", "58", "61", "7", "1", "14", "38", "58", "11", "23", "82", NA, "65", "27", "80", "47", "35", NA, "59"), author = c("Allerson M.W.", "Anderson T.K.", NA, "Bean B.", "Chandler-Bostock R.", "De Benedictis P.", "Dvorak G.", "Gerba C.P.", "Guan J.", "Hauck R.", "Hirose R.", "Ivanova P.T.", "Jeffrey D.J.", "Jeong E.K.", "Marzouk H.", "Neira V.", "Nelson M.I.", "Perry K.A.", "Prince H.N.", "Rech R.R.", _x000D_
"Reed L.J.", "Sonthipet S.", "Suarez D.L.", "Subhash S.S.", "Swenson S.L.", "Torremorell M."), year = c("2013", "2021", "1990", "1982", "2015", "2007", "2008", "2015", "2014", "2017", "2017", "2015", "1995", "2010", "2014", "2016", "2015", "2016", "2001", "2018", "1938", "2018", "2003", "2014", "2018", "2012"), journal.title = c("PLoS One", "Cold Spring Harb. Perspect. Med.", NA, "J. Infect. Dis.", "Lett. Appl. Microbiol.", "Zoonoses Publ. Health", NA, "Appl. Environ. Microbiol.", "Avian Dis.", "Avian Dis.", _x000D_
"Nature Scient. Rep.", "ACS Infect. Dis.", "Rev. Scient. Technol.", "Am. J. Infect. Control", "Avian Dis.", "PLoS One", "Trends Microbiol.", "Appl. Environ. Microbiol.", NA, "Zoonoses Publ. Health", "Am. J. Hyg.", "J. Vet. Med. Sci.", "Avian Dis.", "Infect. Control Hosp. Epidemiol.", NA, "Transbound. Emerg. Dis."), series.title = c(NA, NA, "Official methods of analysis", NA, NA, NA, "Disinfection 101", NA, NA, NA, NA, NA, NA, NA, NA, NA, NA, NA, "Disinfection, Sterilization, and Preservation", NA, _x000D_
NA, NA, NA, NA, "Manual of Diagnostic Tests and Vaccines for Terrestrial Animals", NA), first.page = c(NA, NA, NA, "47", "538", "51", NA, "464", "249", "64", NA, "499", "57", "354", "462", NA, "142", "3239", "543", "155", "493", "568", "1091", "894", "1594", "68"), volume.title = c(NA, NA, NA, NA, NA, NA, NA, NA, NA, NA, NA, NA, NA, NA, NA, NA, NA, NA, "Principals of viral control and transmission", NA, NA, NA, NA, NA, "Influenza A virus of swine", NA), edition = c(NA, NA, NA, NA, NA, NA, NA, NA, _x000D_
NA, NA, NA, NA, NA, NA, NA, NA, NA, NA, "5th ed.", NA, NA, NA, NA, NA, "8th ed.", NA))</t>
  </si>
  <si>
    <t>S0100-736X2022000100213</t>
  </si>
  <si>
    <t>list(date = c("2022-01-01", "2022-01-01", "2022-01-01"), content.version = c("vor", "am", "tdm"), delay.in.days = c(0, 0, 0), URL = c("http://creativecommons.org/licenses/by-nc/4.0/", "http://creativecommons.org/licenses/by-nc/4.0/", "http://creativecommons.org/licenses/by-nc/4.0/"))</t>
  </si>
  <si>
    <t>Science of The Total Environment</t>
  </si>
  <si>
    <t>2023-08</t>
  </si>
  <si>
    <t>10.1016/j.scitotenv.2023.163884</t>
  </si>
  <si>
    <t>0048-9697</t>
  </si>
  <si>
    <t>163884</t>
  </si>
  <si>
    <t>Impact of chlorine or peracetic acid on inactivation of Salmonella, Escherichia coli, and Listeria monocytogenes in agricultural water</t>
  </si>
  <si>
    <t>list(given = c("Anjali", "Xinran", "Martha Sanchez", "Abhinav", "Faith"), family = c("Krishnan", "Xu", "Tamayo", "Mishra", "Critzer"), sequence = c("first", "additional", "additional", "additional", "additional"))</t>
  </si>
  <si>
    <t>list(URL = c("https://api.elsevier.com/content/article/PII:S0048969723025056?httpAccept=text/xml", "https://api.elsevier.com/content/article/PII:S0048969723025056?httpAccept=text/plain"), content.type = c("text/xml", "text/plain"), content.version = c("vor", "vor"), intended.application = c("text-mining", "text-mining"))</t>
  </si>
  <si>
    <t>list(issue = c("2", NA, "6", "3", "1", "2", "8", NA, NA, NA, NA, "129", "1", "6", NA, "20–22", "7", "8", NA, NA, NA, NA, NA, "8", "3", NA, "2 Pt 1", NA, "3", "16", "2", "7", "10", "4", NA, "113", "9", "1", "10", "1", "4", NA, NA, "5", "1", "4", "1", "3"), key = c("10.1016/j.scitotenv.2023.163884_bb0005", "10.1016/j.scitotenv.2023.163884_bb0010", "10.1016/j.scitotenv.2023.163884_bb0015", "10.1016/j.scitotenv.2023.163884_bb0020", "10.1016/j.scitotenv.2023.163884_bb0025", "10.1016/j.scitotenv.2023.163884_bb0030", _x000D_
"10.1016/j.scitotenv.2023.163884_bb0035", "10.1016/j.scitotenv.2023.163884_bb0040", "10.1016/j.scitotenv.2023.163884_bb0045", "10.1016/j.scitotenv.2023.163884_bb0050", "10.1016/j.scitotenv.2023.163884_bb0055", "10.1016/j.scitotenv.2023.163884_bb0060", "10.1016/j.scitotenv.2023.163884_bb0065", "10.1016/j.scitotenv.2023.163884_bb0070", "10.1016/j.scitotenv.2023.163884_bb0075", "10.1016/j.scitotenv.2023.163884_bb0080", "10.1016/j.scitotenv.2023.163884_bb0085", "10.1016/j.scitotenv.2023.163884_bb0090", _x000D_
"10.1016/j.scitotenv.2023.163884_bb0095", "10.1016/j.scitotenv.2023.163884_bb0100", "10.1016/j.scitotenv.2023.163884_bb0105", "10.1016/j.scitotenv.2023.163884_bb0110", "10.1016/j.scitotenv.2023.163884_bb0115", "10.1016/j.scitotenv.2023.163884_bb0120", "10.1016/j.scitotenv.2023.163884_bb0125", "10.1016/j.scitotenv.2023.163884_bb0130", "10.1016/j.scitotenv.2023.163884_bb0135", "10.1016/j.scitotenv.2023.163884_bb0140", "10.1016/j.scitotenv.2023.163884_bb0145", "10.1016/j.scitotenv.2023.163884_bb0150", _x000D_
"10.1016/j.scitotenv.2023.163884_bb0155", "10.1016/j.scitotenv.2023.163884_bb0160", "10.1016/j.scitotenv.2023.163884_bb0165", "10.1016/j.scitotenv.2023.163884_bb0170", "10.1016/j.scitotenv.2023.163884_bb0175", "10.1016/j.scitotenv.2023.163884_bb0180", "10.1016/j.scitotenv.2023.163884_bb0185", "10.1016/j.scitotenv.2023.163884_bb0190", "10.1016/j.scitotenv.2023.163884_bb0195", "10.1016/j.scitotenv.2023.163884_bb0200", "10.1016/j.scitotenv.2023.163884_bb0205", "10.1016/j.scitotenv.2023.163884_bb0210", _x000D_
"10.1016/j.scitotenv.2023.163884_bb0215", "10.1016/j.scitotenv.2023.163884_bb0220", "10.1016/j.scitotenv.2023.163884_bb0225", "10.1016/j.scitotenv.2023.163884_bb0230", "10.1016/j.scitotenv.2023.163884_bb0235", "10.1016/j.scitotenv.2023.163884_bb0240"), doi.asserted.by = c("crossref", "crossref", "crossref", "crossref", "crossref", "crossref", "crossref", "crossref", NA, NA, NA, NA, "crossref", "crossref", "crossref", "crossref", "crossref", "crossref", "crossref", "crossref", NA, "crossref", "crossref", _x000D_
"crossref", "crossref", "crossref", "crossref", "crossref", "crossref", "crossref", "crossref", "crossref", "crossref", "crossref", "crossref", NA, "crossref", "crossref", "crossref", "crossref", "crossref", NA, NA, "crossref", "crossref", "crossref", "crossref", "crossref"), DOI = c("10.1128/Spectrum.00669-21", "10.1016/j.fm.2018.01.016", "10.4315/JFP-19-466", "10.1111/jam.15011", "10.1016/j.ijfoodmicro.2013.04.003", "10.3390/pathogens10020182", "10.2105/AJPH.84.8.1211", "10.3389/fmicb.2019.02667", _x000D_
NA, NA, NA, NA, "10.1111/lam.13301", "10.1371/journal.pone.0065716", "10.1016/j.jes.2017.01.013", "10.1080/15287390490492421", "10.3390/microorganisms10071319", "10.1128/aem.00357-22", "10.3389/fmicb.2019.02868", "10.3389/fmicb.2020.557289", NA, "10.1016/j.chemosphere.2018.09.005", "10.1016/j.fm.2017.07.006", "10.1016/j.watres.2007.01.032", "10.1128/AEM.02964-13", "10.3389/fenvs.2021.737435", "10.1006/enrs.1998.3896", "10.1016/j.cej.2017.11.108", "10.1111/jam.15043", "10.1021/ic00263a030", "10.1016/j.foodres.2011.06.037", _x000D_
"10.3390/w11071482", "10.3201/eid2610.191418", "10.1590/S1984-82502009000400013", "10.3389/fcimb.2016.00036", NA, "10.1089/fpd.2010.0572", "10.1007/BF01569922", "10.1128/AEM.00334-19", "10.1111/jfs.12744", "10.1061/(ASCE)0733-9372(1994)120:4(727)", NA, NA, "10.4315/FPT-22-003", "10.1016/j.envint.2005.03.005", "10.1111/1541-4337.12133", "10.1006/enrs.1997.3823", "10.3390/foods6030021"), article.title = c("Levels of Salmonella enterica and Listeria monocytogenes in alternative irrigation water vary based on water source on the eastern shore of Maryland", _x000D_
"Quantitative microbial exposure modelling as a tool to evaluate the impact of contamination level of surface irrigation water and seasonality on fecal hygiene indicator E. Coli in leafy green production", "Microbiological reduction strategies of irrigation water for fresh produce", "The effectiveness of treating irrigation water using ultraviolet radiation or sulphuric acid fertilizer for reducing generic Escherichia coli on fresh produce—a controlled intervention trial", "Occurrence of generic Escherichia coli, E. Coli O157 and salmonella spp. In water and sediment from leafy green produce farms and streams on the Central California coast", _x000D_
"Comparison of UV, peracetic acid and sodium hypochlorite treatment in the disinfection of urban wastewater", "Water chlorination, mutagenicity, and cancer epidemiology", "Multistate outbreaks of foodborne illness in the United States associated with fresh produce from 2010 to 2017", NA, NA, NA, "Isolation of Salmonella and detection of generic E. coli from south Florida surface waters", "The prevalence and antimicrobial resistance phenotypes of salmonella, Escherichia coli and Enterococcus sp. In surface water", _x000D_
"Development of a robust method for isolation of Shiga toxin-positive Escherichia coli (STEC) from fecal, plant, soil and water samples from a leafy greens production regionin California", "Formation and control of disinfection byproducts and toxicity during reclaimed water chlorination: a review", "Bacterial pathogens in rural water supplies in southern Alberta, Canada", "Listeria monocytogenes in irrigation water: an assessment of outbreaks, sources, prevalence, and persistence", "Prevalence and clonal diversity of over 1,200 listeria monocytogenes isolates collected from public access waters near produce production areas on the Central California coast during 2011 to 2016", _x000D_
"Diversity and dynamics of salmonella enterica in water sources, poultry litters, and field soils amended with poultry litter in a major agricultural area of Virginia", "Correlation of salmonella enterica and listeria monocytogenes in irrigation water to environmental factors, fecal indicators, and bacterial communities", "Irrigation water and contamination of fresh produce with bacterial foodborne pathogens", "Disinfection by-products formation and ecotoxicological effects of effluents treated with peracetic acid: a review", _x000D_
"Emerging needs and opportunities in foodborne disease detection and prevention: from tools to people", "Comparison of disinfection byproduct formation from chlorine and alternative disinfectants", "UV light inactivation of human and plant pathogens in unfiltered surface irrigation water", "Occurrence of multidrug-resistant listeria monocytogenes in environmental waters: a menace of environmental and public health concern", "Evaluation of biomarkers of environmental exposures: urinary haloacetic acids associated with ingestion of chlorinated drinking water", _x000D_
"Technical feasibility of UV/electro-chlorine advanced oxidation process and pH response", "Microbial and physicochemical assessment of irrigation water treatment methods", "Kinetics and mechanism of general-acid-assisted oxidation of bromide by hypochlorite and hypochlorous acid", "Salmonella in surface and drinking water: occurrence and water-mediated transmission", "Irrigation water quality—a contemporary perspective", "Lessons learned from a decade of investigations of Shiga toxin-producing Escherichia coli outbreaks linked to leafy greens, United States and Canada", _x000D_
"Choice of sterilizing/disinfecting agent - determination of the decimal reduction time (D-Value)", "Phenotypic and genotypic characteristics of Shiga toxin-producing Escherichia coli isolated from surface waters and sediments in a Canadian urban-agricultural landscape", "Irrigation waters as a source of pathogenic microorganisms in produce: a review", "Tracking salmonella contamination in various watersheds and phenotypic and genotypic diversity", "Inactivation of Brazilian wild type and enterotoxigenic Escherichia coli by chlorine", _x000D_
"Salmonella enterica in soils amended with heat-treated poultry pellets survived longer than bacteria in unamended soils and more readily transferred to and persisted on spinach", "Decontamination of irrigation water using a combined sand filtration and UV-C light treatment", "Control of disinfection by-products in drinking water", NA, NA, "Inactivation of salmonella and Escherichia coli in surface agricultural water using a commercial UV processing unit", "Multi-pathway risk assessment of trihalomethanes exposure in Istanbul drinking water supplies", _x000D_
"Microbial hazards in irrigation water: standards, norms, and testing to manage use of water in fresh produce primary production", "Chlorination of drinking water and cancer mortality in Taiwan", "Listeria monocytogenes in fresh produce: outbreaks, prevalence and contamination levels"), volume = c("9", "75", "83", "131", "165", "10", "84", "10", NA, NA, NA, "129", "71", "8", "58", "67", "10", "88", "10", "11", "47", "213", "75", "41", "80", "9", "80", "334", "131", "26", "45", "11", "26", "45", "6", _x000D_
"113", "7", "16", "85", "40", "120", NA, NA, "42", "32", "14", "78", "6"), author = c("Acheamfour", "Allende", "Banach", "Beauvais", "Benjamin", "Bonetta", "Cantor", "Carstens", "CDC", "CDC", "CDC", "Chapin", "Cho", "Cooley", "Du", "Gannon", "Gartley", "Gorski", "Gu", "Gu", "Gurtler", "Henao", "Hoelzer", "Hua", "Jones", "Kayode", "Kim", "Kishimoto", "Krishnan", "Kumar", "Levantesi", "Malakar", "Marshall", "Mazzola", "Nadya", "Pachepsky", "Patchanee", "Penna", "Shah", "Sherman-Wood", "Singer", NA, _x000D_
NA, "Usaga", "Uyak", "Uyttendaele", "Yang", "Zhu"), year = c("2021", "2018", "2020", "2021", "2013", "2021", "1994", "2019", "2016", "2022", "2022", "2020", "2020", "2013", "2017", "2004", "2022", "2022", "2019", "2021", "2022", "2018", "2018", "2007", "2014", "2021", "1999", "2018", "2021", "1987", "2012", "2019", "2020", "2009", "2016", "2011", "2010", "1996", "2019", "2020", "1994", "2015", "2021", "2022", "2006", "2015", "1998", "2017"), journal.title = c("Microbiol. Spectr.", "Food Microbiol.", _x000D_
"J. Food Prot.", "J. Appl. Microbiol.", "Int. J. Food Microbiol.", "Pathogens", "Am. J. Public Health", "Front. Microbiol.", NA, NA, NA, "Proc. Annu. Meet. Fla. State Hort. Soc.", "Lett. Appl. Microbiol.", "Plos One", "J. Environ. Sci.", "J. Toxicol. Environ. Health A", "Microorganisms", "Appl. Environ. Microbiol.", "Front. Microbiol.", "Front. Microbiol.", "Curr. Opin. Food Sci.", "Chemosphere", "Food Microbiol.", "Water Res.", "Appl. Environ. Microbiol.", "Front. Environ. Sci.", "Environ. Res.", _x000D_
"Chem. Eng. J.", "J. Appl. Microbiol.", "Inorg. Chem.", "Food Res. Int.", "Water", "Emerg. Infect. Dis.", "Braz. J. Pharm. Sci.", "Front. Cell. Infect. Microbiol.", "Adv. Agron.", "Foodborne Pathog. Dis.", "J. Ind. Microbiol.", "Appl. Environ. Microbiol.", "J. Food Saf.", "J. Environ. Eng.", NA, NA, "Food Prot. Trends", "Environ. Int.", "Compr. Rev. Food Sci. Food Saf.", "Environ. Res.", "Foods"), first.page = c(NA, "82", "1072", "1360", "65", NA, "1211", NA, NA, NA, NA, NA, "3", NA, "51", "1643", _x000D_
NA, NA, NA, NA, NA, "25", "65", "1667", "849", NA, "187", "2363", "1555", "2706", "587", "1482", "2319", "701", NA, "73", "1113", "57", NA, NA, "727", NA, NA, "377", "12", "336", "1", NA), series.title = c(NA, NA, NA, NA, NA, NA, NA, NA, "Water Contamination", "Lettuce, Other Leafy Greens, and Food Safety", "Water Contamination", NA, NA, NA, NA, NA, NA, NA, NA, NA, NA, NA, NA, NA, NA, NA, NA, NA, NA, NA, NA, NA, NA, NA, NA, NA, NA, NA, NA, NA, NA, "Standards for the Growing, Harvesting, Packing, and Holding of Produce for Human Consumption", _x000D_
"FSMA Proposed Rule on Agricultural Water", NA, NA, NA, NA, NA))</t>
  </si>
  <si>
    <t>S0048969723025056</t>
  </si>
  <si>
    <t>list(DOI = c("10.13039/100010251", "10.13039/100000199"), name = c("Washington State Department of Agriculture", "U.S. Department of Agriculture"), doi.asserted.by = c("publisher", "publisher"), id.id = c("10.13039/100010251", "10.13039/100000199"), id.id.type = c("DOI", "DOI"), id.asserted.by = c("publisher", "publisher"), award = c(NA, "K2543"))</t>
  </si>
  <si>
    <t>list(date = c("2023-08-01", "2024-05-06", "2023-08-01", "2023-08-01", "2023-08-01", "2023-08-01", "2023-08-01"), content.version = c("tdm", "am", "stm-asf", "stm-asf", "stm-asf", "stm-asf", "stm-asf"), delay.in.days = c(0, 279, 0, 0, 0, 0, 0), URL = c("https://www.elsevier.com/tdm/userlicense/1.0/", "http://www.elsevier.com/open-access/userlicense/1.0/", "https://doi.org/10.15223/policy-017", "https://doi.org/10.15223/policy-037", "https://doi.org/10.15223/policy-012", "https://doi.org/10.15223/policy-029", _x000D_
"https://doi.org/10.15223/policy-004"))</t>
  </si>
  <si>
    <t>list(value = c("Elsevier", "Impact of chlorine or peracetic acid on inactivation of Salmonella, Escherichia coli, and Listeria monocytogenes in agricultural water", "Science of The Total Environment", "https://doi.org/10.1016/j.scitotenv.2023.163884", "article", "© 2023 Elsevier B.V. All rights reserved."), name = c("publisher", "articletitle", "journaltitle", "articlelink", "content_type", "copyright"), label = c("This article is maintained by", "Article Title", "Journal Title", "CrossRef DOI link to publisher maintained version", _x000D_
"Content Type", "Copyright"))</t>
  </si>
  <si>
    <t>Foodborne Pathogens and Disease</t>
  </si>
  <si>
    <t>10.1089/fpd.2017.2319</t>
  </si>
  <si>
    <t>1535-3141,1556-7125</t>
  </si>
  <si>
    <t>687-695</t>
  </si>
  <si>
    <t>Mary Ann Liebert Inc</t>
  </si>
  <si>
    <t>Biofilm Formation, Antimicrobial Resistance, and Sanitizer Tolerance of &lt;i&gt;Salmonella enterica&lt;/i&gt; Strains Isolated from Beef Trim</t>
  </si>
  <si>
    <t>list(given = c("Rong", "John W.", "Dayna M.", "Joseph M.", "David A.", "Terrance M."), family = c("Wang", "Schmidt", "Harhay", "Bosilevac", "King", "Arthur"), sequence = c("first", "additional", "additional", "additional", "additional", "additional"), affiliation.name = c("Roman L. Hruska U.S. Meat Animal Research Center, Agricultural Research Service, U.S. Department of Agriculture, Clay Center, Nebraska.", "Roman L. Hruska U.S. Meat Animal Research Center, Agricultural Research Service, U.S. Department of Agriculture, Clay Center, Nebraska.", _x000D_
"Roman L. Hruska U.S. Meat Animal Research Center, Agricultural Research Service, U.S. Department of Agriculture, Clay Center, Nebraska.", "Roman L. Hruska U.S. Meat Animal Research Center, Agricultural Research Service, U.S. Department of Agriculture, Clay Center, Nebraska.", "Roman L. Hruska U.S. Meat Animal Research Center, Agricultural Research Service, U.S. Department of Agriculture, Clay Center, Nebraska.", "Roman L. Hruska U.S. Meat Animal Research Center, Agricultural Research Service, U.S. Department of Agriculture, Clay Center, Nebraska."_x000D_
))</t>
  </si>
  <si>
    <t>list(URL = c("http://www.liebertpub.com/doi/full-xml/10.1089/fpd.2017.2319", "http://www.liebertpub.com/doi/pdf/10.1089/fpd.2017.2319"), content.type = c("application/xml", "unspecified"), content.version = c("vor", "vor"), intended.application = c("text-mining", "similarity-checking"))</t>
  </si>
  <si>
    <t>list(key = c("B1", "B2", "B3", "B4", "B5", "B6", "B7", "B8", "B9", "B10", "B11", "B12", "B13", "B14", "B15", "B16", "B17", "B18", "B19", "B20", "B21", "B22", "B23", "B24", "B25", "B26", "B27", "B28", "B29", "B30", "B31", "B32", "B33", "B34", "B35", "B36", "B37", "B38"), doi.asserted.by = c("publisher", "publisher", "publisher", NA, "publisher", "publisher", "publisher", "publisher", "publisher", NA, "publisher", "publisher", "publisher", "publisher", "publisher", "publisher", "publisher", "publisher", _x000D_
"publisher", "publisher", "publisher", "publisher", "publisher", "publisher", "publisher", "publisher", "publisher", "publisher", "publisher", NA, "publisher", "publisher", "publisher", "publisher", "publisher", "publisher", "publisher", "publisher"), DOI = c("10.2307/30141982", "10.4315/0362-028X-71.9.1752", "10.1128/AEM.67.6.2859-2862.2001", NA, "10.1128/AEM.70.1.318-323.2004", "10.4315/0362-028X-70.2.440", "10.1128/AEM.02530-08", "10.1128/JCM.42.1.73-78.2004", "10.1128/AEM.01885-10", NA, "10.1097/QCO.0000000000000296", _x000D_
"10.1136/vr.112.25.580", "10.1128/AEM.07534-11", "10.1128/AEM.03109-13", "10.4315/0362-028X.JFP-15-101", "10.5812/jjm.23669", "10.1515/pjvs-2015-0094", "10.4315/0362-028X.JFP-16-210", "10.1080/03079457.2013.788129", "10.1016/S0966-842X(97)01099-8", "10.1046/j.1365-2958.2000.01935.x", "10.1016/S0168-1605(00)00466-9", "10.1128/AEM.01931-07", "10.1093/jac/dkm314", "10.4315/0362-028X-70.1.22", "10.1046/j.1365-2672.2003.01815.x", "10.1016/j.ijfoodmicro.2009.04.028", "10.3201/eid1701.P11101", "10.1128/AEM.03079-14", _x000D_
NA, "10.4315/0362-028X.JFP-15-598", "10.4315/0362-028X.JFP-11-427", "10.4315/0362-028X.JFP-14-253", "10.4315/0362-028X.JFP-13-077", "10.4315/0362-028X.JFP-13-388", "10.4315/0362-028X.JFP-16-113", "10.4315/0362-028X.JFP-15-014", "10.1128/AEM.00791-06"), first.page = c(NA, NA, NA, "423", NA, NA, NA, NA, NA, NA, NA, NA, NA, NA, NA, NA, NA, NA, NA, NA, NA, NA, NA, NA, NA, NA, NA, NA, NA, NA, NA, NA, NA, NA, NA, NA, NA, NA), volume = c(NA, NA, NA, "43", NA, NA, NA, NA, NA, NA, NA, NA, NA, NA, NA, NA, _x000D_
NA, NA, NA, NA, NA, NA, NA, NA, NA, NA, NA, NA, NA, NA, NA, NA, NA, NA, NA, NA, NA, NA), author = c(NA, NA, NA, "Ben Abdallah F", NA, NA, NA, NA, NA, "Centers for Disease Control and Prevention (CDC).", NA, NA, NA, NA, NA, NA, NA, NA, NA, NA, NA, NA, NA, NA, NA, NA, NA, NA, NA, NA, NA, NA, NA, NA, NA, NA, NA, NA), year = c(NA, NA, NA, "2014", NA, NA, NA, NA, NA, "2016", NA, NA, NA, NA, NA, NA, NA, NA, NA, NA, NA, NA, NA, NA, NA, NA, NA, NA, NA, "2011", NA, NA, NA, NA, NA, NA, NA, NA), journal.title = c(NA, _x000D_
NA, NA, "Iran J Public Health", NA, NA, NA, NA, NA, NA, NA, NA, NA, NA, NA, NA, NA, NA, NA, NA, NA, NA, NA, NA, NA, NA, NA, NA, NA, NA, NA, NA, NA, NA, NA, NA, NA, NA), volume.title = c(NA, NA, NA, NA, NA, NA, NA, NA, NA, "National Salmonella Surveillance Annual Report, 2013", NA, NA, NA, NA, NA, NA, NA, NA, NA, NA, NA, NA, NA, NA, NA, NA, NA, NA, NA, "National Prevalence Estimate of Pathogens in Domestic Beef Manufacturing Trimmings (Trim)", NA, NA, NA, NA, NA, NA, NA, NA))</t>
  </si>
  <si>
    <t>list(date = "2017-12-01", content.version = "tdm", delay.in.days = 0, URL = "http://www.liebertpub.com/nv/resources-tools/text-and-data-mining-policy/121/")</t>
  </si>
  <si>
    <t>2013-09</t>
  </si>
  <si>
    <t>10.4315/0362-028x.jfp-13-088</t>
  </si>
  <si>
    <t>1488-1499</t>
  </si>
  <si>
    <t>Phenotypic Characterization of Salmonella Isolated from Food Production Environments Associated with Low–Water Activity Foods</t>
  </si>
  <si>
    <t>list(given = c("Sarah", "Jay C.D.", "Peter", "Aléjandro", "Marta", "Séamus"), family = c("Finn", "Hinton", "McClure", "Amézquita", "Martins", "Fanning"), sequence = c("first", "additional", "additional", "additional", "additional", "additional"))</t>
  </si>
  <si>
    <t>list(URL = c("https://api.elsevier.com/content/article/PII:S0362028X23060520?httpAccept=text/xml", "https://api.elsevier.com/content/article/PII:S0362028X23060520?httpAccept=text/plain", "http://meridian.allenpress.com/jfp/article-pdf/76/9/1488/1687006/0362-028x_jfp-13-088.pdf", "http://meridian.allenpress.com/jfp/article-pdf/76/9/1488/1687006/0362-028x_jfp-13-088.pdf"), content.type = c("text/xml", "text/plain", "application/pdf", "unspecified"), content.version = c("vor", "vor", "vor", "vor"), _x000D_
    intended.application = c("text-mining", "text-mining", "syndication", "similarity-checking"))</t>
  </si>
  <si>
    <t>list(key = c("10.4315/0362-028X.JFP-13-088_bb0010", "10.4315/0362-028X.JFP-13-088_bb0015", "10.4315/0362-028X.JFP-13-088_bb0020", "10.4315/0362-028X.JFP-13-088_bb0025", "10.4315/0362-028X.JFP-13-088_bb0030", "10.4315/0362-028X.JFP-13-088_bb0035", "10.4315/0362-028X.JFP-13-088_bb0040", "10.4315/0362-028X.JFP-13-088_bb0045", "10.4315/0362-028X.JFP-13-088_bb0050", "10.4315/0362-028X.JFP-13-088_bb0055", "10.4315/0362-028X.JFP-13-088_bb0060", "10.4315/0362-028X.JFP-13-088_bb0065", "10.4315/0362-028X.JFP-13-088_bb0070", _x000D_
"10.4315/0362-028X.JFP-13-088_bb0075", "10.4315/0362-028X.JFP-13-088_bb0080", "10.4315/0362-028X.JFP-13-088_bb0085", "10.4315/0362-028X.JFP-13-088_bb0090", "10.4315/0362-028X.JFP-13-088_bb0095", "10.4315/0362-028X.JFP-13-088_bb0100", "10.4315/0362-028X.JFP-13-088_bb0105", "10.4315/0362-028X.JFP-13-088_bb0110", "10.4315/0362-028X.JFP-13-088_bb0115", "10.4315/0362-028X.JFP-13-088_bb0120", "10.4315/0362-028X.JFP-13-088_bb0125", "10.4315/0362-028X.JFP-13-088_bb0130", "10.4315/0362-028X.JFP-13-088_bb0135", _x000D_
"10.4315/0362-028X.JFP-13-088_bb0140", "10.4315/0362-028X.JFP-13-088_bb0145", "10.4315/0362-028X.JFP-13-088_bb0150", "10.4315/0362-028X.JFP-13-088_bb0155", "10.4315/0362-028X.JFP-13-088_bb0160", "10.4315/0362-028X.JFP-13-088_bb0165", "10.4315/0362-028X.JFP-13-088_bb0170", "10.4315/0362-028X.JFP-13-088_bb0175", "10.4315/0362-028X.JFP-13-088_bb0180", "10.4315/0362-028X.JFP-13-088_bb0185", "10.4315/0362-028X.JFP-13-088_bb0190", "10.4315/0362-028X.JFP-13-088_bb0195", "10.4315/0362-028X.JFP-13-088_bb0200", _x000D_
"10.4315/0362-028X.JFP-13-088_bb0205", "10.4315/0362-028X.JFP-13-088_bb0210", "10.4315/0362-028X.JFP-13-088_bb0215", "10.4315/0362-028X.JFP-13-088_bb0220", "10.4315/0362-028X.JFP-13-088_bb0225", "10.4315/0362-028X.JFP-13-088_bb0230", "10.4315/0362-028X.JFP-13-088_bb0235", "10.4315/0362-028X.JFP-13-088_bb0240", "10.4315/0362-028X.JFP-13-088_bb0245", "10.4315/0362-028X.JFP-13-088_bb0250", "10.4315/0362-028X.JFP-13-088_bb0255"), doi.asserted.by = c("crossref", NA, NA, "crossref", "crossref", "crossref", _x000D_
NA, "crossref", "crossref", "crossref", "crossref", "crossref", NA, "crossref", "crossref", "crossref", "crossref", "crossref", "crossref", "crossref", NA, "crossref", "crossref", "crossref", "crossref", "crossref", "crossref", NA, "crossref", "crossref", "crossref", "crossref", "crossref", "crossref", "crossref", "crossref", "crossref", "crossref", "crossref", "crossref", "crossref", "crossref", "crossref", "crossref", "crossref", "crossref", "crossref", "crossref", "crossref", "crossref"), first.page = c("150", _x000D_
NA, "185", "803", "1469", "181", NA, "3087", "311", "222", "7722", "599", "319", "605", "2597", "6580", "181", "9", "283", "501", "R183", "34", "360", "363", "1274", "1832", "184", NA, "1919", "706", "3162", "91", "10", "249", "900", "125", "227", "793", "906", "891", "3", "6308", "43", "7", "3219", "8395", "139", "771", "345", "1452"), DOI = c("10.4315/0362-028X.JFP-12-211", NA, NA, "10.1128/br.40.4.803-846.1976", "10.1128/AAC.46.5.1469-1474.2002", "10.1016/0168-1656(89)90064-3", NA, "10.1128/AEM.07534-11", _x000D_
"10.1016/j.fm.2011.11.001", "10.1038/sj.jim.7000116", "10.1128/JB.00809-06", "10.1186/1471-2164-10-599", NA, "10.1078/1438-4221-00173", "10.1128/jcm.28.12.2597-2601.1990", "10.1128/JB.187.18.6580-6583.2005", "10.4315/0362-028X-61.2.181", "10.1016/S0168-1605(98)00060-9", "10.1016/S0964-8305(03)00039-8", "10.1017/S0950268800058660", NA, "10.1016/S0966-842X(00)01913-2", "10.1016/j.vetmic.2007.12.006", "10.1128/am.21.2.363-364.1971", "10.1128/AEM.66.4.1274-1279.2000", "10.1111/j.1365-2621.1983.tb05096.x", _x000D_
"10.1016/j.foodcont.2011.11.037", NA, "10.4315/0362-028X-73.10.1919", "10.1136/vr.78.21.706", "10.1128/JB.00394-11", "10.1016/S0378-1097(99)00469-3", "10.1046/j.1365-2958.2000.01822.x", "10.1046/j.1365-2958.1998.00791.x", "10.1016/S0140-6736(87)91384-5", "10.1017/S0950268897008546", "10.4315/0362-028X.JFP-12-209", "10.1046/j.1365-2958.2002.02802.x", "10.4315/0362-028X-68.5.906", "10.1111/j.1600-0463.2007.apm_630.x", "10.1099/00221287-147-1-3", "10.1128/JB.182.22.6308-6321.2000", "10.1186/1746-6148-5-43", _x000D_
"10.1186/1471-2334-5-7", "10.1128/JB.188.9.3219-3227.2006", "10.1128/JB.00798-06", "10.1016/S0034-5288(18)32968-0", "10.1111/j.1365-2958.2010.07247.x", "10.2166/wst.1998.0661", "10.1046/j.1365-2958.2001.02337.x"), article.title = c("Low water activity foods: increased concern as vehicles of foodborne pathogens", NA, "CDC investigations: the May 1998 outbreak of Salmonella Agona linked to cereal", "Microbial water stress", "Interactions between biocide cationic agents and bacterial biofilms", "The role of extracellular polysaccharides in biofilms", _x000D_
NA, "Efficacy of biocides used in the modern food industry to control Salmonella-links between biocide tolerance and resistance to clinically relevant antimicrobial compounds", "Transcriptome sequencing of Salmonella enterica serovar Enteritidis under desiccation and starvation stress in peanut oil", "Salmonella spp. are affected by different levels of water activity in closed microcosms", "Salmonella produces an O-antigen capsule regulated by AgfD and important for environmental persistence", "The transcriptional programme of Salmonella enterica serovar Typhimurium reveals a key role for tryptophan metabolism in biofilms", _x000D_
"Resistance of bacterial strains to dry conditions: use of anhydrous silica gel in a desiccation model system", "The role of motility as a virulence factor in bacteria", "Outbreak of Salmonella Typhimurium infection traced to contaminated chocolate and caused by a strain lacking the 60-megadalton virulence plasmid", "Prevalence of surface swarming behavior in Salmonella", "Microbial stability and fate of Salmonella Enteritidis in halva, a low-moisture confection", "Significance of microbial biofilms in food industry: a review", _x000D_
"Bacterial disinfectant resistance—a challenge for the food industry", "Nationwide outbreak of human salmonellosis in Germany due to contaminated paprika and paprika-powdered potato chips", "Marshmallows cause an outbreak of infection with Salmonella Enteritidis phage type 4", "Mechanisms of biofilm resistance to antimicrobial agents", "Biofilm formation in field strains of Salmonella enterica serovar Typhimurium: Identification of a new colony morphology type and the role of SGI1 in biofilm formation", _x000D_
"Tolerance of bacteria to high concentrations of NaCl and glycerol in the growth medium", "Survival and filamentation of Salmonella enterica serovar Enteritidis PT4 and Salmonella enterica serovar Typhimurium DT104 at low water activity", "Combined effect of water activity, pH and sub-optimal temperature on growth and enterotoxin production of Staphylococcus aureus", "Survival of Salmonella in a high sugar, low water-activity, peanut butter flavored candy fondant", "Antimicrobials for treating symptomatic non-typhoidal Salmonella infection", _x000D_
"Sources and risk factors for contamination, survival, persistence, and heat resistance of Salmonella in low-moisture foods", "The estimation of doses of Salmonella Typhimurium suitable for the experimental production of disease in calves", "Genome sequences of Salmonella enterica serovar Typhimurium, Choleraesuis, Dublin, and Gallinarum strains of well-defined virulence in food-producing animals", "Flagella modulate the multicellular behavior of Salmonella Typhimurium on the community level", "AgfD, the checkpoint of multicellular and aggregative behaviour in Salmonella Typhimurium regulates at least two independent pathways", _x000D_
"Multicellular and aggregative behaviour of Salmonella Typhimurium strains is controlled by mutations in the agfD promoter", "Salmonella Ealing infections associated with consumption of infant dried milk", "National outbreak of Salmonella Senftenberg associated with infant food", "A recurrent, multistate outbreak of Salmonella serotype Agona infections associated with dry, unsweetened cereal consumption, United States, 2008", "Genetic analysis of Salmonella Enteritidis biofilm formation: critical role of cellulose", _x000D_
"Biofilm formation, cellulose production, and curli biosynthesis by Salmonella originating from produce, animal, and clinical sources", "Quantification of biofilm in microtiter plates: overview of testing conditions and practical recommendations for assessment of biofilm production by staphylo-cocci", "Biofilm exopolysaccharides: a strong and sticky framework", "Genetics of swarming motility in Salmonella enterica serovar Typhimurium: critical role for lipopolysaccharide", "Survival potential of wild type cellulose deficient Salmonella from the feed industry", _x000D_
"International outbreak of Salmonella Oranienburg due to German chocolate", "Thin aggregative fimbriae and cellulose enhance long-term survival and persistence of Salmonella", "Comparative genetics of the rdar morphotype in Salmonella", "Experimental Salmonella Typhimurium infection in calves", "Unphosphorylated CsgD controls biofilm formation in Salmonella enterica serovar Typhimurium", "Measurement of polysaccharides and proteins in biofilm extracellular polymers", "The multicellular morphotypes of Salmonella Typhimurium and Escherichia coli produce cellulose as the second component of the extracellular matrix"_x000D_
), volume = c("76", NA, "44", "40", "46", "10", NA, "78", "30", "26", "188", "10", "77", "291", "28", "187", "61", "42", "51", "115", "6", "9", "129", "21", "66", "48", "27", NA, "73", "78", "193", "180", "36", "28", "ii", "120", "76", "43", "68", "115", "147", "182", "5", "5", "188", "188", "25", "77", "37", "39"), author = c("Beuchat", NA, "Breuer", "Brown", "Campanac", "Christensen", "Clinical and Laboratory Standards Institute", "Condell", "Deng", "Eriksson de Rezende", "Gibson", "Hamilton", _x000D_
"Janning", "Josenhans", "Kapperud", "Kim", "Kotzekidou", "Kumar", "Langsrud", "Lehmacher", "Lewis", "Mah", "Malcova", "Marshall", "Mattick", "Notermans", "Nummer", "Onwuezobe", "Podolak", "Rankin", "Richardson", "Romling", "Römling", "Römling", "Rowe", "Rushdy", "Russo", "Solano", "Solomon", "Stepanovic", "Sutherland", "Toguchi", "Vestby", "Werber", "White", "White", "Wray", "Zakikhany", "Zhang", "Zogaj"), year = c("2013", NA, "1999", "1976", "2002", "1989", "2011", "2012", "2012", "2001", "2006", _x000D_
"2009", "1994", "2002", "1990", "2005", "1998", "1998", "2003", "1995", "1996", "2001", "2008", "1971", "2000", "1983", "2012", "2012", "2010", "1966", "2011", "1999", "2000", "1998", "1987", "1998", "2013", "2002", "2005", "2007", "2001", "2000", "2009", "2005", "2006", "2006", "1978", "2010", "1998", "2001"), journal.title = c("J. Food Prot.", NA, "Cereal Foods World", "Bacteriol. Rev.", "Antimicrob. Agents Chemother.", "J. Biotechnol.", NA, "Appl. Environ. Microbiol.", "Food Microbiol.", "J. Ind. Microbiol. Biotechnol.", _x000D_
"J. Bacteriol.", "BMC Genomics", "J. Appl. Microbiol.", "Int. J. Med. Microbiol.", "J. Clin. Microbiol.", "J. Bacteriol.", "J. Food Prot.", "Int. J. Food Microbiol.", "Int. Biodeterior. Biodegrad.", "Epidemiol. Infect.", "Commun. Dis. Rep. CDR Rev.", "Trends Microbiol.", "Vet. Microbiol.", "Appl. Microbiol.", "Appl. Environ. Microbiol.", "J. Food Sci.", "Food Control", "The Cochrane Library.", "J. Food Prot.", "Vet. Rec.", "J. Bacteriol.", "FEMS Microbiol. Lett.", "Mol. Microbiol.", "Mol. Microbiol.", _x000D_
"Lancet", "Epidemiol. Infect.", "J. Food Prot.", "Mol. Microbiol.", "J. Food Prot.", "APMIS", "Microbiology", "J. Bacteriol.", "BMC Vet. Res.", "BMC Infect. Dis.", "J. Bacteriol.", "J. Bacteriol.", "Res. Vet. Sci.", "Mol. Microbiol.", "Water Sci. Technol.", "Mol. Microbiol."), unstructured = c(NA, "Beuchat, L. R., E. Komitopoulou, H. Beckers, R. P. Betts, F. Bourdichon, H. M. Joosten, S. Fanning, and B. H. Ter Kuile. Persistence and survival of pathogens in dry food processing environments. Available at: http://ilsi.org/Europe/documents/Persistence%20and%20survival%20report.pdf. Accessed 10 January 2012.", _x000D_
NA, NA, NA, NA, NA, NA, NA, NA, NA, NA, NA, NA, NA, NA, NA, NA, NA, NA, NA, NA, NA, NA, NA, NA, NA, NA, NA, NA, NA, NA, NA, NA, NA, NA, NA, NA, NA, NA, NA, NA, NA, NA, NA, NA, NA, NA, NA, NA), series.title = c(NA, NA, NA, NA, NA, NA, "Performance standards for antimicrobial susceptibility testing; twenty-first informational supplement. CLSI M100-S21", NA, NA, NA, NA, NA, NA, NA, NA, NA, NA, NA, NA, NA, NA, NA, NA, NA, NA, NA, NA, NA, NA, NA, NA, NA, NA, NA, NA, NA, NA, NA, NA, NA, NA, NA, NA, NA, _x000D_
NA, NA, NA, NA, NA, NA))</t>
  </si>
  <si>
    <t>S0362028X23060520</t>
  </si>
  <si>
    <t>list(DOI = "10.13039/501100002081", name = "Irish Research Council", doi.asserted.by = "publisher", id.id = "10.13039/501100002081", id.id.type = "DOI", id.asserted.by = "publisher")</t>
  </si>
  <si>
    <t>list(date = c("2013-09-01", "2022-12-01"), content.version = c("tdm", "vor"), delay.in.days = c(0, 3378), URL = c("https://www.elsevier.com/tdm/userlicense/1.0/", "http://www.elsevier.com/open-access/userlicense/1.0/"))</t>
  </si>
  <si>
    <t>list(value = c("Elsevier", "Phenotypic Characterization of Salmonella Isolated from Food Production Environments Associated with Low–Water Activity Foods", "Journal of Food Protection", "https://doi.org/10.4315/0362-028X.JFP-13-088", "article", "Copyright © 2013 International Association for Food Protection. Published by Elsevier Inc."), name = c("publisher", "articletitle", "journaltitle", "articlelink", "content_type", "copyright"), label = c("This article is maintained by", "Article Title", _x000D_
"Journal Title", "CrossRef DOI link to publisher maintained version", "Content Type", "Copyright"))</t>
  </si>
  <si>
    <t>Veterinary Medicine International</t>
  </si>
  <si>
    <t>10.1155/2021/8812898</t>
  </si>
  <si>
    <t>2042-0048,2090-8113</t>
  </si>
  <si>
    <t>1-19</t>
  </si>
  <si>
    <t>Does Mycobacterium tuberculosis var. bovis Survival in the Environment Confound Bovine Tuberculosis Control and Eradication? A Literature Review</t>
  </si>
  <si>
    <t>&lt;jats:p&gt;Bovine tuberculosis (bTB) is one of the globe’s most common, multihost zoonoses and results in substantial socioeconomic costs for governments, farming industries, and tax payers. Despite decades of surveillance and research, surprisingly, little is known about the exact mechanisms of transmission. In particular, as a facultative intracellular pathogen, to what extent does survival of the causative agent, Mycobacterium tuberculosis var. bovis (M. bovis), in the environment constitute an epidemiological risk for livestock and wildlife? Due largely to the classical pathology of cattle cases, the received wisdom was that bTB was spread by direct inhalation and exchange of bioaerosols containing droplets laden with bacteria. Other members of the Mycobacterium tuberculosis complex (MTBC) exhibit differing host ranges, an apparent capacity to persist in environmental fomites, and they favour a range of different transmission routes. It is possible, therefore, that infection from environmental sources of M. bovis could be a disease transmission risk. Recent evidence from GPS-collared cattle and badgers in Britain and Ireland suggests that direct transmission by infectious droplets or aerosols may not be the main mechanism for interspecies transmission, raising the possibility of indirect transmission involving a contaminated, shared environment. The possibility that classical pulmonary TB can be simulated and recapitulated in laboratory animal models by ingestion of contaminated feed is a further intriguing indication of potential environmental risk. Livestock and wildlife are known to shed M. bovis onto pasture, soil, feedstuffs, water, and other fomites; field and laboratory studies have indicated that persistence is possible, but variable, under differing environmental conditions. Given the potential infection risk, it is timely to review the available evidence, experimental approaches, and methodologies that could be deployed to address this potential blind spot and control point. Although we focus on evidence from Western Europe, the concepts are widely applicable to other multihost bTB episystems.&lt;/jats:p&gt;</t>
  </si>
  <si>
    <t>list(ORCID = c("https://orcid.org/0000-0002-9077-8662", "https://orcid.org/0000-0002-1131-8335", "https://orcid.org/0000-0001-5177-9198"), authenticated.orcid = c(TRUE, TRUE, TRUE), given = c("Adrian R.", "Tom", "Robin A."), family = c("Allen", "Ford", "Skuce"), sequence = c("first", "additional", "additional"), affiliation.name = c("Agri-Food and Biosciences Institute, Veterinary Sciences Division, Bacteriology Branch, Stoney Road Stormont, Belfast BT4 3SD, Northern Ireland, UK", "Agri-Food and Biosciences Institute, Veterinary Sciences Division, Bacteriology Branch, Stoney Road Stormont, Belfast BT4 3SD, Northern Ireland, UK", _x000D_
"Agri-Food and Biosciences Institute, Veterinary Sciences Division, Bacteriology Branch, Stoney Road Stormont, Belfast BT4 3SD, Northern Ireland, UK"))</t>
  </si>
  <si>
    <t>list(URL = c("http://downloads.hindawi.com/journals/vmi/2021/8812898.pdf", "http://downloads.hindawi.com/journals/vmi/2021/8812898.xml", "http://downloads.hindawi.com/journals/vmi/2021/8812898.pdf"), content.type = c("application/pdf", "application/xml", "unspecified"), content.version = c("vor", "vor", "vor"), intended.application = c("text-mining", "text-mining", "similarity-checking"))</t>
  </si>
  <si>
    <t>list(volume.title = c("ISG—the Independent Scientific Group on Bovine Tuberculosis, Bovine TB: The Scientific Evidence A Science Base for a Sustainable Policy to Control TB in Cattle Final Report of the Independent Scientific Group on Cattle TB", NA, "A History of Uncertainty: Bovine Tuberculosis in Britain 1850 to the Present", "Policy Position on the Control and Eradication of Bovine TB", NA, NA, NA, NA, NA, NA, NA, NA, NA, NA, NA, NA, NA, NA, NA, NA, NA, NA, NA, NA, NA, NA, NA, NA, NA, NA, NA, _x000D_
NA, NA, NA, NA, NA, NA, NA, NA, NA, NA, NA, NA, NA, NA, NA, NA, NA, NA, NA, NA, NA, NA, NA, NA, NA, NA, NA, NA, NA, NA, NA, NA, NA, "Bovine Tuberculosis (TB): A Review of Cattle-To-Cattle Transmission, Risk Factors and Susceptibility", NA, NA, NA, NA, "Independent Husbandry Panel—the Role of Cattle Husbandry in the Development of a Sustainable Policy to Control M. Bovis Infection in Cattle", "A Case Control Study of Herds Which Fail the Tuberculin Test Six Months after Being De-restricted for Tuberculosis", _x000D_
NA, "Microbial Survival in the Environment", NA, NA, "A Review of the Potential Role of Cattle: Slurry in the Spread of Bovine—Tuberculosis", NA, NA, NA, "Aerosol Dispersal of Cattle Slurry on Holdings Restricted Due to Bovine Tuberculosis", NA, "Bovine Tuberculosis: An Update", NA, NA, NA, "Bovine TB in Badgers", NA, "Biology and Conservation of Musteloids", NA, NA, NA, NA, NA, NA, NA, NA, NA, NA, NA, NA, NA, NA, NA, NA, NA, NA, NA, NA, NA, NA, NA, NA, NA, NA, NA, NA, NA, NA, NA, NA, NA, NA, NA, _x000D_
NA, NA, NA, NA, NA, NA, NA, NA, NA, NA, NA, NA, NA, NA, "DPAG—Diagnostic Programme Advisory Group: Bovine TB and the Use of PCR", NA, NA, NA, NA, NA, NA, NA, NA, NA, NA, NA, NA, NA, NA, NA, NA, "Inquiry into Bovine Tuberculosis in West Cornwall, MAFF—Ministry of Agriculture, Fisheries and Food"), year = c("2007", NA, "2016", "2020", NA, NA, NA, NA, NA, NA, NA, NA, "2012", NA, NA, NA, NA, NA, NA, NA, NA, NA, NA, "2019", NA, NA, NA, NA, NA, NA, NA, NA, NA, NA, NA, NA, "2015", NA, NA, NA, NA, NA, _x000D_
NA, NA, NA, NA, NA, NA, NA, NA, NA, NA, NA, NA, NA, NA, NA, NA, NA, NA, NA, NA, NA, NA, "2011", NA, NA, "1955", "1959", "2003", "1992", NA, "1984", NA, "2000", "2014", NA, NA, NA, "1995", NA, "2008", NA, "1979", NA, "1979", NA, "2017", "2002", NA, NA, "2018", "2018", NA, NA, NA, NA, NA, NA, NA, NA, NA, NA, NA, "1991", "1971", NA, NA, NA, NA, NA, NA, NA, "2020", NA, NA, NA, NA, NA, "2013", NA, NA, NA, NA, NA, NA, NA, NA, NA, NA, NA, NA, NA, NA, NA, NA, "2007", "2010", NA, NA, NA, NA, NA, NA, NA, NA, _x000D_
NA, NA, NA, NA, NA, NA, NA, NA, "1972"), author = c("Department for Environment, Food and Rural Affairs", NA, "P. J. Atkins", "BVA—British Veterinary Association", NA, NA, NA, NA, NA, NA, NA, NA, "L. A. Corner", NA, NA, NA, NA, NA, NA, NA, NA, NA, NA, "N. L. Bachmann", NA, NA, NA, NA, NA, NA, NA, NA, NA, NA, NA, NA, "D. T. O’Mahony", NA, NA, NA, NA, NA, NA, NA, NA, NA, NA, NA, NA, NA, NA, NA, NA, NA, NA, NA, NA, NA, NA, NA, NA, NA, NA, NA, "R. A. Skuce", NA, NA, "U. Reuss", "H. Schneller", "DEFRA", _x000D_
"K. H. Christiansen", NA, "E. Mitscherlich", NA, "J. D. Collins", "L. McCallan", NA, NA, NA, "T. Hahesy", NA, "T. W. Wilsmore", NA, "J. Gallagher", NA, "MAFF", NA, "C. Buesching", "R. J. Delahay", NA, NA, "C. O'Halloran", "C. O’Halloran", NA, NA, NA, NA, NA, NA, NA, NA, NA, NA, NA, "R. A. Meyerova", "A. Blagodarnyĭ Ia", NA, NA, NA, NA, NA, NA, NA, "A. Robertson", NA, NA, NA, NA, NA, "M. E. Fecteau", NA, NA, NA, NA, NA, NA, NA, NA, NA, NA, NA, NA, NA, NA, NA, NA, "O. Courtenay", "DEFRA—Department of the Environment, Food and Rural Affairs", _x000D_
NA, NA, NA, NA, NA, NA, NA, NA, NA, NA, NA, NA, NA, NA, NA, NA, "R. Richards"), key = c("1", "2", "3", "4", "5", "6", "7", "8", "9", "10", "11", "12", "13", "14", "15", "16", "17", "18", "19", "20", "21", "22", "23", "24", "25", "26", "27", "28", "29", "30", "31", "32", "33", "34", "35", "36", "37", "38", "39", "40", "41", "42", "43", "44", "45", "46", "47", "48", "49", "50", "51", "52", "53", "54", "55", "56", "57", "58", "59", "60", "61", "62", "63", "64", "65", "66", "67", "68", "69", "70", "71", _x000D_
"72", "73", "74", "75", "76", "77", "78", "79", "80", "81", "82", "83", "84", "85", "86", "87", "88", "89", "90", "91", "92", "93", "94", "95", "96", "97", "98", "99", "100", "101", "102", "103", "104", "105", "106", "107", "108", "109", "110", "111", "112", "113", "114", "115", "116", "117", "118", "119", "120", "121", "122", "123", "124", "125", "126", "127", "128", "129", "130", "131", "132", "133", "134", "135", "136", "137", "138", "139", "140", "141", "142", "143", "144", "145", "146", "147", _x000D_
"148", "149", "150", "151", "152", "153", "154", "155"), doi.asserted.by = c(NA, "publisher", NA, NA, "publisher", "publisher", "publisher", "publisher", "publisher", "publisher", "publisher", "publisher", "crossref", "publisher", "publisher", "publisher", "publisher", "publisher", "publisher", "publisher", "publisher", "publisher", "publisher", "crossref", "publisher", "publisher", "publisher", "publisher", "publisher", "publisher", "publisher", "publisher", "publisher", "publisher", "publisher", _x000D_
"publisher", "crossref", "publisher", "publisher", "publisher", "publisher", "publisher", "publisher", "publisher", "publisher", "publisher", "publisher", "publisher", "publisher", "publisher", "publisher", "publisher", "publisher", "publisher", "publisher", "publisher", "publisher", "publisher", "publisher", "publisher", "publisher", "publisher", "publisher", "publisher", NA, "publisher", "publisher", NA, NA, NA, NA, "publisher", "crossref", "publisher", NA, NA, "publisher", "publisher", "publisher", _x000D_
NA, "publisher", NA, "publisher", NA, "publisher", NA, "publisher", NA, "crossref", "publisher", "publisher", "crossref", "crossref", "publisher", "publisher", "publisher", "publisher", "publisher", "publisher", "publisher", "publisher", "publisher", "publisher", "publisher", NA, NA, "publisher", "publisher", "publisher", "publisher", "publisher", "publisher", "publisher", NA, "publisher", "publisher", "publisher", "publisher", "publisher", NA, "publisher", "publisher", "publisher", "publisher", _x000D_
"publisher", "publisher", "publisher", "publisher", "publisher", "publisher", "publisher", "publisher", "publisher", "publisher", "publisher", "publisher", "crossref", NA, "publisher", "publisher", "publisher", "publisher", "publisher", "publisher", "publisher", "publisher", "publisher", "publisher", "publisher", "publisher", "publisher", "publisher", "publisher", "publisher", NA), DOI = c(NA, "10.1098/rspb.2013.1634", NA, NA, "10.3389/fvets.2018.00109", "10.1017/s095026881200297x", "10.1155/2012/621210", _x000D_
"10.1136/vr.100193", "10.1038/s41598-018-35652-5", "10.3390/pathogens9070592", "10.1136/vr.161.18.633-b", "10.1098/rsif.2006.0190", "10.1016/j.tvjl.2012.03.013", "10.2460/ajvr.2004.65.1483", "10.1111/tbed.12458", "10.1016/s0034-5288(02)00145-5", "10.1051/vetres:2007002", "10.3390/pathogens9050385", "10.1038/ng.477", "10.1073/pnas.1421504112", "10.1016/j.diagmicrobio.2012.09.019", "10.1016/j.ccm.2014.10.005", "10.3390/jcm9082541", "10.3389/fmicb.2019.03019", "10.1016/j.tube.2020.101948", "10.1016/j.vetmic.2020.108758", _x000D_
"10.1016/s1473-3099(20)30166-3", "10.1099/ijsem.0.002507", "10.3389/fmicb.2020.00843", "10.1016/S1473-3099(16)30139-6", "10.3389/fpubh.2018.00167", "10.1016/j.meegid.2017.04.018", "10.1128/mBio.00381-20", "10.1111/j.1365-2672.2005.02599.x", "10.1016/S1473-3099(13)70253-6", "10.1371/journal.ppat.1008632", "10.1016/j.mambio.2015.07.002", "10.1111/ele.12654", "10.1002/ece3.5282", "10.1177/0300985817741730", "10.1016/j.tube.2011.03.002", "10.1016/s1473-3099(20)30148-1", "10.1016/j.cell.2020.02.026", _x000D_
"10.1016/j.cell.2020.03.057", "10.5588/ijtld.18.0173", "10.1111/ina.12232", "10.1371/journal.pone.0227005", "10.1128/iai.00507-17", "10.3389/fvets.2018.00306", "10.1080/00480169.2014.968229", "10.1099/mic.0.073379-0", "10.1016/j.prevetmed.2013.08.008", "10.3390/pathogens9020120", "10.1128/genomea.00471-16", "10.1017/s0950268898001897", "10.1038/srep12318", "10.1053/rvsc.2000.0422", "10.3201/eid1712.101786", "10.1136/vr.105085", "10.1128/aem.70.5.2989-3004.2004", "10.1128/aem.00998-10", "10.1136/vr.d1091", _x000D_
"10.1016/j.vetmic.2003.12.006", "10.1053/tvjl.2000.0482", NA, "10.1136/vr.118.26.718", "10.1136/vr.123.13.340", NA, NA, NA, NA, "10.1016/0962-8479(95)90591-x", "10.1007/978-3-642-69974-0", "10.1016/0007-1935(89)90075-4", NA, NA, "10.1016/0167-5877(93)90025-o", "10.1016/j.tvjl.2016.03.021", "10.1046/j.1365-2672.2000.01190.x", NA, "10.1016/j.rvsc.2005.11.005", NA, "10.1136/vr.98.1.9", NA, "10.1017/s0950268807009909", NA, "10.1128/jcm.00762-15", NA, "10.1053/tvjl.2001.0667", "10.3201/eid2512.190012", _x000D_
"10.1186/2046-0481-62-6-390", "10.1136/vr.k4452", "10.1136/vr.k3955", "10.1016/j.vetmic.2016.01.025", "10.2307/4136", "10.1136/vr.158.13.455-b", "10.1016/j.mambio.2009.07.003", "10.1016/j.apsoil.2015.08.015", "10.1126/science.aax4851", "10.1038/nrg2798", "10.1038/s41396-019-0572-z", "10.1111/1462-2920.13810", "10.1111/jam.12166", "10.1017/s0022172400068984", NA, NA, "10.1371/journal.pone.0156037", "10.1371/journal.pntd.0008276", "10.1371/journal.pntd.0005553", "10.1016/S2213-2600(20)30323-4", "10.1016/j.ajic.2019.06.023", _x000D_
"10.1038/s41598-020-70097-9", "10.1016/j.prevetmed.2010.03.009", NA, "10.1002/mbo3.872", "10.2460/ajvr.80.1.87", "10.7589/0090-3558-42.4.853", "10.4061/2011/765430", "10.1590/s1678-9946201759040", NA, "10.1016/0378-1135(85)90021-5", "10.2460/ajvr.78.1.57", "10.1098/rsbl.2006.0468", "10.1371/journal.pone.0176315", "10.1017/s0022172400043953", "10.1186/1746-6148-3-23", "10.1016/j.jctube.2019.100106", "10.5588/pha.19.0013", "10.1016/j.prevetmed.2020.105054", "10.1371/journal.pone.0173811", "10.1128/aem.71.4.1946-1952.2005", _x000D_
"10.1111/j.1472-765x.2006.01983.x", "10.1371/journal.pone.0017916", "10.1371/journal.pone.0068648", "10.1371/journal.pone.0142079", "10.1007/978-1-4939-7037-7_5", "10.1136/vr.161.24.817", NA, "10.1371/journal.pone.0027369", "10.1371/journal.pone.0058374", "10.1186/s12917-017-1048-x", "10.1111/1751-7915.13518", "10.3390/pathogens9060421", "10.1016/j.ympev.2019.106559", "10.1016/j.diagmicrobio.2003.09.014", "10.1371/journal.pone.0233837", "10.1111/jam.13090", "10.1164/rccm.201904-0905le", "10.1128/jcm.02483-16", _x000D_
"10.3389/fcimb.2019.00351", "10.1038/s41591-020-0894-4", "10.1038/s41598-020-59771-0", "10.1038/s41598-020-59957-6", "10.1128/JCM.00670-20", NA), first.page = c(NA, NA, NA, NA, NA, NA, NA, NA, NA, NA, NA, NA, "166", NA, NA, NA, NA, NA, NA, NA, NA, NA, NA, "3019", NA, NA, NA, NA, NA, NA, NA, NA, NA, NA, NA, NA, "484", NA, NA, NA, NA, NA, NA, NA, NA, NA, NA, NA, NA, NA, NA, NA, NA, NA, NA, NA, NA, NA, NA, NA, NA, NA, NA, NA, NA, NA, NA, "53", "51", NA, NA, NA, NA, NA, "35", NA, NA, NA, NA, NA, NA, _x000D_
NA, NA, "546", NA, NA, NA, NA, "90", NA, NA, "510", "356", NA, NA, NA, NA, NA, NA, NA, NA, NA, NA, NA, "71", "48", NA, NA, NA, NA, NA, NA, NA, NA, NA, NA, NA, NA, NA, "1083", NA, NA, NA, NA, NA, NA, NA, NA, NA, NA, NA, NA, NA, NA, NA, NA, "817", NA, NA, NA, NA, NA, NA, NA, NA, NA, NA, NA, NA, NA, NA, NA, NA, NA, NA), article.title = c(NA, NA, NA, NA, NA, NA, NA, NA, NA, NA, NA, NA, "The distribution of Mycobacterium bovis infection in naturally infected badgers", NA, NA, NA, NA, NA, NA, NA, NA, NA, _x000D_
NA, "Key transitions in the evolution of rapid and slow growing mycobacteria identified by comparative genomics", NA, NA, NA, NA, NA, NA, NA, NA, NA, NA, NA, NA, "Badger (Meles meles) contact metrics in a medium density population", NA, NA, NA, NA, NA, NA, NA, NA, NA, NA, NA, NA, NA, NA, NA, NA, NA, NA, NA, NA, NA, NA, NA, NA, NA, NA, NA, NA, NA, NA, "Tuberkelbakterien im kot tuberkulin‐positiver rinder und ihre weide‐hygienische bedeutung", "Untersuchungen uber die lebenfahigkeit von tuberkelbakterien des abwassers auf beregneten weideflachen", _x000D_
NA, NA, NA, NA, NA, "Tuberculosis in cattle: reducing the risk of herd exposure", NA, NA, NA, NA, NA, NA, NA, NA, "Causes of ill health and natural death in badgers in Gloucestershire", NA, NA, NA, "Communication amongst the musteloids: signs, signals and cues", "The status of Mycobacterium bovis infection in UK wild mammals: a review", NA, NA, "Mycobacterium bovis in pet cats", "Mycobacterium bovis infection in working foxhounds", NA, NA, NA, NA, NA, NA, NA, NA, NA, NA, NA, "Association of tick-borne encephalitis with other infections", _x000D_
"The role of ticks in the transmission of tuberculosis mycobacteria", NA, NA, NA, NA, NA, NA, NA, "TB knowledge exchange", NA, NA, NA, NA, NA, "Persistence of Mycobacterium avium subsp. paratuberculosis in soil, crops, and ensiled feed following manure spreading on infected dairy farms", NA, NA, NA, NA, NA, NA, NA, NA, NA, NA, NA, NA, NA, NA, NA, NA, "Performance of an environmental test to detect Mycobacterium bovis infection in badger social groups", NA, NA, NA, NA, NA, NA, NA, NA, NA, NA, NA, _x000D_
NA, NA, NA, NA, NA, NA, NA), volume = c(NA, NA, NA, NA, NA, NA, NA, NA, NA, NA, NA, NA, "194", NA, NA, NA, NA, NA, NA, NA, NA, NA, NA, "10", NA, NA, NA, NA, NA, NA, NA, NA, NA, NA, NA, NA, "80", NA, NA, NA, NA, NA, NA, NA, NA, NA, NA, NA, NA, NA, NA, NA, NA, NA, NA, NA, NA, NA, NA, NA, NA, NA, NA, NA, NA, NA, NA, "4", "8", NA, NA, NA, NA, NA, "5", NA, NA, NA, NA, NA, NA, NA, NA, "105", NA, NA, NA, NA, "164", NA, NA, "183", "183", NA, NA, NA, NA, NA, NA, NA, NA, NA, NA, NA, "69", "7", NA, NA, NA, _x000D_
NA, NA, NA, NA, NA, NA, NA, NA, NA, NA, "54", NA, NA, NA, NA, NA, NA, NA, NA, NA, NA, NA, NA, NA, NA, NA, NA, "161", NA, NA, NA, NA, NA, NA, NA, NA, NA, NA, NA, NA, NA, NA, NA, NA, NA, NA), journal.title = c(NA, NA, NA, NA, NA, NA, NA, NA, NA, NA, NA, NA, "The Veterinary Journal", NA, NA, NA, NA, NA, NA, NA, NA, NA, NA, "Frontiers in Microbiology", NA, NA, NA, NA, NA, NA, NA, NA, NA, NA, NA, NA, "Mammalian Biology", NA, NA, NA, NA, NA, NA, NA, NA, NA, NA, NA, NA, NA, NA, NA, NA, NA, NA, NA, NA, NA, _x000D_
NA, NA, NA, NA, NA, NA, NA, NA, NA, "Rindertuberculose", "Ridertuberk Brucell", NA, NA, NA, NA, NA, "Cattle Practice", NA, NA, NA, NA, NA, NA, NA, NA, "Veterinary Record", NA, NA, NA, NA, "Journal of Veterinary Science", NA, NA, "Veterinary Record", "Veterinary Record", NA, NA, NA, NA, NA, NA, NA, NA, NA, NA, NA, "Klinicheskaya Meditsina", "Veterinariia", NA, NA, NA, NA, NA, NA, NA, NA, NA, NA, NA, NA, NA, "The Canadian Veterinary Journal", NA, NA, NA, NA, NA, NA, NA, NA, NA, NA, NA, NA, NA, NA, _x000D_
NA, NA, "The Veterinary Record", NA, NA, NA, NA, NA, NA, NA, NA, NA, NA, NA, NA, NA, NA, NA, NA, NA, NA), issue = c(NA,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_x000D_
NA, NA, NA, NA, NA, NA, NA, NA, NA, NA, NA, NA, NA, NA, NA, NA, NA, NA, NA, NA, NA, NA, "11", NA, NA, NA, NA, NA, NA, NA, NA, NA, NA, NA, NA, NA, NA, NA, NA, "24", NA, NA, NA, NA, NA, NA, NA, NA, NA, NA, NA, NA, NA, NA, NA, NA, NA, NA))</t>
  </si>
  <si>
    <t>8812898,8812898</t>
  </si>
  <si>
    <t>list(name = c("gronomique", "Department of Agriculture, Environment and Rural Affairs for Northern Ireland"))</t>
  </si>
  <si>
    <t>list(date = "2021-02-05", content.version = "unspecified", delay.in.days = 0, URL = "https://creativecommons.org/licenses/by/4.0/")</t>
  </si>
  <si>
    <t>Applied Biosafety</t>
  </si>
  <si>
    <t>2023-09-01</t>
  </si>
  <si>
    <t>10.1089/apb.2023.0004</t>
  </si>
  <si>
    <t>1535-6760,2470-1246</t>
  </si>
  <si>
    <t>192-198</t>
  </si>
  <si>
    <t>Evaluation of Pressurized Steam Disinfection of Surfaces Contaminated by &lt;i&gt;Mycobacterium terrae&lt;/i&gt;: A Surrogate for &lt;i&gt;Mycobacterium bovis&lt;/i&gt;</t>
  </si>
  <si>
    <t>list(ORCID = c("https://orcid.org/0000-0002-1322-6514", NA, NA), authenticated.orcid = c(FALSE, NA, NA), given = c("Jiewen", "Maria", "Elizabeth"), family = c("Guan", "Chan", "Rohonczy"), sequence = c("first", "additional", "additional"), affiliation.name = c("Ottawa Laboratory (Fallowfield), Canadian Food Inspection Agency, Ottawa, Canada.", "Ottawa Laboratory (Fallowfield), Canadian Food Inspection Agency, Ottawa, Canada.", "Ottawa Laboratory (Fallowfield), Canadian Food Inspection Agency, Ottawa, Canada."_x000D_
))</t>
  </si>
  <si>
    <t>list(URL = c("https://www.liebertpub.com/doi/full-xml/10.1089/apb.2023.0004", "https://www.liebertpub.com/doi/pdf/10.1089/apb.2023.0004"), content.type = c("application/xml", "unspecified"), content.version = c("vor", "vor"), intended.application = c("text-mining", "similarity-checking"))</t>
  </si>
  <si>
    <t>list(key = c("B2", "B4", "B6", "B8", "B9", "B10", "B11", "B12", "B13", "B14", "B15", "B16", "B17", "B18", "B19", "B20", "B21", "B22", "B23", "B24", "B26"), doi.asserted.by = c("publisher", "publisher", "publisher", "publisher", "publisher", NA, "publisher", "publisher", "publisher", "publisher", "publisher", "publisher", "publisher", "publisher", "publisher", "publisher", "publisher", NA, "publisher", "publisher", "publisher"), DOI = c("10.1016/s0034-5288(02)00145-5", "10.1016/j.vetmic.2009.08.029", _x000D_
"10.1097/MRM.0000000000000059", "10.15407/agrisp2.02.026", "10.1177/1535676017719846", NA, "10.1637/10697-101713-Reg.1", "10.3390/antibiotics9090544", "10.3168/jds.2014-8939", "10.1128/AEM.04042-15", "10.1016/j.ijfoodmicro.2009.10.009", "10.1111/j.1365-2672.2007.03647.x", "10.1089 = fpd.2009.0500", "10.1016/j.ajic.2011.11.013", "10.1186/s13104-015-1534-9", "10.1093/jaoac/90.3.817", "10.1016/s0166-0934(03)00192-7", NA, "10.1128/IAI.73.10.6467-6471.2005", "10.1098/rsif.2006.0190", "10.1016/S0260-8774(00)00048-0"_x000D_
), issue = c(NA, NA, NA, NA, NA, "2", NA, NA, NA, NA, NA, NA, NA, NA, NA, NA, NA, NA, NA, NA, NA), first.page = c(NA, NA, NA, NA, NA, "100", NA, NA, NA, NA, NA, NA, NA, NA, NA, NA, NA, NA, NA, NA, NA), volume = c(NA, NA, NA, NA, NA, "77", NA, NA, NA, NA, NA, NA, NA, NA, NA, NA, NA, NA, NA, NA, NA), author = c(NA, NA, NA, NA, NA, "Guan J", NA, NA, NA, NA, NA, NA, NA, NA, NA, NA, NA, NA, NA, NA, NA), year = c(NA, NA, NA, NA, NA, "2013", NA, NA, NA, NA, NA, NA, NA, NA, NA, NA, NA, NA, NA, NA, NA), journal.title = c(NA, _x000D_
NA, NA, NA, NA, "Can J Vet Res", NA, NA, NA, NA, NA, NA, NA, NA, NA, NA, NA, NA, NA, NA, NA), unstructured = c(NA, NA, NA, NA, NA, NA, NA, NA, NA, NA, NA, NA, NA, NA, NA, NA, NA, "22. ASTM E2197-02. Standard Quantitative Disk Carrier Test Method for Determining the Bactericidal, Virucidal, Fungicidal, Mycobactericidal and Sporicidal Activities of Liquid Chemical Germicides. West Conshohocken: ASTM; 2002.", NA, NA, NA))</t>
  </si>
  <si>
    <t>list(date = "2023-09-01", content.version = "tdm", delay.in.days = 0, URL = "https://www.liebertpub.com/nv/resources-tools/text-and-data-mining-policy/121/")</t>
  </si>
  <si>
    <t>Frontiers in Cellular and Infection Microbiology</t>
  </si>
  <si>
    <t>10.3389/fcimb.2020.615049</t>
  </si>
  <si>
    <t>2235-2988</t>
  </si>
  <si>
    <t>2021-01-29</t>
  </si>
  <si>
    <t>Survival and Control of Campylobacter in Poultry Production Environment</t>
  </si>
  <si>
    <t>https://doi.org/10.3389/fcimb.2020.615049</t>
  </si>
  <si>
    <t>&lt;jats:p&gt;&lt;jats:italic&gt;Campylobacter&lt;/jats:italic&gt; species are Gram-negative, motile, and non–spore-forming bacteria with a unique helical shape that changes to filamentous or coccoid as an adaptive response to environmental stresses. The relatively small genome (1.6 Mbp) of &lt;jats:italic&gt;Campylobacter&lt;/jats:italic&gt; with unique cellular and molecular physiology is only understood to a limited extent. The overall strict requirement of this fastidious microorganism to be either isolated or cultivated in the laboratory settings make itself to appear as a weak survivor and/or an easy target to be inactivated in the surrounding environment of poultry farms, such as soil, water source, dust, surfaces and air. The survival of this obligate microaerobic bacterium from poultry farms to slaughterhouses and the final poultry products indicates that &lt;jats:italic&gt;Campylobacter&lt;/jats:italic&gt; has several adaptive responses and/or environmental niches throughout the poultry production chain. Many of these adaptive responses remain puzzles. No single control method is yet known to fully address &lt;jats:italic&gt;Campylobacter&lt;/jats:italic&gt; contamination in the poultry industry and new intervention strategies are required. The aim of this review article is to discuss the transmission, survival, and adaptation of &lt;jats:italic&gt;Campylobacter&lt;/jats:italic&gt; species in the poultry production environments. Some approved and novel control methods against &lt;jats:italic&gt;Campylobacter&lt;/jats:italic&gt; species throughout the poultry production chain will also be discussed.&lt;/jats:p&gt;</t>
  </si>
  <si>
    <t>Front. Cell. Infect. Microbiol.</t>
  </si>
  <si>
    <t>list(given = c("Mohammed J.", "Xiaonan"), family = c("Hakeem", "Lu"), sequence = c("first", "additional"))</t>
  </si>
  <si>
    <t>list(URL = "https://www.frontiersin.org/articles/10.3389/fcimb.2020.615049/full", content.type = "unspecified", content.version = "vor", intended.application = "similarity-checking")</t>
  </si>
  <si>
    <t>list(key = c("B1", "B2", "B3", "B4", "B5", "B6", "B7", "B8", "B9", "B10", "B11", "B12", "B13", "B14", "B15", "B16", "B17", "B18", "B19", "B20", "B21", "B22", "B23", "B24", "B25", "B26", "B27", "B28", "B29", "B30", "B31", "B32", "B33", "B34", "B35", "B36", "B37", "B38", "B39", "B40", "B41", "B42", "B43", "B44", "B45", "B46", "B47", "B48", "B49", "B50", "B51", "B52", "B53", "B54", "B55", "B56", "B57", "B58", "B59", "B60", "B61", "B62", "B63", "B64", "B65", "B66", "B67", "B68", "B69", "B70", "B71", _x000D_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_x000D_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doi.asserted.by = c("publisher", "publisher", _x000D_
"publisher", "publisher", "publisher", "publisher", "publisher", "publisher", "publisher", "publisher", "publisher", "publisher", NA, "publisher", "publisher", NA, "crossref", "publisher", "publisher", "publisher", "publisher", "publisher", "publisher", "crossref", "publisher", "publisher", "publisher", "publisher", "publisher", "publisher", "publisher", "publisher", "publisher", "publisher", "publisher", NA, "publisher", "publisher", "publisher", "publisher", "publisher", "publisher", "publisher", _x000D_
"publisher", NA, NA, "crossref", "publisher", "publisher", "publisher", "publisher", "publisher", "crossref", "publisher", "crossref", "publisher", "publisher", "publisher", "publisher", "publisher", "publisher", "publisher", "publisher", "publisher", "publisher", "crossref", "publisher", "publisher", "publisher", "publisher", "publisher", "crossref", "crossref", "publisher", "publisher", "publisher", "publisher", "publisher", "publisher", "publisher", "publisher", "publisher", "publisher", "publisher", _x000D_
"publisher", "publisher", "publisher", NA, "publisher", "crossref", "publisher", "publisher", "publisher", "publisher", "publisher", "publisher", "publisher", "publisher", "publisher", "publisher", "publisher", "publisher", "publisher", "publisher", "publisher", "publisher", "publisher", "publisher", "publisher", "publisher", "publisher", "publisher", "publisher", "publisher", "publisher", "publisher", "publisher", "publisher", "publisher", NA, "publisher", "publisher", "publisher", "publisher", _x000D_
"publisher", "publisher", "publisher", "publisher", "publisher", "publisher", "publisher", "publisher", "publisher", NA, "publisher", "crossref", "publisher", "publisher", "publisher", "publisher", "publisher", "publisher", NA, "publisher", "publisher", "publisher", "crossref", "publisher", "publisher", "publisher", "publisher", "publisher", NA, "publisher", "crossref", "publisher", "publisher", "publisher", "publisher", "publisher", "publisher", "crossref", "publisher", "publisher", "publisher", _x000D_
"publisher", "publisher", "crossref", "publisher", "publisher", "publisher", "publisher", "publisher", "publisher", NA, "crossref", "publisher", "publisher", "publisher", "publisher", "publisher", "publisher", "publisher", "publisher", "publisher", "publisher", "crossref", "publisher", "publisher", "publisher", "publisher", "publisher", "publisher", "publisher", "publisher", "publisher"), first.page = c("732", "1201", "1057", "88", "1", "990", "6379", "2201", NA, "987", "6003", "6242", NA, "1232", _x000D_
"1278", NA, "2365", "43", "1689", "184", "328", "233", "472", "88", "3298", "1", "1303", "26", "5794", "6554", "232", "660", "213", "237", "323", "e2900", "27", "621", "607", "438", "88", "e00072", "1896", "715", "328", "495", NA, "1592", NA, "1117", "238", "130", "1154", "507", "533", "733", "916", "1105", "262", NA, "28", "1457", "438", "8", "6733", "1764", "421", "22", "29", "4682", "1505", "2713", "3917", "6887", "1469", "471", "1646", "269", "6220", "115", "862", "6292", "601", "e01364", NA, _x000D_
NA, NA, NA, "413", "355", "2937", "255", "111", "151", "18", "687", "187", "279", "4209", "105", "2248", "567", NA, "7525", "953", "3666", "510", "691", "1326", "1592", "317", "726", "10", "4358", NA, "49", "169", "669", "304", NA, "43", "296", "1277", "623", "e114254", "4343", "8605", "445", "169", "1", NA, NA, "104", NA, "665", "987", "141", "157", "2233", "8", NA, "225", NA, "1607", "50", "1955", "57", "95", "S98", "2736", "40", "1007", NA, "153", "101", "219", "9", "1213", "713", "1463", "31", _x000D_
"1150", "1557", "1705", "1763", "1199", "89", "133", "639", NA, NA, NA, "279", "683", NA, "1913", NA, NA, "260", "122", "479", "2347", "275", "2126", "219", "53", "817", "1014", "314", "2325", "770", "1021", "665", "286", "208", NA), DOI = c("10.2307/1592708", "10.1086/319760", "10.1111/j.1439-0426.2011.01763.x", "10.1016/j.foodcont.2013.09.065", "10.1016/j.meatsci.2012.12.008", "10.1016/j.phymed.2011.02.013", "10.1128/AEM.05493-11", "10.3382/ps.2012-03004", "10.3389/fcimb.2016.00154", "10.1128/AEM.71.2.987-992.2005", _x000D_
"10.2147/IJN.S35347", "10.1128/IAI.70.11.6242-6250.2002", NA, "10.1093/ps/83.7.1232", "10.4315/0362-028X.JFP-11-418", NA, "10.1128/AEM.54.10.2365-2370.1988", "10.1093/japr/9.1.43", "10.1093/ps/79.11.1689", "10.4315/0362-028x-64.2.184", "10.1128/JCM.03029-13", "10.1093/japr/11.3.233", "10.1093/infdis/157.3.472", "10.1128/AEM.44.1.88-92.1982", "10.1128/JB.181.10.3298-3302.1999", "10.1016/j.anifeedsci.2010.03.007", "10.1093/ps/77.9.1303", "10.1093/ps/86.1.26", "10.1128/AEM.02991-05", "10.1128/AEM.71.11.6554-6563.2005", _x000D_
"10.1186/1471-2180-10-232", "10.1128/JCM.02608-14", "10.1017/S0950268800001333", "10.1080/10408390701856272", "10.1080/19490976.2017.1279380", NA, "10.1016/0065-2571(84)90007-4", "10.1124/pr.58.3.10", "10.1016/j.fm.2006.12.005", "10.4315/0362-028X-51.6.438", "10.1186/s40168-018-0477-5", "10.1128/CMR.00072-18", "10.4315/0362-028.JFP-11-322", "10.2307/1593118", NA, NA, "10.1201/9781420028737", "10.1128/AAC.01242-08", "10.1371/journal.pmed.1002184", "10.3382/ps.2012-02493", "10.1128/AAC.01242-08", "10.1016/j.ijfoodmicro.2012.05.020", _x000D_
"10.1128/AEM.44.5.1154-1158.1982", "10.4315/0362-028X-45.6.507", "10.1128/AEM.47.3.533-536.1984", "10.4315/0362-028X-72.4.733", "10.1017/S095026881100118X", "10.1016/j.foodres.2009.05.009", "10.1093/oxfordjournals.aje.a114097", "10.1371/journal.pone.0078543", "10.1016/j.fm.2014.05.001", "10.1093/jac/dky557", "10.2307/1591433", "10.1111/j.1365-2958.2005.04525.x", "10.1128/AEM.02162-14", "10.1128/IAI.61.5.1764-1771.1993", "10.1046/j.1462-2920.2001.00213.x", "10.1128/AEM.01195-20", "10.1128/AEM.69.8.4343-4351.2003", _x000D_
"10.1111/j.1742-4658.2006.05469.x", "10.1046/j.1462-2920.2001.00213.x", "10.1128/AEM.61.7.2713-2719.1995", "10.1128/AEM.64.10.3917-3922.1998", "10.1128/AEM.00451-08", "10.1099/jmm.0.022426-0", "10.1111/j.1365-2958.2004.03988.x", "10.1111/j.1365-2958.2006.05336.x", "10.1046/j.1472-765X.2001.00994.x", "10.1128/AEM.68.12.6220-6236.2002", "10.1046/j.1365-2672.1999.00806.x", "10.1016/j.fm.2010.11.003", "10.1128/AEM.00993-09", "10.1017/s0950268800051025", "10.1128/mBio.01364-14", "10.1371/journal.pone.0022300", _x000D_
"10.3389/fmicb.2012.00012", "10.3389/fmicb.2018.02452", NA, "10.1017/S0950268800052122", "10.2307/1591879", "10.1128/JB.183.9.2937-2942.2001", "10.1111/j.1439-0396.2005.00603.x", "10.1038/nrd2683", "10.1016/S0168-1605(02)00027-2", "10.1186/1757-4749-6-18", "10.1128/CMR.00006-15", "10.1016/j.ijfoodmicro.2004.04.019", "10.1128/JCM.39.1.279-284.2001", "10.1016/j.ejmech.2010.06.015", "10.1111/j.1541-4337.2004.tb00060.x", "10.1128/AEM.67.5.2248–2254.2001", "10.1080/00071660701573094", "10.1038/srep43354", _x000D_
"10.1128/AEM.02703-13", "10.3390/microorganisms8030389", "10.1128/IAI.66.8.3666-3672.1998", "10.1128/JCM.37.3.510-517.1999", "10.1046/j.1365-2958.1999.01376.x", "10.4315/0362-028X-58.12.1326", "10.4315/0362-028X.JFP-10-387", "10.1038/nrmicro2315", "10.1089/fpd.2018.2489", "10.1186/1472-6882-6-10", "10.1128/IAI.69.7.4358-4365.2001", "10.1371/journal.pone.0216545", "10.1016/j.ijfoodmicro.2015.10.011", "10.1016/j.fm.2015.07.014", "10.1038/nrgastro.2011.191", "10.1016/j.ijfoodmicro.2012.11.006", NA, _x000D_
"10.1016/j.meatsci.2008.05.028", "10.2307/1592181", "10.1017/S0950268813002069", "10.1111/j.1365-2672.2006.02903.x", "10.1371/journal.pone.0114254", "10.1128/AEM.69.8.4343-4351.2003", "10.1128/AEM.01090-10", "10.1111/j.1469-0691.2012.03852.x", "10.1093/ps/82.1.169", "10.1093/ps/82.1.169", "10.3389/fmicb.2015.01129", "10.3389/fmicb.2015.01263", "10.1016/j.jfoodeng.2013.09.029", NA, "10.1038/35001088", "10.1128/AEM.59.4.987-996.1993", "10.1016/s0378-1135(01)00382-0", "10.1016/j.ijfoodmicro.2014.09.013", _x000D_
"10.1017/S0950268812000040", "10.1111/j.1708-8305.2010.00471.x", "10.1201/9780203590874", "10.1016/S0378-1135(02)00378-4", NA, "10.1086/320704", "10.3390/microorganisms5030050", "10.1021/jf072591j", "10.1007/978-1-4612-1964-4_2", "10.1079/AHRR200244", "10.1016/j.ijfoodmicro.2010.03.039", "10.3748/wjg.v22.i9.2736", "10.1016/j.provac.2013.06.008", "10.3201/eid1706.101272", NA, "10.1017/S002217240006592X", "10.1017/S0950268800054571", "10.1017/s0950268800054571", "10.1136/bmj.2.6078.9", "10.1086/508201", _x000D_
"10.1128/AEM.68.2.713-719.2002", "10.4315/0362-028X-67.7.1463", "10.1007/s00203-006-0119-3", "10.1128/AEM.44.5.1150-1153.1982", "10.4315/0362-028X-66.9.1557", "10.4315/0362-028X-64.11.1705", "10.3382/ps.2010-00659", "10.1016/j.foodcont.2010.02.003", "10.1099/13500872-145-1-89", "10.1128/AEM.40.1.133-144.1980", "10.1089/fpd.2012.1389", "10.3389/fmicb.2017.01908", "10.3389/fmicb.2017.00913", "10.1371/journal.pone.0121313", "10.3390/ani10020279", "10.4315/0362-028X-59.7.683", NA, "10.1128/AEM.58.6.1913-1917.1992", _x000D_
"10.3389/fmicb.2015.00567", "10.3389/fmicb.2016.01877", "10.1128/IAI.72.1.260-268.2004", "10.1099/00207713-23-2-122", "10.21037/atm.2016.12.52", "10.1128/AEM.03693-15", "10.1016/j.vetmic.2005.06.002", "10.4315/0362-028X.JFP-19-146", "10.1111/j.1365-2672.1997.tb03576.x", "10.1016/S0168-1605(01)00463-9", "10.1093/ps/80.6.817", "10.1093/ps/80.6.817", "10.1093/ps/76.2.314", "10.1128/AEM.02149-10", "10.4315/0362-028X-64.6.770", "10.1046/j.1365-2958.1997.2861650.x", "10.1038/nrmicro1718", "10.1016/j.jep.2008.11.001", _x000D_
"10.3382/ps.2011-01519", "10.3389/fphar.2016.00201"), article.title = c("Shedding and colonization of Campylobacter jejuni in broilers from day-of-hatch to slaughter age", "Campylobacter jejuni infections: update on emerging issues and trends", "Effects of dietary thymol-carvacrol on growth performance, hematological parameters and tissue composition of juvenile rainbow trout, Oncorhynchus mykiss", "Zinc oxide nanoparticles loaded active packaging, a challenge study against Salmonella typhimurium and Staphylococcus aureus in ready-to-eat poultry meat", _x000D_
"Effect of high carbon dioxide atmosphere packaging and soluble gas stabilization pre-treatment on the shelf-life and quality of chicken drumsticks", "Antibacterial and synergy of a flavanonol rhamnoside with antibiotics against clinical isolates of methicillin-resistant Staphylococcus aureus (MRSA)", "Biocontrol of Listeria monocytogenes and Escherichia coli O157: H7 in meat by using phages immobilized on modified cellulose membranes", "Evaluation of nanoparticle-encapsulated outer membrane proteins for the control of Campylobacter jejuni colonization in chickens", _x000D_
"Age-related differences in the luminal and mucosa-associated gut microbiome of broiler chickens and shifts associated with Campylobacter jejuni infection", "Protozoan Acanthamoeba polyphaga as a potential reservoir for Campylobacter jejuni", "Antimicrobial activity of metal oxide nanoparticles against Gram-positive and Gram-negative bacteria: a comparative study", "DNA sequence and mutational analyses of the pVir plasmid of", "Contamination of poultry during processing", "Effects of carcass washers on Campylobacter contamination in large broiler processing plants", _x000D_
"Ranking the disease burden of 14 pathogens in food sources in the United States using attribution data from outbreak investigations and expert elicitation", NA, "Colonization of gastrointestinal tracts of chicks by", "Presence and level of Campylobacter spp. on broiler carcasses throughout the processing plant", "Effects of hot water application after defeathering on the levels of Campylobacter, coliform bacteria, and Escherichia coli on broiler carcasses", "Presence and level of Campylobacter, coliforms, Escherichia coli, and total aerobic bacteria recovered from broiler parts with and without skin", _x000D_
"Comparison of characteristics of patients infected by Campylobacter jejuni, Campylobacter coli, and Campylobacter fetus", "Visible ingesta on prechill carcasses does not affect the microbiological quality of broiler carcasses after immersion chilling", "Experimental Campylobacter jejuni infection in humans", "Campylobacter jejuni survival in chicken meat as a function of temperature", "A novel Campylobacter jejuni two-component regulatory system important for temperature-dependent growth and colonization", _x000D_
"Essential oils in poultry nutrition: Main effects and modes of action", "Incidence of Campylobacter in crops of preharvest market-age broiler chickens", "Recovery of Campylobacter from commercial broiler hatchery trayliners", "Lack of evidence for vertical transmission of Campylobacter spp. in chickens", "Bacteriophage therapy to reduce Campylobacter jejuni colonization of broiler chickens", "The in-vivo efficacy of two administration routes of a phage cocktail to reduce numbers of Campylobacter coli and Campylobacter jejuni in chickens", _x000D_
"Campylobacter concisus pseudo-outbreak caused by improved culture conditions", "Increased colonization potential of Campylobacter jejuni strain 81116 after passage through chickens and its implication on the rate of transmission within flocks", "Physiology and genetics of Listeria monocytogenes survival and growth at cold temperatures", "Campylobacter jejuni transducer like proteins: chemotaxis and beyond", "Phase I clinical trial of curcumin, a chemopreventive agent, in patients with high-risk or pre-malignant lesions", _x000D_
"Quantitative analysis of dose-effect relationships: the combined effects of multiple drugs or enzyme inhibitors", "Theoretical basis, experimental design, and computerized simulation of synergism and antagonism in drug combination studies", "Combined effect of oregano essential oil and modified atmosphere packaging on shelf-life extension of fresh chicken breast meat, stored at 4 °C", "Horizontal spread of human and poultry-derived strains of Campylobacter jejuni among broiler chicks held in incubators and shipping boxes", _x000D_
"The effect of the timing of exposure to Campylobacter jejuni on the gut microbiome and inflammatory responses of broiler chickens", "Pathogenomics of emerging Campylobacter species", "Evidence for horizontal and vertical transmission in Campylobacter passage from hen to her progeny", "Determination of the incidence of Salmonella spp., Campylobacter jejuni, and Clostridium perfringens in wild birds near broiler chicken houses by sampling intestinal droppings", "Incidence and trends of infection with pathogens transmitted commonly through food—Foodborne Diseases Active Surveillance Network, 10 US site–2013", _x000D_
"Preliminary incidence and trends of infection with pathogens transmitted commonly through food—Foodborne Diseases Active Surveillance Network, 10 US site–2014", NA, "Antimicrobial activity of curcumin against Helicobacter pylori isolates from India and during infections in mice", "Will 10 million people die a year due to antimicrobial resistance by 2050", "Quality and safety of broiler meat in various chilling systems", "A curcumin-based 1-week triple therapy for eradication of Helicobacter pylori infection: something to learn from failure", _x000D_
"Spoilage microbiota associated to the storage of raw meat in different conditions", "Prevalence and survival of Campylobacter jejuni in unpasteurized milk", "Sensitivity of Campylobacter jejuni to drying", "Association of Campylobacter jejuni with laying hens and eggs", "Application of a group II Campylobacter bacteriophage to reduce strains of Campylobacter jejuni and Campylobacter coli colonizing broiler chickens", "Persistent environmental reservoirs on farms as risk factors for Campylobacter in commercial poultry", _x000D_
"Preservation of aseptic conditions in absorbent pads by using silver nanotechnology", "Foodborne outbreaks of campylobacteriosis: the United States experienc–1982", "Impact of a single phage and a phage cocktail application in broilers on reduction of Campylobacter jejuni and development of resistance", "Rapid detection and differentiation of important Campylobacter spp. in poultry samples by dot blot and PCR", "In-vitro synergistic activity of meropenem/vaborbactam in combination with ceftazidime/avibactam against KPC-producing Klebsiella pneumoniae", _x000D_
"Production of Salmonella enteritidis-contaminated eggs by experimentally infected hens", "The Campylobacter jejuni stringent response controls specific stress survival and virulence-associated phenotypes", "Campylobacter colonization and proliferation in the broiler chicken upon natural field challenge is not affected by the bird growth rate or breed", "Role of flagella in adherence, internalization, and translocation of Campylobacter jejuni in nonpolarized and polarized epithelial cell cultures", _x000D_
"The chicken, the egg and Salmonella enteritidis", "Active Packaging of Immobilized Zinc Oxide Nanoparticles Controls Campylobacter jejuni in Raw Chicken Meat", "Thermophilic Campylobacter spp. in Danish broiler production: a cross-sectional survey and a retrospective analysis of risk factors for occurrence in broiler flocks", "Biochemical characterization and inhibitor discovery of shikimate dehydrogenase from Helicobacter pylori", "Contamination level and ingestion dose of foodborne pathogens associated with infections", _x000D_
"Temperature-dependent membrane fatty acid and cell physiology changes in coccoid forms of Campylobacter jejuni", "Physiological activity of Campylobacter jejuni far below the minimal growth temperature", "Darkling beetles (Alphitobius diaperinus) and their larvae as potential vectors for the transfer of Campylobacter jejuni and Salmonella enterica serovar paratyphi B variant Java between successive broiler flocks", "Synergistic interaction of phenylpropanoids with antibiotics against bacteria", _x000D_
"Identification of Campylobacter jejuni genes involved in commensal colonization of the chick gastrointestinal tract", "A phase-variable mechanism controlling the Campylobacter jejuni FlgR response regulator influences commensalism", "Prevalence and antimicrobial susceptibility of thermophilic Campylobacter in organic and conventional broiler flocks", "Molecular subtype analyses of Campylobacter spp. from Arkansas and California poultry operations", "Seasonal variation of Campylobacter types from human cases, veterinary cases, raw chicken, milk and water", _x000D_
"Campylobacter contamination of broiler caeca and carcasses at the slaughterhouse and correlation with Salmonella contamination", "The response of Campylobacter jejuni to low temperature differs from that of Escherichia coli", "The colonization of broiler chickens with Campylobacter jejuni: some epidemiological investigations", "Campylobacter jejuni is not merely a commensal in commercial broiler chickens and affects bird welfare", "Regulation of oxidative stress response by CosR, an essential response regulator in Campylobacter jejuni", _x000D_
"Essential oils in food preservation: mode of action, synergies, and interactions with food matrix components", "Comprehensive longitudinal microbiome analysis of the chicken cecum reveals a shift from competitive to environmental drivers and a window of opportunity for Campylobacter", NA, "Epidemiology of Campylobacter spp. at two Dutch broiler farms", "Campylobacter bacteria in breeder flocks", "Roles of rpoN, fliA, and flgR in Expression of Flagella in Campylobacter jejuni", "Influence of diet type on the inclusion of plant origin active substances on morphological and histochemical characteristics of the stomach and jejunum walls in chicken", _x000D_
"Mechanisms of drug combinations: interaction and network perspectives", "Prevalence and numbers of Salmonella and Campylobacter spp. on raw, whole chickens in relation to sampling methods", "The interplay between Campylobacter and Helicobacter species and other gastrointestinal microbiota of commercial broiler chickens", "Global epidemiology of Campylobacter infection", "Survival of Campylobacter jejuni on various fresh produce", "Detection and Initial characterization of novel capsular polysaccharide among diverse Campylobacter jejuni strains using alcian blue dye", _x000D_
"Probing the binding site of curcumin in Escherichia coli and Bacillus subtilis FtsZ–a structural insight to unveil antibacterial activity of curcumin", "Comprehensive review of Campylobacter and poultry processing", "Survival of Campylobacter jejuni during stationary phase: evidence for the absence of a phenotypic stationary-phase response", "Campylobacter detection in commercial turkeys", "Assessment of chicken carcass microbiome responses during processing in the presence of commercial antimicrobials using a next generation sequencing approach", _x000D_
"Effect of bacteriophage application on Campylobacter jejuni loads in commercial broiler flocks", "Identification and molecular cloning of a gene encoding a fibronectin-binding protein (CadF) from Campylobacter jejuni", "Characterization of the thermal stress response of Campylobacter jejuni", "Identification of the enteropathogens Campylobacter jejuni and Campylobacter coli based on the cadF virulence gene and its product", "Bacterial secreted proteins are required for the internalization of Campylobacter jejuni into cultured mammalian cells", _x000D_
"Bacterial profile of broiler chickens upon entering the processing plant", "Estimating the burden of acute gastroenteritis and foodborne illness caused by Campylobacter, Salmonella, and Vibrio parahaemolyticus by using population-based telephone survey data, Miyagi Prefecture, Japato 2006", "Bacteriophage resistance mechanisms", "Chicken liver–associated outbreaks of campylobacteriosis and salmonellosis, United State–2016: identifying opportunities for prevention", "Dose escalation of a curcuminoid formulation", _x000D_
"CdtA, CdtB, and CdtC form a tripartite complex that is required for cytolethal distending toxin activity", "Global disease burden of pathogens in animal source food", "Development of prototypes of bioactive packaging materials based on immobilized bacteriophages for control of growth of bacterial pathogens in foods", "Influence of measurement and control of microaerobic gaseous atmospheres in methods for Campylobacter growth studies", "The clinical importance of emerging Campylobacter species", _x000D_
"Development of antimicrobial resistance in Campylobacter jejuni and Campylobacter coli adapted to biocides", "Report of the Departmental Committee Appointed by the Board of Agriculture and Fisheries to Inquire Into Epizootic Abortion. Appendix to Part III, Abortion in Sheep", "Where is MAP going? A review and future potential of modified atmosphere packaging for meat", "Salmonella enteritidis contamination of eggs from hens inoculated by vaginal, cloacal, and intravenous routes", "Campylobacteriosis in returning travellers and potential secondary transmission of exotic strains", _x000D_
"Environmental survival mechanisms of the foodborne pathogen Campylobacter jejuni", "Reducing Campylobacter jejuni colonization of poultry via vaccination", "Sources of Campylobacter colonization in broiler chickens", "Biosecurity-based interventions and strategies to reduce Campylobacter spp. on poultry farms", "High incidence of Campylobacter concisus in gastroenteritis in North Jutland, Denmark: a population-based study", "Effect of broiler age, feed withdrawal, and transportation on levels of coliforms, Campylobacter, Escherichia coli and Salmonella on carcasses before and after immersion chilling", _x000D_
"Synergy, antagonism, and what the chequerboard puts between them", "Synergistic anti-Campylobacter jejuni activity of fluoroquinolone and macrolide antibiotics with phenolic compounds", "High prevalence of hyper-aerotolerant Campylobacter jejuni in retail poultry with potential implication in human infection", "Effect of nanocomposite packaging containing different proportions of ZnO and Ag on chicken breast meat quality", NA, "The genome sequence of the food-borne pathogen Campylobacter jejuni reveals hypervariable sequences", _x000D_
"Colonization of broiler chickens by waterborne Campylobacter jejuni", "Serotype and genotype diversity and hatchery transmission of Campylobacter jejuni in commercial poultry flocks", "Psychrotrophic lactic acid bacteria associated with production batch recalls and sporadic cases of early spoilage in Belgium between 2010 and 2014", "The prevalence of Campylobacter spp. in broiler flocks and on broiler carcases, and the risks associated with highly contaminated carcases", "Description and burden of travel-related cases caused by enteropathogens reported in a Canadian community", _x000D_
"Cinnamon and cassia: the genus Cinnamomum", "Colonisation phenotype and colonisation potential differences in Campylobacter jejuni strains in chickens before and after passage in-vivo", "Meat and Dairy Production", "Secretion of the virulence-associated Campylobacter invasion antigens from Campylobacter jejuni requires a stimulatory signal", "Bacterial contaminants of poultry meat: sources, species, and dynamics", "Curcumin, a known phenolic from Curcuma longa, attenuates the virulence of Pseudomonas aeruginosa PAO1 in whole plant and animal pathogenicity models", _x000D_
"Risk assessment of opportunistic bacterial pathogens in drinking water", "Campylobacter colonization in poultry: sources of infection and modes of transmission", "Characterization of probiotic strains: an application as feed additives in poultry against Campylobacter jejuni", "Curcumin as a potential therapeutic candidate for Helicobacter pylori associated diseases", "Strategies to reduce Campylobacter colonisation in chickens", "Marked campylobacteriosis decline after interventions aimed at poultry, New Zealand", _x000D_
NA, "Campylobacter jejuni in broilers: the role of vertical transmission", "Horizontal transmission of Campylobacter jejuni amongst broiler chicks: experimental studies", "Review on zinc oxide nanoparticles: antibacterial activity and toxicity mechanism", "Campylobacter enteritis: a” new” disease", "John McFadyean and the centenary of the first isolation of Campylobacter species", "Impact of transport crate reuse and of catching and processing on Campylobacter and Salmonella contamination of broiler chickens", _x000D_
"Campylobacter colonization of sibling turkey flocks reared under different management conditions", "An examination of the diversity of a novel Campylobacter reservoir", "Survival of Campylobacter jejuni inoculated into ground beef", "Enumeration of Campylobacter spp. in broiler feces and in corresponding processed carcasses", "Distribution of Campylobacter spp. in selected US poultry production and processing operations", "Bacteriocins to control Campylobacter spp. in poultry—a review", "Antimicrobial herb and spice compounds in food", _x000D_
"Cloning, sequencing and molecular analysis of the Campylobacter jejuni groESL bicistronic operon", "Contamination of broiler carcass skin during commercial processing procedures: an electron microscopic study", "Estimates of the burden of foodborne illness in Canada for 30 specified pathogens and unspecified agents, circa 2006", "Editorial: About the Foodborne Pathogen Campylobacter", "Profiling of Campylobacter jejuni proteome in exponential and stationary phase of growth", "Bactericidal activity of curcumin I is associated with damaging of bacterial membrane", _x000D_
"Application of Campylobacter jejuni phages: challenges and perspectives", "Comparison of the nucleic acid amplification system NASBA® and agar isolation for detection of pathogenic Campylobacters in naturally contaminated poultry", "Essential oils and oleoresins: a survey in the Netherlands and other major markets in the European Union", "Study on the epidemiology and control of Campylobacter jejuni in poultry broiler flocks", "The Campylobacter jejuni RacRS two-component system activates the glutamate synthesis by directly upregulating γ-glutamyltranspeptidase (GGT)", _x000D_
"Glucose metabolism via the Entner-Doudoroff pathway in Campylobacter: a rare trait that enhances survival and promotes biofilm formation in some isolates", "L-serine catabolism via an oxygen-labile L-serine dehydratase is essential for colonization of the avian gut by Campylobacter jejuni", "Taxonomic study of the genus Campylobacter Sebald and Véron and designation of the neotype strain for the type species, Campylobacter fetus (Smith and Taylor) Sebald and Véron", "Effects of curcumin on Helicobacter pylori infection", _x000D_
"Genetic diversity of Campylobacter jejuni and Campylobacter coli isolates from conventional broiler flocks and the impacts of sampling strategy and laboratory method", "Phage therapy reduces Campylobacter jejuni colonization in broilers", "Prevalence of Campylobacter coli and Campylobacter jejuni in Retail Chicken, Beef, Lamb, and Pork Products in Three Australian States", "Seasonality of thermophilic Campylobacter populations in chickens", "Pre-harvest surveillance of Campylobacter and Salmonella in Danish broiler flocks: a 2-year study", _x000D_
"The effect of transportation stress on excretion rates of campylobacters in market-age broilers", "Re-defining efficiency of feed use by livestock", "Campylobacter jejuni seasonal recovery observations of retail market broilers", "Antibacterial activity and mechanism of action of zinc oxide nanoparticles against Campylobacter jejuni", "Survival and death of Salmonella Typhimurium and Campylobacter jejuni in processing water and on chicken skin during poultry scalding and chilling", "CheY-mediated modulation of Campylobacter jejuni virulence", _x000D_
"Campylobacter jejuni: molecular biology and pathogenesis", "Bactericidal activity of medicinal plants, employed for the treatment of gastrointestinal ailments, against Helicobacter pylori", "The spoilage of air-packaged broiler meat during storage at normal and fluctuating storage temperatures", "Synergistic effects of Chinese herbal medicine: a comprehensive review of methodology and current research"), volume = c("42", "32", "27", "38", "94", "18", "77", "92", "6", "71", "7", "70", NA, "83", "75", _x000D_
NA, "54", "9", "79", "64", "52", "11", "157", "44", "181", "158", "77", "86", "72", "11", "11", "53", "117", "49", "8", "21", "22", "58", "24", "51", "6", "32", "75", "44", "63", "64", NA, "53", "13", "92", "12", "157", "44", "45", "47", "4", "140", "42", "122", "8", "43", "74", "34", "56", "80", "61", "3", "86", "29", "273", "139", "61", "64", "74", "59", "52", "61", "33", "68", "87", "28", "75", "110", "5", "6", "3", "9", NA, "114", "39", "183", "90", "8", "76", "6", "28", "97", "39", "45", "3", _x000D_
"67", "48", "7", "79", "24", "66", "37", "32", "58", "74", "8", "15", "6", "69", "14", "217", "52", "8", "160", NA, "80", "42", "142", "100", "9", "69", "77", "19", "82", "52", "6", "6", "123", NA, "403", "59", "82", "191", "140", "18", NA, "92", NA, "183", "5", "56", NA, "3", "141", "22", "7", "17", NA, "96", "104", "7", "2", "43", "68", "67", "186", "44", "66", "64", "89", "21", "145", "40", "10", "8", "8", "10", "2", "59", "116", "58", "6", "7", "72", "23", "4", "82", NA, "82", "82", "68", "80", _x000D_
"5", "76", "77", "64", "23", "5", "121", "91", "7"), author = c("Achen", "Acheson", "Ahmadifar", "Akbar", "Al-Nehlawi", "An", "Anany", "Annamalai", "Awad", "Axelsson-Olsson", "Azam", "Bacon", "Bailey", "Bashor", "Batz", NA, "Beery", "Berrang", "Berrang", "Berrang", "Bessède", "Bilgili", "Black", "Blankenship", "Brás", "Brenes", "Byrd", "Byrd", "Callicott", "Carrillo", "Carvalho", "Casanova", "Cawthraw", "Chan", "Chandrashekhar", "Cheng", "Chou", "Chou", "Chouliara", "Clark", "Connerton", "Cost</t>
  </si>
  <si>
    <t>list(DOI = c("10.13039/501100000233", "10.13039/501100000038", "10.13039/501100000038"), name = c("Genome British Columbia", "Natural Sciences and Engineering Research Council of Canada", "Natural Sciences and Engineering Research Council of Canada"), doi.asserted.by = c("publisher", "publisher", "publisher"), id.id = c("10.13039/501100000233", "10.13039/501100000038", "10.13039/501100000038"), id.id.type = c("DOI", "DOI", "DOI"), id.asserted.by = c("publisher", "publisher", "publisher"))</t>
  </si>
  <si>
    <t>list(date = "2021-01-29", content.version = "vor", delay.in.days = 0, URL = "https://creativecommons.org/licenses/by/4.0/")</t>
  </si>
  <si>
    <t>Poultry Science</t>
  </si>
  <si>
    <t>10.3382/ps/pex153</t>
  </si>
  <si>
    <t>0032-5791</t>
  </si>
  <si>
    <t>3188-3198</t>
  </si>
  <si>
    <t>Cleaning and disinfection programs against Campylobacter jejuni for broiler chickens: productive performance, microbiological assessment and characterization</t>
  </si>
  <si>
    <t>https://doi.org/10.3382/ps/pex153</t>
  </si>
  <si>
    <t>list(given = c("Maria Fernanda", "Gustavo", "Karoline", "Carlos Alexandre", "Agatha Cristina", "Sabrina", "Andrezza Maria", "Ricardo Luiz", "Maria Estela", "Roberto", "Ricardo"), family = c("de Castro Burbarelli", "do Valle Polycarpo", "Deliberali Lelis", "Granghelli", "Carão de Pinho", "Ribeiro Almeida Queiroz", "Fernandes", "Moro de Souza", "Gaglianone Moro", "de Andrade Bordin", "de Albuquerque"), sequence = c("first", "additional", "additional", "additional", "additional", "additional", "additional", _x000D_
"additional", "additional", "additional", "additional"))</t>
  </si>
  <si>
    <t>list(URL = c("https://api.elsevier.com/content/article/PII:S0032579119315263?httpAccept=text/xml", "https://api.elsevier.com/content/article/PII:S0032579119315263?httpAccept=text/plain", "http://academic.oup.com/ps/article-pdf/96/9/3188/24194478/pex153.pdf"), content.type = c("text/xml", "text/plain", "unspecified"), content.version = c("vor", "vor", "vor"), intended.application = c("text-mining", "text-mining", "similarity-checking"))</t>
  </si>
  <si>
    <t>list(key = c("10.3382/ps/pex153_bib1", "10.3382/ps/pex153_bib2", "10.3382/ps/pex153_bib3", "10.3382/ps/pex153_bib4", "10.3382/ps/pex153_bib5", "10.3382/ps/pex153_bib6", "10.3382/ps/pex153_bib7", "10.3382/ps/pex153_bib8", "10.3382/ps/pex153_bib9", "10.3382/ps/pex153_bib10", "10.3382/ps/pex153_bib11", "10.3382/ps/pex153_bib12", "10.3382/ps/pex153_bib13", "10.3382/ps/pex153_bib14", "10.3382/ps/pex153_bib15", "10.3382/ps/pex153_bib16", "10.3382/ps/pex153_bib17", "10.3382/ps/pex153_bib18", "10.3382/ps/pex153_bib19", _x000D_
"10.3382/ps/pex153_bib20", "10.3382/ps/pex153_bib21", "10.3382/ps/pex153_bib22", "10.3382/ps/pex153_bib23", "10.3382/ps/pex153_bib24", "10.3382/ps/pex153_bib25", "10.3382/ps/pex153_bib26", "10.3382/ps/pex153_bib27", "10.3382/ps/pex153_bib28", "10.3382/ps/pex153_bib29", "10.3382/ps/pex153_bib30", "10.3382/ps/pex153_bib31", "10.3382/ps/pex153_bib32", "10.3382/ps/pex153_bib33", "10.3382/ps/pex153_bib34", "10.3382/ps/pex153_bib35", "10.3382/ps/pex153_bib36", "10.3382/ps/pex153_bib37", "10.3382/ps/pex153_bib38", _x000D_
"10.3382/ps/pex153_bib39", "10.3382/ps/pex153_bib40", "10.3382/ps/pex153_bib41", "10.3382/ps/pex153_bib42", "10.3382/ps/pex153_bib43", "10.3382/ps/pex153_bib44", "10.3382/ps/pex153_bib45", "10.3382/ps/pex153_bib46", "10.3382/ps/pex153_bib47", "10.3382/ps/pex153_bib48", "10.3382/ps/pex153_bib49", "10.3382/ps/pex153_bib50", "10.3382/ps/pex153_bib51", "10.3382/ps/pex153_bib52", "10.3382/ps/pex153_bib53", "10.3382/ps/pex153_bib54", "10.3382/ps/pex153_bib55", "10.3382/ps/pex153_bib56", "10.3382/ps/pex153_bib57", _x000D_
"10.3382/ps/pex153_bib58", "10.3382/ps/pex153_bib59", "10.3382/ps/pex153_bib60", "10.3382/ps/pex153_bib61", "10.3382/ps/pex153_bib62", "10.3382/ps/pex153_bib63", "10.3382/ps/pex153_bib64", "10.3382/ps/pex153_bib65", "10.3382/ps/pex153_bib66", "10.3382/ps/pex153_bib67", "10.3382/ps/pex153_bib68", "10.3382/ps/pex153_bib69", "10.3382/ps/pex153_bib70", "10.3382/ps/pex153_bib71", "10.3382/ps/pex153_bib72", "10.3382/ps/pex153_bib73", "10.3382/ps/pex153_bib74", "10.3382/ps/pex153_bib75", "10.3382/ps/pex153_bib76", _x000D_
"10.3382/ps/pex153_bib77"), doi.asserted.by = c("crossref", NA, "crossref", NA, "crossref", NA, "crossref", "crossref", "crossref", "crossref", "crossref", "crossref", NA, "crossref", "crossref", "crossref", "crossref", "crossref", NA, "crossref", NA, "crossref", "crossref", "crossref", "crossref", NA, "crossref", NA, "crossref", "crossref", "crossref", NA, "crossref", "crossref", "crossref", "crossref", "crossref", NA, "crossref", "crossref", NA, "crossref", NA, "crossref", "crossref", "crossref", _x000D_
"crossref", "crossref", NA, "crossref", "crossref", "crossref", "crossref", NA, NA, NA, NA, "crossref", "crossref", "crossref", "crossref", NA, NA, "crossref", "crossref", "crossref", NA, "crossref", "crossref", NA, "crossref", "crossref", NA, "crossref", "crossref", "crossref", "crossref"), first.page = c("3389", "826", "677", "466", "35", "219", "575", "29", "213", "271", "330", "2078", "05", "456", "243", "2188", "351", "330", NA, "5722", "25", "209", "2894", "e15", "85", NA, "e44", "95", "2272", _x000D_
"1169", "393", "16", "868", "390", "5731", "5549", "10", NA, "1986", "938", "113", "261", NA, "1139", "3022", "4343", "8605", "19688", NA, "322", "568", "559", "225", "22", NA, NA, "1", "487", "120", "407", "114", NA, "49", "1151", "2725", "4876", "41", "e1000344", "1117", NA, "57", "15828", "317", "1202", "326", "1816", "143"), DOI = c("10.1093/nar/25.17.3389", NA, "10.2217/fmb.09.44", NA, "10.1016/j.prevetmed.2003.09.003", NA, "10.1590/1516-635X1704575-580", "10.1186/1471-2105-4-29", "10.1017/S0950268800001333", _x000D_
"10.1016/S0964-8305(03)00044-1", "10.1093/ps/83.3.330", "10.1021/es9509184", NA, "10.4315/0362-028X.JFP-10-302", "10.1067/mic.2003.49", "10.1128/jb.171.4.2188-2194.1989", "10.1046/j.1365-2958.2002.02930.x", "10.1128/JB.180.2.330-337.1998", NA, "10.1128/AEM.02419-10", NA, "10.1016/S0167-5877(00)00143-4", "10.1128/JCM.41.7.2894-2899.2003", "10.1371/journal.pbio.0030015", "10.1016/S0167-5877(00)00189-6", NA, "10.1016/j.rvsc.2011.01.020", NA, "10.1128/AEM.65.5.2272-2275.1999", "10.1017/S0950268803001183", _x000D_
"10.1099/jmm.0.46282-0", NA, "10.1101/gr.9.9.868", "10.3923/ijps.2008.390.396", "10.1128/JCM.42.12.5731-5738.2004", "10.1128/JCM.42.12.5549-5557.2004", "10.1637/7376-051005R.1", NA, "10.3382/ps/pev143", "10.3382/ps/pew355", NA, "10.1016/j.prevetmed.2007.12.010", NA, "10.1111/jam.12986", "10.1128/AAC.01732-10", "10.1128/AEM.69.8.4343-4351.2003", "10.1128/AEM.01090-10", "10.1074/jbc.272.32.19688", NA, "10.1093/japr/14.2.322", "10.1016/j.ijantimicag.2015.03.001", "10.1007/s11250-008-9223-5", "10.1016/S0378-1135(02)00378-4", _x000D_
NA, NA, NA, NA, "10.1007/BF02214012", "10.3126/aej.v11i0.3659", "10.1016/j.tifs.2009.01.054", "10.1111/j.1574-695X.2008.00458.x", NA, NA, "10.3382/ps.2008-00455", "10.1093/molbev/mst197", "10.1093/nar/25.24.4876", NA, "10.1371/journal.pgen.1000344", "10.4315/0362-028X-65.7.1117", NA, "10.1017/S0950268898008899", "10.1074/jbc.M110.102061", NA, "10.1128/aem.45.4.1202-1205.1983", "10.1093/japr/15.2.326", "10.1128/AEM.64.5.1816-1821.1998", "10.1111/j.1574-6968.1988.tb02740.x"), article.title = c("Gapped BLAST and PSI-BLAST: a new generation of protein database search programs", _x000D_
"Antimicrobial resistance to disinfectants in biofilms", "Oxidative stress in Campylobacter jejuni: responses, resistance and regulation", "Comparison of three selective agars for isolation of campylobacters", "Risk factors for the presence of Campylobacter spp. in Dutch broiler flocks", "Continuous disinfection as a means to control infectious diseases in poultry. Evaluation of a continuous disinfection programme for broilers", "The effects of two different cleaning and disinfection programs on broiler performance and microbiological status of broiler houses", _x000D_
"MatGAT: an application that generates similarity/identity matrices using protein or DNA sequences", "Increased colonization potential of Campylobacter jejuni strain 81116 after passage through chickens and its implication on the rate of transmission within flocks", "Disinfectant resistance mechanisms, cross-resistance, and co-resistance", "Effect of organic acids in drinking water for young broilers on Campylobacter infection, volatile fatty acid production, gut microflora and histological cell changes", _x000D_
"Chlorine penetration into artificial biofilm is limited by a reaction-diffusion interaction", "Biosecurity and disinfection controls of poultry microbial pathogen infections in Nigeria", "Comparison of three selective media and validation of the VIDAS Campylobacter assay for the detection of Campylobacter jejuni in ground beef and fresh-cut vegetables", "Disinfection and the prevention of infectious disease", "Comparison of killing of gram-negative and gram-positive bacteria by pure singlet oxygen", _x000D_
"Generation of Campylobacter jejuni genetic diversity in vivo", "Expression cloning of a Pseudomonas gene encoding a hydroxydecanoyl-acyl carrier protein-dependent UDP-GlcNAc acyltransferase", NA, "Molecular tracking, through processing, of Campylobacter strains colonizing broiler flocks", "Microbiological monitoring of the food processing environment", "A longitudinal study of campylobacter infection of broiler flocks in Great Britain", "Rapid screening and identification of methicillin-resistant Staphylococcus aureus from clinical samples by selective-broth and real-time PCR assay", _x000D_
"Major structural differences and novel potential virulence mechanisms from the genomes of multiple Campylobacter species", "A trial of biosecurity as a means to control Campylobacter infection of broiler chickens", "Limpeza e desinfecção na avicultura", "Evaluation of efficacy of several disinfectants against Campylobacter jejuni strains by a suspension test", "Bioedit: a user-friendly biological sequence alignment editor and analysis program for windows 95/98/NT", "Stability of related human and chicken Campylobacter jejuni genotypes after passage through chick intestine studied by pulsed-field gel electrophoresis", _x000D_
"Routes for Campylobacter contamination of poultry meat: epidemiological study from hatchery to slaughterhouse", "Identification of Campylobacter spp. and discrimination from Helicobacter and Arcobacter spp. by direct sequencing of PCR-amplified cpn 60 sequences and comparison to cpnDB, a chaperonin reference sequence database", "Intestinal integrity and the impact of losing it", "CAP3: A DNA Sequence assembly program", "Evaluation of the immune response in AI vaccinated broiler chickens: effect of biosecurity faults on immune response", _x000D_
"Phylogenetic analysis and PCR-restriction fragment length polymorphism identification of Campylobacter species based on partial groEL gene sequences", "Differentiation of Campylobacter coli, Campylobacter jejuni, Campylobacter lari and Campylobacter upsaliensis by a multiplex PCR developed from the nucleotide sequence of the lipid A gene lpxA", "Campylobacter jejuni strains of human and chicken origin are invasive in chickens after oral challenge", NA, "On-farm comparisons of different cleaning protocols in broiler houses", _x000D_
"Identification and biocide susceptibility of dominant bacteria after cleaning and disinfection of broiler houses", "Desenvolvimento e reparo da mucosa intestinal", "Campylobacter spp. in conventional broiler flocks in Northern Ireland: Epidemiology and risk factors", "Allelic variants of blaVIM reside on diverse mobile genetic elements in gram-negative clinical isolates from the USA", "Control strategies against Campylobacter at the poultry production level: biosecurity measures, feed additives and vaccination", _x000D_
"Insertion sequence ISAba11 is involved in colistin resistance and loss of lipopolysaccharide in Acinetobacter baumannii", "Sources of Campylobacter colonization in broiler chicken", "Biosecurity-based interventions and strategies to reduce Campylobacter spp. on poultry farms", "Shortened hydroxyacyl chains on lipid A of Escherichia coli cells expressing a foreign UDP-N-acetylglucosamine O-acyltransferase", "Prevalence of NDMs in South Africa", "Evaluation of disinfectant efficacy when applied to the floor of poultry grow-out facilities", _x000D_
"Emerging broad-spectrum resistance in Pseudomonas aeruginosa and Acinetobacter baumannii: mechanisms and epidemiology", "Effect of housing conditions (clean vs. dirty) on growth performance and feeding behavior in growing pigs in a tropical climate", "Colonisation phenotype and colonisation potential differences in Campylobacter jejuni strains in chickens before and after passage in vivo", "Desinfetantes e desinfecção em avicultura", NA, NA, "Limpeza e desinfecção em suinocultura", "Campylobacter jejuni contamination of eggs", _x000D_
"Poultry production, management and bio-security measures", "Biofilm formation and food safety in food industries", "Campylobacter colonization of the chicken induces a proinflamatory response in mucosal tissues", NA, "Reservoirs for Campylobacter jejuni and approaches for intervention in poultry", "Evaluation of disinfectants commonly used by the commercial poultry industry under simulated field conditions", "MEGA 6: molecular evolutionary genetics analysis version 6.0", "The Clustal X Windows interface: flexible strategies for multiple sequence alignment aided by quality analysis tools", _x000D_
"Feeding and barn management strategies that maximize feed efficiency", "Organised genome dynamics in the Escherichia coli species results in highly diverse adaptive paths", "Effectiveness of chemical sanitizers against Campylobacter jejuni-containing biofilms", NA, "Reduction of Campylobacter infections in broiler flocks by application of hygiene measures", "Altered linkage of hydroxyacyl chains in lipid A of Campylobacter jejuni reduces TLR4 activation and antimicrobial resistance", "Contamination of poultry flocks by the human pathogen Campylobacter spp. and strategies to reduce its prevalence at the farm level", _x000D_
"Effects of disinfectants on Campylobacter jejuni", "A microbiological assessment of on-farm food safety cleaning methods in broiler barns", "Evidence of genomic instability in Campylobacter jejuni isolated from poultry", "Different lipid A types in lipopolysaccharides of phototrophic and related non-phototrophic bacteria"), volume = c("25", NA, "4", "4", "62", "70", "17", "4", "117", "51", "83", "30", "2", "74", "31", "171", "44", "180", NA, "77", NA, "46", "41", "3", "48", NA, "91", "41", "65", _x000D_
"131", "55", "17", "9", "7", "42", "42", "50", NA, "94", "96", NA, "84", NA, "120", "55", "69", "77", "272", NA, "14", "45", "41", "92", "10", NA, NA, "20", "10", "11", "20", "54", NA, NA, "88", "30", "24", NA, "5", "65", NA, "121", "285", "12", "45", "15", "64", "54"), author = c("Altschul", "Araújo", "Atack", "Bolton", "Bouwknegt", "Bragg", "Burbarelli", "Campanella", "Cawthraw", "Chapman", "Chaveerach", "Chen", "Chima", "Chon", "Cozad", "Dahl", "De Boer", "Dotson", NA, "Elvers", "Evancho", "Evans", _x000D_
"Fang", "Fouts", "Gibbens", "Grezzi", "Gutiérrez-Martín", "Hall", "Hanninen", "Herman", "Hill", "Hoerr", "Huang", "Ka-Oud", "Kärenlampi", "Klena", "Knudsen", NA, "Luyckx", "Luyckx", "Mayorka", "McDowell", "Mcgann", "Meunier", "Moffatt", "Newell", "Newell", "Odegaard", "Osei Sekyere", "Payne", "Potron", "Renaudeau", "Ringoir", "Ristow", "Rostagno", "SAS Institute", "Sesti", "Shane", "Sharma", "Shi", "Smith", "Spinosa", "Stern", "Stringfellow", "Tamura", "Thompson", "Tokach", "Touchon", "Trachoo", _x000D_
NA, "Van de Giessen", "Van Mourik", "Vandeplas", "Wang", "Ward", "Wassenaar", "Weckesser"), year = c("1997", "2011", "2009", "1996", "2004", "2003", "2015", "2003", "1996", "2003", "2004", "1996", "2012", "2011", "2003", "1989", "2002", "1998", NA, "2011", "2001", "2000", "2003", "2005", "2001", "2008", "2011", "1999", "1999", "2003", "2006", "2001", "1999", "2008", "2004", "2004", "2006", NA, "2015", "2017", "2002", "2008", "2015", "2015", "2011", "2003", "2011", "1997", "2016", "2005", "2015", _x000D_
"2009", "2003", "2008", "2011", "2012", "1998", "1986", "2010", "2009", "2008", "2006", "1992", "2009", "2013", "1997", "2012", "2009", "2002", NA, "1998", "2010", "2008", "1983", "2006", "1998", "1988"), journal.title = c("Nucleic Acids Res", NA, "Future Microbiol", "Eur. J. Clin. Microbiol.", "Prev. Vet. Med.", "Onderstepoort J. Vet. Res.", "Braz. J. Poult. Sci.", "BMC Bioinformatics", "Epidemiol. Infect.", "Int. Biodeterior. Biodegradation", "Poult. Sci.", "Environ. Sci. Technol.", "J. World. Poult. Res.", _x000D_
"J. Food Prot.", "Am. J. Infect. Control.", "J. Bacteriol.", "Mol. Microbiol", "J. Bacteriol", NA, "Appl. Environ. Microbiol.", NA, "Prev. Vet. Med.", "J. Clin. Microbiol.", "PLoS Biol.", "Prev. Vet. Med.", "Engormix", "Res. Vet. Sci.", "Nucleic Acids Symp. Ser.", "Appl. Environ. Microbiol", "Epidemiol. Infect", "J. Med. Microbiol", "World Poult.", "Genome Res", "Int. J. Poult. Sci.", "J. Clin. Microbiol", "J. Clin. Microbiol", "Avian Dis", NA, "Poult. Sci.", "Poult. Sci.", NA, "Prev. Vet. Med.", _x000D_
"Nucleotide Sequence GenBank", "J. Appl. Microbiol", "Antimicrob. Agents Chemother", "Appl. Environ. Microbiol", "Appl. Environ. Microbiol", "J. Biol. Chem.", "Nucleotide Sequence GenBank", "J. Appl. Poult. Res.", "Int. J. Antimicrob. Agents", "Trop. Anim. Health. Prod.", "Vet. Microbiol.", "Rev. Aveworld.", NA, NA, "Suinocult. Dinâm", "Vet. Res. Commun", "J. Agric. Environ.", "Trends Food Sci. Technol.", "FEMS Immunol. Med. Microbiol", NA, NA, "Poult. Sci.", "Mol. Biol. Evol.", "Nucleic Acids Res", _x000D_
NA, "PLoS Genet", "J. Food Prot.", NA, "Epidemiol. Infect", "J. Biol. Chem", "Biotechnol. Agron. Soc. Environ", "Appl. Environ. Microbiol.", "J. Appl. Poult. Res.", "Appl. Environ. Microbiol.", "FEMS Microbiol. Rev."), series.title = c(NA, "Science against microbial pathogens: communicating current research and technological advances", NA, NA, NA, NA, NA, NA, NA, NA, NA, NA, NA, NA, NA, NA, NA, NA, NA, NA, "Compendium methods for the microbiological examination of foods", NA, NA, NA, NA, NA, NA, _x000D_
NA, NA, NA, NA, NA, NA, NA, NA, NA, NA, NA, NA, NA, "Fisiologia aviária aplicada a frangos de corte", NA, NA, NA, NA, NA, NA, NA, NA, NA, NA, NA, NA, NA, "Tabelas brasileiras para aves e suínos-Composição de alimentos e exigências nutricionais", "User’s guide. Statistics Version", NA, NA, NA, NA, NA, "Farmacologia aplicada à medicina veterinária", "Campylobacter jejuni: current status and future trends", NA, NA, NA, "Feed efficiency in swine", NA, NA, NA, NA, NA, NA, NA, NA, NA, NA), unstructured = c(NA, _x000D_
NA, NA, NA, NA, NA, NA, NA, NA, NA, NA, NA, NA, NA, NA, NA, NA, NA, "Dvorak G, 2008. Disinfection 101. Center for Food Security and Public Health. Accessed Jan. 2016 http://www.cfsph.iastate.edu/Disinfection/Assets/Disinfection101.pdf.", NA, NA, NA, NA, NA, NA, NA, NA, NA, NA, NA, NA, NA, NA, NA, NA, NA, NA, "Lucien M. A. B, 2012. Développement d’un essai PCR pour l’identification des espèces de Campylobacter., PhD Diss. Université Laval, Quebéc, Canada.", NA, NA, NA, NA, NA, NA, NA, NA, _x000D_
NA, NA, NA, NA, NA, NA, NA, NA, NA, NA, NA, NA, NA, NA, NA, NA, NA, NA, NA, NA, NA, NA, NA, "University Of Georgia Agrosecurity (UGA), 2005. Cleanning and disinfection premisses. Accessed Feb. 2016. http://web.uconn.edu/poultry/Pest/pest/Annex09_Cleaning.pdf", NA, NA, NA, NA, NA, NA, NA))</t>
  </si>
  <si>
    <t>S0032579119315263</t>
  </si>
  <si>
    <t>list(date = c("2017-09-01", "2019-10-04"), content.version = c("tdm", "vor"), delay.in.days = c(0, 763), URL = c("https://www.elsevier.com/tdm/userlicense/1.0/", "http://creativecommons.org/licenses/by-nc-nd/4.0/"))</t>
  </si>
  <si>
    <t>2018-12</t>
  </si>
  <si>
    <t>10.1186/s12917-018-1335-1</t>
  </si>
  <si>
    <t>2018-01-22</t>
  </si>
  <si>
    <t>Temporary carriage of bovine coronavirus and bovine respiratory syncytial virus by fomites and human nasal mucosa after exposure to infected calves</t>
  </si>
  <si>
    <t>BMC Vet Res</t>
  </si>
  <si>
    <t>list(ORCID = c("https://orcid.org/0000-0001-7254-7724", NA, NA, NA, NA, NA, NA), authenticated.orcid = c(FALSE, NA, NA, NA, NA, NA, NA), given = c("Veslemøy Sunniva", "Thea", "Madeleine", "Stefan", "Britt", "Mette", "Maria"), family = c("Oma", "Klem", "Tråvén", "Alenius", "Gjerset", "Myrmel", "Stokstad"), sequence = c("first", "additional", "additional", "additional", "additional", "additional", "additional"))</t>
  </si>
  <si>
    <t>list(URL = "http://link.springer.com/content/pdf/10.1186/s12917-018-1335-1.pdf", content.type = "application/pdf", content.version = "vor", intended.application = "similarity-checking")</t>
  </si>
  <si>
    <t>list(key = c("1335_CR1", "1335_CR2", "1335_CR3", "1335_CR4", "1335_CR5", "1335_CR6", "1335_CR7", "1335_CR8", "1335_CR9", "1335_CR10", "1335_CR11", "1335_CR12", "1335_CR13", "1335_CR14", "1335_CR15", "1335_CR16", "1335_CR17", "1335_CR18", "1335_CR19", "1335_CR20", "1335_CR21", "1335_CR22", "1335_CR23", "1335_CR24", "1335_CR25", "1335_CR26", "1335_CR27", "1335_CR28", "1335_CR29", "1335_CR30", "1335_CR31", "1335_CR32", "1335_CR33", "1335_CR34", "1335_CR35", "1335_CR36", "1335_CR37"), doi.asserted.by = c("publisher", _x000D_
"publisher", "publisher", "publisher", "publisher", "publisher", "publisher", "publisher", "publisher", "publisher", "publisher", "publisher", "publisher", "publisher", "publisher", NA, "publisher", NA, "publisher", "publisher", "publisher", "crossref", NA, "publisher", "publisher", "publisher", "publisher", "publisher", "publisher", "publisher", "publisher", NA, "publisher", "publisher", "publisher", "publisher", "publisher"), first.page = c("127", "323", "123", "490", "78", "476", "320", "73", _x000D_
"1687", "55", "98", "1523", "100", "15", NA, "23", "167", "467", "402", "125", "96", "1424", "124", "152", "12350", "1595", "447", "143", "928", "201", "235", "647", "405", "2743", "1", "180", "37"), DOI = c("10.1016/S0378-1135(01)00337-6", "10.1016/j.cvfa.2010.04.010", "10.1016/j.cvfa.2009.10.003", "10.1016/j.tim.2016.03.003", "10.1016/j.tvjl.2016.09.013", "10.1136/vr.101936", "10.1016/j.tvjl.2005.04.029", "10.1016/j.prevetmed.2016.09.003", "10.1128/AEM.02051-06", "10.1053/jhin.2000.0795", "10.1093/infdis/141.1.98", _x000D_
"10.3168/jds.2009-2511", "10.1186/s12985-016-0555-x", "10.1186/1746-6148-10-15", "10.1371/journal.pbio.1000412", NA, "10.1016/j.jviromet.2008.05.016", NA, "10.1006/meth.2001.1262", "10.1016/j.jviromet.2005.01.008", "10.1177/104063879600800115", "10.1128/AEM.62.4.1424-1427.1996", NA, "10.1002/jmv.1890440207", "10.1128/JVI.00402-06", "10.1128/JVI.79.3.1595-1604.2005", "10.1136/vr.89.16.447-a", "10.1016/j.vetmic.2004.07.020", "10.1136/vr.c6275", "10.1007/3-7643-7339-3_10", "10.1016/j.jhin.2015.08.027", _x000D_
NA, "10.1099/0022-1317-5-3-405", "10.1099/0022-1317-66-12-2743", "10.1007/s00430-004-0219-0", "10.1016/j.fm.2011.12.009", "10.1186/1751-0147-52-37"), volume = c("81", "26", "26", "24", "217", "173", "172", "133", "73", "46", "141", "93", "13", "10", "8", "6", "151", NA, "25", "125", "8", "62", "49", "44", "80", "79", "89", "103", "167", NA, "92", "45", "5", "66", "194", "30", "52"), author = c("M Tråvén", "BW Brodersen", "MJ Boileau", "S Su", "GM Murray", "TB Klem", "S Hägglund", "I Toftaker", _x000D_
"SA Boone", "J Sizun", "CB Hall", "F Beaudeau", "VS Oma", "TB Klem", "C Kilkenny", "WMS Russell", "N Decaro", "I Dohoo", "KJ Livak", "M Boxus", "S Kapil", "KA Reynolds", "G La Rosa", "XM Zhang", "MG Han", "L Vijgen", "RF Sellers", "SF Amass", "CF Wright", "MH Wolff", "JA Otter", "MH Hambling", "J Rechsteiner", "MK Ijaz", "HF Rabenau", "L Mullis", "A Ohlson"), year = c("2001", "2010", "2010", "2016", "2016", "2013", "2006", "2016", "2007", "2000", "1980", "2010", "2016", "2014", "2010", "1957", "2008", _x000D_
"2009", "2001", "2005", "1996", "1996", "2013", "1994", "2006", "2005", "1971", "2004", "2010", "2005", "2016", "1964", "1969", "1985", "2005", "2012", "2010"), unstructured = c("Tråvén M, Näslund K, Linde N, Linde B, Silván A, Fossum C, Hedlund KO, Larsson B. Experimental reproduction of winter dysentery in lactating cows using BCV -- comparison with BCV infection in milk-fed calves. Vet Microbiol. 2001;81:127–51.", "Brodersen BW. Bovine respiratory syncytial virus. Vet Clin North Am Food Anim Pract. 2010;26:323–33.", _x000D_
"Boileau MJ, Kapil S. Bovine coronavirus associated syndromes. Vet Clin North Am Food Anim Pract. 2010;26:123–46.", "Su S, Wong G, Shi W, Liu J, Lai AC, Zhou J, Liu W, Bi Y, Gao GF. Epidemiology, genetic recombination, and pathogenesis of coronaviruses. Trends Microbiol. 2016;24:490–502.", "Murray GM, O'Neill RG, More SJ, McElroy MC, Earley B, Cassidy JP. Evolving views on bovine respiratory disease: an appraisal of selected control measures - part 2. Vet J. 2016;217:78–82.", "Klem TB, Gulliksen SM, Lie KI, Løken T, Østerås O, Stokstad M. Bovine respiratory syncytial virus: infection dynamics within and between herds. Vet Rec. 2013;173:476.", _x000D_
"Hägglund S, Svensson C, Emanuelson U, Valarcher JF, Alenius S. Dynamics of virus infections involved in the bovine respiratory disease complex in Swedish dairy herds. Vet J. 2006;172:320–8.", "Toftaker I, Sanchez J, Stokstad M, Nødtvedt A. Bovine respiratory syncytial virus and bovine coronavirus antibodies in bulk tank milk - risk factors and spatial analysis. Prev Vet Med. 2016;133:73–83.", "Boone SA, Gerba CP. Significance of fomites in the spread of respiratory and enteric viral disease. Appl Environ Microbiol. 2007;73:1687–96.", _x000D_
"Sizun J, MW Y, Talbot PJ. Survival of human coronaviruses 229E and OC43 in suspension and after drying on surfaces: a possible source of hospital-acquired infections. J Hosp Infect. 2000;46:55–60.", "Hall CB, Douglas RG, Geiman JM. Possible transmission by fomites of respiratory syncytial virus. J Infect Dis. 1980;141:98–102.", "Beaudeau F, Ohlson A, Emanuelson U. Associations between bovine coronavirus and bovine respiratory syncytial virus infections and animal performance in Swedish dairy herds. J Dairy Sci. 2010;93:1523–33.", _x000D_
"Oma VS, Tråvén M, Alenius S, Myrmel M, Stokstad M. Bovine coronavirus in naturally and experimentally exposed calves; viral shedding and the potential for transmission. Virol J. 2016;13:100.", "Klem TB, Rimstad E, Stokstad M. Occurrence and phylogenetic analysis of bovine respiratory syncytial virus in outbreaks of respiratory disease in Norway. BMC Vet Res. 2014;10:15.", "Kilkenny C, Browne WJ, Cuthill IC, Emerson M, Altman DG. Improving bioscience research reporting: the ARRIVE guidelines for reporting animal research. PLoS Biol. 2010;8:e1000412.", _x000D_
"Russell WMS. The increase of humanity in experimentation: replacement, reduction and refinement. Laboratory Animals Bureau, Collected Papers. 1957;6:23–5.", "Decaro N, Elia G, Campolo M, Desario C, Mari V, Radogna A, Colaianni ML, Cirone F, Tempesta M, Buonavoglia C. Detection of bovine coronavirus using a TaqMan-based real-time RT-PCR assay. J Virol Methods. 2008;151:167–71.", "Dohoo I, Martin W, Stryhn H. Modelling survival data. In: Veterinary epidemiologic research. 2nd ed. Charlottetown, Prince Edward Island, Canada: VER Inc.; 2009. p. 467–522.", _x000D_
"Livak KJ, Schmittgen TD. Analysis of relative gene expression data using real-time quantitative PCR and the 2−ΔΔCT method. Methods. 2001;25:402–8.", "Boxus M, Letellier C, Kerkhofs P. Real time RT-PCR for the detection and quantitation of bovine respiratory syncytial virus. J Virol Methods. 2005;125:125–30.", "Kapil S, Richardson KL, Radi C, Chard-Bergstrom C. Factors affecting isolation and propagation of bovine coronavirus in human rectal tumor-18 cell line. J Vet Diagn Investig. 1996;8:96–9.", _x000D_
"Reynolds KA, Gerba CP, Pepper IL. Detection of infectious enteroviruses by an integrated cell culture-PCR procedure. Appl Environ Microbiol. 1996;62:1424–7.", "La Rosa G, Fratini M, Della Libera S, Iaconelli M, Muscillo M. Viral infections acquired indoors through airborne, droplet or contact transmission. Ann Ist Super Sanita. 2013;49:124–32.", "Zhang XM, Herbst W, Kousoulas KG, Storz J. Biological and genetic characterization of a hemagglutinating coronavirus isolated from a diarrhoeic child. J Med Virol. 1994;44:152–61.", _x000D_
"Han MG, Cheon DS, Zhang X, Saif LJ. Cross-protection against a human enteric coronavirus and a virulent bovine enteric coronavirus in gnotobiotic calves. J Virol. 2006;80:12350–6.", "Vijgen L, Keyaerts E, Moes E, Thoelen I, Wollants E, Lemey P, Vandamme AM, Van Ranst M. Complete genomic sequence of human coronavirus OC43: molecular clock analysis suggests a relatively recent zoonotic coronavirus transmission event. J Virol. 2005;79:1595–604.", "Sellers RF, Herniman KAJ, Mann JA. Transfer of foot-and-mouth disease virus in the nose of man from infected to non-infected animals. Vet Rec. 1971;89:447–9.", _x000D_
"Amass SF, Mason PW, Pacheco JM, Miller CA, Ramirez A, Clark LK, Ragland D, Schneider JL, Kenyon SJ. Procedures for preventing transmission of foot-and-mouth disease virus (O/TAW/97) by people. Vet Microbiol. 2004;103:143–9.", "Wright CF, Gloster J, Mazelet L, Paton DJ, Ryan ED. Short-lived carriage of foot-and-mouth disease virus in human nasal cavities after exposure to infected animals. Vet Rec. 2010;167:928–31.", "Wolff MH, Sattar SA, Adegbunrin O, Tetro J. Environmental survival and microbicide inactivation of coronaviruses. In: Schmidt A, Wolff MH, Weber O, editors. Coronaviruses with special emphasis on first insights concerning SARS. Basel: Birkhäuser Verlag; 2005. p. 201–12.", _x000D_
"Otter JA, Donskey C, Yezli S, Douthwaite S, Goldenberg SD, Weber DJ. Transmission of SARS and MERS coronaviruses and influenza virus in healthcare settings: the possible role of dry surface contamination. J Hosp Infect. 2016;92:235–50.", "Hambling MH. Survival of the respiratory syncytial virus during storage under various conditions. Br J Exp Pathol. 1964;45:647–55.", "Rechsteiner J, Winkler KC. Inactivation of respiratory syncytial virus in aerosol. J Gen Virol. 1969;5:405–10.", "Ijaz MK, Brunner AH, Sattar SA, Nair RC, Johnson-Lussenburg CM. Survival characteristics of airborne human coronavirus 229E. J Gen Virol. 1985;66:2743–8.", _x000D_
"Rabenau HF, Cinatl J, Morgenstern B, Bauer G, Preiser W, Doerr HW. Stability and inactivation of SARS coronavirus. Med Microbiol Immunol. 2005;194:1–6.", "Mullis L, Saif LJ, Zhang Y, Zhang X, Azevedo MS. Stability of bovine coronavirus on lettuce surfaces under household refrigeration conditions. Food Microbiol. 2012;30:180–6.", "Ohlson A, Emanuelson U, Tråvén M, Alenius S. The relationship between antibody status to bovine corona virus and bovine respiratory syncytial virus and disease incidence, reproduction and herd characteristics in dairy herds. Acta Vet Scand. 2010;52:37."_x000D_
), journal.title = c("Vet Microbiol", "Vet Clin North Am Food Anim Pract", "Vet Clin North Am Food Anim Pract.", "Trends Microbiol", "Vet J", "Vet Rec.", "Vet J", "Prev Vet Med", "Appl Environ Microbiol", "J Hosp Infect.", "J Infect Dis", "J Dairy Sci", "Virol J", "BMC Vet Res", "PLoS Biol", "Laboratory Animals Bureau, Collected Papers", "J Virol Methods", NA, "Methods", "J Virol Methods", "J Vet Diagn Investig", "Appl Environ Microbiol", "Ann Ist Super Sanita", "J Med Virol", "J Virol", "J Virol", _x000D_
"Vet Rec.", "Vet Microbiol", "Vet Rec", NA, "J Hosp Infect", "Br J Exp Pathol", "J Gen Virol.", "J Gen Virol", "Med Microbiol Immunol", "Food Microbiol", "Acta Vet Scand"), volume.title = c(NA, NA, NA, NA, NA, NA, NA, NA, NA, NA, NA, NA, NA, NA, NA, NA, NA, "Veterinary epidemiologic research", NA, NA, NA, NA, NA, NA, NA, NA, NA, NA, NA, "Coronaviruses with special emphasis on first insights concerning SARS", NA, NA, NA, NA, NA, NA, NA), edition = c(NA, NA, NA, NA, NA, NA, NA, NA, NA, NA, NA, NA, _x000D_
NA, NA, NA, NA, NA, "2", NA, NA, NA, NA, NA, NA, NA, NA, NA, NA, NA, NA, NA, NA, NA, NA, NA, NA, NA))</t>
  </si>
  <si>
    <t>1335</t>
  </si>
  <si>
    <t>list(DOI = "10.13039/501100005416", name = "Norges Forskningsråd", doi.asserted.by = "publisher", award = "224771/E40", id.id = "10.13039/501100005416", id.id.type = "DOI", id.asserted.by = "publisher")</t>
  </si>
  <si>
    <t>list(value = c("14 July 2017", "4 January 2018", "22 January 2018", "The animal experiments were conducted in agreement with national and international guidelines for the care and use of animals. Approval for the BCoV experiment was given by the Ethics Committee for Animal Experiments, Uppsala, Sweden (protocol no. C45/14) and by the Norwegian Animal Research Authority (approval no. 7468) for the BRSV experiment. Verbal consent was obtained from the personnel participating in the study. Written consent was deemed not necessary, as the aim of the study was purely animal health related, and the Southeastern Regional Committee for Medical and Health Research Ethics in Norway exempted the study from application (reference no. 2016/2012 A).", _x000D_
"Not applicable.", "The authors declare that they have no competing interests.", "Springer Nature remains neutral with regard to jurisdictional claims in published maps and institutional affiliations."), order = c(1, 2, 3, 1, 2, 3, 4), name = c("received", "accepted", "first_online", "Ethics", "Ethics", "Ethics", "Ethics"), label = c("Received", "Accepted", "First Online", NA, NA, NA, NA), group.name = c("ArticleHistory", "ArticleHistory", "ArticleHistory", "EthicsHeading", "EthicsHeading", "EthicsHeading", _x000D_
"EthicsHeading"), group.label = c("Article History", "Article History", "Article History", "Ethics approval and consent to participate", "Consent for publication", "Competing interests", "Publisher’s Note"))</t>
  </si>
  <si>
    <t>2023-11</t>
  </si>
  <si>
    <t>10.1016/j.jhin.2023.08.009</t>
  </si>
  <si>
    <t>25-32</t>
  </si>
  <si>
    <t>Virucidal activity of oral, hand, and surface disinfectants against respiratory syncytial virus</t>
  </si>
  <si>
    <t>list(given = c("T.L.", "M.", "N.", "M.", "S.", "J.", "D.", "T.", "E."), family = c("Meister", "Friesland", "Frericks", "Wetzke", "Haid", "Steinmann", "Todt", "Pietschmann", "Steinmann"), sequence = c("first", "additional", "additional", "additional", "additional", "additional", "additional", "additional", "additional"))</t>
  </si>
  <si>
    <t>list(URL = c("https://api.elsevier.com/content/article/PII:S0195670123002736?httpAccept=text/xml", "https://api.elsevier.com/content/article/PII:S0195670123002736?httpAccept=text/plain"), content.type = c("text/xml", "text/plain"), content.version = c("vor", "vor"), intended.application = c("text-mining", "text-mining"))</t>
  </si>
  <si>
    <t>list(key = c("10.1016/j.jhin.2023.08.009_bib1", "10.1016/j.jhin.2023.08.009_bib2", "10.1016/j.jhin.2023.08.009_bib3", "10.1016/j.jhin.2023.08.009_bib4", "10.1016/j.jhin.2023.08.009_bib5", "10.1016/j.jhin.2023.08.009_bib6", "10.1016/j.jhin.2023.08.009_bib7", "10.1016/j.jhin.2023.08.009_bib8", "10.1016/j.jhin.2023.08.009_bib9", "10.1016/j.jhin.2023.08.009_bib10", "10.1016/j.jhin.2023.08.009_bib11", "10.1016/j.jhin.2023.08.009_bib12", "10.1016/j.jhin.2023.08.009_bib13", "10.1016/j.jhin.2023.08.009_bib14", _x000D_
"10.1016/j.jhin.2023.08.009_bib15", "10.1016/j.jhin.2023.08.009_bib16", "10.1016/j.jhin.2023.08.009_bib17", "10.1016/j.jhin.2023.08.009_bib18", "10.1016/j.jhin.2023.08.009_bib19", "10.1016/j.jhin.2023.08.009_bib20", "10.1016/j.jhin.2023.08.009_bib21", "10.1016/j.jhin.2023.08.009_bib22", "10.1016/j.jhin.2023.08.009_bib23", "10.1016/j.jhin.2023.08.009_bib24", "10.1016/j.jhin.2023.08.009_bib25", "10.1016/j.jhin.2023.08.009_bib26", "10.1016/j.jhin.2023.08.009_bib27", "10.1016/j.jhin.2023.08.009_bib28", _x000D_
"10.1016/j.jhin.2023.08.009_bib29", "10.1016/j.jhin.2023.08.009_bib30", "10.1016/j.jhin.2023.08.009_bib31", "10.1016/j.jhin.2023.08.009_bib32", "10.1016/j.jhin.2023.08.009_bib33", "10.1016/j.jhin.2023.08.009_bib34", "10.1016/j.jhin.2023.08.009_bib35", "10.1016/j.jhin.2023.08.009_bib36", "10.1016/j.jhin.2023.08.009_bib37", "10.1016/j.jhin.2023.08.009_bib38", "10.1016/j.jhin.2023.08.009_bib39", "10.1016/j.jhin.2023.08.009_bib40", "10.1016/j.jhin.2023.08.009_bib41", "10.1016/j.jhin.2023.08.009_bib42", _x000D_
"10.1016/j.jhin.2023.08.009_bib43", "10.1016/j.jhin.2023.08.009_bib44", "10.1016/j.jhin.2023.08.009_bib45", "10.1016/j.jhin.2023.08.009_bib46", "10.1016/j.jhin.2023.08.009_bib47", "10.1016/j.jhin.2023.08.009_bib48", "10.1016/j.jhin.2023.08.009_bib49", "10.1016/j.jhin.2023.08.009_bib50", "10.1016/j.jhin.2023.08.009_bib51"), doi.asserted.by = c("crossref", "crossref", "crossref", "crossref", "crossref", "crossref", "crossref", "crossref", "crossref", "crossref", "crossref", "crossref", "crossref", _x000D_
"crossref", "crossref", NA, "crossref", "crossref", "crossref", "crossref", "crossref", "crossref", "crossref", "crossref", "crossref", "crossref", "crossref", NA, "crossref", "crossref", "crossref", "crossref", "crossref", "crossref", "crossref", "crossref", "crossref", "crossref", NA, "crossref", "crossref", "crossref", "crossref", "crossref", "crossref", "crossref", "crossref", "crossref", "crossref", "crossref", "crossref"), DOI = c("10.1111/irv.13100", "10.1056/NEJMoa0804877", "10.1186/1743-422X-9-130", _x000D_
"10.1007/s12016-013-8368-9", "10.1093/infdis/jiy056", "10.2807/1560-7917.ES.2018.23.5.17-00284", "10.1056/NEJM197903083001004", "10.1016/S0022-3476(81)80829-3", "10.1002/rmv.1771", "10.1002/ppul.25582", "10.1371/journal.pgph.0001974", "10.2807/1560-7917.ES.2021.26.29.2100639", "10.1016/j.jcv.2022.105126", "10.1111/jpc.15847", "10.1002/ppul.25719", NA, "10.1128/CMR.00010-16", "10.1016/S1473-3099(20)30703-9", "10.3201/eid2901.221429", "10.1016/j.jhin.2021.10.019", "10.1093/infdis/jiaa471", "10.1016/j.virusres.2022.198791", _x000D_
"10.1093/infdis/jir535", "10.1016/j.jhin.2022.04.008", "10.3201/eid2607.200915", "10.1086/669528", "10.1093/infdis/jiab260", NA, "10.1016/j.jiac.2021.11.006", "10.3201/eid2712.210344", "10.1016/j.isci.2021.102908", "10.1128/AEM.00076-08", "10.1016/j.cmi.2022.05.020", "10.1128/AEM.00526-21", "10.3390/pathogens10020227", "10.1186/s12985-020-01418-7", "10.1016/j.micres.2023.127388", "10.1016/j.jhin.2023.01.013", NA, "10.1007/s12560-022-09510-7", "10.1086/652803", "10.1016/j.fm.2019.103257", "10.1093/infdis/141.1.98", _x000D_
"10.1128/AEM.04046-15", "10.1097/00006454-199307000-00007", "10.1016/j.jhin.2005.06.020", "10.1016/S0195-6701(85)80023-2", "10.1128/spectrum.01091-21", "10.3389/fpubh.2021.657443", "10.1038/s41598-020-71736-x", "10.1590/1516-3180.2020.0417.09092020"), article.title = c("Systematic literature review of the signs and symptoms of respiratory syncytial virus", "The burden of respiratory syncytial virus infection in young children", "Seroprevalence of human respiratory syncytial virus and human metapneumovirus in healthy population analyzed by recombinant fusion protein-based enzyme linked immunosorbent assay", _x000D_
"Respiratory syncytial virus – a comprehensive review", "Respiratory syncytial virus seasonality: a global overview", "Seasonality and geographical spread of respiratory syncytial virus epidemics in 15 European countries, 2010 to 2016", "Respiratory-syncytial-virus infections, reinfections and immunity. A prospective, longitudinal study in young children", "Risk of respiratory syncytial virus infection for infants from low-income families in relationship to age, sex, ethnic group, and maternal antibody level", _x000D_
"Correlations between climate factors and incidence – a contributor to RSV seasonality", "During the COVID-19 pandemic where has respiratory syncytial virus gone?", "A surge in respiratory syncytial virus infection-related hospitalizations associated with the COVID-19 pandemic: an observational study at pediatric emergency referral hospitals in Tokushima Prefecture", "Low levels of respiratory syncytial virus activity in Europe during the 2020/21 season: what can we expect in the coming summer and autumn/winter?", _x000D_
"RSV reemergence in Argentina since the SARS-CoV-2 pandemic", "Respiratory syncytial virus epidemic during the COVID-19 pandemic", "Influenza and respiratory syncytial virus during the COVID-19 pandemic: time for a new paradigm?", NA, "Respiratory syncytial virus: infection, detection, and new options for prevention and treatment", "Respiratory syncytial virus seasonality and prevention strategy planning for passive immunisation of infants in low-income and middle-income countries: a modelling study", _x000D_
"Efficient Inactivation of monkeypox virus by World Health Organization-recommended hand rub formulations and alcohols", "Virucidal activity of nasal sprays against severe acute respiratory syndrome coronavirus-2", "Virucidal efficacy of different oral rinses against severe acute respiratory syndrome coronavirus 2", "Mouthrinses against SARS-CoV-2 – high antiviral effectivity by membrane disruption in vitro translates to mild effects in a randomized placebo-controlled clinical trial", "Inactivation and survival of hepatitis C virus on inanimate surfaces", _x000D_
"Efficacy of disinfectants for inactivation of Ebola virus in suspension by integrated cell culture coupled with real-time RT–PCR", "Inactivation of severe acute respiratory syndrome coronavirus 2 by WHO-recommended hand rub formulations and alcohols", "Modified World Health Organization hand rub formulations comply with European efficacy requirements for preoperative surgical hand preparations", "Comparable environmental stability and disinfection profiles of the currently circulating SARS-CoV-2 variants of concern B.1.1.7 and B.1.351", _x000D_
"Low risk of SARS-CoV-2 transmission by fomites – a clinical observational study in highly infectious COVID-19 patients", "Stability of SARS-CoV-2 and influenza virus varies across different paper types", "Surface‒aerosol stability and pathogenicity of diverse Middle East respiratory syndrome coronavirus strains, 2012‒2018", "A realistic transfer method reveals low risk of SARS-CoV-2 transmission via contaminated euro coins and banknotes", "Survival of influenza virus on banknotes", "Differences in environmental stability among SARS-CoV-2 variants of concern: both Omicron BA.1 and BA.2 have higher stability", _x000D_
"Persistence of severe acute respiratory syndrome coronavirus 2 (SARS-CoV-2) virus and viral RNA in relation to surface type and contamination concentration", "Environmental stability of SARS-CoV-2 on different types of surfaces under indoor and seasonal climate conditions", "The effect of temperature on persistence of SARS-CoV-2 on common surfaces", "Stability of SARS-CoV-2 on inanimate surfaces: a review", "Survival and inactivation of hepatitis E virus on inanimate surfaces", "Stability and inactivation of monkeypox virus on inanimate surfaces", _x000D_
"Stability of hepatitis E virus after drying on different surfaces", "How stable is the hepatitis C virus (HCV)? Environmental stability of HCV and its susceptibility to chemical biocides", "Persistence of murine norovirus, bovine rotavirus, and hepatitis A virus on stainless steel surfaces, in spring water, and on blueberries", "Possible transmission by fomites of respiratory syncytial virus", "Persistence of influenza A (H1N1) virus on stainless steel surfaces", "Inactivation of respiratory syncytial virus by detergents and disinfectants", _x000D_
"Virucidal activity of a new hand disinfectant with reduced ethanol content: comparison with other alcohol-based formulations", "The disinfection of respiratory syncytial virus by isopropanol and a chlorhexidine-detergent handwash", "Rosin soap exhibits virucidal activity", "Comparison of the efficacy of disinfectant pre-impregnated wipes for decontaminating stainless steel carriers experimentally inoculated with Ebola virus and vesicular stomatitis virus", "Efficacy of microbicides for inactivation of Ebola–Makona virus on a non-porous surface: a targeted hygiene intervention for reducing virus spread", _x000D_
"Environmental cleaning to prevent COVID-19 infection. A rapid systematic review"), volume = c("17", "360", "9", "45", "217", "23", "300", "98", "24", "56", "3", "26", "149", "58", "57", NA, "30", "21", "29", "120", "222", "316", "204", "125", "26", "34", "224", NA, "28", "27", "24", "74", "28", "87", "10", "17", "272", "134", NA, "14", "201", "84", "141", "82", "12", "62", "6", "9", "9", "10", "138"), author = c("Colosia", "Hall", "Sastre", "Borchers", "Obando-Pacheco", "Broberg", "Henderson", "Glezen", _x000D_
"Tang", "Di Mattia", "Shichijo", "van Summeren", "Dolores", "Cooney", "Binns", NA, "Griffiths", "Li", "Meister", "Meister", "Meister", "Meister", "Doerrbecker", "Huang", "Kratzel", "Suchomel", "Meister", "Meister", "Hirose", "van Doremalen", "Todt", "Thomas", "Hirose", "Paton", "Kwon", "Riddell", "Xu", "Wißmann", "Meister", "Wolff", "Ciesek", "Leblanc", "Hall", "Perry", "Krilov", "Kramer", "Platt", "Bell", "Cutts", "Cutts", "Shimabukuro"), year = c("2023", "2009", "2012", "2013", "2018", "2018", _x000D_
"1979", "1981", "2014", "2021", "2023", "2021", "2022", "2022", "2022", NA, "2017", "2021", "2022", "2022", "2020", "2022", "2011", "2022", "2020", "2013", "2021", "2022", "2022", "2021", "2021", "2008", "2022", "2021", "2021", "2020", "2023", "2023", "2023", "2022", "2010", "2019", "1980", "2016", "1993", "2006", "1985", "2021", "2021", "2020", "2020"), journal.title = c("Influenza Other Respir Viruses", "N Engl J Med", "Virol J", "Clin Rev Allergy Immunol", "J Infect Dis", "Eurosurveillance", _x000D_
"N Engl J Med", "J Pediatr", "Rev Med Virol", "Pediatr Pulmonol", "PLoS Glob Public Health", "Eurosurveillance", "J Clin Virol", "J Paediatr Child Health", "Pediatr Pulmonol", NA, "Clin Microbiol Rev", "Lancet Infect Dis", "Emerg Infect Dis", "J Hosp Infect", "J Infect Dis", "Virus Res", "J Infect Dis", "J Hosp Infect", "Emerg Infect Dis", "Infect Control Hosp Epidemiol", "J Infect Dis", "J Infect Dis", "J Infect Chemother", "Emerg Infect Dis", "iScience", "Appl Environ Microbiol", "Clin Microbiol Infect", _x000D_
"Appl Environ Microbiol", "Pathogens", "Virol J", "Microbiol Res", "J Hosp Infect", "J Infect Dis", "Food Environ Virol", "J Infect Dis", "Food Microbiol", "J Infect Dis", "Appl Environ Microbiol", "Pediatr Infect Dis J", "J Hosp Infect", "J Hosp Infect", "Microbiol Spectr", "Front Public Health", "Sci Rep", "Sao Paulo Med J"), first.page = c(NA, "588", "130", "331", "1356", "17", "530", "708", "15", "3106", NA, NA, NA, "215", "38", NA, "277", "1303", NA, "9", "1289", NA, "1830", "67", "1592", _x000D_
"245", "420", NA, "252", "3052", NA, "3002", "1486", NA, NA, "145", NA, "57", "jiad127", "138", "1859", NA, "98", "3239", "582", "98", "89", NA, NA, NA, "505"), issue = c(NA, NA, NA, NA, NA, NA, NA, NA, NA, NA, NA, "29", NA, NA, NA, NA, NA, NA, "1", NA, NA, NA, NA, NA, NA, NA, NA, NA, NA, NA, NA, NA, NA, NA, "2", NA, NA, NA, NA, NA, NA, NA, NA, NA, NA, NA, NA, NA, NA, NA, NA), unstructured = c(NA, NA, NA, NA, NA, NA, NA, NA, NA, NA, NA, NA, NA, NA, NA, "Centers for Disease Control and Prevention. Respiratory Syncytial Virus Hospitalization Surveillance Network (RSV-NET). Available at: https://www.cdc.gov/rsv/research/rsv-net/dashboard.html [last accessed May 2023].", _x000D_
NA, NA, NA, NA, NA, NA, NA, NA, NA, NA, NA, NA, NA, NA, NA, NA, NA, NA, NA, NA, NA, NA, NA, NA, NA, NA, NA, NA, NA, NA, NA, NA, NA, NA, NA))</t>
  </si>
  <si>
    <t>S0195670123002736</t>
  </si>
  <si>
    <t>list(DOI = c("10.13039/501100001659", "10.13039/501100001663", "10.13039/501100002347"), name = c("Deutsche Forschungsgemeinschaft", "Volkswagen Foundation", "Bundesministerium für Bildung und Forschung"), doi.asserted.by = c("publisher", "publisher", "publisher"), award1 = c("390874280", NA, NA), award2 = c("9B811", NA, NA), award3 = c("EC 2155", NA, NA), id.id = c("10.13039/501100001659", "10.13039/501100001663", "10.13039/501100002347"), id.id.type = c("DOI", "DOI", "DOI"), id.asserted.by = c("publisher", _x000D_
"publisher", "publisher"), award = c(NA, "398066876/GRK 2485/1", "01KI2106"))</t>
  </si>
  <si>
    <t>list(date = c("2023-11-01", "2023-08-23"), content.version = c("tdm", "vor"), delay.in.days = c(0, 0), URL = c("https://www.elsevier.com/tdm/userlicense/1.0/", "http://creativecommons.org/licenses/by/4.0/"))</t>
  </si>
  <si>
    <t>list(value = c("Elsevier", "Virucidal activity of oral, hand, and surface disinfectants against respiratory syncytial virus", "Journal of Hospital Infection", "https://doi.org/10.1016/j.jhin.2023.08.009", "article", "© 2023 The Authors. Published by Elsevier Ltd on behalf of The Healthcare Infection Society."), name = c("publisher", "articletitle", "journaltitle", "articlelink", "content_type", "copyright"), label = c("This article is maintained by", "Article Title", "Journal Title", "CrossRef DOI link to publisher maintained version", _x000D_
"Content Type", "Copyright"))</t>
  </si>
  <si>
    <t>Current Therapy in Large Animal Theriogenology</t>
  </si>
  <si>
    <t>2007</t>
  </si>
  <si>
    <t>10.1016/b978-072169323-1.50053-2</t>
  </si>
  <si>
    <t>399-408</t>
  </si>
  <si>
    <t>Elsevier</t>
  </si>
  <si>
    <t>Viral Diseases of the Fetus</t>
  </si>
  <si>
    <t>book-chapter</t>
  </si>
  <si>
    <t>https://doi.org/10.1016/b978-072169323-1.50053-2</t>
  </si>
  <si>
    <t>list(given = "CLAYTON L.", family = "KELLING", sequence = "first")</t>
  </si>
  <si>
    <t>list(key = c("10.1016/B978-072169323-1.50053-2_bib1", "10.1016/B978-072169323-1.50053-2_bib2", "10.1016/B978-072169323-1.50053-2_bib3", "10.1016/B978-072169323-1.50053-2_bib4", "10.1016/B978-072169323-1.50053-2_bib5", "10.1016/B978-072169323-1.50053-2_bib6", "10.1016/B978-072169323-1.50053-2_bib7", "10.1016/B978-072169323-1.50053-2_bib8", "10.1016/B978-072169323-1.50053-2_bib9", "10.1016/B978-072169323-1.50053-2_bib10", "10.1016/B978-072169323-1.50053-2_bib11", "10.1016/B978-072169323-1.50053-2_bib12", _x000D_
"10.1016/B978-072169323-1.50053-2_bib13", "10.1016/B978-072169323-1.50053-2_bib14", "10.1016/B978-072169323-1.50053-2_bib15", "10.1016/B978-072169323-1.50053-2_bib16", "10.1016/B978-072169323-1.50053-2_bib17", "10.1016/B978-072169323-1.50053-2_bib18", "10.1016/B978-072169323-1.50053-2_bib19", "10.1016/B978-072169323-1.50053-2_bib20", "10.1016/B978-072169323-1.50053-2_bib21", "10.1016/B978-072169323-1.50053-2_bib22", "10.1016/B978-072169323-1.50053-2_bib23", "10.1016/B978-072169323-1.50053-2_bib24", _x000D_
"10.1016/B978-072169323-1.50053-2_bib25", "10.1016/B978-072169323-1.50053-2_bib26", "10.1016/B978-072169323-1.50053-2_bib27", "10.1016/B978-072169323-1.50053-2_bib28", "10.1016/B978-072169323-1.50053-2_bib29", "10.1016/B978-072169323-1.50053-2_bib30", "10.1016/B978-072169323-1.50053-2_bib31", "10.1016/B978-072169323-1.50053-2_bib32", "10.1016/B978-072169323-1.50053-2_bib33", "10.1016/B978-072169323-1.50053-2_bib34", "10.1016/B978-072169323-1.50053-2_bib35", "10.1016/B978-072169323-1.50053-2_bib36", _x000D_
"10.1016/B978-072169323-1.50053-2_bib37", "10.1016/B978-072169323-1.50053-2_bib38", "10.1016/B978-072169323-1.50053-2_bib39", "10.1016/B978-072169323-1.50053-2_bib40", "10.1016/B978-072169323-1.50053-2_bib41", "10.1016/B978-072169323-1.50053-2_bib42", "10.1016/B978-072169323-1.50053-2_bib43", "10.1016/B978-072169323-1.50053-2_bib44", "10.1016/B978-072169323-1.50053-2_bib45", "10.1016/B978-072169323-1.50053-2_bib46", "10.1016/B978-072169323-1.50053-2_bib47", "10.1016/B978-072169323-1.50053-2_bib48", _x000D_
"10.1016/B978-072169323-1.50053-2_bib49", "10.1016/B978-072169323-1.50053-2_bib50", "10.1016/B978-072169323-1.50053-2_bib51", "10.1016/B978-072169323-1.50053-2_bib52", "10.1016/B978-072169323-1.50053-2_bib53", "10.1016/B978-072169323-1.50053-2_bib54", "10.1016/B978-072169323-1.50053-2_bib55", "10.1016/B978-072169323-1.50053-2_bib56", "10.1016/B978-072169323-1.50053-2_bib57", "10.1016/B978-072169323-1.50053-2_bib58", "10.1016/B978-072169323-1.50053-2_bib59", "10.1016/B978-072169323-1.50053-2_bib60", _x000D_
"10.1016/B978-072169323-1.50053-2_bib61", "10.1016/B978-072169323-1.50053-2_bib62", "10.1016/B978-072169323-1.50053-2_bib63", "10.1016/B978-072169323-1.50053-2_bib64", "10.1016/B978-072169323-1.50053-2_bib65", "10.1016/B978-072169323-1.50053-2_bib66", "10.1016/B978-072169323-1.50053-2_bib67", "10.1016/B978-072169323-1.50053-2_bib68", "10.1016/B978-072169323-1.50053-2_bib69"), first.page = c("46", NA, "1179", "1423", "323", "449", "589", "83", "447", "2637", "1379", NA, "158", NA, "135", "260", "66", _x000D_
"513", "1640", "5", "477", "615", "156", "22", "85", "573", "535", "425", "549", "91", "803", "393", "898", "85", "13", "77", "65", "121", "327", "197", "111", "123", "622", "223", "469", "115", "1409", "185", "71", "253", "852", "7", NA, "86", "543", "458", "105", "343", "133", "341", "197", "95", "238", "23", "1322", NA, "547", "643", "86"), article.title = c("Bovine virus diarrhea—clinical syndromes in dairy cattle", "The pathways for bovine virus diarrhoea virus biotypes in the pathogenesis of disease", _x000D_
"Effect of infection with bovine viral diarrhea virus alone, bovine rotavirus alone, or concurrent infection with both on enteric disease in gnotobiotic neonatal calves", "Effect of experimentally induced concurrent bovine respiratory syncytial virus and bovine viral diarrhea virus infection on respiratory and enteric diseases in calves", "Alterations of leukocyte populations in calves concurrently infected with bovine respiratory syncytial virus and bovine viral diarrhea virus", "Specific immune tolerance in an apparently healthy bull persistently infected with BVD virus", _x000D_
"Bovine viral diarrhea virus infections in range beef cattle herd", "Persistent bovine viral diarrhea virus infection in beef herds", "The pathologies of bovine viral diarrhea virus infection", "Comparisons of the pestivirus bovine viral diarrhea virus with members of the Flaviviridae", "Comparative virulence of bovine viral diarrhea virus type II in experimentally inoculated six- to nine-month old calves", "Bovine viral diarrhea virus and their antigenic analysis", "Outbreak of bovine virus diarrhoea on Dutch dairy farms induced by a bovine herpesvirus 1 marker vaccine contaminated with bovine virus diarrhoea virus type 2", _x000D_
NA, "Prevalence of bovine viral diarrhea virus genotypes and antibody against those viral genotypes in fetal bovine serum", "Identification of a new group of bovine viral diarrhea virus strains associated with severe outbreaks and high mortalities", "Segregation of bovine viral diarrhea virus into genotypes", "New concepts in the pathogenesis, diagnosis and control of disease caused by the bovine viral diarrhea virus", "Comparative pathogenicity of selected bovine viral diarrhea virus isolates in gnotobiotic lambs", _x000D_
"Pathogenesis of bovine viral diarrhea–mucosal disease: distribution and significance of BVDV antigen in diseased calves", "Pathogenesis of intrauterine infections with bovine viral diarrhea virus", "The effects of bovine viral diarrhea virus on cattle reproduction in relation to disease control", "Production of cattle immunotolerant to bovine viral diarrhea virus", "Changes in levels of viremia in cattle persistently infected with bovine viral diarrhea virus", "Bovine viral diarrhea quasispecies during persistent infection", _x000D_
"Severe clinical disease in cattle persistently infected with noncytopathic bovine viral diarrhea virus by super-infection with cytopathic bovine viral diarrhea virus", "Experimental production of fatal mucosal disease in cattle", "The clinical manifestations of bovine viral diarrhea virus infection", "Diagnosis of bovine viral diarrhea virus infections", "Comparative evaluation of the fluorescent antibody test and microtiter immunoperoxidase assay for detection of bovine viral diarrhea virus from bull semen", _x000D_
"Microtiter virus isolation and enzyme immunoassays for detection of bovine viral diarrhea virus in cattle serum", "Diagnosis of persistent bovine viral diarrhea virus infection by immunohistochemical staining of formalin-fixed skin biopsy specimens", "Screening of neonatal calves for persistent infection with bovine viral diarrhea virus by immunohistochemistry on skin biopsy samples", "Immunohistochemistry used as a screening method for persistent bovine viral diarrhea virus infection", "Testing and management strategies for effective beef and dairy herd BVDV biosecurity programs", _x000D_
"Development of a PCR amplification assay as a screening test using bulk milk samples for identifying dairy herds infected with bovine viral diarrhea virus", "Evaluation of an antigen-capture ELISA for detection of bovine viral diarrhea virus in cattle blood samples", "Bovine abortion caused by bovine viral diarrhea virus", "Application of antibody titers against bovine viral diarrhea virus (BVDV) as a measure to detect herds with cattle persistently infected with BVDV", "Principles for eradication of bovine viral diarrhoea virus (BVDV) infections in cattle populations", _x000D_
"Level and duration of serum antibodies in cattle infected experimentally and naturally with bovine virus diarrhoea virus", "Laboratory diagnostic investigations for bovine viral diarrhoea virus infections in cattle", "A long term epidemiological study of bovine viral diarrhoea infections in a large herd of dairy cattle", "The control of bovine viral diarrhea virus in Shetland", "Immunization against viruses", "Evolution of bovine viral diarrhea virus vaccines", "Protection of pregnant cattle and their fetuses against infection with bovine viral diarrhea virus type 1 by use of a modified-live virus vaccine", _x000D_
"Intrapreputial infection of young bulls with bovine herpesvirus type 1.2 (BHV-1.2): acute balanoposthitis, latent infection and detection of viral DNA in regional neural and non-neural tissues of 50 days after experimental reactivation", "Infectious bovine rhinotracheitis virus", "Herpesviral abortion in domestic animals", "Effects of the infectious bovine rhinotracheitis virus on the fetus", "The pathology of abortion caused by the virus of infectious bovine rhinotracheitis", NA, "Diagnosing and managing the respiratory form of infectious bovine rhinotracheitis", _x000D_
"A field investigation of causes of abortion in dairy cattle", "Abortifacient property of bovine herpesvirus type 1 isolates that represent three subtypes determined by restriction endonuclease analysis of viral DNA", "Demonstration of infectious bovine rhinotracheitis virus antigen in paraffin tissues", "Infectious diseases causing bovine abortion and fetal loss", "Detection of BHV-1 in a naturally infected bovine fetus by a nested PCR assay", "Isolation of bovine herpesvirus 1 from preputial swabs and semen of bulls with balanoposthitis", _x000D_
"Bovine viral vaccines: diagnostics, and eradication: past, present, and future", "The effects of IBR virus infection on reproductive function of cattle", "Council Report: bovine immunization guidelines", "Culicoides variipennis and bluetongue-virus epidemiology in the United States", "Pathogenesis of bluetongue virus", NA, "Bluetongue virus", "Bluetongue and equine viral arteritis viruses as models of virus-induced fetal injury and abortion", "Congenital disease caused by bluetongue and related orbiviruses"_x000D_
), volume = c("77", "3", "53", "59", "12", "172", "197", "49", "11", "69", "63", "3", "126", NA, "10", "203", "205", "29", "51", "34", "11", "60–61", "48", "10", "259", "46", "114", "11", "11", "55", "35", "12", "9", "20", "34", "44", "7", NA, "7", "64", "144", "64", "132", "64", NA, "20", "59", "98", "vol III", "153", "163", "1", NA, "86", "127", "52", "1", "9", "23", "4", "41", NA, "203", "41", "206", NA, "10", "60–61", NA), author = c("Perdrizet", "Brownlie", "Kelling", "Brodersen", "Brodersen", _x000D_
"Coria", "Kelling", "Wittum", "Bielefeldt-Ohmann", "Collett", "Kelling", "Donis", "Barkema", NA, "Bolin", "Pellerin", "Ridpath", "Radostits", "Jewett", "Ohmann", "Moennig", "Fray", "McClurkin", "Brock", "Collins", "Bolin", "Brownlie", "Baker", "Brock", "Afshar", "Saliki", "Njaa", "Grooms", "Brodersen", "Kelling", "Radwan", "Sandvik", "Bolin", "Houe", "Lindberg", "Fredriksen", "Sandvik", "Moerman", "Synge", "Murphy", "Kelling", "Cortese", "Vogel", "Straub", "Smith", "Kendrick", "Kennedy", NA, "Van Donkersgoed", _x000D_
"Murray", "Miller", "Miller", "Barr", "Rocha", "Weibelen", "Van Oirschot", "Miller", NA, "Tabachnick", "Barrat-Boyes", NA, "Osburn", "MacLachlan", "Osburn"), year = c("1987", "1991", "2002", "1998", "1999", "1978", "1999", "2001", "1995", "1988", "2002", "1991", "2001", NA, "1998", "1994", "1994", "1988", "1990", "1983", "1995", "2000", "1984", "1998", "1999", "1998", "1984", "1995", "1995", "1991", "1997", "2000", "2002", "2004", "2000", "1995", "1995", "1990", "1995", "1999", "1999", "1999", "1993", _x000D_
"1999", "1990", "2004", "1998", "2003", "1990", "1997", "1973", "1964", NA, "1991", "1990", "1991", "1989", "1993", "1998", "1992", "1999", "1991", "1993", "1996", "1995", NA, "1994", "2000", "1990"), journal.title = c("Cornell Vet", "Arch Virol", "Am J Vet Res", "Am J Vet Res", "Viral Immunol", "J Am Vet Med Assoc", "J Am Vet Med Assoc", "Vet Prev Vet Med", "Vet Clin North Am Food Anim Pract", "J Gen Virol", "Am J Vet Res", "Arch Virol", "Tijdschrift voor Dierg", NA, "J Vet Diagn Invest", "Virology", _x000D_
"Virology", "Can Vet J", "Am J Vet Res", "Res Vet Sci", "Vet Clin North Am Food Anim Pract", "Ann Reprod Sci", "Can J Comp Med", "J Vet Diagn Invest", "Virology", "J Vet Res", "Vet Rec", "Vet Clin North Am Food Anim Pract", "Vet Clin North Am Food Anim Pract", "Can J Vet Res", "J Clin Microbiol", "J Vet Diagn Invest", "Clin Diagn Lab Immunol", "Vet Clin Food Anim", "Bovine Pract", "Vet Microbiol", "J Vet Diagn Invest", NA, "J Vet Diagn Invest", "Vet Microbiol", "Vet Rec", "Vet Microbiol", "Vet Rec", _x000D_
"Vet Microbiol", NA, "Vet Clin North Am Food Anim Pract", "Am J Vet Res", "Vet Microbiol", NA, "Vet J", "J Am Vet Assoc", "Vet Pathol", NA, "Vet Med", "Vet Rec", "Am J Vet Res", "J Vet Diagn Invest", "Vet Clin North Am Food Anim Pract", "Vet Res Comm", "J Vet Diagn Invest", "Adv Vet Med", "Vet Med", "J Am Vet Med Assoc", "Annu Rev", "J Am Vet Med Assoc", NA, "Vet Clin North Am Food Anim Pract", "Anim Reprod Sci", NA), issue = c(NA, "79– 99 Suppl", NA, NA, NA, NA, NA, NA, NA, NA, NA, "29–40 Suppl", _x000D_
NA, NA, NA, NA, NA, NA, NA, NA, NA, NA, NA, NA, NA, NA, NA, NA, NA, NA, NA, NA, NA, NA, NA, NA, NA, NA, NA, NA, NA, NA, NA, NA, NA, NA, NA, NA, NA, NA, NA, NA, NA, NA, NA, NA, NA, NA, NA, NA, NA, NA, NA, NA, NA, NA, NA, NA, NA), doi.asserted.by = c(NA, "crossref", "crossref", "crossref", "crossref", NA, "crossref", "crossref", "crossref", "crossref", "crossref", "crossref", NA, NA, "crossref", "crossref", "crossref", NA, "crossref", "crossref", "crossref", "crossref", NA, "crossref", "crossref", _x000D_
"crossref", "crossref", "crossref", "crossref", NA, "crossref", "crossref", NA, "crossref", NA, "crossref", "crossref", NA, "crossref", "crossref", "crossref", "crossref", "crossref", "crossref", NA, "crossref", "crossref", "crossref", NA, "crossref", NA, NA, NA, NA, NA, "crossref", "crossref", "crossref", "crossref", "crossref", "crossref", NA, "crossref", "crossref", "crossref", NA, "crossref", "crossref", NA), DOI = c(NA, "10.1007/978-3-7091-9153-8_10", "10.2460/ajvr.2002.63.1179", "10.2460/ajvr.1998.59.11.1423", _x000D_
"10.1089/vim.1999.12.323", NA, "10.2460/javma.1990.197.05.589", "10.1016/S0167-5877(01)00181-7", "10.1016/S0749-0720(15)30461-8", "10.1099/0022-1317-69-10-2637", "10.2460/ajvr.2002.63.1379", "10.1007/978-3-7091-9153-8_4", NA, NA, "10.1177/104063879801000203", "10.1006/viro.1994.1483", "10.1006/viro.1994.1620", NA, "10.2460/ajvr.1990.51.10.1640", "10.1016/S0034-5288(18)32272-0", "10.1016/S0749-0720(15)30462-X", "10.1016/S0378-4320(00)00082-8", NA, "10.1177/104063879801000105", "10.1006/viro.1999.9697", _x000D_
"10.2460/ajvr.1985.46.03.573", "10.1136/vr.114.22.535", "10.1016/S0749-0720(15)30460-6", "10.1016/S0749-0720(15)30466-7", NA, "10.1128/JCM.35.4.803-807.1997", "10.1177/104063870001200501", NA, "10.1016/j.cvfa.2003.11.007", NA, "10.1016/0378-1135(94)00121-C", "10.1177/104063879500700110", NA, "10.1177/104063879500700305", "10.1016/S0378-1135(98)00270-3", "10.1136/vr.144.5.111", "10.1016/S0378-1135(98)00264-8", "10.1136/vr.132.25.622", "10.1016/S0378-1135(98)00271-5", NA, "10.1016/j.cvfa.2003.11.001", _x000D_
"10.2460/ajvr.1998.59.11.1409", "10.1016/j.vetmic.2003.09.020", NA, "10.1016/S1090-0233(97)80061-5", NA, NA, NA, NA, NA, "10.2460/ajvr.1991.52.03.458", "10.1177/104063878900100202", "10.1016/S0749-0720(15)30650-2", "10.1023/A:1006210619910", "10.1177/104063879200400321", "10.1016/S0065-3519(99)80017-2", NA, "10.2460/javma.1993.203.02.238", "10.1146/annurev.en.41.010196.000323", "10.2460/javma.1995.206.09.1322", NA, "10.1016/S0749-0720(15)30538-7", "10.1016/S0378-4320(00)00105-6", NA), unstructured = c(NA, _x000D_
NA, NA, NA, NA, NA, NA, NA, NA, NA, NA, NA, NA, "Wessman S, Levings R: Benefits and risks due to animal serum used in cell culture production. In Brown F, Cartwright T, Horaud F, Spieser J (eds): Animal sera. Animal sera derivatives and substitutes used in the manufacture of pharmaceuticals. Viral safety and regulatory aspects. Dev Biol Stand 1999;99:3–8.", NA, NA, NA, NA, NA, NA, NA, NA, NA, NA, NA, NA, NA, NA, NA, NA, NA, NA, NA, NA, NA, NA, NA, NA, NA, NA, NA, NA, NA, NA, NA, NA, NA, NA, NA, _x000D_
NA, NA, NA, "Owen NV, Chow TL, Molello JA: Bovine fetal lesions experimentally produced by infectious bovine rhinotracheitis virus. Am J Vet Res 196;25:1617–1625.", NA, NA, NA, NA, NA, NA, NA, NA, NA, NA, NA, NA, "MacLachlan NJ, Stott JL, Osburn BI: Is bluetongue virus infection of cattle a truly persistent viral infection? Proceedings of the Meeting of the U.S. Animal Health Association, 1989, 94, pp 89–98.", NA, NA, NA), series.title = c(NA, NA, NA, NA, NA, NA, NA, NA, NA, NA, NA, NA, NA, NA, _x000D_
NA, NA, NA, NA, NA, NA, NA, NA, NA, NA, NA, NA, NA, NA, NA, NA, NA, NA, NA, NA, NA, NA, NA, "Laboratory diagnosis of livestock abortion", NA, NA, NA, NA, NA, NA, "Field's virology", NA, NA, NA, NA, NA, NA, NA, NA, NA, NA, NA, NA, NA, NA, NA, NA, NA, NA, NA, NA, NA, NA, NA, "Laboratory diagnosis of livestock abortion"))</t>
  </si>
  <si>
    <t>9780721693231</t>
  </si>
  <si>
    <t>Theriogenology</t>
  </si>
  <si>
    <t>10.1016/j.theriogenology.2013.08.012</t>
  </si>
  <si>
    <t>0093-691X</t>
  </si>
  <si>
    <t>1104-1108</t>
  </si>
  <si>
    <t>Prevention of bovine herpesvirus-1 transmission by the transfer of embryos disinfected with recombinant bovine trypsin</t>
  </si>
  <si>
    <t>list(given = c("A.", "J.", "A.", "A."), family = c("Bielanski", "Algire", "Lalonde", "Garceac"), sequence = c("first", "additional", "additional", "additional"))</t>
  </si>
  <si>
    <t>list(URL = c("https://api.elsevier.com/content/article/PII:S0093691X13003464?httpAccept=text/xml", "https://api.elsevier.com/content/article/PII:S0093691X13003464?httpAccept=text/plain"), content.type = c("text/xml", "text/plain"), content.version = c("vor", "vor"), intended.application = c("text-mining", "text-mining"))</t>
  </si>
  <si>
    <t>list(key = c("10.1016/j.theriogenology.2013.08.012_bib1", "10.1016/j.theriogenology.2013.08.012_bib2", "10.1016/j.theriogenology.2013.08.012_bib3", "10.1016/j.theriogenology.2013.08.012_bib4", "10.1016/j.theriogenology.2013.08.012_bib5", "10.1016/j.theriogenology.2013.08.012_bib6", "10.1016/j.theriogenology.2013.08.012_bib7", "10.1016/j.theriogenology.2013.08.012_bib8", "10.1016/j.theriogenology.2013.08.012_bib9", "10.1016/j.theriogenology.2013.08.012_bib10", "10.1016/j.theriogenology.2013.08.012_bib11", _x000D_
"10.1016/j.theriogenology.2013.08.012_bib12", "10.1016/j.theriogenology.2013.08.012_bib13", "10.1016/j.theriogenology.2013.08.012_bib14", "10.1016/j.theriogenology.2013.08.012_bib15", "10.1016/j.theriogenology.2013.08.012_bib16", "10.1016/j.theriogenology.2013.08.012_bib17", "10.1016/j.theriogenology.2013.08.012_bib18", "10.1016/j.theriogenology.2013.08.012_bib19", "10.1016/j.theriogenology.2013.08.012_bib20", "10.1016/j.theriogenology.2013.08.012_bib21", "10.1016/j.theriogenology.2013.08.012_bib22", _x000D_
"10.1016/j.theriogenology.2013.08.012_bib23", "10.1016/j.theriogenology.2013.08.012_bib24", "10.1016/j.theriogenology.2013.08.012_bib25", "10.1016/j.theriogenology.2013.08.012_bib26", "10.1016/j.theriogenology.2013.08.012_bib27", "10.1016/j.theriogenology.2013.08.012_bib28", "10.1016/j.theriogenology.2013.08.012_bib29", "10.1016/j.theriogenology.2013.08.012_bib30", "10.1016/j.theriogenology.2013.08.012_bib31", "10.1016/j.theriogenology.2013.08.012_bib32"), series.title = c("Manual of the International Embryo Transfer Society", _x000D_
"Manual of the International embryo transfer Society", NA, "Manual of the International Embryo Transfer Society", NA, NA, NA, NA, "Manual of standards for diagnostic tests and vaccines", NA, NA, NA, NA, NA, NA, NA, NA, NA, NA, NA, NA, NA, NA, NA, NA, NA, NA, NA, NA, NA, NA, NA), first.page = c("13", "135", "123", NA, "235", "683", "493", "236", "281", "5132", "129", "189", "1", "133", "427", "169", "499", "1", "536", "746", "234", "1001", "649", "997", "251", "724", "784", "37", "91", "131", "237", _x000D_
NA), article.title = c("Scientific foundations for the epidemiological safety of embryo transfer", "Quality control for materials of animal origin used in embryo production and transfer", "Maize (Zea mays)-derived bovine trypsin: characterization of the first large-scale, commercial protein product from transgenic plants", NA, "Development of preimplantation embryos of the golden hamster in a defined culture medium", "High bovine blastocyst development in a static in vitro production system using SOFaa medium supplemented with sodium citrate and myo-inositol with or without serum-proteins", _x000D_
"A simple method of estimating fifty percent end point", "Recombinant bovine trypsin made in maize inactivates bovine herpesvirus-1 adsorbed to the bovine zona pellucida", "Infectious bovine rhinotracheitis/infectious pustular vulvovaginitis", "Molecular cloning, sequencing, and expression of functional bovine herpesvirus 1 glycoprotein gIV in transfected bovine cells", "Detection of bovine herpesvirus-1 in bovine semen by a nested PCR assay", "Sensitivity and specificity of an enzyme-linked immunosorbent assay for the detection of infectious bovine rhinotracheitis viral antibody in cattle", _x000D_
"Disinfection procedures for controlling microorganisms in the semen and embryos of humans and farm animals", "Embryo transfer as a means of controlling the transmission of viral infections. II. The in vitro exposure of preimplantation bovine embryos to infectious bovine rhinotracheitis virus", "Trypsin treatment of bovine embryos after in vitro exposure to infectious bovine rhinotracheitis virus or bovine herpesvirus-4", "Embryo transfer as a means of controlling the transmission of viral infections. IV. Non-transmission of infectious bovine rhinotracheitis/infectious pustular vulvovaginitis virus from donors shedding virus", _x000D_
"Transmission of bovine viral diarrhea virus (BVDV) via in vitro-fertilized embryos to recipients, but not to their offspring", "The efficacy of trypsin for disinfection of in vitro fertilized bovine embryos exposed to bovine herpesvirus 1", "Evaluation of trypsin treatment on the inactivation of bovine herpesvirus type 1 on in vitro produced pre-implantation embryos", "Efficacy of a recombinant trypsin product against bovine herpesvirus 1 associated with in vivo- and in vitro-derived bovine embryos", _x000D_
"Efficacy of recombinant trypsin against bovine herpesvirus-1 associated with in vitro-derived porcine embryos", "Use of a novel washing method combining multiple density gradients and trypsin for removing human immunodeficiency virus-1 and hepatitis C virus from semen", "Inactivation of bovine herpesvirus-1 (BHV-I) from in vitro infected bovine semen", "Distribution of BHV-1 in fractions of semen from a naturally infected bull", "Effect of trypsin in semen on in vivo fertilization and early embryonic development in superovulated heifers", _x000D_
"Comparison of a recombinant trypsin with the porcine pancreatic extract on sperm used for the in vitro production of bovine embryos", "Technical note: effect of density gradient centrifugation with trypsin on the in vivo fertilising capability of bovine spermatozoa", "Disease control and embryo importation", "Pregnancy rate following transfer of bovine embryos treated with trypsin prior to freezing", "Exposure of bovine embryos to trypsin during washing does not decrease embryonic survival", "Effect of trypsin treatment of in vitro fertilized bovine embryos on their subsequent survival and development", _x000D_
NA), author = c("Van Soom", "Brock", "Woodard", NA, "Bavister", "Holm", "Reed", "Seidel", "Anonymous", "Tikoo", "Wiedmann", "Cho", "Bielanski", "Singh", "Stringfellow", "Singh", "Bielanski", "Bielanski", "D'Angelo", "Marley", "Marley", "Loskutoff", "Bielanski", "Guerin", "Bielanski", "Mattson", "Blevins", "Thibier", "Hasler", "Echternkamp", "Otoi", NA), year = c("2010", "1998", "2003", "1998", "1983", "1999", "1938", "2007", "2000", "1990", "1993", "1985", "2007", "1982", "1990", "1983", "2009", _x000D_
"1997", "2009", "2008", "2007", "2005", "1988", "1993", "1989", "2008", "2008", "1987", "1988", "1989", "1993", NA), doi.asserted.by = c(NA, NA, "crossref", NA, "crossref", "crossref", NA, "crossref", NA, "crossref", "crossref", NA, "crossref", "crossref", "crossref", "crossref", "crossref", "crossref", "crossref", "crossref", "crossref", "crossref", "crossref", "crossref", "crossref", "crossref", "crossref", "crossref", NA, "crossref", "crossref", NA), DOI = c(NA, NA, "10.1042/BA20030026", NA, "10.1095/biolreprod28.1.235", _x000D_
"10.1016/S0093-691X(99)00162-4", NA, "10.1071/RDv19n1Ab240", NA, "10.1128/JVI.64.10.5132-5142.1990", "10.1016/0166-0934(93)90015-J", NA, "10.1016/j.theriogenology.2007.03.025", "10.1016/0093-691X(82)90098-X", "10.1016/0093-691X(90)90001-A", "10.1016/0093-691X(83)90212-1", "10.1016/j.theriogenology.2008.08.015", "10.1016/S0378-4320(97)00002-X", "10.1111/j.1439-0531.2008.01110.x", "10.1016/j.theriogenology.2007.10.026", "10.1071/RDv19n1Ab238", "10.1016/j.fertnstert.2005.03.082", "10.1016/0093-691X(88)90300-7", _x000D_
"10.1016/0093-691X(93)90368-F", "10.1007/BF00142051", "10.1016/j.theriogenology.2007.11.018", "10.1071/RD07197", "10.1016/0093-691X(87)90068-9", NA, "10.1016/0093-691X(89)90529-3", "10.1292/jvms.55.237", NA), volume = c(NA, NA, "38", NA, "28", "52", "27", "19", NA, "64", "44", "49", "68", "18", "34", "20", "71", "47", "44", "69", "19", "84", "30", "40", "13", "69", "20", "24", NA, "32", "55", NA), journal.title = c(NA, NA, "Biotechnol Appl Biochem", NA, "Biol Reprod", "Theriogenology", "Am J Hyg", _x000D_
"Reprod Fert Develop", NA, "J Virol", "J Virol Met", "Can J Comp Med", "Theriogenology", "Theriogenology", "Theriogenology", "Theriogenology", "Theriogenology", "Anim Reprod Sci", "Reprod Domest Anim", "Theriogenology", "Reprod Fertil Dev", "Fertil Steril", "Theriogenology", "Theriogenology", "Vet Res Commun", "Theriogenology", "Reprod Fertil Dev", "Theriogenology", "Proc Am Emb Transf Assoc", "Theriogenology", "J Vet Med Sci", NA), unstructured = c(NA, NA, NA, NA, NA, NA, NA, NA, NA, NA, NA, NA, _x000D_
NA, NA, NA, NA, NA, NA, NA, NA, NA, NA, NA, NA, NA, NA, NA, NA, NA, NA, NA, "Kao K, Caple M. Trypzean: recombinant bovine trypsin expressed in corn–a non-animal alternative. In Cell culture, Sigma Application Notes. www.sigmaaldrich.com/etc/medialib/docs/Sigma/General_Information/cell_culture.Par.0001.File.tmp/cell_culture.pdf."))</t>
  </si>
  <si>
    <t>S0093691X13003464</t>
  </si>
  <si>
    <t>list(date = "2013-12-01", content.version = "tdm", delay.in.days = 0, URL = "https://www.elsevier.com/tdm/userlicense/1.0/")</t>
  </si>
  <si>
    <t>10.3390/v14020220</t>
  </si>
  <si>
    <t>220</t>
  </si>
  <si>
    <t>Performance Characteristics of Real-Time PCRs for African Swine Fever Virus Genome Detection—Comparison of Twelve Kits to an OIE-Recommended Method</t>
  </si>
  <si>
    <t>https://doi.org/10.3390/v14020220</t>
  </si>
  <si>
    <t>&lt;jats:p&gt;African swine fever (ASF) is a major threat to pig production, and real-time PCR (qPCR) protocols are an integral part of ASF laboratory diagnosis. With the pandemic spread of ASF, commercial kits have risen on the market. In Germany, the kits have to go through an approval process and thus, general validation can be assumed. However, they have never been compared to each other. In this study, 12 commercial PCR kits were compared to an OIE-recommended method. Samples representing different matrices, genome loads, and genotypes were included in a panel that was tested under diagnostic conditions. The comparison included user-friendliness, internal controls, and the time required. All qPCRs were able to detect ASFV genome in different matrices across all genotypes and disease courses. With one exception, there were no significant differences when comparing the overall mean. The overall specificity was 100% (95% CI 87.66–100), and the sensitivity was between 95% and 100% (95% CI 91.11–100). As can be expected, variability concerned samples with low genome load. To conclude, all tests were fit for purpose. The test system can therefore be chosen based on compatibility and prioritization of the internal control system.&lt;/jats:p&gt;</t>
  </si>
  <si>
    <t>list(ORCID = c("https://orcid.org/0000-0003-3502-4240", "https://orcid.org/0000-0002-7021-8684", "https://orcid.org/0000-0002-2717-1358", NA, "https://orcid.org/0000-0002-3999-0393", NA, "https://orcid.org/0000-0001-5465-5609"), authenticated.orcid = c(FALSE, FALSE, FALSE, NA, FALSE, NA, FALSE), given = c("Jutta", "Tessa", "Paul", "Melina", "Kore", "Martin", "Sandra"), family = c("Pikalo", "Carrau", "Deutschmann", "Fischer", "Schlottau", "Beer", "Blome"), sequence = c("first", "additional", "additional", _x000D_
"additional", "additional", "additional", "additional"), affiliation.name = c("Friedrich-Loeffler-Institut, Suedufer 10, 17493 Greifswald-Insel Riems, Germany", "Friedrich-Loeffler-Institut, Suedufer 10, 17493 Greifswald-Insel Riems, Germany", "Friedrich-Loeffler-Institut, Suedufer 10, 17493 Greifswald-Insel Riems, Germany", "Friedrich-Loeffler-Institut, Suedufer 10, 17493 Greifswald-Insel Riems, Germany", "Friedrich-Loeffler-Institut, Suedufer 10, 17493 Greifswald-Insel Riems, Germany", "Friedrich-Loeffler-Institut, Suedufer 10, 17493 Greifswald-Insel Riems, Germany", _x000D_
"Friedrich-Loeffler-Institut, Suedufer 10, 17493 Greifswald-Insel Riems, Germany"))</t>
  </si>
  <si>
    <t>list(URL = "https://www.mdpi.com/1999-4915/14/2/220/pdf", content.type = "unspecified", content.version = "vor", intended.application = "similarity-checking")</t>
  </si>
  <si>
    <t>list(key = c("ref_1", "ref_2", "ref_3", "ref_4", "ref_5", "ref_6", "ref_7", "ref_8", "ref_9", "ref_10", "ref_11", "ref_12", "ref_13", "ref_14", "ref_15", "ref_16", "ref_17", "ref_18", "ref_19", "ref_20", "ref_21", "ref_22", "ref_23"), doi.asserted.by = c("crossref", "crossref", "crossref", "crossref", "crossref", "crossref", "crossref", "crossref", NA, "crossref", "crossref", NA, "crossref", "crossref", "crossref", "crossref", "crossref", "crossref", "crossref", "crossref", "crossref", "crossref", _x000D_
"crossref"), first.page = c("e01293-18", "1", "2694", NA, "1393", "693", "198099", "45", "1744", "2555", "161", "48", "53", "4431", "6510", NA, "1657", "1449", "307", "3", "2446", "200", "113874"), DOI = c("10.1128/JVI.01293-18", "10.1074/jbc.AC119.011196", "10.1016/j.vaccine.2018.03.040", "10.3390/v9050103", "10.1111/tbed.12511", "10.1007/s00705-002-0946-8", "10.1016/j.virusres.2020.198099", "10.1016/j.vetmic.2006.11.007", NA, "10.1128/JCM.00857-15", "10.1016/j.jviromet.2011.09.007", NA, "10.1016/S0166-0934(02)00189-1", _x000D_
"10.1128/JCM.41.9.4431-4434.2003", "10.1038/s41598-018-24740-1", "10.20944/preprints202007.0747.v1", "10.1007/s00705-015-2430-2", "10.1038/s41598-018-19626-1", "10.1016/S0140-6736(86)90837-8", "10.1016/S0167-5877(00)00114-8", "10.1111/tbed.13582", "10.1016/j.jviromet.2006.05.020", "10.1016/j.jviromet.2020.113874"), article.title = c("A Proteomic Atlas of the African Swine Fever Virus Particle", "The cryo-EM structure of African swine fever virus unravels a unique architecture comprising two icosahedral protein capsids and two lipoprotein membranes", _x000D_
"African swine fever virus (ASFV) protection mediated by NH/P68 and NH/P68 recombinant live-attenuated viruses", NA, "Identification of a New Genotype of African Swine Fever Virus in Domestic Pigs from Ethiopia", "Genotyping field strains of African swine fever virus by partial p72 gene characterisation", "African swine fever-A review of current knowledge", "Genetic characterisation of African swine fever viruses from outbreaks in southern Africa (1973–1999)", "Joining the club: First detection of African swine fever in wild boar in Germany", _x000D_
"Assessment of African Swine Fever Diagnostic Techniques as a Response to the Epidemic Outbreaks in Eastern European Union Countries: How To Improve Surveillance and Control Programs", "Development and inter-laboratory validation study of an improved new real-time PCR assay with internal control for detection and laboratory diagnosis of African swine fever virus", "Molecular Diagnosis of African Swine Fever by a New Real-Time PCR Using Universal Probe Library", "Development of a TaqMan® PCR assay with internal amplification control for the detection of African swine fever virus", _x000D_
"Highly Sensitive PCR Assay for Routine Diagnosis of African Swine Fever Virus in Clinical Samples", "Deletion at the 5′-end of Estonian ASFV strains associated with an attenuated phenotype", NA, "Course and transmission characteristics of oral low-dose infection of domestic pigs and European wild boar with a Caucasian African swine fever virus isolate", "Efficient inhibition of African swine fever virus replication by CRISPR/Cas9 targeting of the viral p30 gene (CP204L)", "Statistical methods for assessing agreement between two methods of clinical measurement", _x000D_
"Epidemiologic issues in the validation of veterinary diagnostic tests", "Development of a real-time PCR assay for detection of African swine fever virus with an endogenous internal control", "A universal heterologous internal control system for duplex real-time RT-PCR assays used in a detection system for pestiviruses", "Evaluation of seven commercial African swine fever virus detection kits and three Taq polymerases on 300 well-characterized field samples"), volume = c("92", "295", "36", NA, "64", _x000D_
"148", "287", "121", "68", "53", "178", "60", "107", "41", "8", NA, "160", "8", "1", "45", "67", "136", "280"), author = c("Alejo", "Charro", "Gallardo", NA, "Achenbach", "Bastos", "Blome", "Boshoff", "Forth", "Gallardo", "Tignon", "Gallardo", "King", "Romero", "Zani", NA, "Pietschmann", "Petersen", "Bland", "Greiner", "Wang", "Hoffmann", "Schoder"), year = c("2018", "2020", "2018", NA, "2016", "2003", "2020", "2007", "2020", "2015", "2011", "2012", "2002", "2003", "2018", NA, "2015", "2018", "1986", _x000D_
"2000", "2020", "2006", "2020"), journal.title = c("J. Virol.", "J. Biol. Chem.", "Vaccine", NA, "Transbound. Emerg. Dis.", "Arch. Virol.", "Virus Res.", "Vet.-Microbiol.", "Transbound. Emerg. Dis.", "J. Clin. Microbiol.", "J. Virol. Methods", "Transbound. Emerg. Dis.", "J. Virol. Methods", "J. Clin. Microbiol.", "Sci. Rep.", NA, "Arch. Virol.", "Sci. Rep.", "Lancet", "Prev. Vet. Med.", "Transbound. Emerg. Dis.", "J. Virol. Methods", "J. Virol. Methods"), unstructured = c(NA, NA, NA, "Galindo, I., and Alonso, C. (2017). African Swine Fever Virus: A Review. Viruses, 9.", _x000D_
NA, NA, NA, NA, NA, NA, NA, NA, NA, NA, NA, "Sehl, J., Pikalo, J., Schäfer, A., Franzke, K., Pannhorst, K., Elnagar, A., Blohm, U., Blome, S., and Breithaupt, A. (2020). Comparative Pathology of Domestic Pigs and Wild Boar Infected with the Moderately Virulent African Swine Fever Virus Strain “Estonia 2014”. Pathogens, 9.", NA, NA, NA, NA, NA, NA, NA))</t>
  </si>
  <si>
    <t>v14020220</t>
  </si>
  <si>
    <t>list(DOI = c("10.13039/501100000921", NA), name = c("European Cooperation in Science and Technology", "FLI ASF Research Network"), doi.asserted.by = c("publisher", NA), award = c("15116 ASF-STOP", "ASF Research Network"), id.id = c("10.13039/501100000921", NA), id.id.type = c("DOI", NA), id.asserted.by = c("publisher", NA))</t>
  </si>
  <si>
    <t>Journal of Virological Methods</t>
  </si>
  <si>
    <t>10.1016/j.jviromet.2011.09.007</t>
  </si>
  <si>
    <t>0166-0934</t>
  </si>
  <si>
    <t>161-170</t>
  </si>
  <si>
    <t>Development and inter-laboratory validation study of an improved new real-time PCR assay with internal control for detection and laboratory diagnosis of African swine fever virus</t>
  </si>
  <si>
    <t>list(given = c("Marylène", "Carmina", "Carmen", "Evelyne", "Yves", "Denis", "Gian Mario", "Marie-Frédérique", "Richard P.", "Marisa", "Frank"), family = c("Tignon", "Gallardo", "Iscaro", "Hutet", "Van der Stede", "Kolbasov", "De Mia", "Le Potier", "Bishop", "Arias", "Koenen"), sequence = c("first", "additional", "additional", "additional", "additional", "additional", "additional", "additional", "additional", "additional", "additional"))</t>
  </si>
  <si>
    <t>list(URL = c("https://api.elsevier.com/content/article/PII:S016609341100382X?httpAccept=text/xml", "https://api.elsevier.com/content/article/PII:S016609341100382X?httpAccept=text/plain"), content.type = c("text/xml", "text/plain"), content.version = c("vor", "vor"), intended.application = c("text-mining", "text-mining"))</t>
  </si>
  <si>
    <t>list(key = c("10.1016/j.jviromet.2011.09.007_bib0005", "10.1016/j.jviromet.2011.09.007_bib0010", "10.1016/j.jviromet.2011.09.007_bib0015", "10.1016/j.jviromet.2011.09.007_bib0020", "10.1016/j.jviromet.2011.09.007_bib0025", "10.1016/j.jviromet.2011.09.007_bib0030", "10.1016/j.jviromet.2011.09.007_bib0035", "10.1016/j.jviromet.2011.09.007_bib0040", "10.1016/j.jviromet.2011.09.007_bib0045", "10.1016/j.jviromet.2011.09.007_bib0050", "10.1016/j.jviromet.2011.09.007_bib0055", "10.1016/j.jviromet.2011.09.007_bib0060", _x000D_
"10.1016/j.jviromet.2011.09.007_bib0065", "10.1016/j.jviromet.2011.09.007_bib0070", "10.1016/j.jviromet.2011.09.007_bib0075", "10.1016/j.jviromet.2011.09.007_bib0080", "10.1016/j.jviromet.2011.09.007_bib0085", "10.1016/j.jviromet.2011.09.007_bib0090", "10.1016/j.jviromet.2011.09.007_bib0095", "10.1016/j.jviromet.2011.09.007_bib0100", "10.1016/j.jviromet.2011.09.007_bib0105", "10.1016/j.jviromet.2011.09.007_bib0110", "10.1016/j.jviromet.2011.09.007_bib0115", "10.1016/j.jviromet.2011.09.007_bib0120", _x000D_
"10.1016/j.jviromet.2011.09.007_bib0125", "10.1016/j.jviromet.2011.09.007_bib0130", "10.1016/j.jviromet.2011.09.007_bib0135", "10.1016/j.jviromet.2011.09.007_bib0140", "10.1016/j.jviromet.2011.09.007_bib0145", "10.1016/j.jviromet.2011.09.007_bib0150", "10.1016/j.jviromet.2011.09.007_bib0155", "10.1016/j.jviromet.2011.09.007_bib0160", "10.1016/j.jviromet.2011.09.007_bib0165", "10.1016/j.jviromet.2011.09.007_bib0170", "10.1016/j.jviromet.2011.09.007_bib0175", "10.1016/j.jviromet.2011.09.007_bib0180", _x000D_
"10.1016/j.jviromet.2011.09.007_bib0185", "10.1016/j.jviromet.2011.09.007_bib0190", "10.1016/j.jviromet.2011.09.007_bib0195", "10.1016/j.jviromet.2011.09.007_bib0200", "10.1016/j.jviromet.2011.09.007_bib0205", "10.1016/j.jviromet.2011.09.007_bib0210", "10.1016/j.jviromet.2011.09.007_bib0215", "10.1016/j.jviromet.2011.09.007_bib0220"), doi.asserted.by = c("crossref", "crossref", NA, "crossref", "crossref", "crossref", "crossref", "crossref", "crossref", "crossref", "crossref", "crossref", NA, "crossref", _x000D_
"crossref", "crossref", "crossref", NA, "crossref", "crossref", "crossref", "crossref", "crossref", NA, "crossref", "crossref", "crossref", "crossref", "crossref", NA, "crossref", "crossref", "crossref", "crossref", NA, "crossref", NA, NA, "crossref", "crossref", "crossref", "crossref", "crossref", "crossref"), first.page = c("4431", "551", "9", "819", "693", "434", "45", "169", "397", "128", "16", "1556", "1", "85", "432", "377", "255", "95", "1", "68", "53", "431", "2439", "104", "99", "155", "141", _x000D_
"257", "67", NA, "217", "58", "8", "1870", "365", "676", "1065", NA, "1", "291", "71", "103", "75", "112"), DOI = c("10.1128/JCM.41.9.4431-4434.2003", "10.1051/vetres:2004031", NA, "10.1007/s00705-005-0654-2", "10.1007/s00705-002-0946-8", "10.1586/14737159.1.4.434", "10.1016/j.vetmic.2006.11.007", "10.1677/jme.0.0250169", "10.1099/vir.0.83343-0", "10.1016/j.virol.2010.01.019", "10.1016/j.jim.2005.06.021", "10.2903/j.efsa.2010.1556", NA, "10.1007/s11262-008-0293-2", "10.1099/vir.0.025874-0", "10.1007/s11262-011-0587-7", _x000D_
"10.1007/s11259-007-9026-6", NA, "10.1016/j.jviromet.2004.10.009", "10.1016/j.jviromet.2009.11.034", "10.1016/S0166-0934(02)00189-1", "10.1016/S0749-0720(02)00028-2", "10.1007/s00705-005-0602-1", NA, "10.1016/0165-2427(94)90125-2", "10.1016/j.jviromet.2006.11.018", "10.1016/j.jviromet.2010.05.005", "10.1016/j.jviromet.2007.07.006", "10.1186/1471-2199-8-67", NA, "10.1016/j.jviromet.2008.02.002", "10.4102/jsava.v80i2.172", "10.1016/j.jviromet.2010.12.003", "10.3201/eid1412.080591", NA, "10.1128/JVI.58.2.676-679.1986", _x000D_
NA, NA, "10.1128/JCM.30.1.1-8.1992", "10.1016/S0168-1656(99)00163-7", "10.1016/0167-5877(84)90050-3", "10.1016/j.jviromet.2007.04.002", "10.2144/05391RV01", "10.1128/JCM.43.1.112-119.2005"), article.title = c("Highly sensitive PCR assay for routine diagnosis of African swine fever virus in clinical samples", "A highly sensitive and specific gel-based multiplex RT-PCR assay for the simultaneous and differential diagnosis of African swine fever and Classical swine fever in clinical samples", "African swine fever virus", _x000D_
"Development of a nested PCR and its internal control for the detection of African swine fever virus (ASFV) in Ornithodoros erraticus", "Genotyping field strains of African swine fever virus by partial p72 gene characterisation", "Molecular diagnosis of animal diseases: some experiences over the past decade", "Genetic characterisation of African swine fever viruses from outbreaks in southern Africa (1973–1999)", "Absolute quantification of mRNA using real-time reverse transcription polymerase chain reaction assays", _x000D_
"Comparison of the genome sequences of non-pathogenic and pathogenic African swine fever virus isolates", "Phylogenomic analysis of 11 complete African swine fever virus genome sequences", "Quantitative simultaneous multiplex real-time PCR for the detection of porcine cytokines", "Scientific opinion on African swine fever", "African swine fever in the Caucasus, FAO Empres Watch", "Enhanced discrimination of African swine fever virus isolates through nucleotide sequencing of the p54, p72, and pB602L (CVR) genes", _x000D_
"African swine fever viruses with two different genotypes, both of which occur in domestic pigs, are associated with ticks and adult warthogs, respectively, at a single geographical site", "Genetic characterisation of African swine fever viruses from recent and historical outbreaks in Sardinia (1978–2009)", "Development of a novel hot-start multiplex PCR for simultaneous detection of classical swine fever virus, African swine fever virus, porcine circovirus type 2, porcine reproductive and respiratory syndrome virus and porcine parvovirus", _x000D_
"BioEdit: a user-friendly biological sequence alignment editor and analysis program for Windows 95/98/NT", "Adaptation of an Invader assay for the detection of African swine fever virus DNA", "Detection of African swine fever virus by loop-mediated isothermal amplification", "Development of a TaqMan PCR assay with internal amplification control for the detection of African swine fever virus", "Swine fever: classical swine fever and African swine fever", "Molecular epidemiology of African swine fever in East Africa", _x000D_
"Hemadsorption and cytopathic effect produced by African Swine Fever virus in swine bone marrow and buffy coat cultures", "Porcine immune responses to African swine fever virus (ASFV) infection", "Molecular beacon real-time PCR detection of swine viruses", "Sensitive detection of African swine fever virus using real-time PCR with a 5′ conjugated minor groove binder probe", "Long-term storage at tropical temperature of dried-blood filter papers for detection and genotyping of RNA and DNA viruses by direct PCR", _x000D_
"Selection of reference genes for gene expression studies in pig tissues using SYBR green qPCR", "Chapter 2.8.1. African swine fever", "Development and validation of a duplex real-time PCR assay for the simultaneous detection and quantification of porcine circovirus type 2 and an internal control on porcine semen samples", "Review of African swine fever: transmission, spread and control", "Design and verification of a highly reliable Linear-After-The-Exponential PCR (LATE-PCR) assay for the detection of African swine fever virus", _x000D_
"African swine fever virus isolate, Georgia, 2007", "Primer3 on the WWW for general users and for biologist programmers", "Establishment of a Vero cell line persistently infected with African swine fever virus", "African swine fever: new developments", "African swine fever", "Rapid and biologically safe diagnosis of African swine fever virus infection by using polymerase chain reaction", "Housekeeping genes as internal standards: use and limits", "The persistence of African swine fever in Africa and the Mediterranean", _x000D_
"Validation of a real-time PCR assay for the detection of bovine herpes virus 1 in bovine semen", "Real-time PCR for mRNA quantitation", "Preclinical diagnosis of African swine fever in contact-exposed swine by a real-time PCR assay"), volume = c("41", "35", "vol. 11", "151", "148", "1", "121", "25", "89", "400", "306", "8", NA, "38", "92", "42", "32", "41", "124", "164", "107", "18", "150", "21", "43", "140", "168", "146", "8", NA, "149", "80", "172", "14", "132", "58", "1", NA, "30", "75", "2", _x000D_
"144", "39", "43"), author = c("Agüero", "Agüero", "Arias", "Basto", "Bastos", "Belák", "Boshoff", "Bustin", "Chapman", "De Villiers", "Duvigneau", "EFSA Panel on Animal Health and Welfare", "FAO", "Gallardo", "Gallardo", "Giammarioli", "Giammarioli", "Hall", "Hjertner", "James", "King", "Kleiboeker", "Lubisi", "Malmquist", "Martins", "McKillen", "McKillen", "Michaud", "Nygard", "OIE", "Pal", "Penrith", "Ronish", "Rowlands", "Rozen", "Salas", "Sanchez-Botija", "Sánchez-Vizcaíno", "Steiger", _x000D_
"Thellin", "Wilkinson", "Wang", "Wong", "Zsak"), year = c("2003", "2004", "2002", "2006", "2003", "2001", "2007", "2000", "2008", "2010", "2005", "2010", "2008", "2009", "2011", "2011", "2008", "1999", "2005", "2010", "2003", "2002", "2005", "1960", "1994", "2007", "2010", "2007", "2007", "2008", "2008", "2009", "2010", "2008", "2000", "1986", "1982", "2006", "1992", "1999", "1984", "2007", "2005", "2005"), journal.title = c("J. Clin. Microbiol.", "Vet. Res.", NA, "Arch. Virol.", "Arch. Virol.", _x000D_
"Expert Rev. Mol. Diagn.", "Vet. Microbiol.", "J. Mol. Endocrinol.", "J. Gen. Virol.", "Virology", "J. Immunol. Methods", "EFSA J.", "FAO", "Virus Genes", "J. Gen. Virol.", "Virus Genes", "Vet. Res. Commun.", "Nucleic Acids Symp. Ser.", "J. Virol. Methods", "J. Virol. Methods", "J. Virol. Methods", "Vet. Clin. North Am. Food Anim. Pract.", "Arch. Virol.", "Am. J. Vet. Res.", "Vet. Immunol. Immunopathol.", "J. Virol. Methods", "J. Virol. Methods", "J. Virol. Methods", "BMC Mol. Biol.", NA, "J. Virol. Methods", _x000D_
"J. S. Afr. Vet. Assoc.", "J. Virol. Methods", "Emerg. Infect. Dis.", "Methods Mol. Biol.", "J. Virol.", "Rev. Sci. Tech. Off. Int. Epiz.", NA, "J. Clin. Microbiol.", "J. Biotechnol.", "Prev. Vet. Med.", "J. Virol. Methods", "Biotechniques", "J. Clin. Microbiol."), series.title = c(NA, NA, NA, NA, NA, NA, NA, NA, NA, NA, NA, NA, NA, NA, NA, NA, NA, NA, NA, NA, NA, NA, NA, NA, NA, NA, NA, NA, NA, "Manual of Diagnostic Tests and Vaccines for Terrestrial Animals 2008", NA, NA, NA, NA, NA, NA, NA, "Diseases of Swine", _x000D_
NA, NA, NA, NA, NA, NA))</t>
  </si>
  <si>
    <t>S016609341100382X</t>
  </si>
  <si>
    <t>list(name = c("Network of Excellence for Epizootic Disease Diagnosis and Control", "DG-Research, EC, 7FP Grant Agreement", "European Union Reference Laboratory (URL)"), award = c("FP6-2004-Food-3-A", "KBBE211691", NA))</t>
  </si>
  <si>
    <t>list(date = "2011-12-01", content.version = "tdm", delay.in.days = 0, URL = "https://www.elsevier.com/tdm/userlicense/1.0/")</t>
  </si>
  <si>
    <t>2022-09</t>
  </si>
  <si>
    <t>10.1111/tbed.14491</t>
  </si>
  <si>
    <t>2022-03-03</t>
  </si>
  <si>
    <t>Comparison of the sensitivity, specificity, correlation and inter‐assay agreement of eight diagnostic in vitro assays for the detection of African swine fever virus</t>
  </si>
  <si>
    <t>list(ORCID = c("https://orcid.org/0000-0002-4597-9529", NA, NA, NA, NA, "https://orcid.org/0000-0003-1899-7614", NA), authenticated.orcid = c(FALSE, NA, NA, NA, NA, FALSE, NA), given = c("Agathe", "Tirumala B.K.", "Beatrice", "Angelique", "Cristian", "Charles E.", "Giovanni"), family = c("Auer", "Settypalli", "Mouille", "Angot", "De Battisti", "Lamien", "Cattoli"), sequence = c("first", "additional", "additional", "additional", "additional", "additional", "additional"), affiliation1.name = c("Animal Production and Health Laboratory, Joint FAO/IAEA Centre for Nuclear Applications in Food and Agriculture, Department of Nuclear Sciences and Applications International Atomic Energy Agency  Seibersdorf Austria", _x000D_
NA, NA, NA, NA, NA, NA), affiliation2.name = c("Emergency Prevention System (EMPRES), Animal Health Service Food and Agriculture Organization of the United Nations (FAO‐UN)  Rome Italy", NA, NA, NA, NA, NA, NA), affiliation.name = c(NA, "Animal Production and Health Laboratory, Joint FAO/IAEA Centre for Nuclear Applications in Food and Agriculture, Department of Nuclear Sciences and Applications International Atomic Energy Agency  Seibersdorf Austria", "Emergency Prevention System (EMPRES), Animal Health Service Food and Agriculture Organization of the United Nations (FAO‐UN)  Rome Italy", _x000D_
"Emergency Prevention System (EMPRES), Animal Health Service Food and Agriculture Organization of the United Nations (FAO‐UN)  Rome Italy", "Emergency Prevention System (EMPRES), Animal Health Service Food and Agriculture Organization of the United Nations (FAO‐UN)  Rome Italy", "Animal Production and Health Laboratory, Joint FAO/IAEA Centre for Nuclear Applications in Food and Agriculture, Department of Nuclear Sciences and Applications International Atomic Energy Agency  Seibersdorf Austria", _x000D_
"Animal Production and Health Laboratory, Joint FAO/IAEA Centre for Nuclear Applications in Food and Agriculture, Department of Nuclear Sciences and Applications International Atomic Energy Agency  Seibersdorf Austria"))</t>
  </si>
  <si>
    <t>list(URL = c("https://onlinelibrary.wiley.com/doi/pdf/10.1111/tbed.14491", "https://onlinelibrary.wiley.com/doi/full-xml/10.1111/tbed.14491", "https://onlinelibrary.wiley.com/doi/pdf/10.1111/tbed.14491"), content.type = c("application/pdf", "application/xml", "unspecified"), content.version = c("vor", "vor", "vor"), intended.application = c("text-mining", "text-mining", "similarity-checking"))</t>
  </si>
  <si>
    <t>list(key = c("e_1_2_8_2_1", "e_1_2_8_3_1", "e_1_2_8_4_1", "e_1_2_8_5_1", "e_1_2_8_6_1", "e_1_2_8_7_1", "e_1_2_8_8_1", "e_1_2_8_9_1", "e_1_2_8_10_1", "e_1_2_8_11_1", "e_1_2_8_12_1", "e_1_2_8_13_1", "e_1_2_8_14_1", "e_1_2_8_15_1", "e_1_2_8_16_1", "e_1_2_8_17_1", "e_1_2_8_18_1", "e_1_2_8_19_1", "e_1_2_8_20_1", "e_1_2_8_21_1", "e_1_2_8_22_1", "e_1_2_8_23_1", "e_1_2_8_24_1", "e_1_2_8_25_1", "e_1_2_8_26_1", "e_1_2_8_27_1", "e_1_2_8_28_1", "e_1_2_8_29_1", "e_1_2_8_30_1", "e_1_2_8_31_1", "e_1_2_8_32_1"), _x000D_
    doi.asserted.by = c("publisher", "publisher", "publisher", NA, "publisher", "publisher", "publisher", "publisher", "publisher", "publisher", "publisher", "crossref", "publisher", "publisher", "publisher", "publisher", "publisher", "publisher", "publisher", NA, "publisher", "publisher", "publisher", "publisher", "publisher", "publisher", "publisher", "publisher", "publisher", NA, NA), DOI = c("10.1111/tbed.12511", "10.1099/jgv.0.001049", "10.1111/tbed.14095", NA, "10.1007/s00705‐002‐0946‐8", _x000D_
    "10.1186/s12985-020-01398-8", "10.1016/S0140-6736(95)91748-9", "10.1111/tbed.13298", "10.1111/tbed.13098", "10.1111/tbed.14070", "10.1017/CHOL9780521077910", "10.3201/eid1708.101877", "10.3390/v9050103", "10.3389/fvets.2020.00215", "10.1038/srep42892", "10.1016/S0166-0934(02)00189-1", "10.1016/0042-6822(90)90432-Q", "10.1111/tbed.12553", "10.1111/tbed.14240", NA, "10.1111/tbed.13399", "10.3390/v9020031", "10.3390/vetsci7030123", "10.1371/journal.pone.0143164", "10.1201/9781420004045", "10.1016/j.jviromet.2020.113874", _x000D_
    "10.1016/j.jviromet.2011.09.007", "10.1007/s12275-019-8457-4", "10.1897/05‐320r.1", NA, NA), unstructured = c(NA, NA, NA, "Applied Biosystems. (2021).Verification of the detection of African swine fever virus in food matrices with real‐time PCR(White paper).Document Connect.thermofisher.com", NA, NA, NA, NA, NA, NA, NA, "Gallardo C.(2011).African Swine Fever Virus p72 Genotype IX in Domestic Pigs Congo 2009. Emerging Infectious Diseases http://doi.org/10.3201/eid1708.101877", NA, NA, NA, _x000D_
    NA, NA, NA, NA, "Moine S. Coulon E.&amp;Leifer I.(2015). Development and validation of African Swine Fever Real‐time PCR kit (Poster). Thermo Fisher Scientific Inc.", NA, NA, NA, NA, NA, NA, NA, NA, NA, "World Organization for Animal Health. (2020).Global situation of African swine fever (ASF) Report N0. 47:2016–2020.Author.", "World Organization for Animal Health. (2021).Terrestrial animal health code Chapter 15.1. Infection with African swine fever.Author."))</t>
  </si>
  <si>
    <t>list(date = c("2022-03-03", "2022-03-03"), content.version = c("vor", "tdm"), delay.in.days = c(0, 0), URL = c("http://onlinelibrary.wiley.com/termsAndConditions#vor", "http://doi.wiley.com/10.1002/tdm_license_1.1"))</t>
  </si>
  <si>
    <t>list(value = c("2021-11-02", "2022-02-19", "2022-03-03"), order = 0:2, name = c("received", "accepted", "published"), label = c("Received", "Accepted", "Published"), group.name = c("publication_history", "publication_history", "publication_history"), group.label = c("Publication History", "Publication History", "Publication History"))</t>
  </si>
  <si>
    <t>2022-07</t>
  </si>
  <si>
    <t>10.1111/tbed.14248</t>
  </si>
  <si>
    <t>2021-07-30</t>
  </si>
  <si>
    <t>2344-2348</t>
  </si>
  <si>
    <t>Lateral flow assays for the detection of African swine fever virus antigen are not fit for field diagnosis of wild boar carcasses</t>
  </si>
  <si>
    <t>&lt;jats:title&gt;Abstract&lt;/jats:title&gt;&lt;jats:p&gt;African swine fever (ASF) is one of the most important viral diseases of domestic pigs and wild boar. Apart from endemic cycles in Africa, ASF is now continuously spreading in Europe and Asia. As ASF leads to severe but unspecific clinical signs and high lethality, early pathogen detection is of utmost importance. Recently, ‘point‐of‐care’ (POC) tests, especially immunochromatographic assays, have been intensively discussed for the use in remote areas but also in the context of on‐farm epidemiological investigations and wild boar carcass screening. The later topic was the starting point for our present study. In detail, we evaluated the performance of the commercially available INGEZIM ASFV CROM Ag lateral flow assay (Eurofins Technologies Ingenasa) with selected high‐quality reference blood samples, and with blood samples from wild boar carcasses collected under field conditions in Germany. While we observed a sensitivity of roughly 77% in freeze‐thawed matrices of close to ideal quality, our approach to simulate field conditions in direct testing of blood samples from carcasses without any modification, resulted in a drastically reduced sensitivity of only 12.5% with the given sample set. Freeze thawing increased the sensitivity to roughly 44% which mirrored the overall sensitivity of 49% in the total data set of wild boar carcass samples. A diagnostic specificity of 100% was observed. In summary, the antigen LFA should not be regarded as a substitute for any OIE listed diagnostic method and has very limited use for carcass testing at the point of care. For optimized LFA antigen tests, the sensitivity with field samples must be significantly increased. An improved sensitivity is seen with freeze‐thawed samples, which may indicate problems in the accessibility of ASFV antigen that could be overcome, to a certain extent, with assay modifications.&lt;/jats:p&gt;</t>
  </si>
  <si>
    <t>list(ORCID = c("https://orcid.org/0000-0002-2717-1358", NA, NA, "https://orcid.org/0000-0001-5465-5609"), authenticated.orcid = c(FALSE, NA, NA, FALSE), given = c("Paul", "Jutta", "Martin", "Sandra"), family = c("Deutschmann", "Pikalo", "Beer", "Blome"), sequence = c("first", "additional", "additional", "additional"), affiliation.name = c("Institute of Diagnostic Virology Friedrich‐Loeffler‐Institut  Greifswald Germany", "Institute of Diagnostic Virology Friedrich‐Loeffler‐Institut  Greifswald Germany", _x000D_
"Institute of Diagnostic Virology Friedrich‐Loeffler‐Institut  Greifswald Germany", "Institute of Diagnostic Virology Friedrich‐Loeffler‐Institut  Greifswald Germany"))</t>
  </si>
  <si>
    <t>list(URL = c("https://onlinelibrary.wiley.com/doi/pdf/10.1111/tbed.14248", "https://onlinelibrary.wiley.com/doi/full-xml/10.1111/tbed.14248", "https://onlinelibrary.wiley.com/doi/pdf/10.1111/tbed.14248"), content.type = c("application/pdf", "application/xml", "unspecified"), content.version = c("vor", "vor", "vor"), intended.application = c("text-mining", "text-mining", "similarity-checking"))</t>
  </si>
  <si>
    <t>list(key = c("e_1_2_9_2_1", "e_1_2_9_3_1", "e_1_2_9_4_1", "e_1_2_9_5_1", "e_1_2_9_6_1", "e_1_2_9_7_1", "e_1_2_9_8_1", "e_1_2_9_9_1", "e_1_2_9_10_1", "e_1_2_9_11_1", "e_1_2_9_12_1", "e_1_2_9_13_1", "e_1_2_9_14_1", "e_1_2_9_15_1"), doi.asserted.by = c("publisher", "publisher", "publisher", "publisher", "publisher", "publisher", "publisher", "publisher", "publisher", "publisher", "publisher", "publisher", "publisher", "publisher"), DOI = c("10.1099/jgv.0.001049", "10.1016/j.virusres.2020.198099", "10.3389/fvets.2021.637487", _x000D_
"10.1186/s40813‐018‐0109‐2", "10.1146/annurev‐animal‐021419‐083741", "10.2903/j.efsa.2018.5494", "10.1016/S0166‐0934(02)00189‐1", "10.3390/pathogens10020177", "10.1111/tbed.13503", "10.1111/j.1865‐1682.2011.01293.x", "10.1186/s12917‐016‐0831‐4", "10.1111/TBED.13890", "10.1007/BF01315054", "10.1111/tbed.12989"))</t>
  </si>
  <si>
    <t>list(date = "2021-07-30", content.version = "vor", delay.in.days = 0, URL = "http://creativecommons.org/licenses/by-nc-nd/4.0/")</t>
  </si>
  <si>
    <t>list(value = c("2021-04-28", "2021-07-18", "2021-07-30"), order = c(0, 2, 3), name = c("received", "accepted", "published"), label = c("Received", "Accepted", "Published"), group.name = c("publication_history", "publication_history", "publication_history"), group.label = c("Publication History", "Publication History", "Publication History"))</t>
  </si>
  <si>
    <t>Journal of Wildlife Diseases</t>
  </si>
  <si>
    <t>2017-07</t>
  </si>
  <si>
    <t>10.7589/2016-05-112</t>
  </si>
  <si>
    <t>0090-3558</t>
  </si>
  <si>
    <t>602-606</t>
  </si>
  <si>
    <t>Wildlife Disease Association</t>
  </si>
  <si>
    <t>Evaluation of a Commercial Field Test to Detect African Swine Fever</t>
  </si>
  <si>
    <t>list(given = c("Stefano", "Federica", "Annamaria", "Manuele", "Caterina", "Giovanna", "Francesco", "Maria Luisa", "Annalisa", "Sandro"), family = c("Cappai", "Loi", "Coccollone", "Cocco", "Falconi", "Dettori", "Feliziani", "Sanna", "Oggiano", "Rolesu"), sequence = c("first", "additional", "additional", "additional", "additional", "additional", "additional", "additional", "additional", "additional"), affiliation.name = c("Osservatorio Epidemiologico Veterinario Regionale (OEVR), Centro di Sorveglianza Epidemiologica, Istituto Zooprofilattico Sperimentale della Sardegna “G. Pegreffi,” Via XX Settembre 9, 09125, Cagliari, Italy;", _x000D_
"Osservatorio Epidemiologico Veterinario Regionale (OEVR), Centro di Sorveglianza Epidemiologica, Istituto Zooprofilattico Sperimentale della Sardegna “G. Pegreffi,” Via XX Settembre 9, 09125, Cagliari, Italy;", "Osservatorio Epidemiologico Veterinario Regionale (OEVR), Centro di Sorveglianza Epidemiologica, Istituto Zooprofilattico Sperimentale della Sardegna “G. Pegreffi,” Via XX Settembre 9, 09125, Cagliari, Italy;", "Osservatorio Epidemiologico Veterinario Regionale (OEVR), Centro di Sorveglianza Epidemiologica, Istituto Zooprofilattico Sperimentale della Sardegna “G. Pegreffi,” Via XX Settembre 9, 09125, Cagliari, Italy;", _x000D_
"Azienda Sanitaria Locale, n°7 Carbonia-Iglesias, Via Dalmazia 83, 09013, Carbonia, Italy;", "Osservatorio Epidemiologico Veterinario Regionale (OEVR), Centro di Sorveglianza Epidemiologica, Istituto Zooprofilattico Sperimentale della Sardegna “G. Pegreffi,” Via XX Settembre 9, 09125, Cagliari, Italy;", "Istituto Zooprofilattico Sperimentale dell'Umbria e delle Marche, Via G. Salvemini 1, 06126, Perugia, Italy;", "Istituto Zooprofilattico Sperimentale della Sardegna “G. Pegreffi”, Via Vienna 2, 07100, Sassari, Italy;", _x000D_
"Istituto Zooprofilattico Sperimentale della Sardegna “G. Pegreffi”, Via Vienna 2, 07100, Sassari, Italy;", "Osservatorio Epidemiologico Veterinario Regionale (OEVR), Centro di Sorveglianza Epidemiologica, Istituto Zooprofilattico Sperimentale della Sardegna “G. Pegreffi,” Via XX Settembre 9, 09125, Cagliari, Italy;"))</t>
  </si>
  <si>
    <t>list(URL = c("http://www.bioone.org/doi/full-xml/10.7589/2016-05-112", "http://www.jwildlifedis.org/doi/pdf/10.7589/2016-05-112"), content.type = c("application/xml", "unspecified"), content.version = c("vor", "vor"), intended.application = c("text-mining", "similarity-checking"))</t>
  </si>
  <si>
    <t>list(key = c("i0090-3558-53-3-602-Arias1", "i0090-3558-53-3-602-Cappai1", "i0090-3558-53-3-602-Dixon1", "i0090-3558-53-3-602-Fan1", "i0090-3558-53-3-602-Grzybowski1", "i0090-3558-53-3-602-King1", "i0090-3558-53-3-602-Mur1", "i0090-3558-53-3-602-Mur2", "i0090-3558-53-3-602-OIEOfficeInternationaldesEpizooties1", "i0090-3558-53-3-602-Pastor1", "i0090-3558-53-3-602-Perez1", "i0090-3558-53-3-602-SanchezVizcaino1", "i0090-3558-53-3-602-Swets1"), doi.asserted.by = c("publisher", NA, NA, "crossref", "publisher", _x000D_
"publisher", "publisher", "publisher", NA, "crossref", NA, "publisher", "publisher"), DOI = c("10.1136/vr.133.8.189", NA, NA, "10.1017/S1481803500013336", "10.1111/j.1553-2712.1997.tb03793.x", "10.1016/S0166-0934(02)00189-1", "10.1111/tbed.12264", "10.1016/j.vetmic.2012.12.034", NA, "10.2460/ajvr.1990.51.10.1540", NA, "10.1016/j.jcpa.2014.09.003", "10.1126/science.3287615"), unstructured = c(NA, "Cappai S, Coccollone A, Rolesu S, Oggiano A, Madrau P, Loi F. 2016. Costi e benefici nell'utilizzo del PEN SIDE test per la ricerca anticorpale nei confronti della Peste Suina Africana.Journal SUMMA animali da reddito9:57–62. Italian.", _x000D_
"Dixon LK. 2005.Virus taxonomy.Eighth report of the International Committee on Taxonomy of Viruses,Fauquet CM, Mayo MA, Maniloff J, Desselberger U, Ball LA, editors. Elsevier Academic Press, San Diego, California,pp. 135–143.", "Fan J, Upadhye S, Worster A. 2006. Understanding receiver operating characteristic (ROC) curves.Can J Emerg Med8:19–20.", NA, NA, NA, NA, "OIE (Office International des Epizooties). 2016.Manual of diagnostic tests and vaccines for terrestrial animals 2016. http://www.oie.int/international-standard-setting/terrestrial-manual/access-online/. Accessed November 2016.", _x000D_
"Pastor MJ, Arias M, Escribano JM. 1990. Comparison of two antigens for use in an enzyme-linked immunosorbent assay to detect African swine fever antibody.Am J Vet Res51:1540–1543.", "Perez T, Gallardo C, Nieto R, De Mia G, Vela C, Bishop R, Couacy E, Martin H, Arias M, Sanz A. 2011. Development and preliminary validation of a Pen-side test based on the use of vp72 protein for ASFV antibody detection. In:Proceedings of the 6th international symposium on emerging and re-emerging pig diseases,IRTA-CRESA, Barcelona, Spain, 12–15 June,p. 291.", _x000D_
NA, NA))</t>
  </si>
  <si>
    <t>list(date = "2017-07-01", content.version = "tdm", delay.in.days = 0, URL = "http://www.bioone.org/page/resources/researchers/rights_and_permissions")</t>
  </si>
  <si>
    <t>Journal of Clinical Microbiology</t>
  </si>
  <si>
    <t>2015-08</t>
  </si>
  <si>
    <t>10.1128/jcm.00857-15</t>
  </si>
  <si>
    <t>0095-1137,1098-660X</t>
  </si>
  <si>
    <t>2555-2565</t>
  </si>
  <si>
    <t>Assessment of African Swine Fever Diagnostic Techniques as a Response to the Epidemic Outbreaks in Eastern European Union Countries: How To Improve Surveillance and Control Programs</t>
  </si>
  <si>
    <t>https://doi.org/10.1128/jcm.00857-15</t>
  </si>
  <si>
    <t>&lt;jats:title&gt;ABSTRACT&lt;/jats:title&gt;_x000D_
          &lt;jats:p&gt;This study represents a complete comparative analysis of the most widely used African swine fever (ASF) diagnostic techniques in the European Union (EU) using field and experimental samples from animals infected with genotype II ASF virus (ASFV) isolates circulating in Europe. To detect ASFV, three different PCRs were evaluated in parallel using 785 field and experimental samples. The results showed almost perfect agreement between the Universal ProbeLibrary (UPL-PCR) and the real-time (κ = 0.94 [95% confidence interval {CI}, 0.91 to 0.97]) and conventional (κ = 0.88 [95% CI, 0.83 to 0.92]) World Organisation for Animal Health (OIE)-prescribed PCRs. The UPL-PCR had greater diagnostic sensitivity for detecting survivors and allows earlier detection of the disease. Compared to the commercial antigen enzyme-linked immunosorbent assay (ELISA), good-to-moderate agreement (κ = 0.67 [95% CI, 0.58 to 0.76]) was obtained, with a sensitivity of 77.2% in the commercial test. For ASF antibody detection, five serological methods were tested, including three commercial ELISAs, the OIE-ELISA, and the confirmatory immunoperoxidase test (IPT). Greater sensitivity was obtained with the IPT than with the ELISAs, since the IPT was able to detect ASF antibodies at an earlier point in the serological response, when few antibodies are present. The analysis of the exudate tissues from dead wild boars showed that IPT might be a useful serological tool for determining whether or not animals had been exposed to virus infection, regardless of whether antibodies were present. In conclusion, the UPL-PCR in combination with the IPT was the most trustworthy method for detecting ASF during the epidemic outbreaks affecting EU countries in 2014. The use of the most appropriate diagnostic tools is critical when implementing effective control programs.&lt;/jats:p&gt;</t>
  </si>
  <si>
    <t>J Clin Microbiol</t>
  </si>
  <si>
    <t>list(given = c("C.", "R.", "A.", "V.", "J.", "I.", "G.", "I.", "R.", "A.", "C.", "E.", "P.", "M."), family = c("Gallardo", "Nieto", "Soler", "Pelayo", "Fernández-Pinero", "Markowska-Daniel", "Pridotkas", "Nurmoja", "Granta", "Simón", "Pérez", "Martín", "Fernández-Pacheco", "Arias"), sequence = c("first", "additional", "additional", "additional", "additional", "additional", "additional", "additional", "additional", "additional", "additional", "additional", "additional", "additional"), affiliation.name = c("European Union Reference Laboratory for African Swine Fever (EURL), Centro de Investigación en Sanidad Animal, CISA/INIA, Valdeolmos, Madrid, Spain", _x000D_
"European Union Reference Laboratory for African Swine Fever (EURL), Centro de Investigación en Sanidad Animal, CISA/INIA, Valdeolmos, Madrid, Spain", "European Union Reference Laboratory for African Swine Fever (EURL), Centro de Investigación en Sanidad Animal, CISA/INIA, Valdeolmos, Madrid, Spain", "European Union Reference Laboratory for African Swine Fever (EURL), Centro de Investigación en Sanidad Animal, CISA/INIA, Valdeolmos, Madrid, Spain", "European Union Reference Laboratory for African Swine Fever (EURL), Centro de Investigación en Sanidad Animal, CISA/INIA, Valdeolmos, Madrid, Spain", _x000D_
"National Veterinary Research Institute, Pulawy, Poland", "National Food and Veterinary Risk Assessment Institute, Vilnius, Lithuania", "Estonian Veterinary and Food Laboratory, Tartu, Estonia", "Institute of Food Safety, Animal Health and Environment BIOR, Riga, Latvia", "European Union Reference Laboratory for African Swine Fever (EURL), Centro de Investigación en Sanidad Animal, CISA/INIA, Valdeolmos, Madrid, Spain", "European Union Reference Laboratory for African Swine Fever (EURL), Centro de Investigación en Sanidad Animal, CISA/INIA, Valdeolmos, Madrid, Spain", _x000D_
"European Union Reference Laboratory for African Swine Fever (EURL), Centro de Investigación en Sanidad Animal, CISA/INIA, Valdeolmos, Madrid, Spain", "European Union Reference Laboratory for African Swine Fever (EURL), Centro de Investigación en Sanidad Animal, CISA/INIA, Valdeolmos, Madrid, Spain", "European Union Reference Laboratory for African Swine Fever (EURL), Centro de Investigación en Sanidad Animal, CISA/INIA, Valdeolmos, Madrid, Spain"))</t>
  </si>
  <si>
    <t>list(URL = c("https://journals.asm.org/doi/pdf/10.1128/JCM.00857-15", "https://journals.asm.org/doi/pdf/10.1128/JCM.00857-15"), content.type = c("application/pdf", "unspecified"), content.version = c("vor", "vor"), intended.application = c("text-mining", "similarity-checking"))</t>
  </si>
  <si>
    <t>list(key = c("e_1_3_2_2_2", "e_1_3_2_3_2", "e_1_3_2_4_2", "e_1_3_2_5_2", "e_1_3_2_6_2", "e_1_3_2_7_2", "e_1_3_2_8_2", "e_1_3_2_9_2", "e_1_3_2_10_2", "e_1_3_2_11_2", "e_1_3_2_12_2", "e_1_3_2_13_2", "e_1_3_2_14_2", "e_1_3_2_15_2", "e_1_3_2_16_2", "e_1_3_2_17_2", "e_1_3_2_18_2", "e_1_3_2_19_2", "e_1_3_2_20_2", "e_1_3_2_21_2", "e_1_3_2_22_2", "e_1_3_2_23_2", "e_1_3_2_24_2", "e_1_3_2_25_2", "e_1_3_2_26_2", "e_1_3_2_27_2", "e_1_3_2_28_2", "e_1_3_2_29_2", "e_1_3_2_30_2", "e_1_3_2_31_2", "e_1_3_2_32_2", _x000D_
"e_1_3_2_33_2", "e_1_3_2_34_2", "e_1_3_2_35_2", "e_1_3_2_36_2", "e_1_3_2_37_2", "e_1_3_2_38_2", "e_1_3_2_39_2", "e_1_3_2_40_2", "e_1_3_2_41_2", "e_1_3_2_42_2", "e_1_3_2_43_2", "e_1_3_2_44_2", "e_1_3_2_45_2", "e_1_3_2_46_2", "e_1_3_2_47_2", "e_1_3_2_48_2", "e_1_3_2_49_2", "e_1_3_2_50_2", "e_1_3_2_51_2", "e_1_3_2_52_2", "e_1_3_2_53_2", "e_1_3_2_54_2", "e_1_3_2_55_2", "e_1_3_2_56_2", "e_1_3_2_57_2"), doi.asserted.by = c("publisher", "publisher", "publisher", "publisher", "publisher", "publisher", "publisher", _x000D_
"publisher", "publisher", "publisher", NA, NA, "publisher", "publisher", "publisher", "publisher", "publisher", "publisher", "publisher", "publisher", "publisher", NA, NA, NA, NA, NA, NA, "publisher", NA, "publisher", NA, NA, NA, "publisher", NA, "publisher", "publisher", "publisher", "publisher", "publisher", NA, "publisher", NA, "publisher", NA, NA, "publisher", NA, NA, "publisher", NA, "publisher", "publisher", NA, "publisher", "publisher"), DOI = c("10.1016/j.jcpa.2014.09.003", "10.1038/2211071a0", _x000D_
"10.20506/rst.5.2.243", "10.20506/rst.23.3.1533", "10.4102/jsava.v80i2.172", "10.1016/j.virusres.2012.10.011", "10.1016/j.virusres.2012.10.005", "10.1016/j.virusres.2012.10.030", "10.3201/eid1804.111813", "10.1016/j.virusres.2012.10.026", NA, NA, "10.1016/j.virol.2010.01.019", "10.1099/vir.0.83343-0", "10.3201/eid1704.101283", "10.1099/vir.0.070508-0", "10.1007/s11262-014-1156-7", "10.1016/S0368-1742(21)80031-4", "10.1111/j.1865-1682.2011.01293.x", "10.1016/j.vetmic.2012.11.030", "10.3201/eid1412.080591", _x000D_
NA, NA, NA, NA, NA, NA, "10.3201/eid2009.140554", NA, "10.2478/pjvs-2014-0097", NA, NA, NA, "10.1016/j.virusres.2012.10.022", NA, "10.1128/JCM.41.9.4431-4434.2003", "10.1016/S0166-0934(02)00189-1", "10.1111/j.1865-1682.2012.01317.x", "10.1016/j.jviromet.2011.09.007", "10.1016/j.virusres.2012.10.021", NA, "10.1016/j.vetmic.2012.08.011", NA, "10.1016/j.virusres.2012.09.013", NA, NA, "10.1111/tbed.12346", NA, NA, "10.1016/j.vetmic.2012.03.002", NA, "10.3201/eid1712.110430", "10.1186/s13567-014-0093-8", _x000D_
NA, "10.1111/tbed.12129", "10.1111/tbed.12304"), first.page = c(NA, NA, NA, NA, NA, NA, NA, NA, NA, NA, "135", "396", NA, NA, NA, NA, NA, NA, NA, NA, NA, NA, NA, NA, NA, NA, NA, NA, "369", NA, "3628", NA, NA, NA, "159", NA, NA, NA, NA, NA, NA, NA, "Unit 26.14", NA, "493", NA, NA, NA, NA, NA, NA, NA, NA, NA, NA, NA), volume.title = c(NA, NA, NA, NA, NA, NA, NA, NA, NA, NA, "Virus Taxonomy: eighth report of the International Committee on Taxonomy of Viruses", "Diseases of swine", NA, NA, NA, NA, NA, _x000D_
NA, NA, NA, NA, NA, "Immediate notification report. Ref OIE: 12168", "African swine fever, Ukraine", "Immediate notification report. Ref OIE: 13663", "Immediate notification report. Ref OIE: 14690", "Immediate notification report. Ref OIE: 14793", NA, NA, NA, NA, "Guidelines on surveillance and control of African swine fever in feral pigs and preventive measures for pig holdings", "OIE terrestrial manual 2012", NA, NA, NA, NA, NA, NA, NA, "Validation of indirect immunoperoxidase technique (IPT) as alternative confirmatory test for African swine fever antibody detection", _x000D_
NA, NA, NA, NA, "Council directive of 24 November 1986 on the approximation of laws, regulations and administrative provisions of the Member States regarding the protection of animals used for experimental and other scientific purposes", NA, "Standard operating procedure for the detection of antibodies against African swine fever by indirect immunoperoxidase technique", "Statistical methods for medical investigations", NA, "Assessment of ASF diagnostic tests in domestic pig and wild boar sample analysis. Some considerations on diagnostic interpretation", _x000D_
NA, NA, "Council Directive 2002/60/EC of 27 June 2002 laying down specific provisions for the control of African swine fever and amending Directive 92/119/EEC as regards Teschen disease and African swine fever (text with EEA relevance)", NA, NA), author = c(NA, NA, NA, NA, NA, NA, NA, NA, NA, NA, "Dixon LK", "Arias M", NA, NA, NA, NA, NA, NA, NA, NA, NA, NA, "World Organisation for Animal Health", "World Organisation for Animal Health", "World Organisation for Animal Health", "World Organisation for Animal Health", _x000D_
"World Organisation for Animal Health", NA, "Pejsak Z", NA, "European Food Safety Authority (EFSA)", "European Commission, Health and Consumers Directorate-General (7138/2013)", "World Organisation for Animal Health", NA, "Sánchez-Vizcaíno JM", NA, NA, NA, NA, NA, "Gallardo C", NA, "Carrascosa AL", NA, "Reed LJ", "European Commission", NA, "European Union Reference Laboratory (EURL) for ASF", "Everitt BS", NA, "Gallardo C", NA, NA, "European Council", NA, NA), year = c(NA, NA, NA, NA, NA, NA, NA, _x000D_
NA, NA, NA, "2005", "2012", NA, NA, NA, NA, NA, NA, NA, NA, NA, NA, "2012", "2014", "2013", "2014", "2014", NA, "2014", NA, "2014", NA, "2012", NA, "2013", NA, NA, NA, NA, NA, "2012", NA, "2011", NA, "1938", "1986", NA, NA, "1989", NA, "2014", NA, NA, "2002", NA, NA), unstructured = c(NA, NA, NA, NA, NA, NA, NA, NA, NA, NA, "Dixon LK, Escribano JM, Martins C, Rock DL, Salas ML, Wilkinson PJ. 2005. Asfarviridae, p 135–143. In Fauquet CM, Mayo MA, Maniloff J, Desselberger U, Ball LA (ed), Virus Taxonomy: eighth report of the International Committee on Taxonomy of Viruses. Elsevier, Academic Press, London, United Kingdom.", _x000D_
"Arias M, Sánchez-Vizcaíno JM. 2012. African swine fever, p 396–404. In Zimmerman JJ, Karriker LA, Ramirez A, Schwartz KJ, Stevenson GW (ed), Diseases of swine, 10th ed. John Wiley and Sons, West Sussex, United Kingdom.", NA, NA, NA, NA, NA, NA, NA, NA, NA, "Food and Agriculture Organization of the United Nations. 2013. African swine fever in the Russian Federation: risk factors for Europe and beyond. EMPRES Watch 28:1–13. http://www.fao.org/docrep/018/aq240e/aq240e.pdf.", "World Organisation for Animal Health. 2012. Immediate notification report. Ref OIE: 12168. World Organisation for Animal Health, Paris, France. http://web.oie.int/wahis/reports/en_imm_0000012168_20120731_134719.pdf.", _x000D_
"World Organisation for Animal Health. 2014a. African swine fever, Ukraine. World Organisation for Animal Health, Paris, France. http://www.oie.int/wahis_2/public/wahid.php/Reviewreport/Review?reportid=14625.", "World Organisation for Animal Health. 2013. Immediate notification report. Ref OIE: 13663. World Organisation for Animal Health, Paris, France. http://www.oie.int/wahis_2/temp/reports/en_imm_0000013663_20130624_102939.pdf.", "World Organisation for Animal Health. 2014. Immediate notification report. Ref OIE: 14690. World Organisation for Animal Health, Paris, France. http://www.oie.int/wahis_2/temp/reports/en_imm_0000014690_20140127_143257.pdf.", _x000D_
"World Organisation for Animal Health. 2014c. Immediate notification report. Ref OIE: 14793. World Organisation for Animal Health, Paris, France. http://www.oie.int/wahis_2/temp/reports/en_imm_0000014793_20140218_131143.pdf.", NA, "Pejsak Z, Truszczyński M, Kozak E, Markowska-Daniel I. 2014a. Epidemiological analysis of two first cases of African swine fever in wild boars in Poland. Medycyna Weter 70:369–372.", NA, "European Food Safety Authority (EFSA). 2014. Scientific review on African swine fever. EFSA J 12:3628.", _x000D_
"European Commission, Health and Consumers Directorate-General (7138/2013). Guidelines on surveillance and control of African swine fever in feral pigs and preventive measures for pig holdings. European Commission, Health and Consumers Directorate-General, Brussels, Belgium. http://ec.europa.eu/food/animal/diseases/controlmeasures/docs/sanco_7138_2013_asf_wb_en.pdf.", "World Organisation for Animal Health. 2012. African swine fever. In OIE terrestrial manual 2012. World Organisation for Animal Health, Paris, France.", _x000D_
NA, "Sánchez-Vizcaíno JM, Mur L. 2013. African swine fever diagnosis update. Dev Biol (Basel) 135:159–165.", NA, NA, NA, NA, NA, "Gallardo C, Nieto R, Martín E, Pelayo V, Arias M. 2012. Validation of indirect immunoperoxidase technique (IPT) as alternative confirmatory test for African swine fever antibody detection. Proc IX Int Cong Vet Virol (ESVV), 4 to 7 September 2012, Madrid, Spain.", NA, "Carrascosa AL, Bustos MJ, de Leon P. 2011. Methods for growing and titrating African swine fever virus: field and laboratory samples. Curr Protoc Cell Biol Chapter 26:Unit 26.14.", _x000D_
NA, "Reed LJ, Muench H. 1938. A simple method of estimating fifty percent endpoints. Am J Hyg (Lond) 27:493–497.", "European Commission. 1986. Council directive of 24 November 1986 on the approximation of laws, regulations and administrative provisions of the Member States regarding the protection of animals used for experimental and other scientific purposes. EC Directive 86/609/EEC. European Commission, Brussels, Belgium. http://ec.europa.eu/food/fs/aw/aw_legislation/scientific/86-609-eec_en.pdf.", _x000D_
NA, "European Union Reference Laboratory (EURL) for ASF. Standard operating procedure for the detection of antibodies against African swine fever by indirect immunoperoxidase technique. European Union Reference Laboratory (EURL) for ASF, Centro de Investigación en Sanidad Animal (CISA-INIA), Madrid, Spain. http://asf-referencelab.info/asf/images/files/PROTOCOLOS-EN/SOP-ASF-IPT-1(1).pdf.", "Everitt BS. 1989. Statistical methods for medical investigations. Oxford University Press, New York, NY.", _x000D_
NA, "Gallardo C, Nieto R, Pelayo V, Fernández-Pacheco P, Soler A, Simón A, Pérez C, Martín E, Markowska-Daniel I, Pridotkas G, Tignon M, Fernández-Pinero J, Arias M. 2014. Assessment of ASF diagnostic tests in domestic pig and wild boar sample analysis. Some considerations on diagnostic interpretation. In Workshop on laboratory diagnosis of African and Classical swine fever (ASF and CSF), 2 to 3 June 2014, Madrid, Spain.", NA, NA, "European Council. 2002. Council Directive 2002/60/EC of 27 June 2002 laying down specific provisions for the control of African swine fever and amending Directive 92/119/EEC as regards Teschen disease and African swine fever (text with EEA relevance). European Council, Brussels, Belgium. http://eur-lex.europa.eu/legal-content/EN/TXT/HTML/?uri=CELEX:32002L0060&amp;from=EN.", _x000D_
NA, NA), edition = c(NA, NA, NA, NA, NA, NA, NA, NA, NA, NA, NA, "10", NA, NA, NA, NA, NA, NA, NA, NA, NA, NA, NA, NA, NA, NA, NA, NA, NA, NA, NA, NA, NA, NA, NA, NA, NA, NA, NA, NA, NA, NA, NA, NA, NA, NA, NA, NA, NA, NA, NA, NA, NA, NA, NA, NA), article.title = c(NA, NA, NA, NA, NA, NA, NA, NA, NA, NA, NA, NA, NA, NA, NA, NA, NA, NA, NA, NA, NA, NA, NA, NA, NA, NA, NA, NA, "Epidemiological analysis of two first cases of African swine fever in wild boars in Poland", NA, "Scientific review on African swine fever", _x000D_
NA, NA, NA, "African swine fever diagnosis update", NA, NA, NA, NA, NA, NA, NA, "Methods for growing and titrating African swine fever virus: field and laboratory samples", NA, "A simple method of estimating fifty percent endpoints", NA, NA, NA, NA, NA, NA, NA, NA, NA, NA, NA), volume = c(NA, NA, NA, NA, NA, NA, NA, NA, NA, NA, NA, NA, NA, NA, NA, NA, NA, NA, NA, NA, NA, NA, NA, NA, NA, NA, NA, NA, "70", NA, "12", NA, NA, NA, "135", NA, NA, NA, NA, NA, NA, NA, "26", NA, "27", NA, NA, NA, NA, NA, _x000D_
NA, NA, NA, NA, NA, NA), journal.title = c(NA, NA, NA, NA, NA, NA, NA, NA, NA, NA, NA, NA, NA, NA, NA, NA, NA, NA, NA, NA, NA, NA, NA, NA, NA, NA, NA, NA, "Medycyna Weter", NA, "EFSA J", NA, NA, NA, "Dev Biol (Basel)", NA, NA, NA, NA, NA, NA, NA, "Curr Protoc Cell Biol", NA, "Am J Hyg (Lond)", NA, NA, NA, NA, NA, NA, NA, NA, NA, NA, NA))</t>
  </si>
  <si>
    <t>10.1128/JCM.00857-15</t>
  </si>
  <si>
    <t>list(date = "2015-08-01", content.version = "tdm", delay.in.days = 0, URL = "https://journals.asm.org/non-commercial-tdm-license")</t>
  </si>
  <si>
    <t>list(value = c("2015-03-29", "2015-05-22", "2015-07-20"), order = 0:2, name = c("received", "accepted", "published"), label = c("Received", "Accepted", "Published"), group.name = c("publication_history", "publication_history", "publication_history"), group.label = c("Publication History", "Publication History", "Publication History"))</t>
  </si>
  <si>
    <t>10.3389/fvets.2023.1079918</t>
  </si>
  <si>
    <t>2023-02-23</t>
  </si>
  <si>
    <t>Modeling the accuracy of a novel PCR and antibody ELISA for African swine fever virus detection using Bayesian latent class analysis</t>
  </si>
  <si>
    <t>https://doi.org/10.3389/fvets.2023.1079918</t>
  </si>
  <si>
    <t>&lt;jats:sec&gt;&lt;jats:title&gt;Introduction&lt;/jats:title&gt;&lt;jats:p&gt;Diagnostic test evaluation for African swine fever (ASF) in field settings like Vietnam is critical to understanding test application in intended populations for surveillance and control strategies. Bayesian latent class analysis (BLCA) uses the results of multiple imperfect tests applied to an individual of unknown disease status to estimate the diagnostic sensitivity and specificity of each test, forgoing the need for a reference test.&lt;/jats:p&gt;&lt;/jats:sec&gt;&lt;jats:sec&gt;&lt;jats:title&gt;Methods&lt;/jats:title&gt;&lt;jats:p&gt;Here, we estimated and compared the diagnostic sensitivity and specificity of a novel indirect ELISA (iELISA) for ASF virus p30 antibody (Innoceleris LLC.) and the VetAlert™ ASF virus DNA Test Kit (qPCR, Tetracore Inc.) in field samples from Vietnam by assuming that disease status 1) is known and 2) is unknown using a BLCA model. In this cross-sectional study, 398 paired, individual swine serum/oral fluid (OF) samples were collected from 30 acutely ASF-affected farms, 37 chronically ASF-affected farms, and 20 ASF-unaffected farms in Vietnam. Samples were tested using both diagnostic assays. Diagnostic sensitivity was calculated assuming samples from ASF-affected farms were true positives and diagnostic sensitivity by assuming samples from unaffected farms were true negatives. ROC curves were plotted and AUC calculated for each test/sample combination. For comparison, a conditionally dependent, four test/sample combination, three population BLCA model was fit.&lt;/jats:p&gt;&lt;/jats:sec&gt;&lt;jats:sec&gt;&lt;jats:title&gt;Results&lt;/jats:title&gt;&lt;jats:p&gt;When considering all assumed ASF-affected samples, qPCR sensitivity was higher for serum (65.2%, 95% Confidence Interval [CI] 58.1–71.8) and OF (52%, 95%CI 44.8–59.2) compared to the iELISA (serum: 42.9%, 95%CI 35.9–50.1; OF: 33.3%, 95%CI 26.8–40.4). qPCR-serum had the highest AUC (0.895, 95%CI 0.863–0.928). BLCA estimates were nearly identical to those obtained when assuming disease status and were robust to changes in priors. qPCR sensitivity was considerably higher than ELISA in the acutely-affected population, while ELISA sensitivity was higher in the chronically-affected population. Specificity was nearly perfect for all test/sample types.&lt;/jats:p&gt;&lt;/jats:sec&gt;&lt;jats:sec&gt;&lt;jats:title&gt;Discussion&lt;/jats:title&gt;&lt;jats:p&gt;The effect of disease chronicity on sensitivity and specificity could not be well characterized here due to limited data, but future studies should aim to elucidate these trends to understand the best use of virus and antibody detection methods for ASF. Results presented here will help the design of surveillance and control strategies in Vietnam and other countries affected by ASF.&lt;/jats:p&gt;&lt;/jats:sec&gt;</t>
  </si>
  <si>
    <t>list(given = c("Rachel", "Luis G.", "Vu Duc", "Lai Thi Lan", "Nguyen Thi", "Pham Hong", "Do Duc", "Ha Xuan", "Vo Dinh", "Rolf", "William", "Juan Carlos", "Albert", "Marie R.", "Andres M."), family = c("Schambow", "Giménez-Lirola", "Hanh", "Huong", "Lan", "Trang", "Luc", "Bo", "Chuong", "Rauh", "Nelson", "Mora-Díaz", "Rovira", "Culhane", "Perez"), sequence = c("first", "additional", "additional", "additional", "additional", "additional", "additional", "additional", "additional", "additional", "additional", _x000D_
"additional", "additional", "additional", "additional"))</t>
  </si>
  <si>
    <t>list(URL = "https://www.frontiersin.org/articles/10.3389/fvets.2023.1079918/full", content.type = "unspecified", content.version = "vor", intended.application = "similarity-checking")</t>
  </si>
  <si>
    <t>list(key = c("B1", "B2", "B3", "B4", "B5", "B6", "B7", "B8", "B9", "B10", "B11", "B12", "B13", "B14", "B15", "B16", "B17", "B18", "B19", "B20", "B21", "B22", "B23", "B24", "B25", "B26", "B27", "B28", "B29", "B30", "B31", "B32", "B33", "B34", "B35", "B36", "B37", "B38", "B39", "B40", "B41", "B42", "B43", "B44", "B45", "B46", "B47", "B48", "B49"), doi.asserted.by = c("publisher", "publisher", NA, NA, "publisher", "publisher", "publisher", NA, "publisher", "publisher", "publisher", "publisher", "publisher", _x000D_
"publisher", NA, "publisher", "publisher", "publisher", NA, NA, NA, "publisher", "publisher", "publisher", "publisher", "publisher", NA, "publisher", "publisher", "publisher", "publisher", NA, NA, "publisher", NA, "publisher", "publisher", "publisher", "publisher", "publisher", "publisher", "publisher", NA, "publisher", "publisher", "publisher", NA, "publisher", "publisher"), first.page = c("34", "159", NA, NA, "896", "e02017", "221", NA, "354", "167", "158", "107", "145", "3224", NA, "37", "23", _x000D_
"1433", NA, NA, NA, "404", "220", "113874", "140", "2867", NA, "105199", "1", "325", "457", NA, NA, "84", NA, "e0161230", "197676", "1318", "2826", "866", "787", "84", NA, "72", "177", "327", NA, "435", "292"), DOI = c("10.1016/j.antiviral.2019.02.018", "10.1016/S0368-1742(21)80031-4", NA, NA, "10.3390/v14050896", "10.1128/JVI.02017-19", "10.1146/annurev-animal-021419-083741", NA, "10.1191/096228098671192352", "10.2307/2530508", "10.1111/j.0006-341X.2001.00158.x", "10.1016/S0167-5877(00)00119-7", _x000D_
"10.1016/j.prevetmed.2004.12.005", "10.20506/rst.40.1.3224", NA, "10.1016/j.prevetmed.2017.01.006", "10.1016/S0167-5877(00)00115-X", "10.3201/eid2507.190303", NA, NA, NA, "10.3390/pathogens11040404", "10.3390/v14020220", "10.1016/j.jviromet.2020.113874", "10.1177/1040638715574768", "10.1111/tbed.14175", NA, "10.1016/j.prevetmed.2020.105199", "10.18637/jss.v012.i03", "10.1023/A:1008929526011", "10.1214/ss/1177011136", NA, NA, "10.1186/s13567-017-0490-x", NA, "10.1371/journal.pone.0161230", "10.1016/j.virusres.2019.197676", _x000D_
"10.1111/tbed.12881", "10.1111/tbed.14222", "10.3390/v11090866", "10.5455/ovj.2022.v12.i6.2", "10.1186/s12917-022-03188-6", NA, "10.5005/jcdp-9-3-72", "10.3390/pathogens10020177", "10.1007/BF01315054", NA, "10.20506/rst.29.3.1988", "10.1016/j.prevetmed.2011.11.008"), article.title = c("African swine fever", "On a form of swine fever occurring in British East Africa (Kenya Colony)", NA, NA, "Evaluation of the safety profile of the ASFV vaccine candidate ASFV-G-ΔI177L", "Development of a highly effective African swine fever virus vaccine by deletion of the I177L gene results in sterile immunity against the current epidemic Eurasia strain", _x000D_
"African swine fever epidemiology and control", NA, "Evaluation of diagnostic tests without gold standards", "Estimating the error rates of diagnostic tests", "Bayesian approaches to modeling the conditional dependence between multiple diagnostic tests", "Conditional dependence between tests affects the diagnosis and surveillance of animal diseases", "Estimation of diagnostic-test sensitivity and specificity through Bayesian modeling", "Bayesian latent class analysis when the reference test is imperfect: -EN- -FR- Analyse bayésienne à classes latentes dans les situations où le test de référence est imparfait -ES- Análisis bayesiano de clases latentes cuando la prueba de referencia es imperfecta", _x000D_
NA, "Standards for the reporting of diagnostic accuracy studies that use bayesian latent class models", "Principles and practical application of the receiver-operating characteristic analysis for diagnostic tests", "Outbreak of African swine fever, Vietnam, 2019", NA, NA, NA, "An assessment of diagnostic assays and sample types in the detection of an attenuated genotype 5 African swine fever virus in European pigs over a 3-month period", "Performance characteristics of real-time PCRs for African swine fever virus genome detection-comparison of twelve kits to an OIE-recommended method", _x000D_
"Evaluation of seven commercial African swine fever virus detection kits and three Taq polymerases on 300 well-characterized field samples", "Detection of African swine fever, classical swine fever, and foot-and-mouth disease viruses in swine oral fluids by multiplex reverse transcription real-time polymerase chain reaction", "Evaluation of oral fluid as an aggregate sample for early detection of African swine fever virus using four independent pen-based experimental studies", NA, "Estimation of the sensitivity and specificity of four serum ELISA and one fecal PCR for diagnosis of paratuberculosis in adult dairy cattle in New Zealand using Bayesian latent class analysis", _x000D_
"R2WinBUGS: a package for running WinBUGS from R", "WinBUGS — a Bayesian modelling framework: concepts, structure, and extensibility", "Inference from iterative simulation using multiple sequences", NA, NA, "African and classical swine fever: similarities, differences and epidemiological consequences", NA, "Detection of African swine fever virus antibodies in serum and oral fluid specimens using a recombinant protein 30 (p30) dual matrix indirect ELISA", "African swine fever (ASF) diagnosis, an essential tool in the epidemiological investigation", _x000D_
"No evidence for long-term carrier status of pigs after African swine fever virus infection", "Dynamics of African swine fever virus (ASFV) infection in domestic pigs infected with virulent, moderate virulent and attenuated genotype II ASFV European isolates", "African swine fever: fast and furious or slow and steady?", "African swine fever detection and transmission estimates using homogeneous versus heterogeneous model formulation in stochastic simulations within pig premises", "Predicting the time to detect moderately virulent African swine fever virus in finisher swine herds using a stochastic disease transmission model", _x000D_
NA, "Saliva composition and functions: a comprehensive review", "African swine fever laboratory diagnosis—lessons learned from recent animal trials", "The association of African swine fever virus with blood components of infected pigs", NA, "To report or not to report: a psychosocial investigation aimed at improving early detection of avian influenza outbreaks", "Efficient surveillance of pig populations using oral fluids"), volume = c("165", "34", NA, NA, "14", "94", "8", NA, "7", "36", "57", _x000D_
"45", "68", "40", NA, "138", "45", "25", NA, NA, NA, "11", "14", "280", "27", "68", NA, "185", "12", "10", "7", NA, NA, "48", NA, "11", "271", "65", "68", "11", "12", "18", NA, "9", "10", "55", NA, "29", "104"), author = c("Dixon", "Montgomery", NA, NA, "Tran", "Borca", "Dixon", NA, "Hui", "Hui", "Dendukuri", "Gardner", "Branscum", "Cheung", NA, "Kostoulas", "Greiner", "Le", NA, NA, NA, "Havas", "Pikalo", "Schoder", "Grau", "Goonewardene", NA, "Bates", "Sturtz", "Lunn", "Gelman", NA, NA, "Schulz", _x000D_
NA, "Giménez-Lirola", "Gallardo", "Petrov", "Gallardo", "Schulz", "Ssematimba", "Malladi", NA, "Azevedo", "Pikalo", "Wardley", NA, "Elbers", "Ramirez"), year = c("2019", "1921", NA, NA, "2022", "2020", "2020", NA, "1998", "1980", "2001", "2000", "2005", "2021", NA, "2017", "2000", "2019", NA, NA, NA, "2022", "2022", "2020", "2015", "2021", NA, "2020", "2005", "2000", "1992", NA, NA, "2017", "2019", "2016", "2019", "2018", "2021", "2019", "2022", "2022", NA, "2008", "2021", "1977", NA, "2010", "2012"_x000D_
), journal.title = c("Antiviral Res.", "J Comp Pathol Ther.", NA, NA, "Viruses.", "J Virol.", "Annu Rev Anim Biosci.", NA, "Stat Methods Med Res.", "Biometrics.", "Biometrics.", "Prev Vet Med.", "Prev Vet Med.", "Rev Sci Tech OIE.", NA, "Prev Vet Med.", "Prev Vet Med.", "Emerg Infect Dis.", NA, NA, NA, "Pathog Basel Switz.", "Viruses.", "J Virol Methods.", "J Vet Diagn Invest.", "Transbound Emerg Dis.", NA, "Prev Vet Med.", "J Stat Softw.", "Stat Comput.", "Stat Sci.", NA, NA, "Vet Res.", "African Swine Fever", _x000D_
"PLoS ONE.", "Virus Res.", "Transbound Emerg Dis.", "Transbound Emerg Dis.", "Viruses.", "Open Vet J", "BMC Vet Res", NA, "J Contemp Dent Pract.", "Pathogens.", "Arch Virol.", NA, "Rev Sci Tech Int Off Epizoot.", "Prev Vet Med."), unstructured = c(NA, NA, "2022", "2021", NA, NA, NA, "2021", NA, NA, NA, NA, NA, NA, "2014", NA, NA, NA, "Vietnam: Vietnam African Swine Fever Update\n            BuiN\n            GilleskiS\n          Hanoi, VietnamUSDA Foreign Agricultural Service2019", "Vietnam African Swine Fever Update. USDA Foreign Agricultural Service\n            BuiN\n          2021", _x000D_
"2022", NA, NA, NA, NA, NA, "Software. Cent Anim Dis Model Surveill CADMS.\n            GardinerJ\n          2018", NA, NA, NA, NA, "Package “ROCR”.\n            SingT\n            SanderO\n            BeerenwinkelN\n            LengauerT\n            UnterthinerT\n            ErnstFGM\n          2020", "2020", NA, NA, NA, NA, NA, NA, NA, NA, NA, "2020", NA, NA, NA, "2152014", NA, NA))</t>
  </si>
  <si>
    <t>list(date = "2023-02-23", content.version = "vor", delay.in.days = 0, URL = "https://creativecommons.org/licenses/by/4.0/")</t>
  </si>
  <si>
    <t>10.1111/tbed.12706</t>
  </si>
  <si>
    <t>2017-09-17</t>
  </si>
  <si>
    <t>e165-e172</t>
  </si>
  <si>
    <t>Simplifying sampling for African swine fever surveillance: Assessment of antibody and pathogen detection from blood swabs</t>
  </si>
  <si>
    <t>list(given = c("J.", "L.", "T.", "I.", "A.", "A.", "M.", "S."), family = c("Carlson", "Zani", "Schwaiger", "Nurmoja", "Viltrop", "Vilem", "Beer", "Blome"), sequence = c("first", "additional", "additional", "additional", "additional", "additional", "additional", "additional"), affiliation.name = c("Institute of Diagnostic Virology; Friedrich-Loeffler-Institut; Greifswald - Insel Riems Germany", "Institute of Diagnostic Virology; Friedrich-Loeffler-Institut; Greifswald - Insel Riems Germany", "Institute of Diagnostic Virology; Friedrich-Loeffler-Institut; Greifswald - Insel Riems Germany", _x000D_
NA, "Institute of Veterinary Medicine and Animal Sciences; Estonian University of Life Sciences; Tartu Estonia", "Estonian Veterinary and Food Laboratory; Tartu Estonia", "Institute of Diagnostic Virology; Friedrich-Loeffler-Institut; Greifswald - Insel Riems Germany", "Institute of Diagnostic Virology; Friedrich-Loeffler-Institut; Greifswald - Insel Riems Germany"), affiliation1.name = c(NA, NA, NA, "Estonian Veterinary and Food Laboratory; Tartu Estonia", NA, NA, NA, NA), affiliation2.name = c(NA, _x000D_
NA, NA, "Institute of Veterinary Medicine and Animal Sciences; Estonian University of Life Sciences; Tartu Estonia", NA, NA, NA, NA), ORCID = c(NA, NA, NA, NA, NA, NA, "https://orcid.org/0000-0002-0598-5254", "https://orcid.org/0000-0001-5465-5609"), authenticated.orcid = c(NA, NA, NA, NA, NA, NA, FALSE, FALSE))</t>
  </si>
  <si>
    <t>list(URL = c("https://api.wiley.com/onlinelibrary/tdm/v1/articles/10.1111%2Ftbed.12706", "http://onlinelibrary.wiley.com/wol1/doi/10.1111/tbed.12706/fullpdf"), content.type = c("application/pdf", "unspecified"), content.version = c("vor", "vor"), intended.application = c("text-mining", "similarity-checking"))</t>
  </si>
  <si>
    <t>list(key = c("10.1111/tbed.12706-BIB0001|tbed12706-cit-0001", "10.1111/tbed.12706-BIB0002|tbed12706-cit-0002", "10.1111/tbed.12706-BIB0003|tbed12706-cit-0003", "10.1111/tbed.12706-BIB0004|tbed12706-cit-0004", "10.1111/tbed.12706-BIB0005|tbed12706-cit-0005", "10.1111/tbed.12706-BIB0006|tbed12706-cit-0006", "10.1111/tbed.12706-BIB0007|tbed12706-cit-0007", "10.1111/tbed.12706-BIB0008|tbed12706-cit-0008", "10.1111/tbed.12706-BIB0009|tbed12706-cit-0009", "10.1111/tbed.12706-BIB0010|tbed12706-cit-0010", _x000D_
"10.1111/tbed.12706-BIB0011|tbed12706-cit-0011", "10.1111/tbed.12706-BIB0012|tbed12706-cit-0012", "10.1111/tbed.12706-BIB0013|tbed12706-cit-0013", "10.1111/tbed.12706-BIB0014|tbed12706-cit-0014", "10.1111/tbed.12706-BIB0015|tbed12706-cit-0015", "10.1111/tbed.12706-BIB0016|tbed12706-cit-0016", "10.1111/tbed.12706-BIB0017|tbed12706-cit-0017", "10.1111/tbed.12706-BIB0018|tbed12706-cit-0018", "10.1111/tbed.12706-BIB0019|tbed12706-cit-0019", "10.1111/tbed.12706-BIB0020|tbed12706-cit-0020", "10.1111/tbed.12706-BIB0021|tbed12706-cit-0021", _x000D_
"10.1111/tbed.12706-BIB0022|tbed12706-cit-0022", "10.1111/tbed.12706-BIB0023|tbed12706-cit-0023", "10.1111/tbed.12706-BIB0024|tbed12706-cit-0024", "10.1111/tbed.12706-BIB0025|tbed12706-cit-0025", "10.1111/tbed.12706-BIB0026|tbed12706-cit-0026", "10.1111/tbed.12706-BIB0027|tbed12706-cit-0027", "10.1111/tbed.12706-BIB0028|tbed12706-cit-0028"), doi.asserted.by = c("crossref", "crossref", "crossref", "crossref", "crossref", NA, "crossref", "crossref", "crossref", "crossref", NA, NA, NA, "crossref", "crossref", _x000D_
"crossref", "crossref", "crossref", NA, "crossref", NA, NA, "crossref", "crossref", "crossref", "crossref", "crossref", "crossref"), first.page = c("183", "122", "607", "87", "404", NA, "129", "191", "2683", "17074", NA, NA, "1", "1012", "262", "97", "200", "53", NA, "257", NA, NA, "28", "360", "379", "70", "161", "173"), DOI = c("10.1016/0042-6822(86)90178-9", "10.1016/j.virusres.2012.10.026", "10.1016/j.vetmic.2014.09.018", "10.1111/tbed.12074", "10.1093/biomet/26.4.404", NA, "10.1186/1746-6148-10-129", _x000D_
"10.1016/j.virusres.2012.10.030", "10.1098/rstb.2009.0098", "10.1038/srep17074", NA, NA, NA, "10.1128/CVI.00408-08", "10.1136/vr.103593", "10.1136/vr.103992", "10.1016/j.jviromet.2006.05.020", "10.1016/S0166-0934(02)00189-1", NA, "10.1016/j.jviromet.2007.07.006", NA, NA, "10.1016/j.rvsc.2016.01.006", "10.1016/j.vetmic.2014.07.030", "10.1111/tbed.12295", "10.1186/s12917-015-0388-7", "10.1016/j.jviromet.2011.09.007", "10.1016/j.vetmic.2013.01.003"), article.title = c("Single-stranded deoxyribonucleic acid nuclease induced by African swine fever virus and associated to the virion", _x000D_
"Pathogenesis of African swine fever in domestic pigs and European wild boar", "Alternative sampling strategies for passive classical and African swine fever surveillance in wild boar-extension towards African swine fever virus antibody detection", "Detection of African swine fever virus DNA in blood samples stored on FTA cards from asymptomatic pigs in Mbeya region, Tanzania", "The use of confidence or fiducial limits illustrated in the case of the binomial", NA, "Confirmation that “Brachyspira hampsonii” clade I (Canadian strain 30599) causes mucohemorrhagic diarrhea and colitis in experimentally infected pigs", _x000D_
"Epidemiology of African swine fever virus", "African swine fever: How can global spread be prevented?", "Small-scale pig farmers’ behavior, silent release of African swine fever virus and consequences for disease spread", NA, NA, "Epidemiological analyses on African swine fever in the Baltic countries and Poland", "Recombinant antigen targets for serodiagnosis of African swine fever", "Transmission routes of African swine fever virus to domestic pigs: Current knowledge and future research directions", _x000D_
"Effectiveness and practicality of control strategies for African swine fever: What do we really know?", "A universal heterologous internal control system for duplex real-time RT-PCR assays used in a detection system for pestiviruses", "Development of a TaqMan PCR assay with internal amplification control for the detection of African swine fever virus", NA, "Long-term storage at tropical temperature of dried-blood filter papers for detection and genotyping of RNA and DNA viruses by direct PCR", NA, _x000D_
NA, "African swine fever virus introduction into the EU in 2014: Experience of Latvia", "Alternative sampling strategies for passive classical and African swine fever surveillance in wild boar", "African Swine fever diagnosis adapted to tropical conditions by the use of dried-blood filter papers", "Evaluation of the specificity of a commercial ELISA for detection of antibodies against porcine respiratory and reproductive syndrome virus in individual oral fluid of pigs collected in two different ways", _x000D_
"Development and inter-laboratory validation study of an improved new real-time PCR assay with internal control for detection and laboratory diagnosis of African swine fever virus", "ASFV in Tanzania: Asymptomatic pigs harbor virus of molecular similarity to Georgia 2007"), volume = c("155", "173", "174", "62", "26", NA, "10", "173", "364", "5", NA, NA, "15", "16", "178", "180", "136", "107", NA, "146", NA, NA, "105", "173", "63", "11", "178", "165"), author = c("Barros", "Blome", "Blome", "Braae", _x000D_
"Clopper", NA, "Costa", "Costard", "Costard", "Costard", NA, NA, "European Food Safety", "Gallardo", "Guinat", "Guinat", "Hoffmann", "King", "Lewis", "Michaud", "Montgomery", "OIE", "Olsevskis", "Petrov", "Randriamparany", "Sattler", "Tignon", "Uttenthal"), year = c("1986", "2013", "2014", "2015", "1934", NA, "2014", "2013", "2009", "2015", NA, NA, "2017", "2009", "2016", "2017", "2006", "2003", "2009", "2007", "2015", "2017", "2016", "2014", "2016", "2015", "2011", "2013"), journal.title = c("Virology", _x000D_
"Virus Research", "Veterinary Microbiology", "Transboundary and Emerging Diseases", "Biometrika", NA, "BMC Veterinary Research", "Virus Research", "Philosophical Transactions of the Royal Society of London Series B Biological Sciences", "Scientific Reports", NA, NA, "EFSA Journal", "Clinical and Vaccine Immunology", "The Veterinary Record", "The Veterinary Record", "Journal of Virological Methods", "Journal of Virological Methods", NA, "Journal of Virological Methods", NA, NA, "Research in Veterinary Science", _x000D_
"Veterinary Microbiology", "Transboundary and Emerging Diseases", "BMC Veterinary Research", "Journal of Virological Methods", "Veterinary Microbiology"), unstructured = c(NA, NA, NA, NA, NA, "Concil Directive 2002/60/EC 2002 Laying down specific provisions for the control of African swine fever and amending Directive 92/119/EEC as regards Teschen disease and African swine feve http://eur-lex.europa.eu/LexUriServ/LexUriServ.do?uri=OJ:L:2002:192:0027:0046:EN:PDF", NA, NA, NA, NA, "Estonian-Swine-Fever-Code 2017 Sigade vesikulaarhaiguse tõrje tegevusjuhend (Code of conduct swine vesicular diseases), lHukkamismeetodid (Swine execution) http://www.vet.agri.ee/static/body/files/2301.Sigade%20klassikalise%20katku%20t%F5rje%20tegevusjuhend%202013.pdf", _x000D_
"European Commission Directorate 2015 ASF Strategy for Eastern part of EU http://ec.europa.eu/food/sites/food/files/animals/docs/ad_control-measures_asf_wrk-doc-sante-2015-7113.pdf", NA, NA, NA, NA, NA, NA, NA, NA, NA, NA, NA, NA, NA, NA, NA, NA), volume.title = c(NA, NA, NA, NA, NA, NA, NA, NA, NA, NA, NA, NA, NA, NA, NA, NA, NA, NA, "R programming for medicine and biology", NA, "Introduction to linear regression analysis", "African swine fever Czech Republic", NA, NA, NA, NA, NA, NA))</t>
  </si>
  <si>
    <t>list(DOI = "10.13039/501100000921", name = "European Cooperation in Science and Technology", doi.asserted.by = "publisher", id.id = "10.13039/501100000921", id.id.type = "DOI", id.asserted.by = "publisher")</t>
  </si>
  <si>
    <t>list(date = c("2017-09-17", "2017-09-17"), content.version = c("tdm", "vor"), delay.in.days = c(0, 0), URL = c("http://doi.wiley.com/10.1002/tdm_license_1.1", "http://onlinelibrary.wiley.com/termsAndConditions#vor"))</t>
  </si>
  <si>
    <t>Influenza and Other Respiratory Viruses</t>
  </si>
  <si>
    <t>2013-05</t>
  </si>
  <si>
    <t>10.1111/j.1750-2659.2012.00391.x</t>
  </si>
  <si>
    <t>1750-2640</t>
  </si>
  <si>
    <t>2012-06-14</t>
  </si>
  <si>
    <t>257-264</t>
  </si>
  <si>
    <t>Serological diagnosis of avian influenza in poultry: is the haemagglutination inhibition test really the ‘gold standard’?</t>
  </si>
  <si>
    <t>https://doi.org/10.1111/j.1750-2659.2012.00391.x</t>
  </si>
  <si>
    <t>list(given = c("Arianna", "Nils", "Arjan", "Don", "Stefano"), family = c("Comin", "Toft", "Stegeman", "Klinkenberg", "Marangon"), sequence = c("first", "additional", "additional", "additional", "additional"))</t>
  </si>
  <si>
    <t>list(URL = c("https://api.wiley.com/onlinelibrary/tdm/v1/articles/10.1111%2Fj.1750-2659.2012.00391.x", "http://onlinelibrary.wiley.com/wol1/doi/10.1111/j.1750-2659.2012.00391.x/fullpdf"), content.type = c("unspecified", "unspecified"), content.version = c("vor", "vor"), intended.application = c("text-mining", "similarity-checking"))</t>
  </si>
  <si>
    <t>list(key = c("10.1111/j.1750-2659.2012.00391.x-BIB1|cit1", "10.1111/j.1750-2659.2012.00391.x-BIB2|cit2", "10.1111/j.1750-2659.2012.00391.x-BIB3|cit3", "10.1111/j.1750-2659.2012.00391.x-BIB4|cit4", "10.1111/j.1750-2659.2012.00391.x-BIB5|cit5", "10.1111/j.1750-2659.2012.00391.x-BIB6|cit6", "10.1111/j.1750-2659.2012.00391.x-BIB7|cit7", "10.1111/j.1750-2659.2012.00391.x-BIB8|cit8", "10.1111/j.1750-2659.2012.00391.x-BIB9|cit9", "10.1111/j.1750-2659.2012.00391.x-BIB10|cit10", "10.1111/j.1750-2659.2012.00391.x-BIB11|cit11", _x000D_
"10.1111/j.1750-2659.2012.00391.x-BIB12|cit12", "10.1111/j.1750-2659.2012.00391.x-BIB13|cit13", "10.1111/j.1750-2659.2012.00391.x-BIB14|cit14", "10.1111/j.1750-2659.2012.00391.x-BIB15|cit15", "10.1111/j.1750-2659.2012.00391.x-BIB16|cit16", "10.1111/j.1750-2659.2012.00391.x-BIB17|cit17", "10.1111/j.1750-2659.2012.00391.x-BIB18|cit18", "10.1111/j.1750-2659.2012.00391.x-BIB19|cit19", "10.1111/j.1750-2659.2012.00391.x-BIB20|cit20", "10.1111/j.1750-2659.2012.00391.x-BIB21|cit21", "10.1111/j.1750-2659.2012.00391.x-BIB22|cit22", _x000D_
"10.1111/j.1750-2659.2012.00391.x-BIB23|cit23", "10.1111/j.1750-2659.2012.00391.x-BIB24|cit24", "10.1111/j.1750-2659.2012.00391.x-BIB25|cit25", "10.1111/j.1750-2659.2012.00391.x-BIB26|cit26", "10.1111/j.1750-2659.2012.00391.x-BIB27|cit27", "10.1111/j.1750-2659.2012.00391.x-BIB28|cit28", "10.1111/j.1750-2659.2012.00391.x-BIB29|cit29", "10.1111/j.1750-2659.2012.00391.x-BIB30|cit30"), volume.title = c("Avian Influenza Ames", NA, NA, NA, NA, NA, NA, "Manual of Diagnostic Tests and Vaccines for Terrestrial Animals", _x000D_
NA, NA, NA, NA, NA, NA, NA, NA, NA, NA, NA, NA, NA, NA, NA, NA, NA, NA, NA, NA, NA, NA), author = c("Alexander", NA, "Lupiani", "Fouchier", "Spickler", "European Commission", "European Commission", "World Organization for Animal Health", "Yamamoto", "Greiner", "Hui", "Watcharatanyatip", "Sala", "Dlugolenski", "Cattoli", "Chen", "Chen", "Jin", "Branscum", NA, "Toft", "Van der Goot", "Upadhyay", "Spiegelhalter", "Escorcia", "Marché", "Brown", "Cattoli", "Song", "Toft"), year = c("2008", NA, "2009", _x000D_
"2003", "2008", "2010", "2006", "2009", "2007", "2000", "1980", "2010", "2003", "2010", "2003", "2008", "2010", "2004", "2005", NA, "2007", "2010", "2009", "2002", "2010", "2010", "2009", "2006", "2009", "2005"), unstructured = c(NA, "World Health Organization H5N1 avian influenza: timeline of major events 2011 http://www.who.int/csr/disease/avian_influenza/H5N1_avian_influenza_update.pdf", NA, NA, NA, NA, NA, NA, NA, NA, NA, NA, NA, NA, NA, NA, NA, NA, NA, "Spiegelhalter D Thomas A Best N Lunn D WinBUGS User Manual - upgraded 2007 http://www.mrc-bsu.cam.ac.uk/bugs/winbugs/manual14.pdf", _x000D_
NA, NA, NA, NA, NA, NA, NA, NA, NA, NA), doi.asserted.by = c(NA, NA, "crossref", "crossref", "crossref", NA, NA, NA, "crossref", "crossref", "crossref", "crossref", "crossref", "crossref", "crossref", "crossref", "crossref", "crossref", "crossref", NA, "crossref", "crossref", "crossref", "crossref", "crossref", "crossref", "crossref", "crossref", "crossref", "crossref"), first.page = c(NA, NA, "311", "1754", "555", "22", "1", NA, "673", "3", "167", "238", "1057", "644", "1060", "124", "205", "870", _x000D_
"145", NA, "244", "1771", "158", "583", "57", "627", "824", "154", "323", "19"), DOI = c(NA, NA, "10.1016/j.cimid.2008.01.004", "10.1016/S0264-410X(03)00067-7", "10.1080/03079450802499118", NA, NA, NA, "10.1292/jvms.69.673", "10.1016/S0167-5877(00)00114-8", "10.2307/2530508", "10.1016/j.jviromet.2009.09.027", "10.1637/0005-2086-47.s3.1057", "10.1637/8683-030909-ResNote.1", "10.1637/0005-2086-47.s3.1060", "10.1637/8076-071807-Reg", "10.1016/j.vetmic.2009.09.064", "10.1637/7226-062204r", "10.1016/j.prevetmed.2004.12.005", _x000D_
NA, "10.1016/j.prevetmed.2007.01.003", "10.1016/j.vaccine.2009.12.009", "10.1186/1743-422X-6-158", "10.1111/1467-9868.00353", "10.1186/1746-6148-6-57", "10.1637/8759-033109-Reg.1", "10.1128/CVI.00084-09", "10.1080/03079450600598079", "10.4142/jvs.2009.10.4.323", "10.1016/j.prevetmed.2005.01.006"), article.title = c(NA, NA, "The history of avian influenza", "Animal influenza virus surveillance", "The onset of virus shedding and clinical signs in chickens infected with high-pathogenicity and low-pathogenicity avian influenza viruses", _x000D_
"Commission Decision 2010/367/EC on the implementation by member states of surveillance programmes for avian influenza in poultry and wild birds", "Commission Decision 2006/437/EC of 4 August 2006 approving a Diagnostic Manual for avian influenza as provided for Council Directive 2005/94/EC", NA, "Preliminary evaluation of diagnostic tests for avian influenza using the Markov Chain Monte Carlo (MCMC) Method in an emergency surveillance", "Epidemiologic issues in the validation of veterinary diagnostic tests", _x000D_
"Estimating the error rates of diagnostic tests", "Multispecies detection of antibodies to influenza A viruses by a double-antigen sandwich ELISA", "ELISA test for the detection of influenza H7 antibodies in avian sera", "Production of H5-specific monoclonal antibodies and the development of a competitive enzyme-linked immunosorbent assay for detection of H5 antibodies in multiple species", "Development and preliminary validation of an ad hoc N1-N3 discriminatory test for the control of avian influenza in Italy", _x000D_
"H5 antibody detection by blocking enzyme-linked immunosorbent assay using a monoclonal antibody", "Detection of H6 influenza antibody by blocking enzyme-linked immunosorbent assay", "Development of enzyme-linked immunosorbent assay with nucleoprotein as antigen for detection of antibodies to avian influenza virus", "Estimation of diagnostic-test sensitivity and specificity through Bayesian modeling", NA, "Assessing the convergence of Markov Chain Monte Carlo methods: an example from evaluation of diagnostic tests in absence of a gold standard", _x000D_
"Validation of diagnostic tests for detection of avian influenza in vaccinated chickens using Bayesian analysis", "Detection of NP, N3 and N7 antibodies to avian influenza virus by indirect ELISA using yeast-expressed antigens", "Bayesian measures of model complexity and fit", "Impact of antigenic and genetic drift on the serologic surveillance of H5N2 avian influenza viruses", "Evaluation of different strategies for the use of ELISA tests as first screening tools for serologic surveillance of low pathogenic avian influenza in the Belgian poultry sector", _x000D_
"Evaluation of a commercial blocking enzyme-linked immunosorbent assay to detect avian influenza virus antibodies in multiple experimentally infected avian species", "Development and validation of an anti-N3 indirect immunofluorescent antibody test to be used as a companion diagnostic test in the framework of a ‘DIVA’ vaccination strategy for avian influenza infections in poultry", "Evaluation of a competitive ELISA for antibody detection against avian influenza virus", "Diagnosing diagnostic tests: evaluating the assumptions underlying the estimation of sensitivity and specificity in the absence of a gold standard"_x000D_
), volume = c(NA, NA, "32", "21", "37", "166", "237", NA, "69", "45", "36", "163", "3", "1", "3", "52", "142", "48", "68", NA, "79", "28", "6", "64", "6", "54", "16", "35", "10", "68"), journal.title = c(NA, NA, "Comp Immunol Microbiol Infect Dis", "Vaccine", "Avian Pathol", "Off J Eur Union", "Off J Eur Union", NA, "J Vet Med Sci", "Prev Vet Med", "Biometrics", "J Virol Methods", "Avian Dis", "Avian Dis", "Avian Dis", "Avian Dis", "Vet Microbiol", "Avian Dis", "Prev Vet Med", NA, "Prev Vet Med", _x000D_
"Vaccine", "Virol J", "J R Statist Soc B", "BMC Vet Res", "Avian Dis", "Clin Vaccine Immunol", "Avian Pathol", "J Vet Sci", "Prev Vet Med"), issue = c(NA, NA, NA, NA, NA, NA, NA, NA, NA, NA, NA, NA, "Suppl.", "Suppl", "Suppl.", NA, NA, NA, NA, NA, NA, NA, NA, NA, NA, NA, NA, NA, NA, NA))</t>
  </si>
  <si>
    <t>list(date = "2015-09-01", content.version = "tdm", delay.in.days = 1174, URL = "http://doi.wiley.com/10.1002/tdm_license_1.1")</t>
  </si>
  <si>
    <t>Evaluation of serological tests for avian influenza</t>
  </si>
  <si>
    <t>10.1038/s41598-020-64003-6</t>
  </si>
  <si>
    <t>2020-05-21</t>
  </si>
  <si>
    <t>Detection of avian influenza virus: a comparative study of the in silico and in vitro performances of current RT-qPCR assays</t>
  </si>
  <si>
    <t>https://doi.org/10.1038/s41598-020-64003-6</t>
  </si>
  <si>
    <t>&lt;jats:title&gt;Abstract&lt;/jats:title&gt;&lt;jats:p&gt;Avian influenza viruses (AIV) are negative sense RNA viruses posing a major threat to the poultry industry worldwide, with the potential to spread to mammals, including humans; hence, an accurate and rapid AIV diagnosis is essential. To date AIV detection relies on molecular methods, mainly RT-qPCR directed against AIV M gene segment. The evolution of AIV represents a relevant issue in diagnostic RT-qPCR due to possible mispriming and/or probe-binding failures resulting in false negative results. Consequently, RT-qPCR for AIV detection should be periodically re-assessed both in silico and &lt;jats:italic&gt;in vitro&lt;/jats:italic&gt;. To this end, a specific workflow was developed to evaluate in silico the complementarity of primers and probes of four published RT-qPCR protocols to their target regions. The four assays and one commercially available kit for AIV detection were evaluated both for their analytical sensitivity using eight different viral dilution panels and for their diagnostic performances against clinical specimens of known infectious status. Differences were observed among the tests under evaluation, both in terms of analytical sensitivity and of diagnostic performances. This finding confirms the importance of continuously monitoring the primers and probes complementarity to their binding regions.&lt;/jats:p&gt;</t>
  </si>
  <si>
    <t>list(ORCID = c("https://orcid.org/0000-0003-0102-7021", NA, NA, NA, "https://orcid.org/0000-0001-7021-1688", NA, NA, NA, NA, NA, NA), authenticated.orcid = c(FALSE, NA, NA, NA, FALSE, NA, NA, NA, NA, NA, NA), given = c("Andrea", "Andrea", "Giulia", "Akihiro", "Yoshihiro", "Joseph Adongo", "Emilie", "Abdelsatar", "Ali Safar", "Calogero", "Isabella"), family = c("Laconi", "Fortin", "Bedendo", "Shibata", "Sakoda", "Awuni", "Go-Maro", "Arafa", "Maken Ali", "Terregino", "Monne"), sequence = c("first", _x000D_
"additional", "additional", "additional", "additional", "additional", "additional", "additional", "additional", "additional", "additional"))</t>
  </si>
  <si>
    <t>list(URL = c("https://www.nature.com/articles/s41598-020-64003-6.pdf", "https://www.nature.com/articles/s41598-020-64003-6", "https://www.nature.com/articles/s41598-020-64003-6.pdf"), content.type = c("application/pdf", "text/html", "application/pdf"), content.version = c("vor", "vor", "vor"), intended.application = c("text-mining", "text-mining", "similarity-checking"))</t>
  </si>
  <si>
    <t>list(key = c("64003_CR1", "64003_CR2", "64003_CR3", "64003_CR4", "64003_CR5", "64003_CR6", "64003_CR7", "64003_CR8", "64003_CR9", "64003_CR10", "64003_CR11", "64003_CR12", "64003_CR13", "64003_CR14", "64003_CR15", "64003_CR16", "64003_CR17", "64003_CR18", "64003_CR19", "64003_CR20"), unstructured = c("Avian Influenza (Infection with avian influenza viruses). OIE Terr. Man. 2015 - Chapter 2.3.4 (2015).", "Saurez, D. E. Common aspects of animal influenza. Anim. Influ. 3–29 (2017).", "Monne, I. et al. Development and validation of a one-step real-time PCR assay for simultaneous detection of subtype H5, H7, and H9 avian influenza viruses. J. Clin. Microbiol. 46, 1769–1773 (2008).", _x000D_
"Slomka, M. J. et al. Identification of Sensitive and Specific Avian Influenza Polymerase Chain Reaction Methods Through Blind Ring Trials Organized in the European Union. Avian Dis. 51, 227–234 (2007).", "Spackman, E., Ip, H. S., Suarez, D. L., Slemons, R. &amp; Stallknecht, D. Analytical validation of a real-time RT-PCR test for Pan-American lineage H7 subtype avian influenza viruses. J. Vet. Diagnostic Investig. 20, 612–616 (2008).", "Spackman, E. et al. Development of a real-time reverse transcriptase PCR assay for type A influenza virus and the avian H5 and H7 hemagglutinin subtypes. J. Clin. Microbiol. 40, 3256–3260 (2002).", _x000D_
"Nagy, A., Jiřinec, T., Jiřincová, H., Černíková, L. &amp; Havlíčková, M. In silico re-assessment of a diagnostic RT-qPCR assay for universal detection of Influenza A viruses. Sci. Rep. 9, 1–10 (2019).", "Heine, H. G. et al. Detection of highly pathogenic zoonotic influenza virus H5N6 by reverse-transcriptase quantitative polymerase chain reaction. Virol. J. 12, 10–13 (2015).", "Hoffmann, B., Hoffmann, D., Henritzi, D., Beer, M. &amp; Harder, T. C. Riems influenza a typing array (RITA): An RT-qPCR-based low density array for subtyping avian and mammalian influenza a viruses. Sci. Rep. 6, 27211 (2016).", _x000D_
"Nagy, A. et al. Development and evaluation of a one-step real-time RT-PCR assay for universal detection of influenza A viruses from avian and mammal species. Arch. Virol. 155, 665–673 (2010).", "Reid, S. et al. Evaluation of the VetmaxTM-Gold AIV detection kit and VetmaxTM-Gold SIV detection kit for detection of avian and swine influenza viruses. in 5TH CONGRESS OF THE EUROPEAN ASSOCIATION OF VETERINARY LABORATORY DIAGNOSTICIANS 14 – 17 OCTOBER, 2018, MCE BUSINESS AND CONFERENCE CENTRE, BRUSSELS, BELGIUM 105 (2018).", _x000D_
"Li, W. &amp; Godzik, A. Cd-hit: A fast program for clustering and comparing large sets of protein or nucleotide sequences. Bioinformatics 22, 1658–1659 (2006).", "Reed, L. J. &amp; Muench, H. A simple method of estimating fifty per cent endpoints. Am. J. Hygene 27, 493–497 (1938).", "Principles and methods of validation of diagnostic assays for infectious diseases. OIE Terr. Man. 2018 - Chapter 1.1.6. (2018).", "Dohoo, I. R., Martin, S. W. &amp; Stryhn, H. Veterinary Epidemiologic Research. (VER, Incorporated, 2009).", _x000D_
"Slomka, M. J. et al. Real time reverse transcription (RRT)-polymerase chain reaction (PCR) methods for detection of pandemic (H1N1) 2009 influenza virus and European swine influenza A virus infections in pigs. Influenza Other Respi. Viruses 4, 277–293 (2010).", "Slomka, M. J. et al. Validated H5 Eurasian Real-Time Reverse Transcriptase–Polymerase Chain Reaction and Its Application in H5N1 Outbreaks in 2005–2006. Avian Dis. 51, 373–377 (2007).", "Ito, T., Gorman, O. T., Kawaoka, Y., Bean, W. J. &amp; Webster, R. G. Evolutionary analysis of the influenza A virus M gene with comparison of the M1 and M2 proteins. J. Virol. 65, 5491–8 (1991).", _x000D_
"Widjaja, L., Krauss, S. L., Webby, R. J., Xie, T. &amp; Webster, R. G. Matrix Gene of Influenza A Viruses Isolated from Wild Aquatic Birds: Ecology and Emergence of Influenza A Viruses. J. Virol. 78, 8771–8779 (2004).", "Shibata, A. et al. Isolation and characterization of avian influenza viruses from raw poultry products illegally imported to Japan by international flight passengers. Transbound. Emerg. Dis. 65, 465–475 (2018)."), doi.asserted.by = c(NA, NA, "publisher", "publisher", "publisher", _x000D_
"publisher", "publisher", "publisher", "publisher", "publisher", NA, "publisher", NA, NA, NA, NA, "publisher", "publisher", "publisher", "publisher"), first.page = c(NA, NA, "1769", "227", "612", "3256", "1", "10", NA, "665", NA, "1658", "493", NA, NA, "277", "373", "5491", "8771", "465"), DOI = c(NA, NA, "10.1128/JCM.02204-07", "10.1637/7674-063006R1.1", "10.1177/104063870802000512", "10.1128/JCM.40.9.3256-3260.2002", "10.1038/s41598-018-37186-2", "10.1186/s12985-015-0250-3", "10.1038/srep27211", _x000D_
"10.1007/s00705-010-0636-x", NA, "10.1093/bioinformatics/btl158", NA, NA, NA, NA, "10.1637/7664-060906R1.1", "10.1128/JVI.65.10.5491-5498.1991", "10.1128/JVI.78.16.8771-8779.2004", "10.1111/tbed.12726"), volume = c(NA, NA, "46", "51", "20", "40", "9", "12", "6", "155", NA, "22", "27", NA, NA, "4", "51", "65", "78", "65"), author = c(NA, NA, "I Monne", "MJ Slomka", "E Spackman", "E Spackman", "A Nagy", "HG Heine", "B Hoffmann", "A Nagy", NA, "W Li", "LJ Reed", NA, NA, "MJ Slomka", "MJ Slomka", "T Ito", _x000D_
"L Widjaja", "A Shibata"), year = c(NA, NA, "2008", "2007", "2008", "2002", "2019", "2015", "2016", "2010", NA, "2006", "1938", NA, NA, "2010", "2007", "1991", "2004", "2018"), journal.title = c(NA, NA, "J. Clin. Microbiol.", "Avian Dis.", "J. Vet. Diagnostic Investig.", "J. Clin. Microbiol.", "Sci. Rep.", "Virol. J.", "Sci. Rep.", "Arch. Virol.", NA, "Bioinformatics", "Am. J. Hygene", NA, NA, "Viruses", "Avian Dis.", "J. Virol.", "J. Virol.", "Transbound. Emerg. Dis."))</t>
  </si>
  <si>
    <t>64003</t>
  </si>
  <si>
    <t>list(date = c("2020-05-21", "2020-05-21"), content.version = c("tdm", "vor"), delay.in.days = c(0, 0), URL = c("https://creativecommons.org/licenses/by/4.0", "https://creativecommons.org/licenses/by/4.0"))</t>
  </si>
  <si>
    <t>list(value = c("1 November 2019", "7 April 2020", "21 May 2020", "The authors declare no competing interests."), order = c(1, 2, 3, 1), name = c("received", "accepted", "first_online", "Ethics"), label = c("Received", "Accepted", "First Online", NA), group.name = c("ArticleHistory", "ArticleHistory", "ArticleHistory", "EthicsHeading"), group.label = c("Article History", "Article History", "Article History", "Competing interests"))</t>
  </si>
  <si>
    <t>10.1017/s0950268817002898</t>
  </si>
  <si>
    <t>2018-01-12</t>
  </si>
  <si>
    <t>306-313</t>
  </si>
  <si>
    <t>Evaluation of ELISA and haemagglutination inhibition as screening tests in serosurveillance for H5/H7 avian influenza in commercial chicken flocks</t>
  </si>
  <si>
    <t>https://doi.org/10.1017/s0950268817002898</t>
  </si>
  <si>
    <t>&lt;jats:title&gt;Abstract&lt;/jats:title&gt;&lt;jats:p&gt;Avian influenza virus (AIV) subtypes H5 and H7 can infect poultry causing low pathogenicity (LP) AI, but these LPAIVs may mutate to highly pathogenic AIV in chickens or turkeys causing high mortality, hence H5/H7 subtypes demand statutory intervention. Serological surveillance in the European Union provides evidence of H5/H7 AIV exposure in apparently healthy poultry. To identify the most sensitive screening method as the first step in an algorithm to provide evidence of H5/H7 AIV infection, the standard approach of H5/H7 antibody testing by haemagglutination inhibition (HI) was compared with an ELISA, which detects antibodies to all subtypes. Sera (&lt;jats:italic&gt;n&lt;/jats:italic&gt; = 1055) from 74 commercial chicken flocks were tested by both methods. A Bayesian approach served to estimate diagnostic test sensitivities and specificities, without assuming any ‘gold standard’. Sensitivity and specificity of the ELISA was 97% and 99.8%, and for H5/H7 HI 43% and 99.8%, respectively, although H5/H7 HI sensitivity varied considerably between infected flocks. ELISA therefore provides superior sensitivity for the screening of chicken flocks as part of an algorithm, which subsequently utilises H5/H7 HI to identify infection by these two subtypes. With the calculated sensitivity and specificity, testing nine sera per flock is sufficient to detect a flock seroprevalence of 30% with 95% probability.&lt;/jats:p&gt;</t>
  </si>
  <si>
    <t>list(given = c("M. E.", "M. J.", "A. C.", "C. K.", "S.", "S.", "R. J.", "R.", "S.", "V.", "L. E.", "R. J.", "G.", "I. H."), family = c("Arnold", "Slomka", "Breed", "Hjulsager", "Pritz-Verschuren", "Venema-Kemper", "Bouwstra", "Trebbien", "Zohari", "Ceeraz", "Larsen", "Manvell", "Koch", "Brown"), sequence = c("first", "additional", "additional", "additional", "additional", "additional", "additional", "additional", "additional", "additional", "additional", "additional", "additional", "additional"), _x000D_
    ORCID = c(NA, "https://orcid.org/0000-0002-4944-5073", "https://orcid.org/0000-0002-3439-9510", NA, NA, NA, NA, NA, NA, NA, NA, NA, NA, NA), authenticated.orcid = c(NA, FALSE, FALSE, NA, NA, NA, NA, NA, NA, NA, NA, NA, NA, NA))</t>
  </si>
  <si>
    <t>list(URL = "https://www.cambridge.org/core/services/aop-cambridge-core/content/view/S0950268817002898", content.type = "unspecified", content.version = "vor", intended.application = "similarity-checking")</t>
  </si>
  <si>
    <t>list(doi.asserted.by = c("publisher", "publisher", "publisher", "publisher", NA, NA, NA, "publisher", NA, NA, "publisher", "publisher", NA, "publisher", NA, "publisher", "publisher", "publisher", "publisher", "publisher", "publisher", NA, "publisher", "publisher", "crossref", "publisher", NA, "publisher", "crossref", NA, "publisher", NA, "publisher", "publisher", "publisher", NA, "crossref", NA), key = c("S0950268817002898_ref9", "S0950268817002898_ref34", "S0950268817002898_ref23", "S0950268817002898_ref37", _x000D_
"S0950268817002898_ref7", "S0950268817002898_ref13", "S0950268817002898_ref22", "S0950268817002898_ref38", "S0950268817002898_ref21", "S0950268817002898_ref24", "S0950268817002898_ref15", "S0950268817002898_ref35", "S0950268817002898_ref4", "S0950268817002898_ref33", "S0950268817002898_ref12", "S0950268817002898_ref2", "S0950268817002898_ref32", "S0950268817002898_ref26", "S0950268817002898_ref27", "S0950268817002898_ref29", "S0950268817002898_ref3", "S0950268817002898_ref8", "S0950268817002898_ref36", _x000D_
"S0950268817002898_ref1", "S0950268817002898_ref6", "S0950268817002898_ref10", "S0950268817002898_ref30", "S0950268817002898_ref11", "S0950268817002898_ref14", "S0950268817002898_ref5", "S0950268817002898_ref16", "S0950268817002898_ref18", "S0950268817002898_ref20", "S0950268817002898_ref31", "S0950268817002898_ref17", "S0950268817002898_ref25", "S0950268817002898_ref28", "S0950268817002898_ref19"), DOI = c("10.1080/03079450500096497", "10.1128/CVI.00647-13", "10.1637/8947-052909-Reg.1", "10.1637/8907-043009-ResNote.1", _x000D_
NA, NA, NA, "10.1637/7064", NA, NA, "10.1159/000151608", "10.1080/00480169.2010.69756", NA, "10.1186/1746-6148-6-57", NA, "10.1017/S1466252310000095", "10.1073/pnas.63.2.326", "10.1016/S0167-5877(00)00117-3", "10.1016/j.prevetmed.2004.12.005", "10.1016/j.prevetmed.2008.01.011", "10.20506/rst.28.1.1856", NA, "10.1111/j.1750-2659.2012.00391.x", "10.1016/j.vaccine.2006.10.051", "10.2139/ssrn.3354970", "10.1637/8949-053109-Reg.1", NA, "10.1637/10206-041512-Reg.1", "10.1128/JVI.54.1.151-160.1985", NA, _x000D_
"10.1007/1-4020-3441-5_6", NA, "10.1002/9780813818634.ch13", "10.1084/jem.75.1.49", "10.1111/j.1750-2659.2009.00126.x", NA, "10.1201/9780429258480", NA), volume.title = c(NA, NA, NA, NA, "Manual of Diagnostic Tests and Vaccines for Terrestrial Animals", NA, NA, NA, NA, "Manual of Diagnostic Tests for Aquatic Animals, 2017", NA, NA, "World Health Organization for Animal Health, Terrestrial Animal Health Code, 2017", NA, "Diseases of Poultry", NA, NA, NA, NA, NA, NA, "Fact Sheet, Updated November 2016", _x000D_
NA, NA, NA, NA, "Livestock Disease Surveys. A Field Manual for Veterinarians", NA, NA, NA, NA, NA, NA, NA, NA, NA, "Bayesian Data Analysis", NA), year = c(NA, NA, NA, NA, "2015", "2010", "2008", NA, "2006", "2017", NA, NA, "2017", NA, "2008", NA, NA, NA, NA, NA, NA, "2016", NA, NA, NA, NA, "1982", NA, "1985", "2006", NA, NA, NA, NA, NA, NA, "2003", NA), first.page = c(NA, NA, NA, NA, NA, "22", "53", NA, "L237/1", NA, NA, NA, NA, NA, "153", NA, NA, NA, NA, NA, NA, NA, NA, NA, NA, NA, NA, NA, "151", _x000D_
"20/16", NA, NA, NA, NA, NA, NA, NA, NA), article.title = c(NA, NA, NA, NA, NA, "Commission Decision of 25 June 2010 on the implementation by Member States of surveillance programmes for avian influenza in poultry and wild birds", "Hemagglutination-inhibition test for avian influenza virus subtype identification and the detection and quantification of serum antibodies to the avian influenza virus", NA, "Commission decision of 4 August 2006 approving a Diagnostic Manual for avian influenza", NA, NA, _x000D_
NA, NA, NA, NA, NA, NA, NA, NA, NA, NA, NA, NA, NA, NA, NA, NA, NA, "Characterisation of virulent and avirulent A/chicken/Pennsylvania/83 influenza A viruses: potential role of defective interfering RNAs in nature", "Council Directive 2005/94/EC of 20 December 2005 on community measures for the control of avian influenza and repealing Directive 92/40/EEC", NA, NA, NA, NA, NA, NA, NA, NA), volume = c(NA, NA, NA, NA, NA, "L166", "436", NA, NA, NA, NA, NA, NA, NA, NA, NA, NA, NA, NA, NA, NA, NA, NA, _x000D_
NA, NA, NA, NA, NA, "54", "L10", NA, NA, NA, NA, NA, NA, NA, NA), journal.title = c(NA, NA, NA, NA, NA, "Official Journal of the European Union", "Methods in Molecular Biology", NA, "Official Journal of the European Union", NA, NA, NA, NA, NA, NA, NA, NA, NA, NA, NA, NA, NA, NA, NA, NA, NA, NA, NA, "Journal of Virology", "Official Journal of the European Union", NA, NA, NA, NA, NA, NA, NA, NA), author = c(NA, NA, NA, NA, NA, NA, "Pedersen", NA, NA, NA, NA, NA, NA, NA, "Swayne", NA, NA, NA, NA, NA, _x000D_
NA, NA, NA, NA, NA, NA, "Cannon", NA, "Bean", NA, NA, NA, NA, NA, NA, NA, "Gelman", NA), unstructured = c(NA, NA, NA, NA, NA, NA, NA, NA, NA, NA, NA, NA, NA, NA, NA, NA, NA, NA, NA, NA, NA, NA, NA, NA, "Vapnek J (2010) Regulatory measures against outbreaks of highly pathogenic avian influenza. FAO Legal Papers Online #82. Available at http://www.fao.org/fileadmin/user_upload/legal/docs/lpo82.pdf (Accessed 13 October 2017).", NA, NA, NA, NA, NA, NA, "Breed AC , (2015) Annual Report on surveillance for avian influenza in poultry and wild birds in Member States of the European Union in 2014. Available at https://ec.europa.eu/food/animals/animal-diseases/control-measures/avian-influenza_en (Accessed 13 October 2017).", _x000D_
NA, NA, NA, "EC (European Commission) (2015) In EU Reference Laboratories for avian influenza and Newcastle disease: Work programmes 2016–2017, 2015. Available at https://ec.europa.eu/food/sites/food/files/safety/docs/oc_eurl_wp_2016_avian_influenza_newcastle_disease_en.pdf (Accessed 13 October 2017).", NA, "Breed AC , (2016) Annual Report on surveillance for avian influenza in poultry and wild birds in Member States of the European Union in 2015. Available at https://ec.europa.eu/food/animals/animal-diseases/control-measures/avian-influenza_en (Accessed 13 October 2017)."_x000D_
))</t>
  </si>
  <si>
    <t>S0950268817002898</t>
  </si>
  <si>
    <t>list(date = "2018-01-12", content.version = "unspecified", delay.in.days = 0, URL = "http://creativecommons.org/licenses/by/4.0/")</t>
  </si>
  <si>
    <t>https://doi.org/10.1017/policypage</t>
  </si>
  <si>
    <t>list(value = "Copyright © Cambridge University Press 2018 This is an Open Access article, distributed under the terms of the Creative Commons Attribution licence (http://creativecommons.org/licenses/by/4.0/), which permits unrestricted re-use, distribution, and reproduction in any medium, provided the original work is properly cited.", name = "license", label = "License", group.name = "copyright_and_licensing", group.label = "Copyright and Licensing")</t>
  </si>
  <si>
    <t>2008-05</t>
  </si>
  <si>
    <t>10.1016/j.vetmic.2007.10.029</t>
  </si>
  <si>
    <t>15-27</t>
  </si>
  <si>
    <t>Evaluation of antibody-ELISA and real-time RT-PCR for the diagnosis and profiling of bluetongue virus serotype 8 during the epidemic in Belgium in 2006</t>
  </si>
  <si>
    <t>list(given = c("Frank", "Tine", "Bart", "Wesley", "Lien", "Philippe", "Guido", "Nicolas", "Dirk", "Koen", "Nesya", "Kris"), family = c("Vandenbussche", "Vanbinst", "Verheyden", "Van Dessel", "Demeestere", "Houdart", "Bertels", "Praet", "Berkvens", "Mintiens", "Goris", "De Clercq"), sequence = c("first", "additional", "additional", "additional", "additional", "additional", "additional", "additional", "additional", "additional", "additional", "additional"))</t>
  </si>
  <si>
    <t>list(URL = c("https://api.elsevier.com/content/article/PII:S0378113507005287?httpAccept=text/xml", "https://api.elsevier.com/content/article/PII:S0378113507005287?httpAccept=text/plain"), content.type = c("text/xml", "text/plain"), content.version = c("vor", "vor"), intended.application = c("text-mining", "text-mining"))</t>
  </si>
  <si>
    <t>list(key = c("10.1016/j.vetmic.2007.10.029_bib1", "10.1016/j.vetmic.2007.10.029_bib2", "10.1016/j.vetmic.2007.10.029_bib3", "10.1016/j.vetmic.2007.10.029_bib4", "10.1016/j.vetmic.2007.10.029_bib5", "10.1016/j.vetmic.2007.10.029_bib6", "10.1016/j.vetmic.2007.10.029_bib7", "10.1016/j.vetmic.2007.10.029_bib8", "10.1016/j.vetmic.2007.10.029_bib9", "10.1016/j.vetmic.2007.10.029_bib10", "10.1016/j.vetmic.2007.10.029_bib11", "10.1016/j.vetmic.2007.10.029_bib12", "10.1016/j.vetmic.2007.10.029_bib13", "10.1016/j.vetmic.2007.10.029_bib14", _x000D_
"10.1016/j.vetmic.2007.10.029_bib15", "10.1016/j.vetmic.2007.10.029_bib16", "10.1016/j.vetmic.2007.10.029_bib17", "10.1016/j.vetmic.2007.10.029_bib18", "10.1016/j.vetmic.2007.10.029_bib19", "10.1016/j.vetmic.2007.10.029_bib20", "10.1016/j.vetmic.2007.10.029_bib21", "10.1016/j.vetmic.2007.10.029_bib22", "10.1016/j.vetmic.2007.10.029_bib23", "10.1016/j.vetmic.2007.10.029_bib24", "10.1016/j.vetmic.2007.10.029_bib25", "10.1016/j.vetmic.2007.10.029_bib26", "10.1016/j.vetmic.2007.10.029_bib27", "10.1016/j.vetmic.2007.10.029_bib28", _x000D_
"10.1016/j.vetmic.2007.10.029_bib29", "10.1016/j.vetmic.2007.10.029_bib30", "10.1016/j.vetmic.2007.10.029_bib31", "10.1016/j.vetmic.2007.10.029_bib32", "10.1016/j.vetmic.2007.10.029_bib33", "10.1016/j.vetmic.2007.10.029_bib34", "10.1016/j.vetmic.2007.10.029_bib35", "10.1016/j.vetmic.2007.10.029_bib36", "10.1016/j.vetmic.2007.10.029_bib37", "10.1016/j.vetmic.2007.10.029_bib38", "10.1016/j.vetmic.2007.10.029_bib39", "10.1016/j.vetmic.2007.10.029_bib40", "10.1016/j.vetmic.2007.10.029_bib41", "10.1016/j.vetmic.2007.10.029_bib42"_x000D_
), doi.asserted.by = c("crossref", "crossref", "crossref", "crossref", "crossref", NA, NA, NA, NA, "crossref", NA, NA, "crossref", "crossref", "crossref", "crossref", NA, "crossref", "crossref", NA, "crossref", NA, "crossref", "crossref", "crossref", NA, "crossref", NA, NA, "crossref", NA, "crossref", NA, "crossref", "crossref", "crossref", NA, NA, NA, "crossref", NA, "crossref"), first.page = c("891", "57", "285", "157", "13", "243", "1367", NA, NA, "7", NA, "39", "207", "1005", "3373", "7177", _x000D_
"155", "139", "277", "89", "197", "462", "1346", "1", "307", "426", "211", NA, NA, "171", "145", "327", "56", "327", "115", "614", "175", "1201", "31", "337", NA, "561"), DOI = c("10.1007/s00705-002-0965-5", "10.1016/j.vetmic.2006.07.012", "10.1016/S0167-5877(00)00128-8", "10.1016/j.vetmic.2004.11.018", "10.1016/j.vetmic.2006.02.010", NA, NA, NA, NA, "10.1016/S0166-0934(97)00164-X", NA, NA, "10.1016/0147-9571(94)90044-2", "10.20506/rst.24.3.1630", "10.1016/j.vaccine.2006.12.049", "10.1016/j.vaccine.2007.07.023", _x000D_
NA, "10.1177/104063879400600201", "10.1016/S0378-1135(98)00255-7", NA, "10.1016/0147-9571(94)90043-4", NA, "10.2460/javma.228.9.1346", "10.1007/BF01538812", "10.1146/annurev.ento.45.1.307", NA, "10.2460/ajvr.1994.55.02.211", NA, NA, "10.1038/nrmicro1090", NA, "10.1136/vr.159.10.327", NA, "10.1136/vr.159.10.327-a", "10.1016/j.jviromet.2006.11.007", "10.3201/eid1304.061136", NA, NA, NA, "10.1016/S1473-3099(04)01044-8", NA, "10.1093/clinchem/39.4.561"), article.title = c("Rapid serological profiling by enzyme-linked immunosorbent assay and its use as an epidemiological indicator of foot-and-mouth disease viral activity", _x000D_
"Performance evaluation of a competitive ELISA test used for bluetongue antibody detection in France, a recently infected area", "Prevalence of bovine herpesvirus-1 in the Belgian cattle population", "Bluetongue virus in the french island of reunion", "No evidence of bluetongue virus in Switzerland", "Bluetongue in Italy: Part I", "Interpretation of a commercial bovine paratuberculosis enzyme-linked immunosorbent assay by using likelihood ratios", NA, NA, "Reduction of singleton reactors against swine vesicular disease virus by a combination of virus neutralisation test, monoclonal antibody-based competitive ELISA and isotype specific ELISA", _x000D_
NA, "A South African overview of the virus, vectors, surveillance and unique features of bluetongue", "The epidemiology of bluetongue", "Quality assurance/quality control of foot and mouth disease solid phase competition enzyme-linked immunosorbent assay-Part II. Quality control: comparison of two charting methods to monitor assay performance", "European Pharmacopoeia foot-and-mouth disease vaccine potency testing in cattle: between test variability and its consequences", "Foot-and-mouth disease non-structural protein serology in cattle: use of a Bayesian framework to estimate diagnostic sensitivity and specificity of six ELISA tests and true prevalence in the field", _x000D_
"Epidemiology of bluetongue virus infection in Malaysia", "Diagnostic analysis of the prolonged bluetongue virus RNA presence found in the blood of naturally infected cattle and experimentally infected sheep", "Duration of bluetongue viraemia and serological responses in experimentally infected European breeds of sheep and goats", "Bluetongue virus in south America: overview of viruses, vectors, surveillance and unique features", "The pathogenesis and immunology of bluetongue virus infection of ruminants", _x000D_
"Bluetongue: pathogenesis and duration of viraemia", "Impact of bluetongue virus infection on the international movement and trade of ruminants", "Detection of bluetongue virus in the blood of inoculated calves: comparison of virus isolation, PCR assay, and in vitro feeding of Culicoides variipennis", "Culicoides biting midges: their role as arbovirus vectors", "Bluetongue virus replication, molecular and structural biology", "Bluetongue virus isolations from vectors and ruminants in central America and the caribbean. Interamerican bluetongue team", _x000D_
NA, NA, "Climate change and the recent emergence of bluetongue in Europe", "Culicoides and the global epidemiology of bluetongue virus infection", "Bluetongue in Northern Europe", "Influence des changements climatiques globaux sur la progression des arboviroses", "Bluetongue in Northern Europe", "Bluetongue virus detection by two real-time RT-qPCRs targeting two different genomic segments", "Bluetongue in Belgium, 2006", "Present position of AHS and BT in India", "Bluetongue", "The history of bluetongue and a current global overview", _x000D_
"PCR-based diagnostics for infectious diseases: uses, limitations, and future applications in acute-care settings", "Bluetongue: characterization of virus types by reverse transcription-polymerase chain reaction", "Receiver-operating characteristic (roc) plots: a fundamental evaluation tool in clinical medicine"), volume = c("148", "118", "45", "106", "116", "40", "9", NA, NA, "70", NA, "40", "17", "24", "25", "25", NA, "6", "64", "40", "17", "40", "228", "136", "45", "40", "55", NA, NA, "3", "40", _x000D_
"159", "150", "159", "140", "13", NA, NA, "40", "4", "126", "39"), author = c("Bergmann", "Biteau-Coroller", "Boelaert", "Bréard", "Cagienard", "Calistri", "Collins", NA, NA, "De Clercq", NA, "Gerdes", "Gibbs", "Goris", "Goris", "Goris", "Hassan", "Katz", "Koumbati", "Lager", "MacLachlan", "MacLachlan", "MacLachlan", "MacLachlan", "Mellor", "Mertens", "Mo", NA, NA, "Purse", "Tabachnick", "Thiry", "Toussaint", "Toussaint", "Toussaint", "Toussaint", "Uppal", "Verwoerd", "Walton", "Yang", "Zientara", _x000D_
"Zweig"), year = c("2003", "2006", "2000", "2005", "2006", "2004", "2002", NA, NA, "1998", NA, "2004", "1994", "2005", "2007", "2007", "1992", "1994", "1999", "2004", "1994", "2004", "2006", "1994", "2000", "2004", "1994", NA, NA, "2005", "2004", "2006", "2006", "2006", "2007", "2007", "1992", "2004", "2004", "2004", "2006", "1993"), journal.title = c("Arch. Virol.", "Vet. Microbiol.", "Prev. Vet. Med.", "Vet. Microbiol.", "Vet. Microbiol.", "Vet. Ital.", "Clin. Diagn. Lab. Immunol.", NA, NA, "J. Virol. Methods", _x000D_
NA, "Vet. Ital.", "Comp. Immunol. Microbiol. Infect. Dis.", "Rev. Sci. Tech.", "Vaccine", "Vaccine", NA, "J. Vet. Diagn. Invest.", "Vet. Microbiol.", "Vet. Ital.", "Comp. Immunol. Microbiol. Infect. Dis.", "Vet. Ital.", "J. Am. Vet. Med. Assoc.", "Arch. Virol.", "Ann. Rev. Entomol.", "Vet. Ital.", "Am. J. Vet. Res.", NA, NA, "Nat. Rev. Microbiol.", "Vet. Ital.", "Vet. Rec.", "Ann. Med. Vet.", "Vet. Rec.", "J. Virol. Methods", "Emerg. Infect. Dis.", NA, NA, "Vet. Ital.", "Lancet Infect. Dis.", "Dev. Biol. (Basel)", _x000D_
"Clin. Chem."), unstructured = c(NA, NA, NA, NA, NA, NA, NA, "Communication Directorate General, 2006. Bluetongue confirmed in France. EU Midday-express. (cited August 31 2006), available from http://europa.eu.int/rapid/, reference: MEX/06/0831.", "De Clercq, K., 1995. Diagnostic aspects of trade. Report of the session of the FAO research group of the standing technical committee of the european commission for the control of foot-and-mouth disease, September 20–22, Vladimir, Russian Federation, p. 42–44.", _x000D_
NA, "European Commission Reference Laboratory (CRL) for Bluetongue, 2006. Bluetongue virus in The Netherlands identified as serotype 8 by Institute for Animal Health. ProMed. August 28, 2006, accessed at http://www.promedmail.org, archive no. 20060828.2448.", NA, NA, NA, NA, NA, NA, NA, NA, NA, NA, NA, NA, NA, NA, NA, NA, "OIE, 2004. World Organisation for Animal Health—Manual of diagnostic tests and vaccines for terrestrial animals, 5th ed., OIE, Paris, 1178 pp.", "OIE Animal Health Department, 2006. Bluetongue– The Netherlands, Belgium, Germany-OIE. ProMed. August 21, 2006, accessed at http://www.promedmail.org, archive no. 20060821.2353.", _x000D_
NA, NA, NA, NA, NA, NA, NA, NA, NA, NA, NA, NA, NA), series.title = c(NA, NA, NA, NA, NA, NA, NA, NA, NA, NA, NA, NA, NA, NA, NA, NA, "Bluetongue, African horse sickness &amp; Related Orbiviruses", NA, NA, NA, NA, NA, NA, NA, NA, NA, NA, NA, NA, NA, NA, NA, NA, NA, NA, NA, "Bluetongue, African horse sickness &amp; Related Orbiviruses", "Infectious Diseases of Livestock", NA, NA, NA, NA), issue = c(NA, NA, NA, NA, NA, NA, NA, NA, NA, NA, NA, NA, NA, NA, NA, NA, NA, NA, NA, NA, NA, NA, NA, NA, NA, NA, NA, _x000D_
NA, NA, NA, NA, NA, NA, NA, NA, NA, NA, NA, NA, NA, "187–196", NA))</t>
  </si>
  <si>
    <t>S0378113507005287</t>
  </si>
  <si>
    <t>list(date = "2008-05-01", content.version = "tdm", delay.in.days = 0, URL = "https://www.elsevier.com/tdm/userlicense/1.0/")</t>
  </si>
  <si>
    <t>2008-07</t>
  </si>
  <si>
    <t>10.1016/j.vetmic.2008.01.004</t>
  </si>
  <si>
    <t>80-87</t>
  </si>
  <si>
    <t>Validation of a commercial ELISA for the detection of bluetongue virus (BTV)-specific antibodies in individual milk samples of Dutch dairy cows</t>
  </si>
  <si>
    <t>list(given = c("Johannes A.", "Kees", "Maria H.", "Johan K.", "Piet A."), family = c("Kramps", "van Maanen", "Mars", "Popma", "van Rijn"), sequence = c("first", "additional", "additional", "additional", "additional"))</t>
  </si>
  <si>
    <t>list(URL = c("https://api.elsevier.com/content/article/PII:S0378113508000229?httpAccept=text/xml", "https://api.elsevier.com/content/article/PII:S0378113508000229?httpAccept=text/plain"), content.type = c("text/xml", "text/plain"), content.version = c("vor", "vor"), intended.application = c("text-mining", "text-mining"))</t>
  </si>
  <si>
    <t>list(key = c("10.1016/j.vetmic.2008.01.004_bib1", "10.1016/j.vetmic.2008.01.004_bib2", "10.1016/j.vetmic.2008.01.004_bib3", "10.1016/j.vetmic.2008.01.004_bib4", "10.1016/j.vetmic.2008.01.004_bib5", "10.1016/j.vetmic.2008.01.004_bib6", "10.1016/j.vetmic.2008.01.004_bib7"), series.title = c("Virus Infections of Ruminants", NA, NA, "Evaluating Medical Tests, Objective and Quantitative Guidelines", NA, "Infectious Disease of Livestock with Special Reference to Southern Africa", NA), first.page = c("227", _x000D_
"207", "1", NA, "219", "443", "649"), article.title = c("Bluetongue virus", "The epidemiology of bluetongue", "The bluetongue viruses", NA, "First occurrence of Culicoides obsoletus-transmitted bluetongue virus epidemic in Central Europe", "Bluetongue", "Bluetongue in The Netherlands; description of the first clinical cases and differential diagnosis. Common symptoms just a little different and in too many herds"), author = c("Erasmus", "Gibbs", "Gorman", "Kraemer", "Mehlhorn", "Verwoerd", "Wuijckhuise van"_x000D_
), year = c("1990", "1994", "1990", "1992", "2007", "1994", "2006"), doi.asserted.by = c(NA, "crossref", NA, NA, "crossref", NA, NA), DOI = c(NA, "10.1016/0147-9571(94)90044-2", NA, NA, "10.1007/s00436-007-0519-6", NA, NA), volume = c(NA, "17", "162", NA, "101", NA, "131"), journal.title = c(NA, "Comp. Immunol. Microbiol. Infect. Dis.", "Curr. Top. Microbiol. Immunol.", NA, "Parasitol. Res.", NA, "Tijdschr. Diergeneeskd."))</t>
  </si>
  <si>
    <t>S0378113508000229</t>
  </si>
  <si>
    <t>list(date = "2008-07-01", content.version = "tdm", delay.in.days = 0, URL = "https://www.elsevier.com/tdm/userlicense/1.0/")</t>
  </si>
  <si>
    <t>10.1017/s0950268819000888</t>
  </si>
  <si>
    <t>Test characteristics of the tuberculin skin test and post-mortem examination for bovine tuberculosis diagnosis in cattle in Northern Ireland estimated by Bayesian latent class analysis with adjustments for covariates</t>
  </si>
  <si>
    <t>https://doi.org/10.1017/s0950268819000888</t>
  </si>
  <si>
    <t>&lt;jats:title&gt;Abstract&lt;/jats:title&gt;&lt;jats:p&gt;The single intradermal comparative cervical tuberculin (SICCT) test and post-mortem examination are the main diagnostic tools for bovine tuberculosis (bTB) in cattle in the British Isles. Latent class modelling is often used to estimate the bTB test characteristics due to the absence of a gold standard. However, the reported sensitivity of especially the SICCT test has shown a lot of variation. We applied both the Hui–Walter latent class model under the Bayesian framework and the Bayesian model specified at the animal level, including various risk factors as predictors, to estimate the SICCT test and post-mortem test characteristics. Data were collected from all cattle slaughtered in abattoirs in Northern Ireland in 2015. Both models showed comparable posterior median estimation for the sensitivity of the SICCT test (88.61% and 90.56%, respectively) using standard interpretation and for post-mortem examination (53.65% and 53.79%, respectively). Both models showed almost identical posterior median estimates for the specificity (99.99% &lt;jats:italic&gt;vs.&lt;/jats:italic&gt; 99.80% for SICCT test at standard interpretation and 99.66% &lt;jats:italic&gt;vs.&lt;/jats:italic&gt; 99.86% for post-mortem examination). The animal-level model showed slightly narrower posterior 95% credible intervals. Notably, this study was carried out in slaughtered cattle which may not be representative for the general cattle population.&lt;/jats:p&gt;</t>
  </si>
  <si>
    <t>list(ORCID = c("https://orcid.org/0000-0001-6156-6540", NA, NA, NA, NA, NA), authenticated.orcid = c(FALSE, NA, NA, NA, NA, NA), given = c("M. J. H.", "H.", "F. D.", "A. V.", "A.", "J. A."), family = c("O'Hagan", "Ni", "Menzies", "Pascual-Linaza", "Georgaki", "Stegeman"), sequence = c("first", "additional", "additional", "additional", "additional", "additional"))</t>
  </si>
  <si>
    <t>list(URL = "https://www.cambridge.org/core/services/aop-cambridge-core/content/view/S0950268819000888", content.type = "unspecified", content.version = "vor", intended.application = "similarity-checking")</t>
  </si>
  <si>
    <t>list(unstructured = c("OIE Terrestrial Manual 2009. Chapter 2·4·7. On line available on: (http://www.oie.int/fileadmin/Home/eng/Health_standards/tahm/2008/pdf/2.04.07_BOVINE_TB.pdf) (Accessed 10 September 2018).", NA, NA, NA, NA, NA, NA, NA, NA, NA, "Skuce RA , Allen AR and McDowell SWJ . Bovine Tuberculosis (TB): a review of cattle-to-cattle transmission, risk factors and susceptibility, 2011. On line available at https://www.daera-ni.gov.uk/sites/default/files/publications/dard/afbi-literature-review-tb-review-cattle-to-cattle-transmission.pdf (Accessed 14 August 2018).", _x000D_
NA, NA, NA, NA, NA, NA, NA, NA, NA, NA), key = c("S0950268819000888_ref15", "S0950268819000888_ref12", "S0950268819000888_ref11", "S0950268819000888_ref8", "S0950268819000888_ref5", "S0950268819000888_ref2", "S0950268819000888_ref9", "S0950268819000888_ref17", "S0950268819000888_ref10", "S0950268819000888_ref6", "S0950268819000888_ref19", "S0950268819000888_ref4", "S0950268819000888_ref7", "S0950268819000888_ref16", "S0950268819000888_ref3", "S0950268819000888_ref1", "S0950268819000888_ref21", "S0950268819000888_ref14", _x000D_
"S0950268819000888_ref13", "S0950268819000888_ref20", "S0950268819000888_ref18"), doi.asserted.by = c(NA, "publisher", "publisher", "publisher", "publisher", "publisher", "publisher", "publisher", "publisher", "publisher", NA, "publisher", "publisher", "publisher", "publisher", "publisher", "publisher", NA, "publisher", "publisher", "publisher"), DOI = c(NA, "10.1038/srep11861", "10.1371/journal.pone.0043217", "10.2307/2530508", "10.1016/j.prevetmed.2015.04.005", "10.1128/JCM.41.5.1856-1860.2003", _x000D_
"10.1016/j.prevetmed.2012.11.007", "10.1002/(SICI)1097-0258(19970515)16:9&lt;981::AID-SIM510&gt;3.0.CO;2-N", "10.1016/j.vetmic.2011.02.027", "10.1098/rspb.2013.1634", NA, "10.1016/j.vetmic.2005.11.023", "10.1016/j.prevetmed.2017.02.017", "10.1093/aje/kwt286", "10.1136/vr.102961", "10.1016/j.rvsc.2005.11.005", "10.1016/j.prevetmed.2007.11.004", NA, "10.1016/j.tvjl.2018.04.019", "10.1186/s12917-017-1321-z", "10.1136/vr.100969"), first.page = c(NA, NA, NA, NA, NA, NA, NA, NA, NA, NA, NA, NA, NA, NA, NA, NA, _x000D_
NA, "652", NA, NA, NA), article.title = c(NA, NA, NA, NA, NA, NA, NA, NA, NA, NA, NA, NA, NA, NA, NA, NA, NA, "A computerised database system for bovine traceability", NA, NA, NA), volume = c(NA, NA, NA, NA, NA, NA, NA, NA, NA, NA, NA, NA, NA, NA, NA, NA, NA, "20", NA, NA, NA), author = c(NA, NA, NA, NA, NA, NA, NA, NA, NA, NA, NA, NA, NA, NA, NA, NA, NA, "Houston", NA, NA, NA), year = c(NA, NA, NA, NA, NA, NA, NA, NA, NA, NA, NA, NA, NA, NA, NA, NA, NA, "2001", NA, NA, NA), journal.title = c(NA, _x000D_
NA, NA, NA, NA, NA, NA, NA, NA, NA, NA, NA, NA, NA, NA, NA, NA, "Revenue Scientifique et Technique, International Office of Epizootics", NA, NA, NA))</t>
  </si>
  <si>
    <t>S0950268819000888</t>
  </si>
  <si>
    <t>2019-05-29</t>
  </si>
  <si>
    <t>list(date = "2019-05-29", content.version = "unspecified", delay.in.days = 148, URL = "http://creativecommons.org/licenses/by/4.0/")</t>
  </si>
  <si>
    <t>10.1371/journal.pone.0090334</t>
  </si>
  <si>
    <t>2014-03-13</t>
  </si>
  <si>
    <t>e90334</t>
  </si>
  <si>
    <t>Estimation of Sensitivity and Specificity of Bacteriology, Histopathology and PCR for the Confirmatory Diagnosis of Bovine Tuberculosis Using Latent Class Analysis</t>
  </si>
  <si>
    <t>https://doi.org/10.1371/journal.pone.0090334</t>
  </si>
  <si>
    <t>list(given = c("Aurélie", "Jean-Louis", "Laure", "Sandy", "Sylvie", "Hélène", "Maria-Laura"), family = c("Courcoul", "Moyen", "Brugère", "Faye", "Hénault", "Gares", "Boschiroli"), sequence = c("first", "additional", "additional", "additional", "additional", "additional", "additional"))</t>
  </si>
  <si>
    <t>list(URL = "http://dx.plos.org/10.1371/journal.pone.0090334", content.type = "unspecified", content.version = "vor", intended.application = "similarity-checking")</t>
  </si>
  <si>
    <t>list(key = c("ref1", "ref2", "ref3", "ref4", "ref5", "ref6", "ref7", "ref8", "ref9", "ref10", "ref11", "ref12", "ref13", "ref14", "ref15", "ref16", "ref17", "ref18", "ref19", "ref20", "ref21", "ref22", "ref23", "ref24", "ref25", "ref26"), doi.asserted.by = c("crossref", "crossref", "crossref", "crossref", "crossref", "crossref", "crossref", "crossref", "crossref", "crossref", NA, NA, "crossref", "crossref", "crossref", "crossref", "crossref", "crossref", "crossref", "crossref", "crossref", "crossref", _x000D_
"crossref", "crossref", "crossref", "crossref"), first.page = c("153", "68", "190", "e43217", "164", "145", "167", "258", "77", "2668", NA, "123", "285", "61", "107", "855", "3049", "18", "19", "116", "315", "12", "50", "65", "465", "162"), DOI = c("10.1016/j.vetmic.2011.02.039", "10.1016/j.vetmic.2011.02.027", "10.1016/j.rvsc.2005.11.005", "10.1371/journal.pone.0043217", "10.1177/104063870802000204", "10.1016/j.prevetmed.2004.12.005", "10.2307/2530508", "10.1016/j.prevetmed.2012.10.007", "10.1016/j.vetmic.2006.10.025", _x000D_
"10.1128/JCM.28.12.2668-2673.1990", NA, NA, "10.1099/jmm.0.016949-0", "10.1016/S0167-5877(00)00117-3", "10.1016/S0167-5877(00)00119-7", "10.1111/j.1541-0420.2009.01330.x", "10.1002/sim.3680", "10.1016/j.prevetmed.2011.04.002", "10.1016/j.prevetmed.2005.01.006", "10.1016/j.prevetmed.2009.06.006", "10.1016/j.vetmic.2007.09.001", "10.1186/1746-6148-3-12", "10.1186/1746-6148-7-50", "10.1016/j.prevetmed.2011.04.018", "10.1111/j.1863-2378.2008.01199.x", "10.1016/j.vetmic.2011.10.016"), article.title = c("Bovine tuberculosis in Europe from the perspective of an officially tuberculosis free country: trade, surveillance and diagnostics", _x000D_
"Using latent class analysis to estimate the test characteristics of the gamma-interferon test, the single intradermal comparative tuberculin test and a multiplex immunoassay under Irish conditions", "Ante mortem diagnosis of tuberculosis in cattle: a review of the tuberculin tests, gamma-interferon assay and other ancillary diagnostic techniques", "Estimation of the relative sensitivity of the comparative tuberculin skin test in tuberculous cattle herds subjected to depopulation", "Comparison of histologic techniques for the diagnosis of bovine tuberculosis in the framework of eradication programs", _x000D_
"Estimation of diagnostic-test sensitivity and specificity through Bayesian modeling", "Estimating the error rates of diagnostic tests", "Bayesian estimation of sensitivity and specificity of &lt;italic&gt;Coxiella burnetii&lt;/italic&gt; antibody ELISA tests in bovine blood and milk", "Evaluation of three serological tests for diagnosis of Maedi-Visna virus infection using latent class analysis", "Characterization of a &lt;italic&gt;Mycobacterium tuberculosis&lt;/italic&gt; insertion sequence, IS6110, and its application in diagnosis", _x000D_
NA, "A PCR-based method for tuberculosis detection in wildlife", "Mycobacterium tuberculosis complex CRISPR genotyping: improving efficiency, throughput and discriminative power of ‘spoligotyping’ with new spacers and a microbead-based hybridization assay", "Estimation of sensitivity and specificity of diagnostic tests and disease prevalence when the true disease state is unknown", "Conditional dependence between tests affects the diagnosis and surveillance of animal diseases", "Identifiability of models for multiple diagnostic testing in the absence of a gold standard", _x000D_
"The BUGS project: Evolution, critique, and future directions", "Consensus-based reporting standards for diagnostic test accuracy studies for paratuberculosis in ruminants", "Diagnosing diagnostic tests: evaluating the assumptions underlying the estimation of sensitivity and specificity in the absence of a gold standard", "On the interpretation of test sensitivity in the two-test two-population problem: assumptions matter", "Development of a molecular diagnostic test applied to experimental abattoir surveillance on bovine tuberculosis", _x000D_
"Rapid detection of &lt;italic&gt;Mycobacterium bovis&lt;/italic&gt; DNA in cattle lymph nodes with visible lesions using PCR", "Improved specificity for detection of &lt;italic&gt;Mycobacterium bovis&lt;/italic&gt; in fresh tissues using IS6110 real-time PCR", "Post-mortem examination and laboratory-based analysis for the diagnosis of bovine tuberculosis among dairy cattle in Ecuador", "Direct detection of &lt;italic&gt;Mycobacterium bovis&lt;/italic&gt; in bovine lymph nodes by PCR", "Primary isolation of &lt;italic&gt;Mycobacterium bovis&lt;/italic&gt; from bovine tissues: conditions for maximising the number of positive cultures"_x000D_
), volume = c("151", "151", "81", "7", "20", "68", "36", "109", "120", "28", NA, "126", "59", "45", "45", "66", "28", "101", "68", "91", "127", "3", "7", "101", "56", "156"), author = c("I Schiller", "TA Clegg", "R de la Rua-Domenech", "K Karolemeas", "K Varello", "AJ Branscum", "SL Hui", "S Paul", "N Toft", "D Thierry", NA, "S Henault", "J Zhang", "C Enoe", "IA Gardner", "G Jones", "D Lunn", "IA Gardner", "N Toft", "WO Johnson", "A Parra", "GM Taylor", "TC Thacker", "F Proaño-Perez", "MA Cardoso", _x000D_
"LA Corner"), year = c("2011", "2011", "2006", "2012", "2008", "2005", "1980", "2013", "2007", "1990", NA, "2006", "2010", "2000", "2000", "2010", "2009", "2011", "2005", "2009", "2008", "2007", "2011", "2011", "2009", "2012"), journal.title = c("Vet Microbiol", "Vet Microbiol", "Res Vet Sci", "PLoS One", "J Vet Diagn Invest", "Prev Vet Med", "Biometrics", "Prev Vet Med", "Vet Microbiol", "J Clin Microbiol", NA, "Dev Biol (Basel)", "J Med Microbiol", "Prev Vet Med", "Prev Vet Med", "Biometrics", _x000D_
"Statistics in Medicine", "Prev Vet Med", "Prev Vet Med", "Prev Vet Med", "Vet Microbiol", "BMC Vet Res", "BMC Vet Res", "Prev Vet Med", "Zoonoses Public Health", "Vet Microbiol"), unstructured = c(NA, NA, NA, NA, NA, NA, NA, NA, NA, NA, "OIE (2012) Bovine tuberculosis Chap 2.4.7. In: OIE, editor. Manual of diagnostic tests and vaccines for terrestrial animals (mammals, birds and bees). 7 ed. Paris. 674–689.", NA, NA, NA, NA, NA, NA, NA, NA, NA, NA, NA, NA, NA, NA, NA))</t>
  </si>
  <si>
    <t>list(date = "2014-03-13", content.version = "unspecified", delay.in.days = 0, URL = "http://creativecommons.org/licenses/by/4.0/")</t>
  </si>
  <si>
    <t>Microbiology Spectrum</t>
  </si>
  <si>
    <t>2023-10-17</t>
  </si>
  <si>
    <t>10.1128/spectrum.00348-23</t>
  </si>
  <si>
    <t>2165-0497</t>
  </si>
  <si>
    <t>Optimization of real-time PCR protocols from lymph node bovine tissue for direct detection of_x000D_
            &lt;i&gt;Mycobacterium tuberculosis&lt;/i&gt;_x000D_
            complex</t>
  </si>
  <si>
    <t>&lt;jats:title&gt;ABSTRACT&lt;/jats:title&gt;_x000D_
          &lt;jats:p&gt;_x000D_
            Bovine tuberculosis (bTB) is a zoonotic disease and a global health problem that is subjected to obligatory eradication programs in the European Union. Microbiological culture is an imperfect technique for bTB diagnosis. This study aims to compare and validate two DNA isolation protocols and three different specific DNA targets, IS6110, IS4, and mpb70, to confirm_x000D_
            &lt;jats:italic&gt;Mycobacterium tuberculosis&lt;/jats:italic&gt;_x000D_
            complex (MTC) infection by real-time PCR directly from fresh tissue samples. Fresh lymph node samples were collected from 81 cattle carcasses at the slaughterhouse. A comparison of both extraction protocols was performed with IS_x000D_
            &lt;jats:italic&gt;6110&lt;/jats:italic&gt;_x000D_
            -real-time PCR, showing an adjusted sensitivity (SE) of 78.34% and 95.9% for protocols 1 and 2, respectively, while the specificity (SP) was 100% in both cases. Afterward, the comparison between IS4 and mpb70 targets was performed from the samples extracted with protocol 2, obtaining an adjusted SE of 90.87% and 83.3%, respectively, and an SP of 100% in both cases. The positive likelihood ratio was ∞ for the three targets, and the negative likelihood ratio was 0.04, 0.091, and 0.16 for IS6110, IS4, and mpb70, respectively. Negative predictive values were ≥90%, ≥85%, and ≥80% for real-time PCR targeting IS_x000D_
            &lt;jats:italic&gt;6110&lt;/jats:italic&gt;_x000D_
            , IS4, and mpb70, respectively, when the true prevalence is ≤60%, and the positive predictive value is 100% in any scenario of true prevalence. According to these results, the DNA extraction protocol 2 and real-time PCR targeting IS_x000D_
            &lt;jats:italic&gt;6110&lt;/jats:italic&gt;_x000D_
            or IS4 could be potential first-choice molecular assays to detect MTC directly in fresh bovine tissue samples._x000D_
          &lt;/jats:p&gt;_x000D_
          &lt;jats:sec&gt;_x000D_
            &lt;jats:title&gt;Importance&lt;/jats:title&gt;_x000D_
            &lt;jats:p&gt;_x000D_
              Bovine tuberculosis (bTB), a chronic infectious and zoonotic disease caused by_x000D_
              &lt;jats:italic&gt;Mycobacterium tuberculosis&lt;/jats:italic&gt;_x000D_
              complex (MTC), is considered a neglected disease of global importance, causing a detrimental impact on public health, particularly in developing countries where tuberculosis remains a major health problem. However, debate around the efficacy of control measures is still an ongoing matter of concern, with poor diagnostic performance being considered one of the most relevant factors involved in the failure to eradicate the disease since many truly infected animals will be misclassified as bTB-free. This study highlights a DNA extraction protocol and real-time PCR targeting IS6110 or IS4 as potential first-choice molecular assays to detect MTC directly in fresh bovine tissue samples, providing rapid, highly sensitive, and specific diagnostic tools as an alternative to microbiology, which could take up to 3 months to complete, shortening the turnaround time for decision makers to be promptly informed._x000D_
            &lt;/jats:p&gt;_x000D_
          &lt;/jats:sec&gt;</t>
  </si>
  <si>
    <t>Microbiol Spectr</t>
  </si>
  <si>
    <t>list(given = c("Eduardo", "Jaime", "Ángela", "Inés", "Librado", "Inmaculada", "Belén", "José María"), family = c("Vera-Salmoral", "Gómez-Laguna", "Galán-Relaño", "Ruedas-Torres", "Carrasco", "Luque", "Huerta", "Sánchez-Carvajal"), sequence = c("first", "additional", "additional", "additional", "additional", "additional", "additional", "additional"), affiliation1.name = c("Department of Anatomy and Comparative Pathology and Toxicology, Pathology and Immunology Group (UCO-PIG), UIC Zoonosis y Enfermedades Emergentes ENZOEM, University of Córdoba, International Excellence Agrifood Campus ‘CeiA3’ , Córdoba, Spain", _x000D_
NA, NA, NA, NA, NA, NA, "Department of Anatomy and Comparative Pathology and Toxicology, Pathology and Immunology Group (UCO-PIG), UIC Zoonosis y Enfermedades Emergentes ENZOEM, University of Córdoba, International Excellence Agrifood Campus ‘CeiA3’ , Córdoba, Spain"), affiliation2.name = c("Department of Animal Health, UIC Zoonosis y Enfermedades Emergentes ENZOEM, International Excellence Agrifood Campus ‘CeiA3’, University of Córdoba , Córdoba, Spain", NA, NA, NA, NA, NA, NA, "Institute of Virology and Immunology IVI, Sensemattstrasse , Mittelhäusern, Switzerland"_x000D_
), ORCID = c(NA, "https://orcid.org/0000-0003-0852-3765", NA, NA, NA, NA, NA, NA), authenticated.orcid = c(NA, FALSE, NA, NA, NA, NA, NA, NA), affiliation.name = c(NA, "Department of Anatomy and Comparative Pathology and Toxicology, Pathology and Immunology Group (UCO-PIG), UIC Zoonosis y Enfermedades Emergentes ENZOEM, University of Córdoba, International Excellence Agrifood Campus ‘CeiA3’ , Córdoba, Spain", "Department of Animal Health, UIC Zoonosis y Enfermedades Emergentes ENZOEM, International Excellence Agrifood Campus ‘CeiA3’, University of Córdoba , Córdoba, Spain", _x000D_
"Department of Anatomy and Comparative Pathology and Toxicology, Pathology and Immunology Group (UCO-PIG), UIC Zoonosis y Enfermedades Emergentes ENZOEM, University of Córdoba, International Excellence Agrifood Campus ‘CeiA3’ , Córdoba, Spain", "Department of Anatomy and Comparative Pathology and Toxicology, Pathology and Immunology Group (UCO-PIG), UIC Zoonosis y Enfermedades Emergentes ENZOEM, University of Córdoba, International Excellence Agrifood Campus ‘CeiA3’ , Córdoba, Spain", _x000D_
"Department of Animal Health, UIC Zoonosis y Enfermedades Emergentes ENZOEM, International Excellence Agrifood Campus ‘CeiA3’, University of Córdoba , Córdoba, Spain", "Department of Animal Health, UIC Zoonosis y Enfermedades Emergentes ENZOEM, International Excellence Agrifood Campus ‘CeiA3’, University of Córdoba , Córdoba, Spain", NA))</t>
  </si>
  <si>
    <t>list(URL = c("https://journals.asm.org/doi/pdf/10.1128/spectrum.00348-23", "https://journals.asm.org/doi/pdf/10.1128/spectrum.00348-23"), content.type = c("application/pdf", "unspecified"), content.version = c("vor", "vor"), intended.application = c("text-mining", "similarity-checking"))</t>
  </si>
  <si>
    <t>list(key = c("e_1_3_2_2_2", "e_1_3_2_3_2", "e_1_3_2_4_2", "e_1_3_2_5_2", "e_1_3_2_6_2", "e_1_3_2_7_2", "e_1_3_2_8_2", "e_1_3_2_9_2", "e_1_3_2_10_2", "e_1_3_2_11_2", "e_1_3_2_12_2", "e_1_3_2_13_2", "e_1_3_2_14_2", "e_1_3_2_15_2", "e_1_3_2_16_2", "e_1_3_2_17_2", "e_1_3_2_18_2", "e_1_3_2_19_2", "e_1_3_2_20_2", "e_1_3_2_21_2", "e_1_3_2_22_2", "e_1_3_2_23_2", "e_1_3_2_24_2", "e_1_3_2_25_2", "e_1_3_2_26_2", "e_1_3_2_27_2", "e_1_3_2_28_2", "e_1_3_2_29_2", "e_1_3_2_30_2", "e_1_3_2_31_2", "e_1_3_2_32_2", _x000D_
"e_1_3_2_33_2", "e_1_3_2_34_2", "e_1_3_2_35_2", "e_1_3_2_36_2", "e_1_3_2_37_2", "e_1_3_2_38_2", "e_1_3_2_39_2", "e_1_3_2_40_2", "e_1_3_2_41_2", "e_1_3_2_42_2", "e_1_3_2_43_2", "e_1_3_2_44_2", "e_1_3_2_45_2", "e_1_3_2_46_2", "e_1_3_2_47_2", "e_1_3_2_48_2", "e_1_3_2_49_2"), doi.asserted.by = c("publisher", "publisher", "publisher", "publisher", "publisher", NA, "publisher", "publisher", "publisher", "publisher", "publisher", "publisher", "publisher", "publisher", "publisher", "publisher", "publisher", _x000D_
"publisher", "publisher", "publisher", "publisher", "publisher", "publisher", "publisher", "publisher", "publisher", "publisher", "publisher", "publisher", "publisher", NA, "publisher", "publisher", "publisher", "publisher", NA, "publisher", "publisher", "publisher", "publisher", "publisher", "publisher", NA, "publisher", "publisher", "publisher", "publisher", "publisher"), DOI = c("10.1016/j.rvsc.2014.03.017", "10.1016/j.rvsc.2017.05.012", "10.1016/S1473-3099(18)30013-6", "10.1371/journal.pone.0090334", _x000D_
"10.1016/j.vetmic.2011.10.016", NA, "10.1128/JCM.01404-20", "10.3389/fvets.2021.643111", "10.1016/j.tvjl.2007.07.001", "10.1186/1746-6148-3-12", "10.1128/jcm.33.1.33-36.1995", "10.1371/journal.pone.0078749", "10.1186/1746-6148-7-50", "10.1371/journal.pone.0081337", "10.3389/fvets.2019.00204", "10.3389/fvets.2019.00061", "10.1371/journal.pone.0179847", "10.1016/j.diagmicrobio.2013.02.022", "10.3389/fmicb.2019.01887", "10.1111/j.1365-2958.2005.04618.x", "10.1016/j.micpath.2019.103574", "10.1128/JCM.43.11.5670-5678.2005", _x000D_
"10.1016/j.vetmic.2007.09.001", "10.1371/journal.pone.0139130", "10.1590/s1517-83822014000200035", "10.1038/s41598-018-33804-1", "10.1128/jcm.28.5.913-921.1990", "10.1016/0378-1135(88)90058-2", "10.1128/jcm.28.12.2668-2673.1990", "10.1371/journal.pone.0207614", NA, "10.1080/00365510701666031", "10.11613/BM.2012.031", "10.1590/1519-6984.23613", "10.1016/j.prevetmed.2021.105307", NA, "10.1371/journal.pone.0091023", "10.1186/s12866-016-0816-2", "10.1016/j.mimet.2014.02.003", "10.1128/JCM.03168-14", _x000D_
"10.1128/JB.00009-08", "10.1016/j.prevetmed.2005.01.006", NA, "10.1007/s00284-018-1613-y", "10.1093/infdis/169.1.189", "10.1016/0962-8479(95)90533-2", "10.1128/jcm.35.4.907-914.1997", "10.1128/JCM.02524-12"), first.page = c(NA, NA, NA, NA, NA, "1", NA, NA, NA, NA, NA, NA, NA, NA, NA, NA, NA, NA, NA, NA, NA, NA, NA, NA, NA, NA, NA, NA, NA, NA, "62", NA, NA, NA, NA, NA, NA, NA, NA, NA, NA, NA, "72", NA, NA, NA, NA, NA), volume.title = c(NA, NA, NA, NA, NA, "Manual of diagnostic tests and vaccines for terrestrial animals", _x000D_
NA, NA, NA, NA, NA, NA, NA, NA, NA, NA, NA, NA, NA, NA, NA, NA, NA, NA, NA, NA, NA, NA, NA, NA, "Medicina Basada en La Evidencia: Cómo Practicar Y Enseñar La Medicina Basada en La Evidencia", NA, NA, NA, NA, NA, NA, NA, NA, NA, NA, NA, "Manual of diagnostic tests and vaccines for terrestrial animals", NA, NA, NA, NA, NA), author = c(NA, NA, NA, NA, NA, "WOAH", NA, NA, NA, NA, NA, NA, NA, NA, NA, NA, NA, NA, NA, NA, NA, NA, NA, NA, NA, NA, NA, NA, NA, NA, "Sackett D", NA, NA, NA, NA, NA, NA, NA, _x000D_
NA, NA, NA, NA, "WOAH", NA, NA, NA, NA, NA), year = c(NA, NA, NA, NA, NA, "2018", NA, NA, NA, NA, NA, NA, NA, NA, NA, NA, NA, NA, NA, NA, NA, NA, NA, NA, NA, NA, NA, NA, NA, NA, "2001", NA, NA, NA, NA, NA, NA, NA, NA, NA, NA, NA, "2018", NA, NA, NA, NA, NA), unstructured = c(NA, NA, NA, NA, NA, "WOAH . 2018a. Mammalian tuberculosis (infection with Mycobacterium tuberculosis complex), p 1–22. In Manual of diagnostic tests and vaccines for terrestrial animals", NA, NA, NA, NA, NA, NA, NA, NA, NA, _x000D_
NA, NA, NA, NA, NA, NA, NA, NA, NA, NA, NA, NA, NA, NA, NA, "Sackett D , Straus S , Richardson W , Rosenberg W . 2001. R. Haynesdiagnóstico Y cribadoHarcourt (Ed.), p 62–68. In Medicina Basada en La Evidencia: Cómo Practicar Y Enseñar La Medicina Basada en La Evidencia", NA, NA, NA, NA, "MAPA\n. 2022. Programa nacional de erradicación de tuberculosis bovina 2022 (Infección por el complejo Mycobacterium tuberculosis). Available from: https://www.mapa.gob.es/es/ganaderia/temas/sanidad-animal-higiene-ganadera/sanidad-animal/enfermedades/tuberculosis/Tuberculosis_bovina.aspx. Retrieved 12 Jun 2023.", _x000D_
NA, NA, NA, NA, NA, NA, "WOAH . 2018b. Principles and methods of validation of diagnostic assays for infectious diseases, p 72–86. In Manual of diagnostic tests and vaccines for terrestrial animals", NA, NA, NA, NA, NA))</t>
  </si>
  <si>
    <t>list(name = c("Conserjeria de Agricultura, Pesca, Agua y Desarrollo Rural, Junta de Andalucia", "Ministerio de Ciencia, Innovación y Universidades", "Ministerio de Ciencia, Innovación y Universidades"), award = c("GOP2I-CO-16-0010", "Margarita Salas", "Margarita Salas"))</t>
  </si>
  <si>
    <t>list(date = c("2023-10-17", "2023-10-17"), content.version = c("vor", "tdm"), delay.in.days = c(0, 0), URL = c("https://creativecommons.org/licenses/by/4.0/", "https://journals.asm.org/non-commercial-tdm-license"))</t>
  </si>
  <si>
    <t>list(value = c("2023-01-21", "2023-07-22", "2023-09-14"), order = 0:2, name = c("received", "accepted", "published"), label = c("Received", "Accepted", "Published"), group.name = c("publication_history", "publication_history", "publication_history"), group.label = c("Publication History", "Publication History", "Publication History"))</t>
  </si>
  <si>
    <t>2023-06</t>
  </si>
  <si>
    <t>10.1016/j.rvsc.2023.04.004</t>
  </si>
  <si>
    <t>125-132</t>
  </si>
  <si>
    <t>Field evaluation of two commercial serological assays for detecting bovine tuberculosis</t>
  </si>
  <si>
    <t>list(given = c("Charlotte", "Claude", "David", "Sylvie"), family = c("Moens", "Saegerman", "Fretin", "Marché"), sequence = c("first", "additional", "additional", "additional"))</t>
  </si>
  <si>
    <t>list(URL = c("https://api.elsevier.com/content/article/PII:S0034528823001042?httpAccept=text/xml", "https://api.elsevier.com/content/article/PII:S0034528823001042?httpAccept=text/plain"), content.type = c("text/xml", "text/plain"), content.version = c("vor", "vor"), intended.application = c("text-mining", "text-mining"))</t>
  </si>
  <si>
    <t>list(key = c("10.1016/j.rvsc.2023.04.004_bb0005", "10.1016/j.rvsc.2023.04.004_bb0010", "10.1016/j.rvsc.2023.04.004_bb0015", "10.1016/j.rvsc.2023.04.004_bb0020", "10.1016/j.rvsc.2023.04.004_bb0025", "10.1016/j.rvsc.2023.04.004_bb0030", "10.1016/j.rvsc.2023.04.004_bb0035", "10.1016/j.rvsc.2023.04.004_bb0040", "10.1016/j.rvsc.2023.04.004_bb0045", "10.1016/j.rvsc.2023.04.004_bb0050", "10.1016/j.rvsc.2023.04.004_bb0055", "10.1016/j.rvsc.2023.04.004_bb0060", "10.1016/j.rvsc.2023.04.004_bb0065", "10.1016/j.rvsc.2023.04.004_bb0070", _x000D_
"10.1016/j.rvsc.2023.04.004_bb0075", "10.1016/j.rvsc.2023.04.004_bb0080", "10.1016/j.rvsc.2023.04.004_bb0085", "10.1016/j.rvsc.2023.04.004_bb0090", "10.1016/j.rvsc.2023.04.004_bb0095", "10.1016/j.rvsc.2023.04.004_bb0100", "10.1016/j.rvsc.2023.04.004_bb0105", "10.1016/j.rvsc.2023.04.004_bb0110", "10.1016/j.rvsc.2023.04.004_bb0115", "10.1016/j.rvsc.2023.04.004_bb0120", "10.1016/j.rvsc.2023.04.004_bb0125", "10.1016/j.rvsc.2023.04.004_bb0130", "10.1016/j.rvsc.2023.04.004_bb0135", "10.1016/j.rvsc.2023.04.004_bb0140", _x000D_
"10.1016/j.rvsc.2023.04.004_bb0145", "10.1016/j.rvsc.2023.04.004_bb0150", "10.1016/j.rvsc.2023.04.004_bb0155", "10.1016/j.rvsc.2023.04.004_bb0160", "10.1016/j.rvsc.2023.04.004_bb0165", "10.1016/j.rvsc.2023.04.004_bb0170", "10.1016/j.rvsc.2023.04.004_bb0175", "10.1016/j.rvsc.2023.04.004_bb0180", "10.1016/j.rvsc.2023.04.004_bb0185"), doi.asserted.by = c("crossref", "crossref", "crossref", "crossref", NA, "crossref", "crossref", "crossref", "crossref", "crossref", NA, "crossref", "crossref", NA, "crossref", _x000D_
"crossref", "crossref", "crossref", "crossref", NA, NA, "crossref", "crossref", "crossref", NA, NA, "crossref", "crossref", "crossref", "crossref", "crossref", "crossref", "crossref", "crossref", "crossref", "crossref", "crossref"), first.page = c("379", "543", "S69", "2899", NA, "342", "151", "6467", "S20", "3266", NA, "343", "795", "33", "50", "36", "295", "5344", "2462", "24", "24", "90", NA, "365", NA, NA, "2433", "115", "22763", "e2978", "648", "7", "164", "e119", "101", "1834", "813"), DOI = c("10.1016/S0378-1135(02)00005-6", _x000D_
"10.1038/hdy.2013.137", "10.1016/j.rvsc.2014.08.007", "10.1017/S095026881600131X", NA, "10.1016/j.vetmic.2014.02.036", "10.1016/j.vetmic.2005.11.031", "10.1128/IAI.73.10.6467-6471.2005", "10.1016/j.rvsc.2014.03.017", "10.2903/j.efsa.2013.3266", NA, "10.1016/0378-1135(92)90021-K", "10.3389/fmicb.2016.00795", NA, "10.1051/vetres/2009033", "10.1186/s12014-017-9171-z", "10.1136/vr.142.12.295", "10.1128/IAI.66.11.5344-5349.1998", "10.1128/IAI.72.5.2462-2467.2004", NA, NA, "10.1136/vr.104272", "10.1371/journal.pone.0245655", _x000D_
"10.1046/j.1365-3083.2001.00874.x", NA, NA, "10.3390/ani10122433", "10.1053/tvjl.2001.0655", "10.1038/srep22763", "10.1111/tbed.14649", "10.1128/CVI.00061-06", "10.1128/CVI.05343-11", "10.1186/s12917-017-1085-5", "10.1111/tbed.14269", "10.1111/j.1365-2567.2004.02003.x", "10.1128/CVI.00238-08", "10.1128/CVI.00489-09"), article.title = c("Use of recombinant proteins in antibody tests for bovine tuberculosis", "Genome-wide association study identifies novel loci associated with resistance to bovine tuberculosis", _x000D_
"Non-tuberculous mycobacterial infections of veterinary relevance", "A review of risk factors for bovine tuberculosis infection in cattle in the UK and Ireland", NA, "Strategic use of serology for the diagnosis of bovine tuberculosis after intradermal skin testing", "The pathogenesis and pathology of bovine tuberculosis with insights from studies of tuberculosis in humans and laboratory animal models", "Minimum infective dose of Mycobacterium bovis in cattle", "Pathology of bovine tuberculosis", _x000D_
"Scientific opinion on the public health hazards to be covered by inspection of meat (bovine animals)", NA, "Serological reactivity to Mycobacterium bovis protein antigens in cattle", "Comparative genomics and proteomic analysis of four non-tuberculous mycobacterium species and mycobacterium tuberculosis complex: occurrence of shared immunogenic proteins", "Performance evaluation of Mycobacterium bovis antibody test for the diagnosis of bovine tuberculosis in Ethiopia", "Classification of worldwide bovine tuberculosis risk factors in cattle: a stratified approach", _x000D_
"Proteomic characterisation of bovine and avian purified protein derivatives and identification of specific antigens for serodiagnosis of bovine tuberculosis", "Mycobacterial antigen-specific antibody responses in bovine tuberculosis: an ELISA with potential to confirm disease status", "Diversity of antigen recognition by serum antibodies in experimental bovine tuberculosis", "Association of Tuberculin-Boosted Antibody Responses with pathology and cell-mediated immunity in cattle vaccinated with Mycobacterium bovis BCG and infected with M. bovis", _x000D_
"Identification of novel antigens recognized by serum antibodies in Bovine tuberculosis", "Early detection of circulating antigen and IgM-associated immune complexes during experimental Mycobacterium bovis infection in cattle", "Assessment of serological tests for diagnosis of bovine tuberculosis", "Serological test performance for bovine tuberculosis in cattle from herds with evidence of on-going infection in Northern Ireland", "Characterization of the early antibody response in bovine tuberculosis: MPB83 is an early target with diagnostic potential: antibody responses in bovine Tb", _x000D_
NA, NA, "Quantifying the economic impact of bovine tuberculosis on livestock farms in South-Western Spain", "Mycobacterium boviss infection and tuberculosis in cattle", "Investigation of the cause of geographic disparities in IDEXX ELISA sensitivity in serum samples from Mycobacterium bovis-infected cattle", "Beyond tuberculosis: diversity and implications of non-tuberculous mycobacteria at the wildlife–livestock interface", "Early antibody responses to experimental Mycobacterium bovis infection of cattle", _x000D_
"Development and evaluation of an enzyme-linked immunosorbent assay for use in the detection of bovine tuberculosis in cattle", "Potential for rapid antibody detection to identify tuberculous cattle with non-reactive tuberculin skin test results", "Quantitative decision making in animal health surveillance: bovine tuberculosis surveillance in Belgium as case study", "Influence of pathological progression on the balance between cellular and humoral immune responses in bovine tuberculosis", "Multiplex immunoassay for serological diagnosis of Mycobacterium bovis infection in cattle", _x000D_
"Performance of the Enferplex TB assay with cattle in Great Britain and assessment of its suitability as a test to distinguish infected and vaccinated animals"), volume = c("85", "112", "97", "144", NA, "170", "112", "73", "97", "11", NA, "30", "7", "3", "40", "14", "142", "66", "72", NA, NA, "181", "16", "53", NA, NA, "10", "163", "6", "69", "13", "18", "13", "69", "114", "15", "17"), author = c("Amadori", "Bermingham", "Biet", "Broughan", "Caminiti", "Casal", "Cassidy", "Dean", "Domingo", "EFSA", _x000D_
"Federal Agency for the Safety of the Food Chain (FASFC)", "Fifis", "Gcebe", "Hirpa", "Humblet", "Infantes-Lorenzo", "Lightbody", "Lyashchenko", "Lyashchenko", "Lyashchenko", "Lyashchenko", "McCallan", "McCallan", "Mcnair", "OIE", "OIE", "Pérez-Morote", "Pollock", "Trost", "Varela-Castro", "Waters", "Waters", "Waters", "Welby", "Welsh", "Whelan", "Whelan"), year = c("2002", "2014", "2014", "2016", "2019", "2014", "2006", "2005", "2014", "2013", NA, "1992", "2016", "2014", "2009", "2017", "1998", _x000D_
"1998", "2004", "2017", "2017", "2017", "2021", "2001", NA, NA, "2020", "2002", "2016", "2022", "2006", "2011", "2017", "2022", "2005", "2008", "2010"), journal.title = c("Vet. Microbiol.", "Heredity", "Res. Vet. Sci.", "Epidemiol. Infect.", NA, "Vet. Microbiol.", "Vet. Microbiol.", "Infect. Immun.", "Res. Vet. Sci.", "EFSA J.", NA, "Vet. Microbiol.", "Front. Microbiol.", "Acad. J. Anim. Disease.", "Vet. Res.", "Clin. Proteomics", "Vet. Rec.", "Infect. Immun.", "Infect. Immun.", "Clin. Vaccine Immunol.", _x000D_
"Clin. Vaccine Immunol.", "Vet. Rec.", "PLoS One", "Scand. J. Immunol.", NA, NA, "Animals", "Vet. J.", "Sci. Rep.", "Transbound. Emerg. Dis.", "Clin. Vaccine Immunol.", "Clin. Vaccine Immunol.", "BMC Vet. Res.", "Transbound. Emerg. Dis.", "Immunology", "Clin. Vaccine Immunol.", "Clin. Vaccine Immunol."), series.title = c(NA, NA, NA, NA, "Panorama 2019-1: The Socio-Economic Costs of Bovine Tuberculosis", NA, NA, NA, NA, NA, NA, NA, NA, NA, NA, NA, NA, NA, NA, NA, NA, NA, NA, NA, NA, NA, NA, NA, NA, _x000D_
NA, NA, NA, NA, NA, NA, NA, NA), issue = c(NA, NA, NA, NA, NA, NA, NA, NA, NA, "6", NA, NA, NA, NA, NA, NA, NA, NA, NA, NA, NA, NA, NA, NA, NA, NA, NA, NA, NA, NA, NA, NA, NA, NA, NA, NA, NA))</t>
  </si>
  <si>
    <t>S0034528823001042</t>
  </si>
  <si>
    <t>list(DOI = "10.13039/501100011091", name = "FOD Volksgezondheid, Veiligheid van de Voedselketen en Leefmilieu", doi.asserted.by = "publisher", award = "RT 18/01 DIBOTUB", id.id = "10.13039/501100011091", id.id.type = "DOI", id.asserted.by = "publisher")</t>
  </si>
  <si>
    <t>list(date = c("2023-06-01", "2023-04-12"), content.version = c("tdm", "vor"), delay.in.days = c(0, 0), URL = c("https://www.elsevier.com/tdm/userlicense/1.0/", "http://creativecommons.org/licenses/by-nc-nd/4.0/"))</t>
  </si>
  <si>
    <t>list(value = c("Elsevier", "Field evaluation of two commercial serological assays for detecting bovine tuberculosis", "Research in Veterinary Science", "https://doi.org/10.1016/j.rvsc.2023.04.004", "article", "© 2023 The Authors. Published by Elsevier Ltd."), name = c("publisher", "articletitle", "journaltitle", "articlelink", "content_type", "copyright"), label = c("This article is maintained by", "Article Title", "Journal Title", "CrossRef DOI link to publisher maintained version", "Content Type", _x000D_
"Copyright"))</t>
  </si>
  <si>
    <t>2006-10</t>
  </si>
  <si>
    <t>10.1016/j.rvsc.2005.11.005</t>
  </si>
  <si>
    <t>190-210</t>
  </si>
  <si>
    <t>Ante mortem diagnosis of tuberculosis in cattle: A review of the tuberculin tests, γ-interferon assay and other ancillary diagnostic techniques</t>
  </si>
  <si>
    <t>list(given = c("R.", "A.T.", "H.M.", "R.G.", "K.H.", "R.S."), family = c("de la Rua-Domenech", "Goodchild", "Vordermeier", "Hewinson", "Christiansen", "Clifton-Hadley"), sequence = c("first", "additional", "additional", "additional", "additional", "additional"))</t>
  </si>
  <si>
    <t>list(URL = c("https://api.elsevier.com/content/article/PII:S0034528806000026?httpAccept=text/xml", "https://api.elsevier.com/content/article/PII:S0034528806000026?httpAccept=text/plain"), content.type = c("text/xml", "text/plain"), content.version = c("vor", "vor"), intended.application = c("text-mining", "text-mining"))</t>
  </si>
  <si>
    <t>list(issue = c("1", NA, NA, NA, NA, NA, NA, NA, NA, NA, NA, NA, NA, NA, NA, NA, NA, NA, NA, "5", NA, NA, NA, NA, NA, NA, "12", NA, "1–2", NA, "1", NA, NA, "1", "1/2", "1", "10", NA, NA, NA, NA, "3", NA, "1", "4", NA, NA, NA, NA, NA, NA, NA, NA, "1/2", "Suppl. A", NA, NA, NA, NA, NA, NA, NA, NA, NA, NA, "4", NA, "2", "10", NA, NA, NA, NA, NA, NA, NA, NA, "12", NA, "12", "5", NA, NA, NA, NA, NA, NA, NA, NA, NA, NA, NA, NA, NA, "7", "9", NA, NA, NA, NA, NA, NA, NA, "1/2", NA, NA, NA, NA, NA, NA, NA, _x000D_
NA, NA, NA, "3[2]", "11", NA, NA, NA, NA, NA, NA, NA, "4", NA, NA, NA, NA, "4", NA, NA, NA, NA, NA, NA, NA, NA, NA), key = c("10.1016/j.rvsc.2005.11.005_bib1", "10.1016/j.rvsc.2005.11.005_bib2", "10.1016/j.rvsc.2005.11.005_bib3", "10.1016/j.rvsc.2005.11.005_bib4", "10.1016/j.rvsc.2005.11.005_bib5", "10.1016/j.rvsc.2005.11.005_bib6", "10.1016/j.rvsc.2005.11.005_bib7", "10.1016/j.rvsc.2005.11.005_bib8", "10.1016/j.rvsc.2005.11.005_bib9", "10.1016/j.rvsc.2005.11.005_bib10", "10.1016/j.rvsc.2005.11.005_bib11", _x000D_
"10.1016/j.rvsc.2005.11.005_bib12", "10.1016/j.rvsc.2005.11.005_bib13", "10.1016/j.rvsc.2005.11.005_bib14", "10.1016/j.rvsc.2005.11.005_bib15", "10.1016/j.rvsc.2005.11.005_bib16", "10.1016/j.rvsc.2005.11.005_bib17", "10.1016/j.rvsc.2005.11.005_bib18", "10.1016/j.rvsc.2005.11.005_bib19", "10.1016/j.rvsc.2005.11.005_bib20", "10.1016/j.rvsc.2005.11.005_bib21", "10.1016/j.rvsc.2005.11.005_bib22", "10.1016/j.rvsc.2005.11.005_bib23", "10.1016/j.rvsc.2005.11.005_bib24", "10.1016/j.rvsc.2005.11.005_bib25", _x000D_
"10.1016/j.rvsc.2005.11.005_bib26", "10.1016/j.rvsc.2005.11.005_bib27", "10.1016/j.rvsc.2005.11.005_bib28", "10.1016/j.rvsc.2005.11.005_bib29", "10.1016/j.rvsc.2005.11.005_bib30", "10.1016/j.rvsc.2005.11.005_bib31", "10.1016/j.rvsc.2005.11.005_bib32", "10.1016/j.rvsc.2005.11.005_bib33", "10.1016/j.rvsc.2005.11.005_bib34", "10.1016/j.rvsc.2005.11.005_bib35", "10.1016/j.rvsc.2005.11.005_bib36", "10.1016/j.rvsc.2005.11.005_bib37", "10.1016/j.rvsc.2005.11.005_bib38", "10.1016/j.rvsc.2005.11.005_bib39", _x000D_
"10.1016/j.rvsc.2005.11.005_bib40", "10.1016/j.rvsc.2005.11.005_bib41", "10.1016/j.rvsc.2005.11.005_bib42", "10.1016/j.rvsc.2005.11.005_bib43", "10.1016/j.rvsc.2005.11.005_bib44", "10.1016/j.rvsc.2005.11.005_bib45", "10.1016/j.rvsc.2005.11.005_bib46", "10.1016/j.rvsc.2005.11.005_bib47", "10.1016/j.rvsc.2005.11.005_bib48", "10.1016/j.rvsc.2005.11.005_bib49", "10.1016/j.rvsc.2005.11.005_bib50", "10.1016/j.rvsc.2005.11.005_bib51", "10.1016/j.rvsc.2005.11.005_bib52", "10.1016/j.rvsc.2005.11.005_bib53", _x000D_
"10.1016/j.rvsc.2005.11.005_bib54", "10.1016/j.rvsc.2005.11.005_bib55", "10.1016/j.rvsc.2005.11.005_bib56", "10.1016/j.rvsc.2005.11.005_bib57", "10.1016/j.rvsc.2005.11.005_bib58", "10.1016/j.rvsc.2005.11.005_bib59", "10.1016/j.rvsc.2005.11.005_bib60", "10.1016/j.rvsc.2005.11.005_bib61", "10.1016/j.rvsc.2005.11.005_bib62", "10.1016/j.rvsc.2005.11.005_bib63", "10.1016/j.rvsc.2005.11.005_bib64", "10.1016/j.rvsc.2005.11.005_bib65", "10.1016/j.rvsc.2005.11.005_bib66", "10.1016/j.rvsc.2005.11.005_bib67", _x000D_
"10.1016/j.rvsc.2005.11.005_bib68", "10.1016/j.rvsc.2005.11.005_bib69", "10.1016/j.rvsc.2005.11.005_bib70", "10.1016/j.rvsc.2005.11.005_bib71", "10.1016/j.rvsc.2005.11.005_bib72", "10.1016/j.rvsc.2005.11.005_bib73", "10.1016/j.rvsc.2005.11.005_bib74", "10.1016/j.rvsc.2005.11.005_bib75", "10.1016/j.rvsc.2005.11.005_bib76", "10.1016/j.rvsc.2005.11.005_bib77", "10.1016/j.rvsc.2005.11.005_bib78", "10.1016/j.rvsc.2005.11.005_bib79", "10.1016/j.rvsc.2005.11.005_bib80", "10.1016/j.rvsc.2005.11.005_bib81", _x000D_
"10.1016/j.rvsc.2005.11.005_bib82", "10.1016/j.rvsc.2005.11.005_bib83", "10.1016/j.rvsc.2005.11.005_bib84", "10.1016/j.rvsc.2005.11.005_bib85", "10.1016/j.rvsc.2005.11.005_bib86", "10.1016/j.rvsc.2005.11.005_bib87", "10.1016/j.rvsc.2005.11.005_bib88", "10.1016/j.rvsc.2005.11.005_bib89", "10.1016/j.rvsc.2005.11.005_bib90", "10.1016/j.rvsc.2005.11.005_bib91", "10.1016/j.rvsc.2005.11.005_bib92", "10.1016/j.rvsc.2005.11.005_bib93", "10.1016/j.rvsc.2005.11.005_bib94", "10.1016/j.rvsc.2005.11.005_bib95", _x000D_
"10.1016/j.rvsc.2005.11.005_bib96", "10.1016/j.rvsc.2005.11.005_bib97", "10.1016/j.rvsc.2005.11.005_bib98", "10.1016/j.rvsc.2005.11.005_bib99", "10.1016/j.rvsc.2005.11.005_bib100", "10.1016/j.rvsc.2005.11.005_bib101", "10.1016/j.rvsc.2005.11.005_bib102", "10.1016/j.rvsc.2005.11.005_bib103", "10.1016/j.rvsc.2005.11.005_bib104", "10.1016/j.rvsc.2005.11.005_bib105", "10.1016/j.rvsc.2005.11.005_bib106", "10.1016/j.rvsc.2005.11.005_bib107", "10.1016/j.rvsc.2005.11.005_bib108", "10.1016/j.rvsc.2005.11.005_bib109", _x000D_
"10.1016/j.rvsc.2005.11.005_bib110", "10.1016/j.rvsc.2005.11.005_bib111", "10.1016/j.rvsc.2005.11.005_bib112", "10.1016/j.rvsc.2005.11.005_bib113", "10.1016/j.rvsc.2005.11.005_bib114", "10.1016/j.rvsc.2005.11.005_bib115", "10.1016/j.rvsc.2005.11.005_bib116", "10.1016/j.rvsc.2005.11.005_bib117", "10.1016/j.rvsc.2005.11.005_bib118", "10.1016/j.rvsc.2005.11.005_bib119", "10.1016/j.rvsc.2005.11.005_bib120", "10.1016/j.rvsc.2005.11.005_bib121", "10.1016/j.rvsc.2005.11.005_bib122", "10.1016/j.rvsc.2005.11.005_bib123", _x000D_
"10.1016/j.rvsc.2005.11.005_bib124", "10.1016/j.rvsc.2005.11.005_bib125", "10.1016/j.rvsc.2005.11.005_bib126", "10.1016/j.rvsc.2005.11.005_bib127", "10.1016/j.rvsc.2005.11.005_bib128", "10.1016/j.rvsc.2005.11.005_bib129", "10.1016/j.rvsc.2005.11.005_bib130", "10.1016/j.rvsc.2005.11.005_bib131", "10.1016/j.rvsc.2005.11.005_bib132", "10.1016/j.rvsc.2005.11.005_bib133", "10.1016/j.rvsc.2005.11.005_bib134", "10.1016/j.rvsc.2005.11.005_bib135", "10.1016/j.rvsc.2005.11.005_bib136", "10.1016/j.rvsc.2005.11.005_bib137", _x000D_
"10.1016/j.rvsc.2005.11.005_bib138"), doi.asserted.by = c("crossref", "crossref", "crossref", "crossref", NA, NA, NA, NA, NA, NA, NA, NA, NA, NA, "crossref", "crossref", "crossref", NA, "crossref", "crossref", "crossref", "crossref", NA, NA, NA, NA, "crossref", NA, "crossref", "crossref", "crossref", NA, "crossref", "crossref", "crossref", "crossref", "crossref", "crossref", "crossref", NA, "crossref", "crossref", "crossref", NA, "crossref", "crossref", "crossref", NA, NA, "crossref", "crossref", _x000D_
"crossref", "crossref", "crossref", NA, NA, "crossref", "crossref", NA, "crossref", "crossref", NA, "crossref", "crossref", NA, "crossref", NA, "crossref", "crossref", "crossref", NA, "crossref", NA, "crossref", NA, "crossref", "crossref", NA, "crossref", "crossref", NA, "crossref", "crossref", "crossref", NA, "crossref", "crossref", NA, "crossref", NA, "crossref", NA, "crossref", "crossref", "crossref", "crossref", NA, NA, "crossref", "crossref", "crossref", "crossref", "crossref", "crossref", "crossref", _x000D_
"crossref", "crossref", NA, "crossref", "crossref", "crossref", "crossref", "crossref", "crossref", NA, NA, NA, NA, "crossref", "crossref", "crossref", NA, "crossref", "crossref", "crossref", "crossref", "crossref", NA, "crossref", "crossref", "crossref", "crossref", "crossref", "crossref", "crossref", "crossref", "crossref", NA), first.page = c("304", "89", "379", "267", NA, NA, NA, NA, NA, NA, NA, NA, NA, "329", "137", "37", "45", "131", "1", "952", "481", "83", NA, NA, NA, NA, "6996", "370", "53", _x000D_
"222", "71", NA, "19", "6467", "43", "86", "1300", "211", "307", "307", "57", "429", "141", "90", "1745", "343", "374", NA, NA, "420", "7877", "39", "55", "23", "15", "45", "413", "237", "221", "243", "432", "28", "101", "733", NA, "3929", "148", "339", "469", "184", "443", "61", "213", "185", NA, "17", "214", "218", "332", "295", "353", "30", "2462", "500", NA, "33", "111", "229", "153", "236", "134", "1", "79", "126", "3555", "5628", "695", "63", "67", "15", "1251", "115", "659", "65", "1856", _x000D_
"37", "357", "231", "191", "365", "134", "1", "57", "15271", "108", "1120", NA, NA, "149", "399", NA, "543", "23", "1050", "675", NA, "571", "37", "729", "101", "204", "415", "117", "125", "147", "286", "71", "303"), DOI = c("10.20506/rst.20.1.1267", "10.1046/j.1439-0450.2002.00513.x", "10.1016/S0378-1135(02)00005-6", "10.1023/A:1005271421976", NA, NA, NA, NA, NA, NA, NA, NA, NA, NA, "10.1016/j.tube.2004.06.003", "10.1016/S0378-1135(00)00375-8", "10.1016/j.vetimm.2005.08.002", NA, "10.1016/0378-1135(94)90041-8", _x000D_
"10.1128/CDLI.11.5.952-956.2004", "10.1136/vr.149.16.481", "10.1016/S0167-5877(00)00118-5", NA, NA, NA, NA, "10.1128/IAI.70.12.6996-7003.2002", NA, "10.1016/0378-1135(94)90046-9", "10.1136/vr.141.9.222", "10.20506/rst.20.1.1263", NA, "10.1016/j.vetimm.2004.04.010", "10.1128/IAI.73.10.6467-6471.2005", "10.1054/tube.2000.0266", "10.20506/rst.20.1.1262", "10.2460/ajvr.1995.56.10.1300", "10.1016/0034-5288(95)90105-1", "10.1016/0165-2427(95)05472-3", NA, "10.1111/j.1365-2672.1997.tb03297.x", "10.2460/javma.2005.226.429", _x000D_
"10.1016/S1473-3099(03)00544-9", NA, "10.1128/JCM.43.4.1745-1751.2005", "10.1016/0378-1135(92)90021-K", "10.1186/BF03548435", NA, NA, "10.1136/vr.103.19.420", "10.1073/pnas.1130426100", "10.1016/0165-2427(96)05601-2", "10.1016/S0378-1135(99)00121-2", "10.1054/tube.2000.0256", NA, NA, "10.1016/j.vetimm.2004.08.002", "10.1016/j.prevetmed.2004.10.009", NA, "10.1016/0378-1135(92)90082-5", "10.1111/j.1365-2249.2005.02882.x", NA, "10.1016/j.vetmic.2005.03.001", "10.1111/j.1348-0421.1988.tb01434.x", NA, _x000D_
"10.1128/JCM.41.8.3929-3932.2003", NA, "10.1128/CDLI.8.2.339-345.2001", "10.1016/j.tim.2005.08.003", "10.1080/00480169.1988.35527", NA, "10.1111/j.1751-0813.1981.tb00445.x", NA, "10.1046/j.1439-0450.2001.00443.x", NA, "10.1053/tvjl.1999.0444", "10.1111/j.1751-0813.1977.tb00188.x", NA, "10.1136/vr.96.15.332", "10.1136/vr.142.12.295", NA, "10.1046/j.1365-2249.2003.02171.x", "10.1128/IAI.72.5.2462-2467.2004", "10.1046/j.1439-0450.2003.00714.x", NA, "10.1016/0167-5877(92)90082-Q", "10.1016/0378-1135(94)90050-7", _x000D_
NA, "10.1016/0378-1135(94)90053-1", NA, "10.1136/vr.135.6.134", NA, "10.1054/tube.2000.0279", "10.1177/104063870401600206", "10.1128/JCM.43.7.3555-3557.2005", "10.1128/IAI.73.9.5628-5635.2005", NA, NA, "10.1111/j.1751-0813.1977.tb14888.x", "10.1111/j.1751-0813.1989.tb09706.x", "10.1086/593686", "10.1053/tvjl.2001.0655", "10.1136/vr.146.23.659", "10.1054/tube.2000.0273", "10.1128/JCM.41.5.1856-1860.2003", "10.1016/j.vetimm.2005.08.012", "10.1016/0021-9975(88)90058-8", NA, "10.1111/j.1751-0813.1985.tb07294.x", _x000D_
"10.1016/0034-5288(91)90143-C", "10.1111/j.1751-0813.1990.tb07730.x", "10.1111/j.1751-0813.1992.tb09848.x", "10.1053/rvsc.2000.0386", "10.1073/pnas.2036554100", NA, NA, NA, NA, "10.1016/S0378-1135(02)00044-5", "10.1016/j.vetimm.2004.08.005", "10.1016/j.vetimm.2006.07.001", NA, "10.1016/0378-1135(94)90044-2", "10.1128/JCM.36.4.1050-1055.1998", "10.1128/CDLI.6.5.675-682.1999", "10.1054/tube.2001.0283", "10.1128/CDLI.8.3.571-578.2001", NA, "10.1128/CDLI.11.4.729-735.2004", "10.1111/j.1365-2567.2004.02003.x", _x000D_
"10.1136/vr.155.7.204", "10.2460/ajvr.1995.56.04.415", "10.1177/104063870101300204", "10.1016/0378-1135(94)90051-5", "10.1054/tube.2000.0272", "10.1111/j.1751-0813.1991.tb03254.x", "10.1016/0378-1135(92)90142-G", NA), article.title = c("In vivo and in vitro diagnosis of Mycobacterium bovis infection", "Diagnosis of Mycobacterium bovis infection in calves sensitised by mycobacteria of the avium/intracellulare group", "Use of recombinant proteins in antibody tests for bovine tuberculosis", "Comparison between comparative tuberculin and gamma-interferon tests for the diagnosis of bovine tuberculosis in Ethiopia", _x000D_
"Bovine tuberculosis", NA, NA, "(Bovine Tuberculosis)", NA, NA, NA, NA, NA, "Impiego del test γ-interferon per la diagnosi di tubercolosi bovina in regione Lombardia", "Sensitivity of human gamma interferon assay and tuberculin testing for detecting infection with Mycobacterium tuberculosis in patients with culture positive tuberculosis", "Use of ESAT-6 in the interferon-gamma test for diagnosis of bovine tuberculosis following skin testing", "Identification of immune response correlates for protection against bovine tuberculosis", _x000D_
"Analysis of post-mortem data on tuberculin reactor cattle", "Status of bovine tuberculosis eradication programmes in Europe", "Analysis of possible factors affecting the specificity of the gamma interferon test in tuberculosis-free cattle herds", "Masking of two in vitro immunological assays for Mycobacterium bovis (BCG) in calves acutely infected with non-cytopathic bovine viral diarrhoea virus", "Herd-level interpretation of test results for epidemiologic studies of animal diseases", NA, "The fall and rise of bovine tuberculosis in Great Britain", _x000D_
"An epidemiological outlook on bovine tuberculosis in the developed world", NA, "Identification of novel Mycobacterium tuberculosis antigens with potential as diagnostic reagents or subunit vaccine candidates by comparative genomics", "Environmental mycobacteria in Ireland as a source of non-specific sensitisation to tuberculins", "Post mortem diagnosis of Mycobacterium bovis infection in cattle", "Performance of the single intradermal comparative tuberculin test in identifying cattle with tuberculous lesions in Irish herds", _x000D_
"Mycobacterium bovis infection and control in domestic livestock", NA, "Cloning and sequencing of badger (Meles meles) interferon gamma and its detection in badger lymphocytes", "Minimum infective dose of Mycobacterium bovis in cattle", "Wildlife disease reservoirs: the epidemiology of Mycobacterium bovis infection in the European badger (Meles meles) and other British mammals", "Mycobacterium bovis in free-living and captive wildlife, including farmed deer", "Effects of dexamethasone on cell-mediated immune responses in cattle sensitised to Mycobacterium bovis", _x000D_
"Effect of a recent injection of purified protein derivative on diagnostic tests for tuberculosis in cattle infected with Mycobacterium bovis", "Effect of dietary restriction on cell-mediated immune responses in cattle infected with Mycobacterium bovis", "Eficacia comparativa de la intradermorreacción y de la prueba de liberación de γ-interferón para el diagnóstico de la tuberculosis bovina en una prueba de campo", "A longitudinal study of environmental mycobacteria on a farm in south-west England", _x000D_
"Effects of positive results for Mycobacterium avium subsp paratuberculosis as determined by microbial culture of feces or antibody ELISA on results of caudal fold tuberculin test and interferon-γ assay for tuberculosis in cattle", "Modern laboratory diagnosis of tuberculosis", "Antigen-mining with iterative genome-screens identifies novel diagnostics for the Mycobacterium tuberculosis complex", "Use of an electronic nose to diagnose Mycobacterium bovis infection in badgers and cattle", "Serological reactivity to Mycobacterium bovis protein antigens in cattle", _x000D_
"Tuberculin reactions in bulls and boars sensitized with atypical mycobacteria from sawdust", NA, NA, "The sensitivity and specificity of various tuberculin tests using bovine PPD and other tuberculins", "The complete genome sequence of Mycobacterium bovis", "Effect of dexamethasone treatment of tuberculous cattle on results of the gamma-interferon test for Mycobacterium bovis", "Field evaluation of the single intradermal cervical tuberculin test and the interferon-gamma assay for detection and eradication of bovine tuberculosis in Spain", _x000D_
"Cattle-to-cattle transmission of Mycobacterium bovis", "Hidden bovine TB – have unconfirmed incidents been exposed to TB? (Abstract)", "Association between molecular type and the epidemiological features of Mycobacterium bovis in cattle", "The effect of the tuberculin test and the consequences of a delay in blood culture on the sensitivity of a gamma-interferon assay for the detection of Mycobacterium bovis infection in cattle", "The impact of badger removal on the control of tuberculosis in cattle herds in Ireland", _x000D_
"The gamma-interferon test: its usefulness in a bovine tuberculosis survey in African buffaloes (Syncerus caffer) in the Kruger National Park", "ELISA tests for antibodies in experimental bovine tuberculosis", "Exposure to Mycobacterium avium induces low-level protection from Mycobacterium bovis infection but compromises diagnosis of disease in cattle", "Suppression of tuberculin skin reactivity in cattle: a case report", "Molecular analyses of mycobacteria other than the M. tuberculosis complex isolated from Northern Ireland cattle", _x000D_
"The isolation of Mycobacterium avium complex from soil, water and dusts", NA, "Genomic analysis of Mycobacterium tuberculosis complex strains used for production of purified protein derivative", "Nonspecific or cross-sensitivity reactions to tuberculin in cattle", "Cell-mediated immune response to tuberculosis antigens: comparison of skin testing and measurement of in vitro gamma interferon production in whole-blood culture", "100th anniversary of Robert Koch’s Nobel Prize for the discovery of the tubercle bacillus", _x000D_
"Mycobacteria in pond waters as a source of non-specific reactions to bovine tuberculin in New Zealand", "Studies on tuberculin sensitivity in the bovine", "Pathology and tuberculin sensitivity in cattle inoculated with Mycobacterium avium complex serotypes 6, 14 and 18", "The tuberculin test in cattle", "Immune reactions in cattle after immunization with a Mycobacterium paratuberculosis vaccine and implications for the diagnosis of M. paratuberculosis and M. bovis infections", NA, "Evaluation of the specificity of the γ-interferon test in Italian bovine tuberculosis-free herds", _x000D_
"Anergy to tuberculin in beef cattle", "Tuberculosis in attested herds caused by the human type tubercle bacillus", "Comparison of the specificity of human and bovine tuberculin PPD for testing cattle", "Mycobacterial antigen-specific antibody responses in bovine tuberculosis: an ELISA with potential to confirm disease status", "Comparison between a gamma-IFN assay and intradermal tuberculin test for the diagnosis of bovine tuberculosis in field trials in Brazil", "A marked difference in pathogenesis and immune response induced by different Mycobacterium tuberculosis genotypes", _x000D_
"Association of tuberculin-boosted antibody responses with pathology and cell-mediated immunity in cattle vaccinated with Mycobacterium bovis BCG and infected with M. bovis", "Investigations into an outbreak of tuberculosis in a flock of sheep in contact with tuberculous cattle", NA, "Evaluating the health status of herds based on tests applied to individuals", "The tuberculin test", "A pilot trial to evaluate the γ-interferon assay for the detection of Mycobacterium bovis infected cattle under Irish conditions", _x000D_
"The epidemiology of Mycobacterium bovis infections", "Pathogenesis and diagnosis of infections with Mycobacterium bovis in cattle", "Detection of Mycobacterium bovis infection in skin test-negative cattle with an assay for bovine interferon-gamma", "The diagnosis of bovine tuberculosis by blood testing", "Pathogenesis of tuberculosis in cattle", "The sensitivity of gross necropsy, caudal fold and comparative cervical tests for the diagnosis of bovine tuberculosis", "Transmission of Mycobacterium tuberculosis from human to cattle", _x000D_
"Bovine NK cells can produce gamma-interferon in response to the secreted mycobacterial proteins ESAT-6 and MPP14 but not in response to MPB70", "Field trials to determine a suitable injection dose of bovine PPD tuberculin for the diagnosis of bovine tuberculosis in naturally infected cattle", "A comparison of the accuracy of human and bovine tuberculin PPD for testing cattle with a comparative cervical test", "Tuberculin sensitivity of cattle inoculated with atypical mycobacteria isolated from cattle, feral pigs and trough water", _x000D_
"An ELISA for detection of anergic tuberculous cattle", "The potential of the ESAT-6 antigen secreted by virulent mycobacteria for specific diagnosis of tuberculosis", "Mycobacterium bovis infection and tuberculosis in cattle", "Assessment of defined antigens for the diagnosis of bovine tuberculosis in skin test-reactor cattle", "Towards more accurate diagnosis of bovine tuberculosis using defined antigens", "Specific delayed-type hypersensitivity responses to ESAT-6 identify tuberculosis-infected cattle", _x000D_
"Immune responses in bovine tuberculosis: Towards new strategies for the diagnosis and control of disease", "A century of bovine tuberculosis 1888–1988: conquest and controversy", "Validity of intradermal tuberculin testing for the screening of tuberculosis in Madagascar", "Suppression of skin reactivity to bovine tuberculin in repeat tests", "Reciprocal cellular and humoral immune responses in bovine tuberculosis", "A sandwich enzyme immunoassay for bovine interferon – and its use for the detection of tuberculosis in cattle", _x000D_
"The gamma-interferon assay for diagnosis of bovine tuberculosis in cattle: conditions affecting the production of gamma-interferon in whole blood culture", "An evaluation of the gamma-interferon test for detecting bovine tuberculosis in cattle 8 to 28 days after tuberculin skin testing", "The population structure of Mycobacterium bovis in Great Britain: clonal expansion", "The tuberculin skin test", "Standardization of polymerase chain reaction for the detection of Mycobacterium tuberculosis complex organisms from bovines", _x000D_
NA, "Human tuberculosis in animals", "A fluorescence polarization assay for the detection of antibodies to Mycobacterium bovis in sera", "The effect of repeated tuberculin skin testing of cattle on immune responses and disease following experimental infection with Mycobacterium bovis", NA, "The immune spectrum of Mycobacterium bovis infections in some mammalian species: a review", "Bovine tuberculosis control and eradication programs in Australia and New Zealand", "Detection of Mycobacterium tuberculosis complex in cattle by PCR using milk, lymph node aspirates, and nasal swabs", _x000D_
"Development of diagnostic reagents to differentiate between Mycobacterium bovis BCG vaccination and M. bovis infection in cattle", NA, "Use of synthetic peptides derived from the antigens ESAT-6 and CFP-10 for differential diagnosis of bovine tuberculosis in cattle", "The interferon-gamma field trial: background, principles and progress", "Use of recombinant ESAT6:CFP-10 fusion protein for differentiation of infections of cattle by Mycobacterium bovis and by M. avium subsp. avium and M. avium subsp paratuberculosis", _x000D_
"Influence of pathological progression on the balance between cellular and humoral responses in bovine tuberculosis", "Influence of skin testing and overnight sample storage on blood-based diagnosis of bovine tuberculosis", "Comparison of sensitivity of the caudal fold skin test and commercial gamma-interferon assay for diagnosis of bovine tuberculosis", "Comparison of purified protein derivatives and effect of skin testing on results of a commercial gamma-interferon assay for diagnosis of tuberculosis in cattle", _x000D_
"In vitro immunodiagnostic assays for bovine tuberculosis", "Bovigam: an in vitro cellular diagnostic test for bovine tuberculosis", "Field comparison of the interferon-gamma assay and intradermal tuberculin test for the diagnosis of bovine tuberculosis", "A field evaluation of serological and cellular diagnostic tests for bovine tuberculosis", "An evaluation of an anamnestic ELISA for the detection of tuberculous cattle"), volume = c("20", "49", "85", "32", NA, NA, NA, NA, NA, NA, NA, NA, NA, "4", _x000D_
"85", "80", "108", "45", "40", "11", "149", "45", NA, NA, NA, NA, "70", "50", "40", "141", "20", NA, "101", "73", "81", "20", "56", "58", "49", "12", "82", "223", "3", "13", "43", "30", "18", NA, NA, "103", "100", "53", "70", "81", "70", NA, "102", "67", "69", "31", "141", "17", "108", "32", NA, "41", "7", "8", "13", "36", "58", "57", "31", "48", NA, "160", "53", "72", "96", "142", "46", "133", "72", "50", NA, "14", "40", "50", "40", "146", "135", NA, "81", "16", "43", "73", "58", "29", "53", "66", _x000D_
"175", "163", "146", "81", "41", "108", "9", "68", "62", "50", "67", "69", "69", "100", "125", "74", NA, "vol. 2", "87", "102", NA, "53", "40", "36", "6", NA, "8", "155", "11", "114", "155", "56", "13", "40", "81", "68", "31", "51"), author = c("Adams", "Amadori", "Amadori", "Ameni", "Anon", "Anon", "Anon", "Anon", NA, "Anon", "Anon", "Anon", "Anon", "Archetti", "Britton", "Buddle", "Buddle", "Byrne", "Caffrey", "Cagiola", "Charleston", "Christensen", NA, "Clifton-Hadley", "Clifton-Hadley", NA, "Cockle", _x000D_
"Cooney", "Corner", "Costello", "Cousins", "Cousins", "Dalley", "Dean", "Delahay", "de Lisle", "Doherty", "Doherty", "Doherty", "Domingo", "Donoghue", "Dunn", "Drobniewski", "Ewer", "Fend", "Fifis", "Fodstad", "Francis", "Francis", "Francis", "Garnier", "Goff", "González Llamazares", "Goodchild", "Goodchild", "Goodchild", "Gormley", "Griffin", "Grobler", "Hanna", "Hope", "Hoyle", "Hughes", "Ichiyama", "Independent Scientific Group on Cattle TB", "Inwald", "Karlson", "Katial", "Kaufmann", "Kazda", _x000D_
"Kerr", "Ketterer", "Kleeberg", "Köhler", "Krebs", "Lauzi", "Lepper", "Lesslie", "Lesslie", "Lightbody", "Lilenbaum", "López", "Lyashchenko", "Malone", "Martin", "Martin", "Monaghan", "Monaghan", "Morris", "Morrison", "Neill", "Neill", "Neill", "Norby", "Ocepek", "Olsen", "O’Reilly", "O’Reilly", "Pearson", "Plackett", "Pollock", "Pollock", "Pollock", "Pollock", "Pollock", "Pollock", "Pritchard", "Quirin", "Radunz", "Ritacco", "Rothel", "Rothel", "Ryan", "Smith", "Snider", "Sreedevi", NA, "Steele", _x000D_
"Surujballi", "Thom", NA, "Thorns", "Tweedle", "Vitale", "Vordermeier", NA, "Vordermeier", "Vordermeier", "Waters", "Welsh", "Whelan", "Whipple", "Whipple", "Wood", "Wood", "Wood", "Wood", "Yearsley"), year = c("2001", "2002", "2002", "2000", "1965", "1980", "2002", "2004", NA, "2004", "2005", "2005", "2005", "1996", "2005", "2001", "2005", "1992", "1994", "2004", "2001", "2000", NA, "2005", "1995", NA, "2002", "1997", "1994", "1997", "2001", "1998", "2004", "2005", "2001", "2001", "1995", "1995", _x000D_
"1996", "1995", "1997", "2005", "2003", "2006", "2005", "1992", "1977", "1947", "1958", "1978", "2003", "1996", "1999", "2001", "2001", "2003", "2004", "2005", "2002", "1992", "2005", "1990", "2005", "1988", "2004", "2003", "1962", "2001", "2005", "1988", "1946", "1981", "1960", "2001", "1997", "2000", "1977", "1960", "1975", "1998", "1999", "2003", "2004", "2003", "1987", "1992", "1994", "1997", "1994", "2000", "1994", "1994", "2001", "2004", "2005", "2005", "1986", "1975", "1977", "1989", "1997", _x000D_
"2002", "2000", "2001", "2003", "2005", "1988", "2001", "1985", "1991", "1990", "1992", "2000", "2003", "1982", "2004", NA, "1980", "2002", "2004", NA, "1983", "1994", "1998", "1999", NA, "2001", "2004", "2004", "2005", "2004", "1995", "2001", "1994", "2001", "1991", "1992", "1998"), journal.title = c("Revue Scientifique et Technique Office International des Épizooties", "Journal of Veterinary Medicine B", "Veterinary Microbiology", "Tropial Animal Health and Production", NA, NA, NA, NA, NA, NA, _x000D_
NA, NA, NA, "La Selezione Veterinaria", "Tuberculosis", "Veterinary Microbiology", "Veterinary Immunology and Immunopathology", "Irish Veterinary Journal", "Veterinary Microbiology", "Clinical and Diagnostic Laboratory Immunology", "Veterinary Record", "Preventive Veterinary Medicine", NA, NA, NA, NA, "Infection and Immunity", "Irish Veterinary Journal", "Veterinary Microbiology", "Veterinary Record", "Revue Scientifique et Technique", NA, "Veterinary Immunology and Immunopathology", "Infection and Immunity", _x000D_
"Tuberculosis", "Revue Scientifique et Technique", "American Journal of Veterinary Research", "Research in Veterinary Science", "Veterinary Immunology and Immunopathology", "Medicina Veterinaria", "Journal of Applied Microbiology", "Journal of the American Veterinary Medical Association", "The Lancet Infectious Diseases", "Clinical and Diagnostic Laboratory Immunology", "Journal of Clinical Microbiology", "Veterinary Microbiology", "Acta Veterinaria Scandinavica", NA, NA, "Veterinary Record", "Proceedings of the National Academy of Sciences USA", _x000D_
"Veterinary Immunology and Immunopathology", "Veterinary Microbiology", "Tuberculosis", "Research in Veterinary Science", NA, "Veterinary Immunology and Immunopathology", "Preventive Veterinary Medicine", "Onderstepoort Journal of Veterinary Research", "Veterinary Microbiology", "Clinical and Experimental Immunology", "Surveillance", "Veterinary Microbiology", "Microbiology and Immunology", NA, "Journal of Clinical Microbiology", "Advances in Veterinary Science", "Clinical and Diagnostic Laboratory Immunology", _x000D_
"Trends in Microbiology", "New Zealand Veterinary Journal", "Veterinary Record", "Australian Veterinary Journal", "Journal of the South African Veterinary Medical Association", "Journal of Veterinary Medicine B: Infectious Diseases and Veterinary Public Health", NA, "The Veterinary Journal", "Australian Veterinary Journal", "Veterinary Record", "Veterinary Record", "Veterinary Record", "Zentralbl Veterinarmed B", "Clinical and Experimental Immunology", "Infection and Immunity", "Journal of Veterinary Medicine B", _x000D_
NA, "Preventive Veterinary Medicine", "Veterinary Microbiology", "Irish Veterinary Journal", "Veterinary Microbiology", "Veterinary Record", "Veterinary Record", NA, "Tuberculosis", "Journal of Veterinary Diagnostic Investigation", "Journal of Clinical Microbiology", "Infection and Immunity", "Developments in Biological Standardization", "Irish Veterinary Journal", "Australian Veterinary Journal", "Australian Veterinary Journal", "Journal of Infectious Diseases", "The Veterinary Journal", "Veterinary Record", _x000D_
"Tuberculosis", "Journal of Clinical Microbiology", "Veterinary Immunology and Immunopathology", "Journal of Comparative Pathology", "Onderstepoort Journal of Veterinary Research", "Australian Veterinary Journal", "Research in Veterinary Science", "Australian Veterinary Journal", "Australian Veterinary Journal", "Research in Veterinary Science", "Proceedings of the National Academy of Sciences USA", "American Review of Respiratory Diseases", "Indian Journal of Animal Sciences", NA, NA, "Veterinary Microbiology", _x000D_
"Veterinary Immunology and Immunopathology", NA, "Veterinary Bulletin, Weybridge", "Veterinary Microbiology", "Journal of Clinical Microbiology", "Clinical and Diagnostic Laboratory Immunology", NA, "Clinical and Diagnostic Laboratory Immunology", "Veterinary Record", "Clinical and Diagnostic Laboratory Immunology", "Immunology", "Veterinary Record", "American Journal of Veterinary Research", "Journal of Veterinary Diagnosis and Investigation", "Veterinary Microbiology", "Tuberculosis", "Australian Veterinary Journal", _x000D_
"Veterinary Microbiology", "Irish Veterinary Journal"), series.title = c(NA, NA, NA, NA, "A Centenary of Animal Health 1865–1965", "The Report of the Chief Veterinary Officer", "British Pharmacopoeia (Veterinary) 2002", "Manual of Diagnostic Tests and Vaccines for Terrestrial Animals", NA, "Bovine Tuberculosis Eradication: Uniform Methods and Rules, effective January 1, 2005", "Annual Report for the Year Ending 30 June 2005", "National Bovine Tuberculosis Pest Management Strategy – National Operational Plan: 1 July 2005 to 30 June 2013 (version 1.0)", _x000D_
"Animal Health 2004. The Report of the Chief Veterinary Officer", NA, NA, NA, NA, NA, NA, NA, NA, NA, NA, "Mycobacterium bovis Infection in Animals and Humans", "Proceedings of the Second International Conference on Mycobacterium bovis", NA, NA, NA, NA, NA, NA, "Eradication of Bovine Tuberculosis from Australia: Key Management and Technical Aspects", NA, NA, NA, NA, NA, NA, NA, NA, NA, NA, NA, NA, NA, NA, NA, "Bovine Tuberculosis, including a Contrast with Human Tuberculosis", "Tuberculosis in Animals and Man", _x000D_
NA, NA, NA, NA, NA, NA, "Proceedings of the Annual Conference of the Society for Veterinary Epidemiology and Public Health", NA, NA, NA, NA, NA, NA, NA, NA, "An Epidemiological Investigation into Bovine Tuberculosis – Fourth Report", NA, NA, NA, NA, NA, NA, NA, NA, NA, "Bovine Tuberculosis in Cattle and Badgers", NA, NA, NA, NA, NA, NA, NA, NA, NA, "Veterinary Epidemiology: Principles and Methods", NA, NA, NA, NA, NA, NA, "Proceedings of the Society for Veterinary Epidemiology and Preventive Medicine", _x000D_
NA, NA, NA, NA, NA, NA, NA, NA, NA, NA, NA, NA, NA, NA, NA, NA, NA, NA, NA, NA, NA, NA, NA, NA, NA, NA, NA, NA, NA, NA, NA, NA, NA, NA, NA, NA, NA, NA, NA, NA, NA, NA, NA, NA, NA, NA), unstructured = c(NA, NA, NA, NA, NA, NA, NA, NA, "Anon, 2004b. Consolidated (English) version of Council Directive 64/432/EEC of 26 June 1964 on animal health problems affecting intra-Community trade in bovine animals and swine. Official Journal of the European Communities P121, 29.07.1964, p. 1977.", NA, NA, NA, NA, _x000D_
NA, NA, NA, NA, NA, NA, NA, NA, NA, "Christiansen, K., Goodchild, T., Vordermeier, M., Clifton-Hadley, R., Hewinson, G., 2002. Cost-effectiveness of using the gamma-interfer</t>
  </si>
  <si>
    <t>S0034528806000026</t>
  </si>
  <si>
    <t>list(date = "2006-10-01", content.version = "tdm", delay.in.days = 0, URL = "https://www.elsevier.com/tdm/userlicense/1.0/")</t>
  </si>
  <si>
    <t>10.1016/j.prevetmed.2018.03.008</t>
  </si>
  <si>
    <t>1-8</t>
  </si>
  <si>
    <t>Evaluation of a multiplex immunoassay for bovine respiratory syncytial virus and bovine coronavirus antibodies in bulk tank milk against two indirect ELISAs using latent class analysis</t>
  </si>
  <si>
    <t>list(given = c("Ingrid", "Nils", "Maria", "Liv", "Gordon", "Neil", "Amanda", "Ane"), family = c("Toftaker", "Toft", "Stokstad", "Sølverød", "Harkiss", "Watt", "O’ Brien", "Nødtvedt"), sequence = c("first", "additional", "additional", "additional", "additional", "additional", "additional", "additional"), ORCID = c(NA, "https://orcid.org/0000-0002-0265-3764", NA, NA, NA, NA, NA, NA), authenticated.orcid = c(NA, FALSE, NA, NA, NA, NA, NA, NA))</t>
  </si>
  <si>
    <t>list(URL = c("https://api.elsevier.com/content/article/PII:S0167587717307961?httpAccept=text/xml", "https://api.elsevier.com/content/article/PII:S0167587717307961?httpAccept=text/plain"), content.type = c("text/xml", "text/plain"), content.version = c("vor", "vor"), intended.application = c("text-mining", "text-mining"))</t>
  </si>
  <si>
    <t>list(key = c("10.1016/j.prevetmed.2018.03.008_bib0005", "10.1016/j.prevetmed.2018.03.008_bib0010", "10.1016/j.prevetmed.2018.03.008_bib0015", "10.1016/j.prevetmed.2018.03.008_bib0020", "10.1016/j.prevetmed.2018.03.008_bib0025", "10.1016/j.prevetmed.2018.03.008_bib0030", "10.1016/j.prevetmed.2018.03.008_bib0035", "10.1016/j.prevetmed.2018.03.008_bib0040", "10.1016/j.prevetmed.2018.03.008_bib0045", "10.1016/j.prevetmed.2018.03.008_bib0050", "10.1016/j.prevetmed.2018.03.008_bib0055", "10.1016/j.prevetmed.2018.03.008_bib0060", _x000D_
"10.1016/j.prevetmed.2018.03.008_bib0065", "10.1016/j.prevetmed.2018.03.008_bib0070", "10.1016/j.prevetmed.2018.03.008_bib0075", "10.1016/j.prevetmed.2018.03.008_bib0080", "10.1016/j.prevetmed.2018.03.008_bib0085", "10.1016/j.prevetmed.2018.03.008_bib0090", "10.1016/j.prevetmed.2018.03.008_bib0095", "10.1016/j.prevetmed.2018.03.008_bib0100", "10.1016/j.prevetmed.2018.03.008_bib0105", "10.1016/j.prevetmed.2018.03.008_bib0110", "10.1016/j.prevetmed.2018.03.008_bib0115", "10.1016/j.prevetmed.2018.03.008_bib0120", _x000D_
"10.1016/j.prevetmed.2018.03.008_bib0125", "10.1016/j.prevetmed.2018.03.008_bib0130", "10.1016/j.prevetmed.2018.03.008_bib0135", "10.1016/j.prevetmed.2018.03.008_bib0140", "10.1016/j.prevetmed.2018.03.008_bib0145", "10.1016/j.prevetmed.2018.03.008_bib0150", "10.1016/j.prevetmed.2018.03.008_bib0155"), doi.asserted.by = c("crossref", NA, "crossref", "crossref", "crossref", "crossref", "crossref", "crossref", "crossref", "crossref", "crossref", "crossref", "crossref", "crossref", "crossref", "crossref", _x000D_
"crossref", "crossref", NA, "crossref", "crossref", NA, NA, "crossref", "crossref", "crossref", "crossref", "crossref", "crossref", "crossref", "crossref"), first.page = c("163", NA, "123", "145", "83", "68", "177", "61", "107", "5139", "167", "15", "47", "37", "1", "1061", "79", "53", NA, "322", "349", NA, NA, "19", "244", "73", "6483", "527", "959", "153", "252"), DOI = c("10.1186/BF03546976", NA, "10.1016/j.cvfa.2009.10.003", "10.1016/j.prevetmed.2004.12.005", "10.1016/S0167-5877(00)00118-5", _x000D_
"10.1016/j.vetmic.2011.02.027", "10.1177/104063879500700202", "10.1016/S0167-5877(00)00117-3", "10.1016/S0167-5877(00)00119-7", "10.3168/jds.2009-2224", "10.2307/2530508", "10.1186/1746-6148-10-15", "10.1136/vr.102403", "10.1016/j.prevetmed.2017.01.006", "10.1186/BF03549652", "10.1001/jama.282.11.1061", "10.1136/vr.c6106", "10.1016/j.prevetmed.2015.10.009", NA, "10.1177/104063879300500303", "10.1016/j.cvfa.2010.04.005", NA, NA, "10.1016/j.prevetmed.2005.01.006", "10.1016/j.prevetmed.2007.01.003", _x000D_
"10.1016/j.prevetmed.2016.09.003", "10.3168/jds.2017-12605", "10.1136/vr.144.19.527", "10.2307/2530967", "10.1051/vetres:2006053", "10.1093/ajcp/93.2.252"), article.title = c("Bovine coronavirus as the causative agent of winter dysentery: serological evidence", NA, "Bovine coronavirus associated syndromes", "Estimation of diagnostic-test sensitivity and specificity through Bayesian modeling", "Herd-level interpretation of test results for epidemiologic studies of animal diseases", "Using latent class analysis to estimate the test characteristics of the γ-interferon test, the single intradermal comparative tuberculin test and a multiplex immunoassay under Irish conditions", _x000D_
"Evaluation and application of an indirect ELISA for the detection of antibodies to bovine respiratory syncytial virus in milk, bulk milk, and serum", "Estimation of sensitivity and specificity of diagnostic tests and disease prevalence when the true disease state is unknown", "Conditional dependence between tests affects the diagnosis and surveillance of animal diseases", "Respiratory infections in Norwegian dairy calves", "Estimating the error rates of diagnostic tests", "Occurrence and phylogenetic analysis of bovine respiratory syncytial virus in outbreaks of respiratory disease in Norway", _x000D_
"Association between the level of antibodies in bulk tank milk and bovine respiratory syncytial virus exposure in the herd", "STARD-BLCM: Standards for the Reporting of Diagnostic accuracy studies that use Bayesian Latent Class Models", "Bovine respiratory syncytial virus (BRSV): a review", "Empirical evidence of design-related bias in studies of diagnostic tests", "Prevalence of Coxiella burnetii infection in Dutch dairy herds based on testing bulk tank milk and individual samples by PCR and ELISA", _x000D_
"Predicting within-herd prevalence of infection with bovine leukemia virus using bulk-tank milk antibody levels", "Serological analysis of tuberculosis in goats by use of the Enferplex Caprine TB Multiplex Test", "Characteristic differences in reverse transcription-polymerase chain reaction products of ovine, bovine, and human respiratory syncytial viruses", "Bovine respiratory coronavirus: The Veterinary clinics of North America", NA, NA, "Diagnosing diagnostic tests: evaluating the assumptions underlying the estimation of sensitivity and specificity in the absence of a gold standard", _x000D_
"Assessing the convergence of Markov Chain Monte Carlo methods: an example from evaluation of diagnostic tests in absence of a gold standard", "Bovine respiratory syncytial virus and bovine coronavirus antibodies in bulk tank milk-risk factors and spatial analysis", "A cohort study of the effect of winter dysentery on herd-level milk production", "Nationwide survey of antibodies to bovine coronavirus in bulk milk from Swedish dairy herds", "The effect of conditional dependence on the evaluation of diagnostic tests", _x000D_
"Bovine respiratory syncytial virus infection", "Evaluating diagnostic tests with imperfect standards"), volume = c("32", NA, "26", "68", "45", "151", "7", "45", "45", "92", "36", "10", "175", "138", "41", "282", "168", "122", "24", "5", "26", NA, NA, "68", "79", "133", "100", "144", "41", "38", "93"), author = c("Alenius", "Anon", "Boileau", "Branscum", "Christensen", "Clegg", "Elvander", "Enøe", "Gardner", "Gulliksen", "Hui", "Klem", "Klem", "Kostoulas", "Larsen", "Lijmer", "Muskens", "Nekouei", _x000D_
"O’Brien", "Oberst", "Saif", "Svanova", "Svanova", "Toft", "Toft", "Toftaker", "Toftaker", "Tråvén", "Vacek", "Valarcher", "Valenstein"), year = c("1991", "2015", "2010", "2005", "2000", "2011", "1995", "2000", "2000", "2009", "1980", "2014", "2014", "2017", "2000", "1999", "2011", "2015", "2017", "1993", "2010", "2018", "2018", "2005", "2007", "2016", "2017", "1999", "1985", "2007", "1990"), journal.title = c("Acta Vet. Scand.", NA, "Vet. Clin. North Am. Food Anim. Pract.", "Prev. Vet. Med.", _x000D_
"Prev. Vet. Med.", "Vet. Microbiol.", "J. Vet. Diagn. Invest.", "Prev. Vet. Med.", "Prev. Vet. Med.", "J. Dairy Sci.", "Biometrics", "BMC Vet. Res.", "Vet. Rec.", "Prev. Vet. Med.", "Acta Vet. Scand.", "JAMA", "Vet. Rec.", "Prev. Vet. Med.", "Clin. Vaccine Immunol.", "J. Vet. Diagn. Invest.", "Food Anim. Pract.", NA, NA, "Prev. Vet. Med.", "Prev. Vet. Med.", "Prev. Vet. Med.", "J. Dairy Sci.", "Vet. Rec.", "Biometrics", "Vet. Res.", "Am. J. Clin. Pathol."), series.title = c(NA, "Key Numbers from the Norwegian Dairy Herd Recording System. Annual Report 2014", _x000D_
NA, NA, NA, NA, NA, NA, NA, NA, NA, NA, NA, NA, NA, NA, NA, NA, NA, NA, NA, "Svanova Manual. Bovine coronavirus Antibodytest", "Svanova Manual. Bovine Respiratory Syncytial Virus Antibody Test", NA, NA, NA, NA, NA, NA, NA, NA))</t>
  </si>
  <si>
    <t>S0167587717307961</t>
  </si>
  <si>
    <t>list(name = c("The Research Council of Norway", "The Norwegian Research Funding for Agriculture and Food Industry", "TINE SA"))</t>
  </si>
  <si>
    <t>list(date = "2018-06-01", content.version = "tdm", delay.in.days = 0, URL = "https://www.elsevier.com/tdm/userlicense/1.0/")</t>
  </si>
  <si>
    <t>list(value = c("Elsevier", "Evaluation of a multiplex immunoassay for bovine respiratory syncytial virus and bovine coronavirus antibodies in bulk tank milk against two indirect ELISAs using latent class analysis", "Preventive Veterinary Medicine", "https://doi.org/10.1016/j.prevetmed.2018.03.008", "article", "© 2018 Elsevier B.V. All rights reserved."), name = c("publisher", "articletitle", "journaltitle", "articlelink", "content_type", "copyright"), label = c("This article is maintained by", "Article Title", _x000D_
"Journal Title", "CrossRef DOI link to publisher maintained version", "Content Type", "Copyright"))</t>
  </si>
  <si>
    <t>Journal of Veterinary Diagnostic Investigation</t>
  </si>
  <si>
    <t>10.1177/104063871002200211</t>
  </si>
  <si>
    <t>1040-6387,1943-4936</t>
  </si>
  <si>
    <t>238-241</t>
  </si>
  <si>
    <t>SAGE Publications</t>
  </si>
  <si>
    <t>Evaluation of a Commercial Real-Time Reverse Transcription Polymerase Chain Reaction Kit for the Diagnosis of&lt;i&gt;Bovine Respiratory Syncytial Virus&lt;/i&gt;Infection</t>
  </si>
  <si>
    <t>&lt;jats:p&gt;Recently a commercial real-time reverse transcription polymerase chain reaction (RT-PCR) kit has been marketed for the detection of Bovine respiratory syncytial virus (BRSV). However, diagnostic interpretation of the results of this kit requires its comparison to commonly used methods. Therefore, the objective of this study was to evaluate the performance of this kit in comparison with the conventional direct fluorescent antibody test (FAT). Twenty BRSV strains and 14 heterologous bovine viruses were used to check the kit's sensitivity and specificity. The efficiency and detection limit of the kit were determined by testing dilution series of a BRSV strain. The comparison between real-time RT-PCR kit and FAT was performed with 94 clinical samples from calves with clinical signs of respiratory disease including lung tissues (n = 55), transtracheal aspiration samples (n = 20), and nasal swab samples (n = 19). All of the BRSV strains tested were detected by real-time RT-PCR. No cross-reaction was shown with the 14 heterologous bovine viruses. The real-time RT-PCR was 99.3% efficient with a detection limit of 0.1 TCID&lt;jats:sub&gt;50&lt;/jats:sub&gt;(50% tissue culture infective dose). The results of real-time RT-PCR and FAT were concordant for 65 of the 94 clinical samples tested. The remaining 29 clinical samples were positive by real-time RT-PCR and negative by FAT, demonstrating the higher sensitivity of real-time RT-PCR. In conclusion, the kit evaluated in this study was sensitive, specific, and had a low threshold of detection. Furthermore, the use of this kit instead of FAT allows an improvement of the sensitivity for the detection of BRSV in clinical samples.&lt;/jats:p&gt;</t>
  </si>
  <si>
    <t>J VET Diagn Invest</t>
  </si>
  <si>
    <t>list(given = c("Edouard", "Cyril", "Eric Le", "Catherine", "Henri", "Alain", "Sébastien"), family = c("Timsit", "Maingourd", "Dréan", "Belloc", "Seegers", "Douart", "Assié"), sequence = c("first", "additional", "additional", "additional", "additional", "additional", "additional"), affiliation.name = c("Department of INRA, Veterinary School, UMR 1300 Unit of Bio-aggression, Epidemiology and Risk Analysis, Nantes, France", "Department of Laboratoire d'Analyses Sèvres Atlantique, Niort, France", _x000D_
"Department of Institute in Health-Agro-Environment, Rennes, France", "Department of INRA, Veterinary School, UMR 1300 Unit of Bio-aggression, Epidemiology and Risk Analysis, Nantes, France", "Department of INRA, Veterinary School, UMR 1300 Unit of Bio-aggression, Epidemiology and Risk Analysis, Nantes, France", "Department of Farm Animal Health and Public Health, Veterinary School, Nantes, France.", "Department of INRA, Veterinary School, UMR 1300 Unit of Bio-aggression, Epidemiology and Risk Analysis, Nantes, France"_x000D_
))</t>
  </si>
  <si>
    <t>list(URL = c("https://journals.sagepub.com/doi/pdf/10.1177/104063871002200211", "https://journals.sagepub.com/doi/full-xml/10.1177/104063871002200211", "https://journals.sagepub.com/doi/pdf/10.1177/104063871002200211"), content.type = c("application/pdf", "application/xml", "unspecified"), content.version = c("vor", "vor", "vor"), intended.application = c("text-mining", "text-mining", "similarity-checking"))</t>
  </si>
  <si>
    <t>list(key = c("bibr1-104063871002200211", "bibr2-104063871002200211", "bibr3-104063871002200211", "bibr4-104063871002200211", "bibr5-104063871002200211", "bibr6-104063871002200211", "bibr7-104063871002200211", "bibr8-104063871002200211", "bibr9-104063871002200211", "bibr10-104063871002200211", "bibr11-104063871002200211", "bibr12-104063871002200211", "bibr13-104063871002200211", "bibr14-104063871002200211", "bibr15-104063871002200211", "bibr16-104063871002200211", "bibr17-104063871002200211", "bibr18-104063871002200211", _x000D_
"bibr19-104063871002200211", "bibr20-104063871002200211"), doi.asserted.by = c("publisher", "crossref", "publisher", "publisher", NA, "publisher", "publisher", "crossref", "publisher", "publisher", "publisher", "publisher", "publisher", "publisher", "publisher", "publisher", "publisher", "publisher", "publisher", NA), DOI = c("10.1016/S0749-0720(15)30307-8", "10.2460/javma.1986.189.01.66", "10.1016/j.jviromet.2005.01.008", "10.1177/001316446002000104", NA, "10.1136/vr.129.15.339-a", "10.1016/j.jviromet.2004.09.016", _x000D_
"10.2460/ajvr.1986.47.01.143", "10.2307/2529310", "10.1186/BF03549652", "10.1177/104063879901100505", "10.1128/jcm.31.5.1237-1240.1993", "10.1007/BF01317811", "10.1128/JCM.37.6.1858-1862.1999", "10.1128/JVI.74.22.10714-10728.2000", "10.1051/vetres:2006053", "10.1016/S0163-4453(94)90866-4", "10.1128/jcm.32.9.2225-2231.1994", "10.1016/j.vetmic.2007.07.005", NA), first.page = c(NA, "66", NA, NA, "888", NA, NA, "143", NA, NA, NA, NA, NA, NA, NA, NA, NA, NA, NA, "15"), volume = c(NA, "189", NA, NA, "88", _x000D_
NA, NA, "47", NA, NA, NA, NA, NA, NA, NA, NA, NA, NA, NA, NA), author = c(NA, "Baker JC", NA, NA, "Dubovi EJ", NA, NA, "Kimman TG", NA, NA, NA, NA, NA, NA, NA, NA, NA, NA, NA, "World Organization for Animal Health (OIE)"), year = c(NA, "1986", NA, NA, "1993", NA, NA, "1986", NA, NA, NA, NA, NA, NA, NA, NA, NA, NA, NA, "2000"), journal.title = c(NA, "J Am Vet Med Assoc", NA, NA, "Vet Med", NA, NA, "Am J Vet Res", NA, NA, NA, NA, NA, NA, NA, NA, NA, NA, NA, NA), volume.title = c(NA, NA, NA, NA, NA, _x000D_
NA, NA, NA, NA, NA, NA, NA, NA, NA, NA, NA, NA, NA, NA, "Manual of standards for diagnostic tests and vaccines, ed. OIE Biological Standards Commission"), edition = c(NA, NA, NA, NA, NA, NA, NA, NA, NA, NA, NA, NA, NA, NA, NA, NA, NA, NA, NA, "4"))</t>
  </si>
  <si>
    <t>2010-03-01</t>
  </si>
  <si>
    <t>list(date = "2010-03-01", content.version = "tdm", delay.in.days = 0, URL = "https://journals.sagepub.com/page/policies/text-and-data-mining-license")</t>
  </si>
  <si>
    <t>10.1016/j.prevetmed.2018.07.008</t>
  </si>
  <si>
    <t>136-144</t>
  </si>
  <si>
    <t>Serological monitoring on milk and serum samples in a BVD eradication program: A field study in Belgium showing antibody ELISA performances and epidemiological aspects</t>
  </si>
  <si>
    <t>list(given = c("Jean-Baptiste", "Miet", "Camille", "Sophie", "Gilles", "Yves", "Brigitte"), family = c("Hanon", "De Baere", "de la Ferté", "Roelandt", "Guillot", "Van der Stede", "Cay"), sequence = c("first", "additional", "additional", "additional", "additional", "additional", "additional"), ORCID = c(NA, NA, NA, NA, "https://orcid.org/0000-0003-0675-8325", NA, NA), authenticated.orcid = c(NA, NA, NA, NA, FALSE, NA, NA))</t>
  </si>
  <si>
    <t>list(URL = c("https://api.elsevier.com/content/article/PII:S0167587717306438?httpAccept=text/xml", "https://api.elsevier.com/content/article/PII:S0167587717306438?httpAccept=text/plain"), content.type = c("text/xml", "text/plain"), content.version = c("vor", "vor"), intended.application = c("text-mining", "text-mining"))</t>
  </si>
  <si>
    <t>list(issue = c("3", "8", "4", "1", NA, "3", "1", NA, "5", "3", "26", NA, NA, "5", "1", NA, "7", NA, "32", "3", "1-2", "1"), key = c("10.1016/j.prevetmed.2018.07.008_bib0005", "10.1016/j.prevetmed.2018.07.008_bib0010", "10.1016/j.prevetmed.2018.07.008_bib0015", "10.1016/j.prevetmed.2018.07.008_bib0020", "10.1016/j.prevetmed.2018.07.008_bib0025", "10.1016/j.prevetmed.2018.07.008_bib0030", "10.1016/j.prevetmed.2018.07.008_bib0035", "10.1016/j.prevetmed.2018.07.008_bib0040", "10.1016/j.prevetmed.2018.07.008_bib0045", _x000D_
"10.1016/j.prevetmed.2018.07.008_bib0050", "10.1016/j.prevetmed.2018.07.008_bib0055", "10.1016/j.prevetmed.2018.07.008_bib0060", "10.1016/j.prevetmed.2018.07.008_bib0065", "10.1016/j.prevetmed.2018.07.008_bib0070", "10.1016/j.prevetmed.2018.07.008_bib0075", "10.1016/j.prevetmed.2018.07.008_bib0080", "10.1016/j.prevetmed.2018.07.008_bib0085", "10.1016/j.prevetmed.2018.07.008_bib0090", "10.1016/j.prevetmed.2018.07.008_bib0095", "10.1016/j.prevetmed.2018.07.008_bib0100", "10.1016/j.prevetmed.2018.07.008_bib0105", _x000D_
"10.1016/j.prevetmed.2018.07.008_bib0110"), doi.asserted.by = c("crossref", "crossref", "crossref", "crossref", "crossref", "crossref", "crossref", "crossref", "crossref", "crossref", "crossref", NA, NA, "crossref", "crossref", "crossref", "crossref", "crossref", "crossref", "crossref", "crossref", "crossref"), first.page = c("371", "236", "329", "98", "37", "511", "149", "32", "111", "424", "795", "121", NA, "427", "21", "159", "269", "55", "6140", "330", "3", "28"), DOI = c("10.1016/j.tvjl.2011.03.004", _x000D_
"10.1136/vr.149.8.236", "10.1016/S0378-1135(01)00322-4", "10.1016/j.vetmic.2013.11.004", "10.1177/001316446002000104", "10.1177/1040638711403412", "10.1016/j.prevetmed.2014.07.007", "10.1186/s13028-015-0125-z", "10.1136/vr.144.5.111", "10.1016/j.tvjl.2013.12.005", "10.1136/vr.152.26.795", NA, NA, "10.1177/104063870601800501", "10.1186/s12917-016-0932-0", "10.2307/2529310", "10.1111/avj.12188", "10.1016/j.prevetmed.2005.07.018", "10.1016/j.vaccine.2007.01.110", "10.1016/j.tvjl.2009.12.013", "10.1016/j.prevetmed.2005.08.015", _x000D_
"10.1016/j.prevetmed.2012.07.005"), article.title = c("Antibody responses against non-structural protein 3 of bovine viral diarrhoea virus in milk and serum samples from animals immunised with an inactivated vaccine", "Assessing the within-herd prevalence of cows antibody-positive to bovine viral diarrhoea virus with a blocking ELISA on bulk tank milk", "Evaluation of a blocking ELISA for the detection of bovine viral diarrhoea virus (BVDV) antibodies in serum and milk", "Sheep persistently infected with Border disease readily transmit virus to calves seronegative to BVD virus", _x000D_
"A coefficient of agreement for nominal scales", "Use of sentinel serology in a Bovine viral diarrhea virus eradication program", "Stochastic simulation modeling to determine time to detect Bovine Viral Diarrhea antibodies in bulk tank milk", "Challenges for bovine viral diarrhoea virus antibody detection in bulk milk by antibody enzyme-linked immunosorbent assays due to changes in milk production levels", "Level and duration of serum antibodies in cattle infected experimentally and naturally with bovine virus diarrhoea virus", _x000D_
"Evaluation of long-term antibody responses to two inactivated bovine viral diarrhoea virus (BVDV) vaccines", "Antibody responses of naïve cattle to two inactivated bovine viral diarrhoea virus vaccines, measured by indirect and blocking ELISAS and virus neutralisation", "Separation of a soluble antigen and infectious particles of Bovine viral diarrhea viruses and their relationship to hog cholera", "Evaluation of 16 commercial antibody ELISAs for the detection of bovine viral diarrhea virus–specific antibodies in serum and milk using well-characterized sample panels", _x000D_
"Test strategies in bovine viral diarrhea virus control and eradication campaigns in Europe", "Influence of border disease virus (BDV) on serological surveillance within the bovine virus diarrhea (BVD) eradication program in Switzerland", "The measurement of observer agreement for categorical data", "Milk as a diagnostic sample for a commercially available ELISA to identify bovine viral diarrhoea (BVD) antibodies in dairy herds", "Characteristics in the epidemiology of bovine viral diarrhea virus (BVDV) of relevance to control", _x000D_
"Evaluation of the induction of NS3 specific BVDV antibodies using a commercial inactivated BVDV vaccine in immunization and challenge trials", "Antibody responses to inactivated vaccines and natural infection in cattle using bovine viral diarrhoea virus ELISA kits: assessment of potential to differentiate infected and vaccinated animals", "Selection and use of laboratory diagnostic assays in BVD control programmes", "Serological and virological BVDV prevalence and risk factor analysis for herds to be BVDV seropositive in Belgian cattle herds"_x000D_
), volume = c("191", "149", "80", "168", "20", "23", "117", "57", "144", "199", "28", "27", "1", "18", "13", "33", "92", "72", "25", "187", "72", "108"), author = c("Alvarez", "Beaudeau", "Beaudeau", "Braun", "Cohen", "Corbett", "Foddai", "Foddai", "Fredriksen", "González", "Graham", "Gutekunst", "Hanon", "Houe", "Kaiser", "Landis", "Lanyon", "Lindberg", "Makoschey", "Raue", "Sandvik", "Sarrazin"), year = c("2012", "2001", "2001", "2014", "1960", "2011", "2014", "2015", "1999", "2013", "2003", "1963", _x000D_
"2017", "2006", "2017", "1977", "2014", "2005", "2007", "2011", "2005", "2013"), journal.title = c("Vet. J.", "Vet. Rec.", "Vet. Microbiol.", "Vet Microbiol.", "Educ. Psychol. Meas.", "J. Vet. Diagn. Invest.", "Prev. Vet. Med.", "Acta Vet. Scand.", "Vet. Rec.", "Vet. J.", "Vet. Rec.", "Can. J. Comp. Med. Vet. Sci.", "J. Vet. Diagn. Invest.", "J. Vet. Diagn. Invest.", "BMC Vet. Res.", "Biometrics", "Aust. Vet. J.", "Prev. Vet. Med.", "Vaccine", "Vet. J.", "Prev. Vet. Med.", "Prev. Vet. Med."))</t>
  </si>
  <si>
    <t>S0167587717306438</t>
  </si>
  <si>
    <t>list(name = "Animal Health Funds of the Belgian Federal Public Service for Health, Food chain safety and Environment.")</t>
  </si>
  <si>
    <t>list(date = "2018-11-01", content.version = "tdm", delay.in.days = 0, URL = "https://www.elsevier.com/tdm/userlicense/1.0/")</t>
  </si>
  <si>
    <t>list(value = c("Elsevier", "Serological monitoring on milk and serum samples in a BVD eradication program: A field study in Belgium showing antibody ELISA performances and epidemiological aspects", "Preventive Veterinary Medicine", "https://doi.org/10.1016/j.prevetmed.2018.07.008", "article", "© 2018 Elsevier B.V. All rights reserved."), name = c("publisher", "articletitle", "journaltitle", "articlelink", "content_type", "copyright"), label = c("This article is maintained by", "Article Title", "Journal Title", _x000D_
"CrossRef DOI link to publisher maintained version", "Content Type", "Copyright"))</t>
  </si>
  <si>
    <t>2018-10</t>
  </si>
  <si>
    <t>10.1016/j.prevetmed.2018.07.009</t>
  </si>
  <si>
    <t>Epidemiological and ultrasonographic investigation of bovine fascioliasis in smallholder production system in Eastern Nile Delta of Egypt</t>
  </si>
  <si>
    <t>list(given = c("Hend M.", "Yasser S.", "Shaimaa M.", "Nader M."), family = c("El Damaty", "Mahmmod", "Gouda", "Sobhy"), sequence = c("first", "additional", "additional", "additional"), ORCID = c(NA, "https://orcid.org/0000-0002-1975-3454", NA, NA), authenticated.orcid = c(NA, FALSE, NA, NA))</t>
  </si>
  <si>
    <t>list(URL = c("https://api.elsevier.com/content/article/PII:S016758771830182X?httpAccept=text/xml", "https://api.elsevier.com/content/article/PII:S016758771830182X?httpAccept=text/plain"), content.type = c("text/xml", "text/plain"), content.version = c("vor", "vor"), intended.application = c("text-mining", "text-mining"))</t>
  </si>
  <si>
    <t>list(key = c("10.1016/j.prevetmed.2018.07.009_bib0005", "10.1016/j.prevetmed.2018.07.009_bib0010", "10.1016/j.prevetmed.2018.07.009_bib0015", "10.1016/j.prevetmed.2018.07.009_bib0020", "10.1016/j.prevetmed.2018.07.009_bib0025", "10.1016/j.prevetmed.2018.07.009_bib0030", "10.1016/j.prevetmed.2018.07.009_bib0035", "10.1016/j.prevetmed.2018.07.009_bib0040", "10.1016/j.prevetmed.2018.07.009_bib0045", "10.1016/j.prevetmed.2018.07.009_bib0050", "10.1016/j.prevetmed.2018.07.009_bib0055", "10.1016/j.prevetmed.2018.07.009_bib0060", _x000D_
"10.1016/j.prevetmed.2018.07.009_bib0065", "10.1016/j.prevetmed.2018.07.009_bib0070", "10.1016/j.prevetmed.2018.07.009_bib0075", "10.1016/j.prevetmed.2018.07.009_bib0080", "10.1016/j.prevetmed.2018.07.009_bib0085", "10.1016/j.prevetmed.2018.07.009_bib0090", "10.1016/j.prevetmed.2018.07.009_bib0095", "10.1016/j.prevetmed.2018.07.009_bib0100", "10.1016/j.prevetmed.2018.07.009_bib0105", "10.1016/j.prevetmed.2018.07.009_bib0110", "10.1016/j.prevetmed.2018.07.009_bib0115", "10.1016/j.prevetmed.2018.07.009_bib0120", _x000D_
"10.1016/j.prevetmed.2018.07.009_bib0125", "10.1016/j.prevetmed.2018.07.009_bib0130", "10.1016/j.prevetmed.2018.07.009_bib0135", "10.1016/j.prevetmed.2018.07.009_bib0140", "10.1016/j.prevetmed.2018.07.009_bib0145", "10.1016/j.prevetmed.2018.07.009_bib0150", "10.1016/j.prevetmed.2018.07.009_bib0155", "10.1016/j.prevetmed.2018.07.009_bib0160", "10.1016/j.prevetmed.2018.07.009_bib0165", "10.1016/j.prevetmed.2018.07.009_bib0170", "10.1016/j.prevetmed.2018.07.009_bib0175", "10.1016/j.prevetmed.2018.07.009_bib0180", _x000D_
"10.1016/j.prevetmed.2018.07.009_bib0185", "10.1016/j.prevetmed.2018.07.009_bib0190", "10.1016/j.prevetmed.2018.07.009_bib0195", "10.1016/j.prevetmed.2018.07.009_bib0200", "10.1016/j.prevetmed.2018.07.009_bib0205", "10.1016/j.prevetmed.2018.07.009_bib0210", "10.1016/j.prevetmed.2018.07.009_bib0215", "10.1016/j.prevetmed.2018.07.009_bib0220", "10.1016/j.prevetmed.2018.07.009_bib0225", "10.1016/j.prevetmed.2018.07.009_bib0230", "10.1016/j.prevetmed.2018.07.009_bib0235", "10.1016/j.prevetmed.2018.07.009_bib0240", _x000D_
"10.1016/j.prevetmed.2018.07.009_bib0245", "10.1016/j.prevetmed.2018.07.009_bib0250", "10.1016/j.prevetmed.2018.07.009_bib0255", "10.1016/j.prevetmed.2018.07.009_bib0260", "10.1016/j.prevetmed.2018.07.009_bib0265", "10.1016/j.prevetmed.2018.07.009_bib0270", "10.1016/j.prevetmed.2018.07.009_bib0275", "10.1016/j.prevetmed.2018.07.009_bib0280", "10.1016/j.prevetmed.2018.07.009_bib0285", "10.1016/j.prevetmed.2018.07.009_bib0290"), doi.asserted.by = c("crossref", NA, NA, "crossref", "crossref", "crossref", _x000D_
NA, "crossref", NA, NA, NA, "crossref", NA, NA, "crossref", "crossref", "crossref", NA, NA, NA, "crossref", "crossref", "crossref", "crossref", "crossref", NA, "crossref", "crossref", "crossref", "crossref", "crossref", NA, "crossref", "crossref", "crossref", "crossref", "crossref", "crossref", "crossref", "crossref", "crossref", "crossref", "crossref", NA, "crossref", "crossref", NA, NA, NA, "crossref", "crossref", NA, "crossref", "crossref", NA, NA, NA, "crossref"), first.page = c("623", NA, "591", _x000D_
"537", "122", "44", "600", "337", "129", "5", "319", "117", NA, "1", "415", "279", "1241", "13", "139", "317", "15", "278", "1", "90", "181", "40", "51", "555", "25", "77", "188", "342", "381", "59", "76", "1555", "512", "157", "611", "144", "141", "160", "51", NA, "522", "468", "213", "5", "23", "1", "41", "182", "555", "1555", "113", "200", NA, "285"), DOI = c("10.1186/s13071-016-1898-2", NA, NA, "10.1136/vr.137.21.537", "10.1136/vr.144.5.122", "10.1016/j.vetpar.2008.01.035", NA, "10.1016/S0304-4017(02)00016-X", _x000D_
NA, NA, NA, "10.4102/jsava.v74i4.523", NA, NA, "10.1007/s00580-010-1109-z", "10.1016/j.vetpar.2005.10.008", "10.14202/vetworld.2017.1241-1249", NA, NA, NA, "10.1016/j.jksus.2009.12.003", "10.1016/j.vetpar.2009.03.032", "10.1016/j.vas.2017.06.001", "10.1007/s12639-016-0755-8", "10.1016/j.vetpar.2015.07.018", NA, "10.1016/S0304-4017(03)00111-0", "10.1007/s11259-009-9204-9", "10.1007/s11250-008-9150-5", "10.1016/j.vetpar.2014.12.019", "10.1016/j.tvjl.2009.08.003", NA, "10.1017/S0022149X07850231", "10.1016/j.exppara.2013.10.010", _x000D_
"10.4269/ajtmh.15-0030", "10.1007/s11250-012-0105-5", "10.1111/j.1439-0442.2007.00989.x", "10.1016/j.vetpar.2005.04.028", "10.1007/s11250-005-4301-4", "10.1016/j.vetpar.2015.09.024", "10.1016/j.ijpddr.2016.06.004", "10.1186/s13071-015-0773-x", "10.1016/j.meegid.2007.10.001", NA, "10.1007/s12639-013-0389-z", "10.1136/vr.145.16.468", NA, NA, NA, "10.1007/s12639-011-0025-8", "10.1016/j.bjbas.2013.09.006", NA, "10.1186/s13071-017-2504-y", "10.1007/s11250-012-0105-5", NA, NA, NA, "10.1016/S0304-4017(99)00005-9"_x000D_
), article.title = c("Identity of Fasciola spp. in sheep in Egypt", NA, "Ultrasonography of the liver in cattle", "Ultrasonographic findings in cows with cholestasis", "Ultrasonographic findings in three cows with chronic ragwort (Senecioalpinus) poisoning", "Qualitative and quantitative evaluation of coprological and serological techniques for the diagnosis of fasciolosis in cattle", "Epidemiology and control of Fasciola gigantica infection of cattle and buffaloes in Eastern Haryana, India", "Evaluation of a simple sedimentation method (modified McMaster) for diagnosis of bovine fascioliosis", _x000D_
"Human fascioliasis, an emerging public health problem in the Nile Delta, Egypt", "Clinical signs and household characteristics associated with human fascioliasis among rural population in Egypt: a case-control study", "Prevalence and economic significance of fasciolosis in cattle slaughtered at Dire Dawa Municipal Abattoir, Ethiopia", "Distribution and habitats of the snail Lymnaea truncatula, intermediate host of the liver fluke Fasciola hepatica, in South Africa", NA, "Comparison of methods for the veterinary diagnosis of liver flukes (Fasciola hepatica) in cattle", _x000D_
"Experimental studies on anaemia in riverine buffaloes (Bubalus bubalis) infected with Fasciola gigantica", "Field trial on comparative efficacy of four fasciolicides against natural liver fluke infection in cattle", "Epidemiologyof bovine fascioliasis in the Nile Delta region of Egypt: its prevalence, evaluation of risk factors, and its economic significance", "Geographical distribution, diagnosis and treatment of human fascioliasis: a review", "Fascioliasis in cattle and buffaloes in India", "A review on fascioliasis in Egypt", _x000D_
"Fascioliasis prevalences among animals and human in Upper Egypt", "Efficacy of an injectable combination anthelmintic (nitroxynil+clorsulon+ivermectin) against early immature Fasciola hepatica compared to triclabendazole combination flukicides given orally or topically to cattle", "Seasonal prevalence, body condition score and risk factors of bovine fasciolosis in South Africa", "Chronic bovine fasciolosis associated cholangiolithiasis: a case report", "Fasciola hepatica: specificity of a coproantigen ELISA test for diagnosis of fasciolosis in faecal samples from cattle and sheep concurrently infected with gastrointestinal nematodes, coccidians and/or rumen flukes (paramphistomes), under field conditions", _x000D_
"Fasciola hepatica: a review of the economic impact in cattle and considerations for control", "Worm control practices and anthelmintic usage in traditional and dairy cattle farms in the Southern highlands of Tanzania", "Effectiveness of a community-based strategic anthelmintic treatment programme in the control of gastrointestinal nematodes and Fasciola gigantica in cattle in Kilolo district, Tanzania", "Effectiveness of strategic anthelmintic treatments in the control of gastrointestinal nematodes and Fasciola gigantica in cattle in Iringa region, Tanzania", _x000D_
"Bovine fasciolosis: control strategies based on the location of Galba truncatula habitats on farms", "Control of bovine fasciolosis in dairy cattle in Switzerland with emphasis on pasture management", "Some epidemiological aspects of fascioliasis among cattle of ladakh", "Hepatic fibrosis and Fasciola hepatica infection in cattle", "Efficacy of an anthelmintic combination in sheep infected with Fasciola hepatica resistant to albendazole and clorsulon", "Human fascioliasis: a re-emerging disease in Upper Egypt", _x000D_
"Ultrasonographic findings in cattle and buffaloes with chronic hepatic fascioliosis", "Ultrasonographic characteristics of abdominal and thoracic abscesses in cattle and buffaloes", "Cellular and humoral responses in liver of cattle and buffaloes infected with a single dose of Fasciola gigantica", "Differences in susceptibility between cattle and swamp buffaloes to infection with Fasciola gigantica", "DNA sequence analyses reveal co-occurrence of novel haplotypes of Fasciola gigantica with F. Hepatica in South Africa and Zimbabwe", _x000D_
"Assessment of flukicide efficacy against Fasciola hepatica in sheep in Sweden in the absence of a standardised test", "Prevalence, risk factors and spatial analysis of liver fluke infections in Danish cattle herds", "First phenotypic description of Fasciola hepatica/Fasciola gigantica intermediate forms from the human endemic area of the Nile Delta, Egypt", NA, "Bovine fasciolosis: prevalence, relationship between faecal egg count and worm burden and its economic impact due to liver condemnation at Rudsar abattoir, Northern Iran", _x000D_
"Efficacy of an injectable ivermectin/clorsulon combination against Fasciola hepatica in sheep", "The efficacy of triclabendazole and other anthelmintics against Fasciola hepatica in controlled studies in cattle", "Zoonoses and poverty - a long road to the alleviation of suffering", "Reinvestigação sobre a distribuição da Fasciola hepatica no Brasil", "Epizootiology, pathogenesis and immunoprophylactic trends to control tropical bubaline fasciolosis: an overview", "Efficacy of five anthelmintics against a natural Fasciola species infection in cattle", _x000D_
"Epidemiological review of human and animal fascioliasis in Egypt", "Farm-level risk factors for Fasciola hepatica infection in Danish dairy cattle as evaluated by two diagnostic methods", "Ultrasonographic findings in cattle and buffaloes with chronic hepatic fascioliosis", "Epidemiology and control", "Infectious diseases of the gastrointestinal tract", NA, "Primary experimental infection of buffaloes with F. gigantica"), volume = c("9", NA, "25", "137", "144", "153", "63", "105", "60", "45", "3", _x000D_
"74", NA, "64", "21", "35", "10", "58", "16", "32", "22", "162", "4", "41", "212", "2", "114", "33", "41", "208", "186", "7", "81", "136", "93", "44", "54", "131", "37", "214", "6", "15", "8", NA, "39", "145", "126", "48", "1", "35", "2", "2", "10", "44", NA, NA, NA, "82"), author = c("Amer", "Bowman", "Braun", "Braun", "Braun", "Charlier", "Chaudhri", "Conceição", "Curtale", "Curtale", "Dawa", "de Kock", "Dohoo", "Dorchies", "Edith", "Elitok", "El-Tahawy", "Esteban", "Gupta", "Haseeb", "Hussein", _x000D_
"Hutchinson", "Jaja", "Javaregowda", "Kajugu", "Kaplan", "Keyyu", "Keyyu", "Keyyu", "Knubben-Schweizer", "Knubben-Schweizer", "Kuchai", "Marcos", "Martínez-Valladares", "Mekky", "Mohamed", "Mohamed", "Molina", "Molina", "Mucheka", "Novobilský", "Olsen", "Periago", "R Core Team", "Radfar", "Rehbein", "Richards", "Seimenis", "Serra-Freire", "Sharma", "Shokier", "Soliman", "Takeuchi-Storm", "Tharwat", "Torgerson", "Van Metre", "WHO", "Yadav"), year = c("2016", "2003", "2009", "1995", "1999", "2008", _x000D_
"1993", "2002", "2000", "2003", "2013", "2003", "2009", "2007", "2012", "2006", "2017", "1998", "2002", "2002", "2010", "2009", "2017", "2017", "2015", "2001", "2003", "2009", "2009", "2015", "2010", "2011", "2007", "2014", "2015", "2012", "2007", "2005", "2005", "2015", "2016", "2015", "2008", "2015", "2015", "1999", "1990", "2012", "1995", "2011", "2013", "2008", "2017", "2012", "1999", "2007", "2007", "1999"), journal.title = c("Parasites Vect.", NA, "Vet. Clin. N. Am.: Food Anim. Pract.", "Vet. Rec.", _x000D_
"Vet. Rec.", "Vet. Parasitol.", "Indian J. Anim. Sci.", "Vet. Parasitol.", "Res. Rev. Parasitol.", "Parassitologia", "J. Vet. Adv.", "J. South Afr. Vet. Assoc.", NA, "Bulletin USAMV-CN", "Comp. Clin. Pathol", "Vet. Parasitol.", "Vet. World", "Res. Rev. Parasitol.", "J. Vet. Parasitol.", "J. Egypt. Soc. Parasitol.", "J. King Saud Univ. – Sci.", "Vet. Parasitol.", "Vet. Anim. Sci.", "J. Parasit. Dis.", "Vet. Parasitol.", "Vet. Ther.", "Vet. Parasitol.", "Vet. Res. Commun.", "Trop. Anim. Health Prod.", _x000D_
"Vet. Parasitol.", "Br. Vet. J.", "Global Veterinaria", "J. Helminthol.", "Exp. Parasitol.", "Am. J. Trop. Med. Hyg.", "Trop. Anim. Health Prod.", "J. Vet. Med. Ser. A", "Vet. Parasitol.", "Trop. Anim. Health Prod.", "Vet. Parasitol.", "Int. J. Parasitol. – Drugs Drug Resist.", "Parasit. Vect.", "Infect. Genet. Evol.", NA, "J. Parasit. Dis.", "Vet. Rec.", "Vet. Rec.", "Veterinaria Italiana", "Hora Veterinária, Porto Alegre.", "J. Parasit. Dis.", "Beni-suef Univ. J. Basic Appl. Sci.", "J.Infect. Dev. Countries", _x000D_
"Parasit. Vect.", "Trop. Anim. Health Prod.", NA, NA, NA, "Vet. Parasitol."), series.title = c(NA, "Georgis’ Parasitology for Veterinarians", NA, NA, NA, NA, NA, NA, NA, NA, NA, NA, "Veterinary Epidemiologic Research", NA, NA, NA, NA, NA, NA, NA, NA, NA, NA, NA, NA, NA, NA, NA, NA, NA, NA, NA, NA, NA, NA, NA, NA, NA, NA, NA, NA, NA, NA, "R: A Language and Environment for Statistical Computing", NA, NA, NA, NA, NA, NA, NA, NA, NA, NA, "Fasciolosis", "Rebhun’s Diseases of Dairy Cattle", "Report of the WHO Informal Meeting on use of triclabendazole in fascioliasis control", _x000D_
NA), issue = c(NA, NA, NA, NA, NA, NA, NA, NA, NA, NA, NA, NA, NA, "2007", NA, NA, NA, NA, NA, NA, NA, NA, NA, NA, NA, NA, NA, NA, NA, NA, NA, NA, NA, NA, NA, NA, NA, NA, NA, NA, NA, "8", NA, NA, NA, NA, NA, NA, NA, NA, NA, NA, NA, NA, NA, NA, NA, NA))</t>
  </si>
  <si>
    <t>S016758771830182X</t>
  </si>
  <si>
    <t>list(date = "2018-10-01", content.version = "tdm", delay.in.days = 0, URL = "https://www.elsevier.com/tdm/userlicense/1.0/")</t>
  </si>
  <si>
    <t>list(value = c("Elsevier", "Epidemiological and ultrasonographic investigation of bovine fascioliasis in smallholder production system in Eastern Nile Delta of Egypt", "Preventive Veterinary Medicine", "https://doi.org/10.1016/j.prevetmed.2018.07.009", "article", "© 2018 Elsevier B.V. All rights reserved."), name = c("publisher", "articletitle", "journaltitle", "articlelink", "content_type", "copyright"), label = c("This article is maintained by", "Article Title", "Journal Title", "CrossRef DOI link to publisher maintained version", _x000D_
"Content Type", "Copyright"))</t>
  </si>
  <si>
    <t>10.1016/j.prevetmed.2018.07.010</t>
  </si>
  <si>
    <t>97-105</t>
  </si>
  <si>
    <t>Modeling the cost of eradicating livestock-associated methicillin-resistant staphylococcus aureus in countries with a high proportion of positive herds</t>
  </si>
  <si>
    <t>list(given = c("J.V.", "F.F.", "P.", "N."), family = c("Olsen", "Calvo-Artavia", "Sandøe", "Toft"), sequence = c("first", "additional", "additional", "additional"), ORCID = c(NA, "https://orcid.org/0000-0002-1312-3216", "https://orcid.org/0000-0003-0397-3273", "https://orcid.org/0000-0002-0265-3764"), authenticated.orcid = c(NA, FALSE, FALSE, FALSE))</t>
  </si>
  <si>
    <t>list(URL = c("https://api.elsevier.com/content/article/PII:S0167587718301600?httpAccept=text/xml", "https://api.elsevier.com/content/article/PII:S0167587718301600?httpAccept=text/plain"), content.type = c("text/xml", "text/plain"), content.version = c("vor", "vor"), intended.application = c("text-mining", "text-mining"))</t>
  </si>
  <si>
    <t>list(issue = c("69", NA, NA, NA, NA, NA, NA, NA, NA, NA, NA, NA, NA, NA, NA, NA, "37", NA, NA, NA, NA, NA, NA, NA, NA, NA, NA, NA, NA), key = c("10.1016/j.prevetmed.2018.07.010_bib0005", "10.1016/j.prevetmed.2018.07.010_bib0010", "10.1016/j.prevetmed.2018.07.010_bib0015", "10.1016/j.prevetmed.2018.07.010_bib0020", "10.1016/j.prevetmed.2018.07.010_bib0025", "10.1016/j.prevetmed.2018.07.010_bib0030", "10.1016/j.prevetmed.2018.07.010_bib0035", "10.1016/j.prevetmed.2018.07.010_bib0040", "10.1016/j.prevetmed.2018.07.010_bib0045", _x000D_
"10.1016/j.prevetmed.2018.07.010_bib0050", "10.1016/j.prevetmed.2018.07.010_bib0055", "10.1016/j.prevetmed.2018.07.010_bib0060", "10.1016/j.prevetmed.2018.07.010_bib0065", "10.1016/j.prevetmed.2018.07.010_bib0070", "10.1016/j.prevetmed.2018.07.010_bib0075", "10.1016/j.prevetmed.2018.07.010_bib0080", "10.1016/j.prevetmed.2018.07.010_bib0085", "10.1016/j.prevetmed.2018.07.010_bib0090", "10.1016/j.prevetmed.2018.07.010_bib0095", "10.1016/j.prevetmed.2018.07.010_bib0100", "10.1016/j.prevetmed.2018.07.010_bib0105", _x000D_
"10.1016/j.prevetmed.2018.07.010_bib0110", "10.1016/j.prevetmed.2018.07.010_bib0115", "10.1016/j.prevetmed.2018.07.010_bib0120", "10.1016/j.prevetmed.2018.07.010_bib0125", "10.1016/j.prevetmed.2018.07.010_bib0130", "10.1016/j.prevetmed.2018.07.010_bib0135", "10.1016/j.prevetmed.2018.07.010_bib0140", "10.1016/j.prevetmed.2018.07.010_bib0145"), article.title = c("Factors Associated With the Occurrence of MRSA CC398 in Herds in Fattening Pigs in Germany", "Clonal comparison of Staphylococcus aureus isolates from healthy pig farmers, human controls, and pigs", _x000D_
"A financial cost-benefit analysis of eradicating virulent footrot", NA, "Prevalence and risk factor analysis of livestock associated MRSA-positive herds in the Netherlands", "Bilagsrapport om sundhedsøkonomiske analyser af forekomst Af husdyr-MRSA i svin", "Prevalence and antimicrobial susceptibility of Methicillin-Resistant Staphylococcus aureus among pigs in Belgium", NA, NA, "Methicillin-resistant Staphylococcus aureus CC398 in humans and pigs in Norway: a “One health” perspective on introduction and transmission", _x000D_
"Samfunnsøkonomiske analyser", "Preventing introduction of livestock associated MRSA in a pig population – benefits, costs, and knowledge gaps from the swedish perspective", "Economic impact of BVDV infection in dairies", "Basic methods of economic analysis", NA, NA, "Meticillin-resistant Staphylococcus aureusCC398 is an increasing cause of disease in people with no livestock contact in Denmark, 1999 to 2011", "The Central husbandry register (CHR)", NA, "Cost of porcine reproductive and respiratory syndrome virus at individual farm level – An economic disease model", _x000D_
NA, NA, NA, NA, NA, "Prevalence of colonization by methicillin-resistant Staphylococcus aureus ST398 in pigs and pig farm workers in an area of Catalonia", NA, "Economic evaluation of the eradication program for bovine viral diarrhea in the Swiss dairy sector", "Methicillin-resistant Staphylococcus aureus in pig farming"), volume = c("7", "11", "146", NA, "102", NA, "18", NA, NA, "63", NA, "10", "31", NA, NA, NA, "20", NA, NA, "142", NA, NA, NA, NA, NA, "16", NA, "145", "11"), author = c("Alt", "Armand-Lefevre", _x000D_
"Asheim", "Bean", "Broens", "Christensen", "Crombé", "Danish Veterinary and Food Administration", "DANMAP", "Grøntvedt", "Hagen", "Höjgård", "Houe", "Huirne", "Jespersen", "Kristensen", "Larsen", "Ministry of Environment and Food of Denmark", "Ministry of Finance", "Nathues", "Norwegian Veterinary Institute", "Oldenbroek", "Pig Research Centre", "Pig Research Centre", "Rauw", "Reynaga", "Rushton", "Thomann", "Voss"), year = c("2011", "2005", "2017", "2015", "2011", "2017", "2012", "2017", "2015", _x000D_
"2016", "2012", "2015", "2003", "1997", "2008", "2013", "2015", "2017", "2017", "2017", "2016", "2014", "2014", "2016", "2008", "2016", "2009", "2017", "2005"), journal.title = c("BMC Vet. Res.", "Emerg. Infect. Dis.", "Prev. Vet. Med.", NA, "Prev. Vet. Med.", NA, "Microb. Drug Resist.", NA, NA, "Clin. Infect. Dis.", NA, "PLoS One", "Biologicals", NA, NA, NA, "Euro Surveill.", NA, NA, "Prev. Vet. Med.", NA, NA, NA, NA, NA, "Spain. BMC Infect. Dis.", NA, "Prev. Vet. Med.", "Emerg. Infect. Dis."), _x000D_
    doi.asserted.by = c(NA, "crossref", "crossref", NA, "crossref", NA, "crossref", NA, NA, "crossref", NA, "crossref", "crossref", NA, NA, NA, "crossref", NA, NA, "crossref", NA, NA, NA, NA, NA, "crossref", NA, "crossref", "crossref"), first.page = c(NA, "711", "86", NA, "41", NA, "2", NA, NA, "1431", NA, NA, "137", "25", NA, NA, NA, NA, NA, "16", NA, NA, NA, NA, NA, "716", NA, "1", "1965"), DOI = c(NA, "10.3201/eid1105.040866", "10.1016/j.prevetmed.2017.07.017", NA, "10.1016/j.prevetmed.2011.06.005", _x000D_
    NA, "10.1089/mdr.2011.0138", NA, NA, "10.1093/cid/ciw552", NA, "10.1371/journal.pone.0122875", "10.1016/S1045-1056(03)00030-7", NA, NA, NA, "10.2807/1560-7917.ES.2015.20.37.30021", NA, NA, "10.1016/j.prevetmed.2017.04.006", NA, NA, NA, NA, NA, "10.1186/s12879-016-2050-9", NA, "10.1016/j.prevetmed.2017.05.020", "10.3201/eid1112.050428"), series.title = c(NA, NA, NA, "Lag Times in Plant Invasions: Here Today, Everywhere Tomorrow", NA, "39 p., IFRO Commissioned Report No. 2017/10a", NA, "Results From Screening of Livestock Associated MRSA in Pigs in 2016 [in Danish]", _x000D_
    "DANMAP 2015 - Use of Antimicrobial Agents and Occurrence of Antimicrobial Resistance in Bacteria from Food Animals, Food and Humans in Denmark", NA, "Departementenes servicesenter Informasjonsforvaltning (Ed.), Norges Offentlige Utredninger", NA, NA, "Animal Health Economics", "Genetics, Study notes. Chapter 8: Selection Response", "Estimat for omkostninger ved PRRS i Danmark. Meddelelse. Videncenter for Svineproduktion", NA, "Danish Veterinary and Food Administration (Ed.)", "Vejledning i samfundsøkonomiske konsekvensvurderinger", _x000D_
    NA, "Spredningsmodell og samfunnsøkonomisk analyse av tiltak mot LA-MRSA. Report No. 13", "Animal Breeding and Genetics for BSc Students", "Danavl årsprofil", "Danavl årsprofil", "Resource Allocation Theory Applied to Farm Animal Production", NA, "The Economics of Animal Health and Production", NA, NA))</t>
  </si>
  <si>
    <t>S0167587718301600</t>
  </si>
  <si>
    <t>list(DOI = c("10.13039/501100011055", "10.13039/501100011055"), name = c("Ministry of Environment and Food of Denmark", "Ministry of Environment and Food of Denmark"), doi.asserted.by = c("crossref", "crossref"), id.id = c("10.13039/501100011055", "10.13039/501100011055"), id.id.type = c("DOI", "DOI"), id.asserted.by = c("crossref", "crossref"), award = c(NA, "33010-NIFA-14-612"))</t>
  </si>
  <si>
    <t>list(value = c("Elsevier", "Modeling the cost of eradicating livestock-associated methicillin-resistant staphylococcus aureus in countries with a high proportion of positive herds", "Preventive Veterinary Medicine", "https://doi.org/10.1016/j.prevetmed.2018.07.010", "article", "© 2018 Elsevier B.V. All rights reserved."), name = c("publisher", "articletitle", "journaltitle", "articlelink", "content_type", "copyright"), label = c("This article is maintained by", "Article Title", "Journal Title", _x000D_
"CrossRef DOI link to publisher maintained version", "Content Type", "Copyright"))</t>
  </si>
  <si>
    <t>10.1016/j.prevetmed.2018.07.011</t>
  </si>
  <si>
    <t>65-70</t>
  </si>
  <si>
    <t>The epidemiology of dog rabies in Algeria: Retrospective national study of dog rabies cases, determination of vaccination coverage and immune response evaluation of three commercial used vaccines</t>
  </si>
  <si>
    <t>list(given = c("Fatima", "Moustafa", "Younes", "Hacène", "Meriem Hind"), family = c("Yahiaoui", "Kardjadj", "Laidoudi", "Medkour", "Ben-Mahdi"), sequence = c("first", "additional", "additional", "additional", "additional"), ORCID = c(NA, "https://orcid.org/0000-0002-9537-2274", NA, NA, NA), authenticated.orcid = c(NA, FALSE, NA, NA, NA))</t>
  </si>
  <si>
    <t>list(URL = c("https://api.elsevier.com/content/article/PII:S016758771730750X?httpAccept=text/xml", "https://api.elsevier.com/content/article/PII:S016758771730750X?httpAccept=text/plain"), content.type = c("text/xml", "text/plain"), content.version = c("vor", "vor"), intended.application = c("text-mining", "text-mining"))</t>
  </si>
  <si>
    <t>list(key = c("10.1016/j.prevetmed.2018.07.011_bib0005", "10.1016/j.prevetmed.2018.07.011_bib0010", "10.1016/j.prevetmed.2018.07.011_bib0015", "10.1016/j.prevetmed.2018.07.011_bib0020", "10.1016/j.prevetmed.2018.07.011_bib0025", "10.1016/j.prevetmed.2018.07.011_bib0030", "10.1016/j.prevetmed.2018.07.011_bib0035", "10.1016/j.prevetmed.2018.07.011_bib0040", "10.1016/j.prevetmed.2018.07.011_bib0045", "10.1016/j.prevetmed.2018.07.011_bib0050", "10.1016/j.prevetmed.2018.07.011_bib0055", "10.1016/j.prevetmed.2018.07.011_bib0060", _x000D_
"10.1016/j.prevetmed.2018.07.011_bib0065", "10.1016/j.prevetmed.2018.07.011_bib0070", "10.1016/j.prevetmed.2018.07.011_bib0075", "10.1016/j.prevetmed.2018.07.011_bib0080", "10.1016/j.prevetmed.2018.07.011_bib0085", "10.1016/j.prevetmed.2018.07.011_bib0090", "10.1016/j.prevetmed.2018.07.011_bib0095", "10.1016/j.prevetmed.2018.07.011_bib0100", "10.1016/j.prevetmed.2018.07.011_bib0105", "10.1016/j.prevetmed.2018.07.011_bib0110", "10.1016/j.prevetmed.2018.07.011_bib0115", "10.1016/j.prevetmed.2018.07.011_bib0120"_x000D_
), article.title = c("Epidémiologie de la Rage en Algérie", "Opportunities and challenges of developing thermostable vaccines", "A century spent combating rabies in Morocco (1911–2015): how much longer?", "Canine rabies vaccination and domestic dog population characteristics in the developing world: a systematic review", "Laboratory diagnosis of rabies in Canada for calendar year 2006", "Estimating the global burden of endemic canine rabies", NA, "Factors influencing the antibody response to vaccination against rabies", _x000D_
"Epidemiology of human and animal rabies in Algeria", "Factors influencing the antibody response of dogs vaccinated against rabies", "Implementing Pasteur’s vision for rabies elimination", "Thermotolerance of an inactivated rabies vaccine for dogs", "Implementation of an intersectoral program to eliminate human and canine rabies: the Bohol Rabies Prevention and Elimination Project", "Free-roaming dogs in Nepal: demographics, health and public knowledge, attitudes and practices", "Study of the dog population and the rabies control activities in the Mirigama area of Sri Lanka", _x000D_
"Incentives increase participation in mass dog rabies vaccination clinics and methods of coverage estimation are assessed to be accurate", "The demography of free-roaming dog populations and applications to disease and population control", "Global partnerships are critical to advance the control of neglected zoonotic diseases: the case of the global alliance for rabies control", NA, "The burden of rabies in Tanzania and its impact on local communities", "Global epidemiology of canine rabies: past, present, and future prospects", _x000D_
NA, "Stray dog population demographics in Jodhpur, India following a population control/rabies vaccination program", "Evaluation of mass vaccination campaign coverage against rabies in dogs in Tunisia"), volume = c("157", "8", "4", "30", "49", "9", NA, "131", "4", "25", "345", "34", "6", "64", "75", "9", "51", "165", NA, "7", "6", NA, "97", "58"), author = c("Benelmouffok", "Chen", "Darkaoui", "Davlin", "Fehlner-Gardiner", "Hampson", "Hosmer", "Jakel", "Kardjadj", "Kennedy", "Lankester", "Lankester", _x000D_
"Lapiz", "Massei", "Matter", "Minyoo", "Morters", "Nel", NA, "Sambo", "Taylor", "Toma", "Totton", "Touihri"), year = c("2004", "2009", "2017", "2012", "2008", "2015", "2013", "2008", "2016", "2007", "2014", "2016", "2012", "2017", "2000", "2015", "2014", "2015", NA, "2013", "2015", "2009", "2010", "2011"), journal.title = c("Bull. Acad. Vét. Franc", "Expert Rev. Vaccines", "Front. Vet. Sci.", "Vaccine", "Can. Vet. J.", "PLoS Negl. Trop. Dis.", NA, "Dev Biol (Basel).", "J. Dairy Vet. Anim. Res.", _x000D_
"Vaccine", "Science", "Vaccine", "PLoS Negl. Trop. Dis.", "Zoonoses Public Health", "Acta Trop.", "PLoS NTD", "J. Appl. Ecol.", "Acta Trop.", NA, "PLoS Negl. Trop. Dis.", "Vet. Med. Res. Rep.", NA, "Prev. Vet. Med.", "Zoonoses Public Health"), issue = c(NA, "5", NA, NA, "4", "4", NA, NA, "1", "December (51)", NA, "46", "12", NA, NA, NA, NA, NA, NA, "11", NA, NA, "1", "2"), doi.asserted.by = c(NA, "crossref", "crossref", "crossref", NA, "crossref", NA, NA, "crossref", "crossref", "crossref", "crossref", _x000D_
"crossref", "crossref", "crossref", NA, "crossref", "crossref", NA, "crossref", NA, NA, "crossref", "crossref"), first.page = c(NA, "547", "78", "3492", "359", NA, NA, "431", "00109", "8500", NA, "5504", NA, "29", "95", NA, "1096", "274", NA, "e2510", "361", NA, "51", "110"), DOI = c(NA, "10.1586/erv.09.20", "10.3389/fvets.2017.00078", "10.1016/j.vaccine.2012.03.069", NA, "10.1371/journal.pntd.0003709", NA, NA, "10.15406/jdvar.2016.04.00109", "10.1016/j.vaccine.2007.10.015", "10.1126/science.1256306", _x000D_
"10.1016/j.vaccine.2016.10.015", "10.1371/journal.pntd.0001891", "10.1111/zph.12280", "10.1016/S0001-706X(99)00085-6", NA, "10.1111/1365-2664.12279", "10.1016/j.actatropica.2015.10.014", NA, "10.1371/journal.pntd.0002510", NA, NA, "10.1016/j.prevetmed.2010.07.009", "10.1111/j.1863-2378.2009.01306.x"), series.title = c(NA, NA, NA, NA, NA, NA, "Applied Logistic Regression", NA, NA, NA, NA, NA, NA, NA, NA, NA, NA, NA, NA, NA, NA, "Epidémiologie appliquée à la lutte collective contre les maladies animales transmissibles majeures", _x000D_
NA, NA), unstructured = c(NA, NA, NA, NA, NA, NA, NA, NA, NA, NA, NA, NA, NA, NA, NA, NA, NA, NA, "OIE 2017; the Terrestrial Animal Health Code at; http://www.oie.int/en/international-standard-setting/terrestrial-code/access-online/?htmfile=chapitre_rabies.htm and the Manual of Diagnostic Tests and Vaccines for Terrestrial Animals 2017 at ; http://www.oie.int/fileadmin/Home/eng/Health_standards/tahm/2.01.17_RABIES.pdf.", NA, NA, NA, NA, NA))</t>
  </si>
  <si>
    <t>S016758771730750X</t>
  </si>
  <si>
    <t>list(value = c("Elsevier", "The epidemiology of dog rabies in Algeria: Retrospective national study of dog rabies cases, determination of vaccination coverage and immune response evaluation of three commercial used vaccines", "Preventive Veterinary Medicine", "https://doi.org/10.1016/j.prevetmed.2018.07.011", "article", "© 2018 Elsevier B.V. All rights reserved."), name = c("publisher", "articletitle", "journaltitle", "articlelink", "content_type", "copyright"), label = c("This article is maintained by", _x000D_
"Article Title", "Journal Title", "CrossRef DOI link to publisher maintained version", "Content Type", "Copyright"))</t>
  </si>
  <si>
    <t>2005-11</t>
  </si>
  <si>
    <t>10.1016/j.prevetmed.2005.08.005</t>
  </si>
  <si>
    <t>43-48</t>
  </si>
  <si>
    <t>Diagnostic assays applied in BVDV control in The Netherlands</t>
  </si>
  <si>
    <t>list(given = c("M.H.", "C."), family = c("Mars", "Van Maanen"), sequence = c("first", "additional"))</t>
  </si>
  <si>
    <t>list(URL = c("https://api.elsevier.com/content/article/PII:S0167587705002138?httpAccept=text/xml", "https://api.elsevier.com/content/article/PII:S0167587705002138?httpAccept=text/plain"), content.type = c("text/xml", "text/plain"), content.version = c("vor", "vor"), intended.application = c("text-mining", "text-mining"))</t>
  </si>
  <si>
    <t>list(key = c("10.1016/j.prevetmed.2005.08.005_bib1", "10.1016/j.prevetmed.2005.08.005_bib2", "10.1016/j.prevetmed.2005.08.005_bib3", "10.1016/j.prevetmed.2005.08.005_bib4", "10.1016/j.prevetmed.2005.08.005_bib5", "10.1016/j.prevetmed.2005.08.005_bib6", "10.1016/j.prevetmed.2005.08.005_bib7", "10.1016/j.prevetmed.2005.08.005_bib8", "10.1016/j.prevetmed.2005.08.005_bib9", "10.1016/j.prevetmed.2005.08.005_bib10", "10.1016/j.prevetmed.2005.08.005_bib11", "10.1016/j.prevetmed.2005.08.005_bib12", "10.1016/j.prevetmed.2005.08.005_bib13"_x000D_
), series.title = c("Proceedings of the 10th International Symposium World. Ass. Vet. Lab. Diagn., Parma", NA, NA, NA, NA, NA, NA, NA, NA, "Proceedings of the 6th International Congress of Veterinary Virology", "Proceedings of the 4th International Symposium", "Proceedings of the 18th World Buiatrics Congress", NA), article.title = c("Laboratory diagnosis of BVDV by using ELISA for antigen and antibody detection", "Experiences from the Danish programme for eradication of BVDV 1994–1998 with special reference to legislation and causes of infection", _x000D_
"Comparative study on four enzyme-linked immunosorbent assays and a cocultivation assay for the detection of antigens associated with the bovine virus diarrhoea virus in persistently infected cattle", "The detection of bovine virus diarrhoea virus in bulk milk samples by the use of a single-tube RT-PCR", "Modelling and costing of BVD outbreaks in beef herds", "Epidemiological features and economical importance of BVDV infections", "A simple, rapid and reliable enzyme-linked immunosorbent assay for the detection of bovine virus diarrhoea virus (BVDV) specific antibodies in cattle serum, plasma and milk", _x000D_
NA, "Pestivirus diversity", "Diagnosis of PI infection with BVDV in the neonate or young calf", "A case-control study to identify risk factors for BVDV circulation in Dutch certified BVDV-free herds", "The Norwegian programme for eradication of BVD/mucosal disease", "The effect of maternal antibodies on the detection of bovine virus diarrhoea virus in peripheral blood samples"), author = c("Ballagi", "Bitsch", "Brinkhof", "Drew", "Gunn", "Houe", "Kramps", NA, "Paton", "Sandvik", "Verhoeff", "Waage", _x000D_
"Zimmer"), year = c("2001", "2000", "1996", "1999", "2004", "1999", "1999", NA, "1995", "2003", "2003", "1994", "2004"), doi.asserted.by = c(NA, "crossref", "crossref", "crossref", "crossref", "crossref", "crossref", NA, "crossref", NA, NA, NA, "crossref"), first.page = c(NA, "137", "1", "145", "143", "89", "135", NA, "215", "132", "132", "773", "145"), DOI = c(NA, "10.1016/S0378-1135(00)00270-4", "10.1016/0378-1135(95)00201-4", "10.1016/S0378-1135(98)00266-1", "10.1016/S1090-0233(03)00112-6", "10.1016/S0378-1135(98)00262-4", _x000D_
"10.1016/S0378-1135(98)00265-X", NA, "10.1016/S0021-9975(05)80076-3", NA, NA, NA, "10.1016/j.vetmic.2004.03.008"), volume = c(NA, "77", "50", "64", "167", "64", "64", NA, "112", NA, NA, NA, "100"), journal.title = c(NA, "Vet. Microbiol.", "Vet. Microbiol.", "Vet. Microbiol.", "Vet. J.", "Vet. Microbiol.", "Vet. Microbiol.", NA, "J. Comp. Pathol.", NA, NA, NA, "Vet. Microbiol."), issue = c(NA, NA, NA, NA, "2", NA, NA, NA, NA, NA, NA, NA, NA), unstructured = c(NA, NA, NA, NA, NA, NA, NA, "Lindberg, A. 2002. Epidemiology and eradication of BVDV infections, Ph.D. Thesis, Veterinary University Uppsala, Sweden.", _x000D_
NA, NA, NA, NA, NA))</t>
  </si>
  <si>
    <t>S0167587705002138</t>
  </si>
  <si>
    <t>list(date = "2005-11-01", content.version = "tdm", delay.in.days = 0, URL = "https://www.elsevier.com/tdm/userlicense/1.0/")</t>
  </si>
  <si>
    <t>10.1016/j.prevetmed.2005.08.006</t>
  </si>
  <si>
    <t>87-91</t>
  </si>
  <si>
    <t>Persistent BVDV infection in mousedeer infects calves</t>
  </si>
  <si>
    <t>list(given = c("Åse", "C.", "M.J.", "H.", "C.", "T.B.", "L.E."), family = c("Uttenthal", "Grøndahl", "Hoyer", "Houe", "van Maanen", "Rasmussen", "Larsen"), sequence = c("first", "additional", "additional", "additional", "additional", "additional", "additional"))</t>
  </si>
  <si>
    <t>list(URL = c("https://api.elsevier.com/content/article/PII:S016758770500214X?httpAccept=text/xml", "https://api.elsevier.com/content/article/PII:S016758770500214X?httpAccept=text/plain"), content.type = c("text/xml", "text/plain"), content.version = c("vor", "vor"), intended.application = c("text-mining", "text-mining"))</t>
  </si>
  <si>
    <t>list(key = c("10.1016/j.prevetmed.2005.08.006_bib1", "10.1016/j.prevetmed.2005.08.006_bib2", "10.1016/j.prevetmed.2005.08.006_bib3", "10.1016/j.prevetmed.2005.08.006_bib4", "10.1016/j.prevetmed.2005.08.006_bib5", "10.1016/j.prevetmed.2005.08.006_bib6", "10.1016/j.prevetmed.2005.08.006_bib7", "10.1016/j.prevetmed.2005.08.006_bib8", "10.1016/j.prevetmed.2005.08.006_bib9", "10.1016/j.prevetmed.2005.08.006_bib10", "10.1016/j.prevetmed.2005.08.006_bib11", "10.1016/j.prevetmed.2005.08.006_bib12", "10.1016/j.prevetmed.2005.08.006_bib13", _x000D_
"10.1016/j.prevetmed.2005.08.006_bib14", "10.1016/j.prevetmed.2005.08.006_bib15"), doi.asserted.by = c("crossref", "crossref", "crossref", "crossref", "crossref", "crossref", "crossref", "crossref", "crossref", "crossref", "crossref", "crossref", "crossref", "crossref", "crossref"), first.page = c("1063", "441", "64", "240", "181", "523", "1455", "659", "179", "929", "185", "31", "121", "103", "309"), DOI = c("10.1292/jvms.54.1063", "10.1017/S0950268898001289", "10.1006/viro.1999.9872", "10.1136/vr.117.10.240", _x000D_
"10.1016/S0007-1935(95)80008-5", "10.1177/104063870201400616", "10.1007/s00705-003-0130-9", "10.1111/j.1439-0450.1981.tb01788.x", "10.1016/0147-9571(92)90091-5", "10.1007/s007050050129", "10.1136/vr.131.9.185", "10.1016/S0168-1702(01)00244-1", "10.1016/0378-1135(77)90003-7", "10.1016/0166-0934(96)02031-9", "10.1007/BF01321060"), article.title = c("Morphological study on the stomach of the lesser mouse deer (Tragulus javanicus) with special reference to the internal surface", "The prevalence of antibody to the viruses of bovine virus diarrhoea, bovine herpes virus 1, rift valley fever, ephemeral fever and bluetongue and to Leptospira sp in free-ranging wildlife in Zimbabwe", _x000D_
"Genetic diversity of pestiviruses: identification of novel groups and implications for classification", "Bovine virus diarrhoea—mucosal disease infection in cattle", "Comparative studies of border disease and closely related virus infections in experimental pigs and sheep", "Isolation of bovine viral diarrhea virus from an alpaca", "Characterisation of a pestivirus isolated from persistently infected mousedeer (Tragulus javanicus)", "Experimental transplacental transmission of hog cholera virus in pigs. IV. Virological and serological studies in newborn piglets", _x000D_
"The production and survival of lambs persistently infected with border disease virus", "Establishment of serial persistent infections with bovine viral diarrhoea virus in cattle and sheep and changes in epitope expression related to host species", "Infection of pigs and cattle with bovine viral diarrhoea virus on a farm in England", "Prevalence of genotypes 1 and 2 of bovine viral diarrhea virus in Lower Saxony, Germany", "A congenital persistent swine fever infection. I. Clinical and virological observations", _x000D_
"Genetic identification of pestivirus strain Frijters as a border disease virus from pigs", "Pestiviruses isolated from pigs, cattle and sheep can be allocated into at least three genogroups using polymerase chain reaction and restriction endonuclease analysis"), volume = c("54", "121", "262", "117", "151", "14", "148", "28", "15", "142", "131", "76", "2", "60", "136"), author = c("Agungpriyono", "Anderson", "Becher", "Duffell", "Edwards", "Goyal", "Grondahl", "Meyer", "Nettleton", "Paton", "Paton", _x000D_
"Tajima", "van Oirschot", "Vilcek", "Vilcek"), year = c("1992", "1998", "1999", "1985", "1995", "2002", "2003", "1981", "1992", "1997", "1992", "2001", "1977", "1996", "1994"), journal.title = c("J. Vet. Med. Sci.", "Epidemiol. Infect.", "Virology", "Vet. Rec.", "Br. Vet. J.", "J. Vet. Diagn. Invest.", "Arch. Virol.", "Zentralbl. Veterinarmed. B", "Comp. Immunol. Microbiol. Infect. Dis.", "Arch. Virol.", "Vet. Rec.", "Virus Res.", "Vet. Microbiol.", "J. Virol. Methods", "Arch. Virol."))</t>
  </si>
  <si>
    <t>S016758770500214X</t>
  </si>
  <si>
    <t>2024-03</t>
  </si>
  <si>
    <t>10.1016/j.vetmic.2024.109985</t>
  </si>
  <si>
    <t>109985</t>
  </si>
  <si>
    <t>Comparison of bovine viral diarrhea virus detection methods: Results of an international proficiency trial</t>
  </si>
  <si>
    <t>list(given = c("Kerstin", "Martin"), family = c("Wernike", "Beer"), sequence = c("first", "additional"))</t>
  </si>
  <si>
    <t>list(URL = c("https://api.elsevier.com/content/article/PII:S0378113524000075?httpAccept=text/xml", "https://api.elsevier.com/content/article/PII:S0378113524000075?httpAccept=text/plain"), content.type = c("text/xml", "text/plain"), content.version = c("vor", "vor"), intended.application = c("text-mining", "text-mining"))</t>
  </si>
  <si>
    <t>list(issue = c("5", NA, NA, NA, NA, NA, NA, NA, NA, NA, NA, NA, NA, NA, NA, "1", NA, NA, NA, NA, NA, NA, "4", NA, NA, NA), key = c("10.1016/j.vetmic.2024.109985_bib1", "10.1016/j.vetmic.2024.109985_bib2", "10.1016/j.vetmic.2024.109985_bib3", "10.1016/j.vetmic.2024.109985_bib4", "10.1016/j.vetmic.2024.109985_bib5", "10.1016/j.vetmic.2024.109985_bib6", "10.1016/j.vetmic.2024.109985_bib7", "10.1016/j.vetmic.2024.109985_bib8", "10.1016/j.vetmic.2024.109985_bib9", "10.1016/j.vetmic.2024.109985_bib10", _x000D_
"10.1016/j.vetmic.2024.109985_bib11", "10.1016/j.vetmic.2024.109985_bib12", "10.1016/j.vetmic.2024.109985_bib13", "10.1016/j.vetmic.2024.109985_bib14", "10.1016/j.vetmic.2024.109985_bib15", "10.1016/j.vetmic.2024.109985_bib16", "10.1016/j.vetmic.2024.109985_bib17", "10.1016/j.vetmic.2024.109985_bib18", "10.1016/j.vetmic.2024.109985_bib19", "10.1016/j.vetmic.2024.109985_bib20", "10.1016/j.vetmic.2024.109985_bib21", "10.1016/j.vetmic.2024.109985_bib22", "10.1016/j.vetmic.2024.109985_bib23", "10.1016/j.vetmic.2024.109985_bib24", _x000D_
"10.1016/j.vetmic.2024.109985_bib25", "10.1016/j.vetmic.2024.109985_bib26"), doi.asserted.by = c("crossref", "crossref", "crossref", "crossref", NA, "crossref", NA, "crossref", "crossref", "crossref", NA, "crossref", "crossref", "crossref", "crossref", "crossref", "crossref", "crossref", "crossref", "crossref", "crossref", "crossref", "crossref", "crossref", "crossref", NA), DOI = c("10.3390/vaccines11050918", "10.1024/0036-7281/a000428", "10.1016/j.tvjl.2019.01.006", "10.1016/S1045-1056(03)00029-0", _x000D_
NA, "10.1016/j.vetmic.2012.07.001", NA, "10.1177/104063870701900105", "10.1016/j.jviromet.2006.05.020", "10.3389/fvets.2021.681559", NA, "10.1016/j.tvjl.2013.07.024", "10.1016/j.tvjl.2008.11.014", "10.1016/j.vetmic.2010.09.032", "10.1016/S0166-0934(99)00010-5", "10.3390/pathogens7010029", "10.1007/s00705-023-05835-1", "10.1016/j.tvjl.2013.12.006", "10.3389/fvets.2021.702730", "10.1007/s007050170194", "10.1016/j.vetmic.2019.108452", "10.1186/s12917-022-03265-w", "10.3390/pathogens6040050", "10.1016/j.vetmic.2017.07.009", _x000D_
"10.1016/j.jviromet.2005.10.007", NA), article.title = c("Circulation of pestiviruses in small ruminants from Greece: first molecular identification of border disease virus", "Infection of cattle with border disease virus by sheep on communal alpine pastures", "Border disease in cattle", "The persistence of bovine viral diarrhea virus", NA, "Transient elimination of circulating bovine viral diarrhoea virus by colostral antibodies in persistently infected calves: a pitfall for BVDV-eradication programs?", _x000D_
"Detection and species-specific differentiation of pestiviruses using real-time RT-PCR", "Comparison of five diagnostic methods for detecting bovine viral diarrhea virus infection in calves", "A universal heterologous internal control system for duplex real-time RT-PCR assays used in a detection system for pestiviruses", "Benefit of bovine viral diarrhoea (BVD) eradication in cattle on pestivirus seroprevalence in sheep", NA, "Bovine viral diarrhoea: pathogenesis and diagnosis", "Control of bovine virus diarrhoea at the herd level: reducing the risk of false negatives in the detection of persistently infected cattle", _x000D_
"Retrospective study of pestivirus infection in Pyrenean chamois (Rupicapra pyrenaica) and other ungulates in the Pyrenees (NE Spain)", "Closed one-tube reverse transcription nested polymerase chain reaction for the detection of pestiviral RNA with fluorescent probes", "Control of bovine viral diarrhea", "Renaming of the genus Flavivirus to Orthoflavivirus and extension of binomial species names within the family Flaviviridae", "Detection of border disease virus (BDV) genotype 3 in Italian goat herds", _x000D_
"Eradication of bovine viral diarrhoea (BVD) in cattle in Switzerland: lessons taught by the complex biology of the virus", "Bovine viral diarrhoea virus genotype 1 can be separated into at least eleven genetic groups", "Diagnostics in the context of an eradication program: results of the German bovine viral diarrhea proficiency trial", "International proficiency trial for bovine viral diarrhea virus (BVDV) antibody detection: limitations of milk serology", "Six years (2011-2016) of mandatory nationwide bovine viral diarrhea control in Germany—a success story", _x000D_
"Eradication of bovine viral diarrhea virus in Germany-Diversity of subtypes and detection of live-vaccine viruses", "Development of a real time RT-PCR to detect and type ovine pestiviruses", NA), volume = c("11", "155", "246", "31", NA, "161", "118", "19", "136", "8", NA, "199", "184", "149", "79", "7", "168", "199", "8", "146", "239", "18", "6", "208", "132", NA), author = c("Bouzalas", "Braun", "Braun", "Brock", NA, "Fux", "Gaede", "Hilbe", "Hoffmann", "Huser", NA, "Lanyon", "Laureyns", "Marco", _x000D_
"McGoldrick", "Moennig", "Postler", "Rosamilia", "Schweizer", "Vilcek", "Wernike", "Wernike", "Wernike", "Wernike", "Willoughby", NA), year = c("2023", "2013", "2019", "2003", NA, "2012", "2005", "2007", "2006", "2021", NA, "2014", "2010", "2011", "1999", "2018", "2023", "2014", "2021", "2001", "2019", "2022", "2017", "2017", "2006", NA), journal.title = c("Vaccines", "Schweiz. Arch. fur Tierheilkd.", "Vet. J.", "Biologicals", NA, "Vet. Microbiol.", "Berl. Munch. Tierarzt.", "J. Vet. Diagn. Investig.", _x000D_
"J. Virol. Methods", "Front. Vet. Sci.", NA, "Vet. J.", "Vet. J.", "Vet. Microbiol.", "J. Virol. Methods", "Pathogens", "Arch. Virol.", "Vet. J.", "Front. Vet. Sci.", "Arch. Virol.", "Vet. Microbiol.", "BMC Vet. Res", "Pathogens", "Vet. Microbiol.", "J. Virol. Methods", NA), first.page = c(NA, "123", "12", "133", NA, "13", "113", "28", "200", NA, NA, "201", "21", "17", "85", NA, NA, "446", NA, "99", NA, NA, NA, "25", "187", NA), unstructured = c(NA, NA, NA, NA, "FAO, 2015. Things to know about the ring test. Food and Agriculture Organization of the United Nations, online available: 〈http://www.fao.org/ag/againfo/home/documents/2015_Announcement_Ring_test.pdf〉.", _x000D_
NA, NA, NA, NA, NA, "ICTV, 2023. Family: Flaviviridae, Genus: Pestivirus. Available from: 〈https://talk.ictvonline.org/ictv-reports/ictv_online_report/positive-sense-rna-viruses/w/flaviviridae/361/genus-pestivirus〉.", NA, NA, NA, NA, NA, NA, NA, NA, NA, NA, NA, NA, NA, NA, "WOAH, 2015. Chapter 3.4.7. Bovine viral diarrhoea. Manual of Diagnostic Tests and Vaccines for Terrestrial Animals."))</t>
  </si>
  <si>
    <t>S0378113524000075</t>
  </si>
  <si>
    <t>list(date = c("2024-03-01", "2024-01-09"), content.version = c("tdm", "vor"), delay.in.days = c(0, 0), URL = c("https://www.elsevier.com/tdm/userlicense/1.0/", "http://creativecommons.org/licenses/by-nc-nd/4.0/"))</t>
  </si>
  <si>
    <t>list(value = c("Elsevier", "Comparison of bovine viral diarrhea virus detection methods: Results of an international proficiency trial", "Veterinary Microbiology", "https://doi.org/10.1016/j.vetmic.2024.109985", "article", "© 2024 The Author(s). Published by Elsevier B.V."), name = c("publisher", "articletitle", "journaltitle", "articlelink", "content_type", "copyright"), label = c("This article is maintained by", "Article Title", "Journal Title", "CrossRef DOI link to publisher maintained version", _x000D_
"Content Type", "Copyright"))</t>
  </si>
  <si>
    <t>2017-11</t>
  </si>
  <si>
    <t>10.3168/jds.2016-11863</t>
  </si>
  <si>
    <t>9215-9233</t>
  </si>
  <si>
    <t>Herd-level prevalence of selected endemic infectious diseases of dairy cows in Great Britain</t>
  </si>
  <si>
    <t>list(given = c("Martina", "Angela", "Bhagyalakshmi Chengat", "Jenny", "Nick", "David", "Steven", "Martin", "Javier"), family = c("Velasova", "Damaso", "Prakashbabu", "Gibbons", "Wheelhouse", "Longbottom", "Van Winden", "Green", "Guitian"), sequence = c("first", "additional", "additional", "additional", "additional", "additional", "additional", "additional", "additional"))</t>
  </si>
  <si>
    <t>list(URL = c("https://api.elsevier.com/content/article/PII:S0022030217307932?httpAccept=text/xml", "https://api.elsevier.com/content/article/PII:S0022030217307932?httpAccept=text/plain", "https://linkinghub.elsevier.com/retrieve/pii/S0022030217307932"), content.type = c("text/xml", "text/plain", "unspecified"), content.version = c("vor", "vor", "vor"), intended.application = c("text-mining", "text-mining", "similarity-checking"))</t>
  </si>
  <si>
    <t>list(key = c("10.3168/jds.2016-11863_bib1", "10.3168/jds.2016-11863_bib2", "10.3168/jds.2016-11863_bib3", "10.3168/jds.2016-11863_bib4", "10.3168/jds.2016-11863_bib5", "10.3168/jds.2016-11863_bib6", "10.3168/jds.2016-11863_bib7", "10.3168/jds.2016-11863_bib8", "10.3168/jds.2016-11863_bib9", "10.3168/jds.2016-11863_bib10", "10.3168/jds.2016-11863_bib11", "10.3168/jds.2016-11863_bib12", "10.3168/jds.2016-11863_bib13", "10.3168/jds.2016-11863_bib14", "10.3168/jds.2016-11863_bib15", "10.3168/jds.2016-11863_bib16", _x000D_
"10.3168/jds.2016-11863_bib17", "10.3168/jds.2016-11863_bib18", "10.3168/jds.2016-11863_bib19", "10.3168/jds.2016-11863_bib20", "10.3168/jds.2016-11863_bib21", "10.3168/jds.2016-11863_bib22", "10.3168/jds.2016-11863_bib23", "10.3168/jds.2016-11863_bib24", "10.3168/jds.2016-11863_bib25", "10.3168/jds.2016-11863_bib26", "10.3168/jds.2016-11863_bib27", "10.3168/jds.2016-11863_bib28", "10.3168/jds.2016-11863_bib29", "10.3168/jds.2016-11863_bib30", "10.3168/jds.2016-11863_bib31", "10.3168/jds.2016-11863_bib32", _x000D_
"10.3168/jds.2016-11863_bib33", "10.3168/jds.2016-11863_bib34", "10.3168/jds.2016-11863_bib35", "10.3168/jds.2016-11863_bib36", "10.3168/jds.2016-11863_bib37", "10.3168/jds.2016-11863_bib38", "10.3168/jds.2016-11863_bib39", "10.3168/jds.2016-11863_bib40", "10.3168/jds.2016-11863_bib41", "10.3168/jds.2016-11863_bib42", "10.3168/jds.2016-11863_bib43", "10.3168/jds.2016-11863_bib44", "10.3168/jds.2016-11863_bib45", "10.3168/jds.2016-11863_bib46", "10.3168/jds.2016-11863_bib47", "10.3168/jds.2016-11863_bib48", _x000D_
"10.3168/jds.2016-11863_bib49", "10.3168/jds.2016-11863_bib50", "10.3168/jds.2016-11863_bib51", "10.3168/jds.2016-11863_bib52", "10.3168/jds.2016-11863_bib53", "10.3168/jds.2016-11863_bib54", "10.3168/jds.2016-11863_bib55", "10.3168/jds.2016-11863_bib56", "10.3168/jds.2016-11863_bib57", "10.3168/jds.2016-11863_bib58", "10.3168/jds.2016-11863_bib59", "10.3168/jds.2016-11863_bib60", "10.3168/jds.2016-11863_bib61", "10.3168/jds.2016-11863_bib62"), doi.asserted.by = c("crossref", NA, "crossref", "crossref", _x000D_
"crossref", "crossref", "crossref", "crossref", "crossref", NA, "crossref", NA, "crossref", "crossref", "crossref", "crossref", "crossref", "crossref", "crossref", "crossref", "crossref", "crossref", "crossref", "crossref", "crossref", "crossref", "crossref", "crossref", NA, "crossref", "crossref", "crossref", "crossref", "crossref", "crossref", "crossref", "crossref", "crossref", "crossref", "crossref", "crossref", "crossref", "crossref", "crossref", "crossref", "crossref", NA, "crossref", "crossref", _x000D_
"crossref", "crossref", "crossref", "crossref", "crossref", "crossref", NA, "crossref", "crossref", "crossref", "crossref", "crossref", "crossref"), first.page = c("293", NA, "197", "7426", "135", "644", "73", "449", "1975", NA, "137", NA, "703", "157", "185", "120", "815", "427", "41", "445", "181", "2", "1481", "201", "2637", "961", "197", "1449", NA, "1", "253", "3316", "5", "343", "e58777", "160", "385", "61", "71", "1413", "8", "729", "15", "21", "14", "3513", NA, "210", "825", "1", "659", "103", _x000D_
"281", "49", "304", NA, "8753", "586", "465", "580", "5", "102"), DOI = c("10.1016/j.vetmic.2005.11.043", NA, "10.1007/s10109-004-0132-5", "10.3168/jds.2015-9377", "10.1111/j.1477-9552.2005.tb00126.x", "10.1136/vr.c5256", "10.1136/vr.100191", "10.1136/vr.101195", "10.1098/rstb.2010.0396", NA, "10.1016/S0304-4017(02)00183-8", NA, "10.1136/vr.157.22.703", "10.1007/s11250-015-0937-x", "10.1016/S0378-1135(00)00275-3", "10.1016/j.prevetmed.2005.11.012", "10.1089/fpd.2012.1149", "10.1177/104063870601800501", _x000D_
"10.1016/j.prevetmed.2015.05.013", "10.1136/vr.100542", "10.1186/1751-0147-45-181", "10.1186/1471-2180-6-2", "10.1080/03610929708831995", "10.1016/j.tvjl.2013.07.024", "10.1128/JCM.00114-11", "10.20506/rst.25.3.1703", "10.1016/S0378-1135(98)00270-3", "10.3168/jds.2015-10156", NA, "10.1016/j.prevetmed.2006.04.005", "10.1016/S0378-1135(00)00310-2", "10.1017/S0950268814003926", "10.1186/1751-0147-55-5", "10.1016/j.prevetmed.2012.10.002", "10.1371/journal.pone.0058777", "10.1186/s13071-015-0773-x", "10.1136/vr.142.15.385", _x000D_
"10.1016/j.vetpar.2004.12.013", "10.1093/oxfordjournals.aje.a112510", "10.1017/S0950268810002530", "10.1186/2046-0481-65-8", "10.1136/vr.156.23.729", "10.1016/S0304-4017(00)00234-X", "10.1016/j.rvsc.2015.02.011", "10.1186/2046-0481-66-14", "10.3168/jds.2009-2742", NA, "10.1136/inp.d2875", "10.1136/vr.156.26.825", "10.1093/femspd/ftu009", "10.3168/jds.S0022-0302(07)71548-5", "10.1016/j.prevetmed.2014.08.016", "10.1016/S0167-5877(03)00157-0", "10.1016/j.vetmic.2007.05.010", "10.1136/vr.103034", NA, _x000D_
"10.3168/jds.2015-9760", "10.1016/j.tvjl.2012.01.008", "10.1136/vr.103075", "10.1136/vr.102049", "10.1186/1746-6148-5-5", "10.1016/j.prevetmed.2009.02.005"), article.title = c("Pro and contra IBR-eradication", NA, "Web-based analytical tools for the exploration of spatial data", "Invited review: Changes in the dairy industry affecting dairy cattle health and welfare", "Updated estimates of the costs associated with thirty-four endemic livestock diseases in Great Britain: A note", "Indications of a relationship between buying-in policy and infectious diseases on dairy farms in Wales", _x000D_
"Establishing a pilot bovine viral diarrhoea virus eradication scheme in Somerset", "Monitoring the bulk milk antibody response to BVD: The effects of vaccination and herd infection status", "Endemic cattle diseases: comparative epidemiology and governance", NA, "A cross-sectional coprological survey of liver flukes in cattle and sheep from an area of the southern Italian Apennines", NA, "Prevalence, incidence and geographical distribution of serovars of Salmonella on dairy farms in England and Wales", _x000D_
"Herd-level prevalence and risk factors for bovine viral diarrhea virus infection in cattle in the State of Paraíba, Northeastern Brazil", "Bovine viral diarrhoea virus: its effects on ovarian function in the cow", "Evaluation of an iscom ELISA used for detection of antibodies to Neospora caninum in bulk milk", "Farm-level associations with the shedding of Salmonella and antimicrobial-resistant Salmonella in U.S. dairy cattle", "Test strategies in bovine viral diarrhea virus control and eradication campaigns in Europe", _x000D_
"Epidemiology and impact of Fasciola hepatica exposure in high-yielding dairy herds", "Prevalence of antibodies to bovine viral diarrhoea virus in bulk tank milk and associated risk factors in Scottish dairy herds", "BVDV and BHV-1 infections in dairy herds in northern and northeastern Thailand", "Highly sensitive real-time PCR for specific detection and quantification of Coxiella burnetii.", "A spatial scan statistic", "Bovine viral diarrhoea: Pathogenesis and diagnosis", "Development of a new chlamydiales-specific real-time PCR and its application to respiratory clinical samples", _x000D_
"The control of bovine viral diarrhoea virus in Europe: Today and in the future", "Principles for eradication of bovine viral diarrhoea virus (BVDV) infections in cattle populations", "The effect of paratuberculosis on milk yield—A systematic review and meta-analysis", NA, "A study of helminth parasites in culled cows from Ireland", "Prevalence and regional distribution of paratuberculosis in dairy herds in the Netherlands", "Q fever infection in dairy cattle herds: Increased risk with high wind speed and low precipitation", _x000D_
"Evaluation of the specificity of three enzyme-linked immunosorbent assays for detection of antibodies against Salmonella in bovine bulk milk", "Temporal trends in bulk milk antibodies to Salmonella, Neospora caninum, and Leptospira interrogans serovar hardjo in Irish dairy herds", "Effect sizes for 2×2 contingency tables", "Prevalence, risk factors and spatial analysis of liver fluke infections in Danish cattle herds", "Prevalence of antibodies to bovine virus diarrhoea virus and other viruses in bulk tank milk in England and Wales", _x000D_
"Performance characteristics of an enzyme-linked immunosorbent assay performed in milk for the detection of liver fluke (Fasciola hepatica) infection in cattle", "Estimating prevalence from the results of a screening test", "Prevalence of Coxiella burnetii (Q fever) antibodies in bovine serum and bulk-milk samples", "Seroprevalence of Leptospira Hardjo in the Irish suckler cattle population", "Prevalence of Fasciola hepatica in dairy herds in England and Wales measured with an ELISA applied to bulk-tank milk", _x000D_
"Neospora caninum seroprevalence and associated risk factors in beef cattle in the northwestern United States", "Prevalence of exposure to bovine viral diarrhoea virus (BVDV) and bovine herpesvirus-1 (BoHV-1) in Irish dairy herds", "Bulk milk ELISA and the diagnosis of parasite infections in dairy herds: a review", "Effect of Johne's disease status on reproduction and culling in dairy cattle", NA, "Cattle health schemes", "Financial incentive to control paratuberculosis (Johne's disease) on dairy farms in the United Kingdom", _x000D_
"Twenty years of research into Chlamydia-like organisms: A revolution in our understanding of the biology and pathogenicity of members of the phylum Chlamydiae", "Production effects of pathogens causing bovine leukosis, bovine viral diarrhea, paratuberculosis, and neosporosis", "Prevalence and risk factors for Coxiella burnetii (Q fever) in Dutch dairy cattle herds based on bulk tank milk testing", "Prevalence estimates for paratuberculosis adjusted for test variability using Bayesian analysis", _x000D_
"Diagnostic performance of the Pourquier ELISA for detection of antibodies against Mycobacterium avium subspecies paratuberculosis in individual milk and bulk milk samples of dairy herds", "Evaluation of the usefulness at national level of the dairy cattle health and production recording systems in Great Britain", NA, "Comparison of reproductive performance of primiparous dairy cattle following revaccination with either modified-live or killed multivalent viral vaccines in early lactation", "Involvement of Parachlamydia in bovine abortions in Scotland", _x000D_
"Evidence of members of the Chlamydiales in bovine abortions in England and Wales", "Risk factors associated with high bulk milk antibody levels to common pathogens in UK dairies", "A four year longitudinal sero-epidemiological study of bovine herpesvirus type-1 (BHV-1) in adult cattle in 107 unvaccinated herds in south west England", "Seroprevalence and epidemiological characteristics of Mycobacterium avium ssp. paratuberculosis on 114 cattle farms in south west England"), volume = c("113", NA, _x000D_
"6", "98", "56", "167", "170", "172", "366", NA, "108", NA, "157", "48", "77", "74", "9", "18", "121", "171", "45", "6", "26", "199", "49", "25", "64", "99", NA, "76", "77", "143", "55", "109", "8", "8", "142", "129", "107", "139", "65", "156", "90", "100", "66", "93", NA, "33", "156", "73", "90", "117", "60", "125", "177", NA, "98", "193", "176", "174", "5", "89"), author = c("Ackermann", "Anselin", "Anselin", "Barkema", "Bennett", "Bishop", "Booth", "Booth", "Carslake", "CHAWG", "Cringoli", "DairyCo", _x000D_
"Davison", "Fernandes", "Fray", "Frössling", "Habing", "Houe", "Howell", "Humphry", "Kampa", "Klee", "Kulldorff", "Lanyon", "Lienard", "Lindberg", "Lindberg", "McAloon", "Met Office", "Murphy", "Muskens", "Nusinovici", "Nyman", "O'Doherty", "Olivier", "Olsen", "Paton", "Reichel", "Rogan", "Ryan", "Ryan", "Salimi-Bejestani", "Sanderson", "Sayers", "Sekiya", "Smith", "StataCorp", "Statham", "Stott", "Taylor-Brown", "Tiwari", "van Engelen", "van Schaik", "van Weering", "Velasova", NA, "Walz", "Wheelhouse", _x000D_
"Wheelhouse", "Williams", "Woodbine", "Woodbine"), year = c("2006", "2004", "2004", "2015", "2005", "2010", "2012", "2013", "2011", NA, "2002", NA, "2005", "2016", "2000", "2006", "2012", "2006", "2015", "2012", "2004", "2006", "1997", "2014", "2011", "2006", "1999", "2016", NA, "2006", "2000", "2015", "2013", "2013", "2013", "2015", "1998", "2005", "1978", "2011", "2012", "2005", "2000", "2015", "2013", "2010", "2013", "2011", "2005", "2015", "2007", "2014", "2003", "2007", "2015", NA, "2015", "2012", _x000D_
"2015", "2014", "2009", "2009"), journal.title = c("Vet. Microbiol.", NA, "J. Geogr. Syst.", "J. Dairy Sci.", "J. Agric. Econ.", "Vet. Rec.", "Vet. Rec.", "Vet. Rec.", "Phil. Trans. R. Soc. Lond. B Biol. Sci.", NA, "Vet. Parasitol.", NA, "Vet. Rec.", "Trop. Anim. Health Prod.", "Vet. Microbiol.", "Prev. Vet. Med.", "Foodborne Pathog. Dis.", "J. Vet. Diagn. Invest.", "Prev. Vet. Med.", "Vet. Rec.", "Acta Vet. Scand.", "BMC Microbiol.", "Commun. Stat. Theory Methods", "Vet. J.", "J. Clin. Microbiol.", _x000D_
"Rev. Sci. Tech.", "Vet. Microbiol.", "J. Dairy Sci.", NA, "Prev. Vet. Med.", "Vet. Microbiol.", "Epidemiol. Infect.", "Acta Vet. Scand.", "Prev. Vet. Med.", "PLoS One", "Parasit. Vectors", "Vet. Rec.", "Vet. Parasitol.", "Am. J. Epidemiol.", "Epidemiol. Infect.", "Ir. Vet. J.", "Vet. Rec.", "Vet. Parasitol.", "Res. Vet. Sci.", "Ir. Vet. J.", "J. Dairy Sci.", NA, "In Pract.", "Vet. Rec.", "Pathog. Dis.", "J. Dairy Sci.", "Prev. Vet. Med.", "Prev. Vet. Med.", "Vet. Microbiol.", "Vet. Rec.", NA, "J. Dairy Sci.", _x000D_
"Vet. J.", "Vet. Rec.", "Vet. Rec.", "BMC Vet. Res.", "Prev. Vet. Med."), series.title = c(NA, "Exploring spatial data with GeoDa: A workbook", NA, NA, NA, NA, NA, NA, NA, NA, NA, NA, NA, NA, NA, NA, NA, NA, NA, NA, NA, NA, NA, NA, NA, NA, NA, NA, NA, NA, NA, NA, NA, NA, NA, NA, NA, NA, NA, NA, NA, NA, NA, NA, NA, NA, "Stata: Release 13. Statistical Software", NA, NA, NA, NA, NA, NA, NA, NA, NA, NA, NA, NA, NA, NA, NA), unstructured = c(NA, NA, NA, NA, NA, NA, NA, NA, NA, NA, NA, NA, NA, NA, NA, _x000D_
NA, NA, NA, NA, NA, NA, NA, NA, NA, NA, NA, NA, NA, NA, NA, NA, NA, NA, NA, NA, NA, NA, NA, NA, NA, NA, NA, NA, NA, NA, NA, NA, NA, NA, NA, NA, NA, NA, NA, NA, "Villarino, M. A., and E. R. Jordan. 2005. Production impact of sub-clinical manifestations of bovine paratuberculosis in dairy cattle. in Proc. 8th Int. Colloquium on Paratuberculosis. Copenhagen, Denmark, August 14–17, 2005.", NA, NA, NA, NA, NA, NA))</t>
  </si>
  <si>
    <t>S0022030217307932</t>
  </si>
  <si>
    <t>list(date = "2017-11-01", content.version = "tdm", delay.in.days = 0, URL = "https://www.elsevier.com/tdm/userlicense/1.0/")</t>
  </si>
  <si>
    <t>list(value = c("Elsevier", "Herd-level prevalence of selected endemic infectious diseases of dairy cows in Great Britain", "Journal of Dairy Science", "https://doi.org/10.3168/jds.2016-11863", "article", "© 2017 American Dairy Science Association®."), name = c("publisher", "articletitle", "journaltitle", "articlelink", "content_type", "copyright"), label = c("This article is maintained by", "Article Title", "Journal Title", "CrossRef DOI link to publisher maintained version", "Content Type", "Copyright"_x000D_
))</t>
  </si>
  <si>
    <t>2016-10-22</t>
  </si>
  <si>
    <t>262-271</t>
  </si>
  <si>
    <t>Sensitivity of Direct Culture, Enrichment and &lt;scp&gt;PCR&lt;/scp&gt; for Detection of &lt;i&gt;Campylobacter jejuni&lt;/i&gt; and &lt;i&gt;C. coli&lt;/i&gt; in Broiler Flocks at Slaughter</t>
  </si>
  <si>
    <t>https://doi.org/10.1111/zph.12306</t>
  </si>
  <si>
    <t>&lt;jats:title&gt;Summary&lt;/jats:title&gt;&lt;jats:p&gt;Broiler chicken flocks are a significant source of &lt;jats:italic&gt;Campylobacter jejuni&lt;/jats:italic&gt; and &lt;jats:italic&gt;Campylobacter coli&lt;/jats:italic&gt; that result in the major public health problem of campylobacteriosis. Accurate estimates of the prevalence of both &lt;jats:italic&gt;C. coli&lt;/jats:italic&gt; and &lt;jats:italic&gt;C. jejuni&lt;/jats:italic&gt; in flocks would enhance epidemiological understanding, risk assessment and control options. This study combined results from a panel of 10 detection tests (direct culture, enrichment and &lt;jats:styled-content style="fixed-case"&gt;PCR&lt;/jats:styled-content&gt;) on caecal samples from flocks at slaughter. A parallel interpretation approach was used to determine the presence of &lt;jats:italic&gt;Campylobacter&lt;/jats:italic&gt; spp. and for &lt;jats:italic&gt;C. jejuni&lt;/jats:italic&gt; and &lt;jats:italic&gt;C. coli&lt;/jats:italic&gt; individually. The sample was considered positive if at least one method detected the target and this interpretation was taken to represent a ‘proxy gold standard’ for detection in the absence of a gold standard reference test. The sensitivity of each individual method to detect &lt;jats:italic&gt;Campylobacter&lt;/jats:italic&gt; spp., &lt;jats:italic&gt;C. jejuni&lt;/jats:italic&gt; and &lt;jats:italic&gt;C. coli&lt;/jats:italic&gt; was then estimated relative to the proxy gold standard. Enrichment in adapted Exeter broth (deficient in polymyxin B) with a resuscitation step was 100% sensitive, whilst direct culture on modified charcoal cefoperazone deoxycholate agar (&lt;jats:styled-content style="fixed-case"&gt;mCCDA&lt;/jats:styled-content&gt;) was highly sensitive (97.9%). Enrichment methods using Preston broth and Bolton broth were significantly less sensitive. Enrichment in Exeter broth promoted the recovery of &lt;jats:italic&gt;C. jejuni,&lt;/jats:italic&gt; whilst enrichment in Bolton broth favoured &lt;jats:italic&gt;C. coli&lt;/jats:italic&gt;. A &lt;jats:styled-content style="fixed-case"&gt;RT&lt;/jats:styled-content&gt;‐&lt;jats:styled-content style="fixed-case"&gt;PCR&lt;/jats:styled-content&gt; detection test could identify 80% of flocks that were co‐colonised with both species. This study found that 76.3% (&lt;jats:italic&gt;n&lt;/jats:italic&gt; = 127) of flocks were colonised with &lt;jats:italic&gt;Campylobacter&lt;/jats:italic&gt; spp. The majority (95.9%) of &lt;jats:italic&gt;Campylobacter&lt;/jats:italic&gt;‐positive flocks were colonised with &lt;jats:italic&gt;C. jejuni&lt;/jats:italic&gt;; however, approximately one‐third of positive flocks were simultaneously colonised with both &lt;jats:italic&gt;C. jejuni&lt;/jats:italic&gt; and &lt;jats:italic&gt;C. coli&lt;/jats:italic&gt;. The findings highlight the impact of different detection methodologies on the accuracy of the estimated incidence of both &lt;jats:italic&gt;C. jejuni&lt;/jats:italic&gt; and &lt;jats:italic&gt;C. coli&lt;/jats:italic&gt; entering the abattoir within broiler flocks and the associated public health risks.&lt;/jats:p&gt;</t>
  </si>
  <si>
    <t>list(given = c("J. D.", "E.", "R.", "F. A.", "A. B."), family = c("Rodgers", "Simpkin", "Lee", "Clifton‐Hadley", "Vidal"), sequence = c("first", "additional", "additional", "additional", "additional"), affiliation.name = c("Department of Bacteriology Animal and Plant Health Agency Addlestone Surrey UK", "Department of Bacteriology Animal and Plant Health Agency Addlestone Surrey UK", "Department of Bacteriology Animal and Plant Health Agency Addlestone Surrey UK", "Department of Bacteriology Animal and Plant Health Agency Addlestone Surrey UK", _x000D_
"Department of Bacteriology Animal and Plant Health Agency Addlestone Surrey UK"))</t>
  </si>
  <si>
    <t>list(URL = c("https://api.wiley.com/onlinelibrary/tdm/v1/articles/10.1111%2Fzph.12306", "https://api.wiley.com/onlinelibrary/tdm/v1/articles/10.1111%2Fzph.12306", "https://onlinelibrary.wiley.com/doi/pdf/10.1111/zph.12306"), content.type = c("application/pdf", "unspecified", "unspecified"), content.version = c("vor", "vor", "vor"), intended.application = c("text-mining", "text-mining", "similarity-checking"))</t>
  </si>
  <si>
    <t>list(key = c("e_1_2_8_2_1", "e_1_2_8_3_1", "e_1_2_8_4_1", "e_1_2_8_5_1", "e_1_2_8_6_1", "e_1_2_8_7_1", "e_1_2_8_8_1", "e_1_2_8_9_1", "e_1_2_8_10_1", "e_1_2_8_11_1", "e_1_2_8_12_1", "e_1_2_8_13_1", "e_1_2_8_14_1", "e_1_2_8_15_1", "e_1_2_8_16_1", "e_1_2_8_17_1", "e_1_2_8_18_1", "e_1_2_8_19_1", "e_1_2_8_20_1", "e_1_2_8_21_1", "e_1_2_8_22_1", "e_1_2_8_23_1", "e_1_2_8_24_1", "e_1_2_8_25_1", "e_1_2_8_26_1", "e_1_2_8_27_1", "e_1_2_8_28_1", "e_1_2_8_29_1", "e_1_2_8_30_1", "e_1_2_8_31_1", "e_1_2_8_32_1", _x000D_
"e_1_2_8_33_1", "e_1_2_8_34_1", "e_1_2_8_35_1", "e_1_2_8_36_1", "e_1_2_8_37_1", "e_1_2_8_38_1", "e_1_2_8_39_1", "e_1_2_8_40_1", "e_1_2_8_41_1", "e_1_2_8_42_1", "e_1_2_8_43_1", "e_1_2_8_44_1", "e_1_2_8_45_1", "e_1_2_8_46_1", "e_1_2_8_47_1", "e_1_2_8_48_1", "e_1_2_8_49_1", "e_1_2_8_50_1", "e_1_2_8_51_1"), doi.asserted.by = c("publisher", NA, NA, NA, NA, NA, NA, NA, "publisher", "publisher", NA, "publisher", "publisher", NA, "publisher", "publisher", "publisher", NA, "publisher", "publisher", "publisher", _x000D_
"publisher", "publisher", "publisher", "publisher", NA, "publisher", "publisher", "publisher", "publisher", "publisher", "publisher", "crossref", "publisher", "publisher", "publisher", "publisher", "publisher", "publisher", "publisher", "publisher", "publisher", "publisher", "publisher", NA, "publisher", "publisher", "publisher", "publisher", "publisher"), DOI = c("10.1136/bmj.328.7441.702", NA, NA, NA, NA, NA, NA, NA, "10.1017/S0950268814000454", "10.1046/j.1365-2672.2000.01203.x", NA, "10.1016/0168-1605(96)01102-6", _x000D_
"10.4315/0362-028X-73.7.1212", NA, "10.1016/j.fm.2015.05.006", "10.1046/j.1365-2672.2002.01568.x", "10.1046/j.1472-765X.1999.00658.x", NA, "10.1128/AEM.71.3.1259-1266.2005", "10.1080/03079450094153", "10.1016/j.prevetmed.2010.05.007", "10.1016/j.ijfoodmicro.2010.04.019", "10.1016/j.vetmic.2004.12.017", "10.1111/j.1365-2672.1989.tb02461.x", "10.1111/j.1472-765X.1990.tb00274.x", NA, "10.1016/j.ijfoodmicro.2009.09.007", "10.1111/j.1472-765X.2009.02714.x", "10.1128/AEM.00291-06", "10.1111/jfs.12279", _x000D_
"10.2307/2529310", "10.1017/S0950268812000982", "10.1128/aem.46.2.459-462.1983", "10.1128/JCM.42.11.5125-5132.2004", "10.1093/ps/80.6.825", "10.3382/ps.2008-00389", "10.1128/JCM.26.3.518-523.1988", "10.1093/ps/86.7.1304", "10.1099/jmm.0.014415-0", "10.1016/j.vetmic.2007.03.011", "10.1111/j.1365-2672.2010.04748.x", "10.1016/j.vetmic.2012.04.011", "10.4315/0362-028X.JFP-10-282", "10.1016/S0163-4453(03)00042-2", NA, "10.1111/j.1365-2672.2012.05323.x", "10.1111/zph.12009", "10.4315/0362-028X-71.4.835", _x000D_
"10.1017/S0950268811001877", "10.1016/j.ijfoodmicro.2007.11.011"), unstructured = c(NA, "Anonymous 2006a:ISO 10272‐2 Microbiology of food and animal feeding stuffs‐Horizontal method for detection and enumeration of Campylobacter spp. Part 2: Enumeration method. International Organisation for Standardisation Geneva.", "Anonymous 2006b:ISO 10272‐1 Microbiology of food and animal feeding stuffs ‐ Horizontal methodfor detection and enumeration of Campylobacter spp. Part 1: Detection method. International Organisation for Standardisation Geneva.", _x000D_
NA, NA, NA, NA, NA, NA, NA, NA, NA, NA, NA, NA, NA, NA, NA, NA, NA, NA, NA, NA, NA, NA, NA, NA, NA, NA, NA, NA, NA, NA, NA, NA, NA, NA, NA, NA, NA, NA, NA, NA, NA, NA, NA, NA, NA, NA, NA), first.page = c(NA, NA, NA, "100", "132", "141", "250", "6", NA, NA, "134", NA, NA, NA, NA, NA, NA, NA, NA, NA, NA, NA, NA, NA, NA, NA, NA, NA, NA, NA, NA, NA, "459", NA, NA, NA, NA, NA, NA, NA, NA, NA, NA, NA, NA, NA, NA, NA, NA, NA), article.title = c(NA, NA, NA, "Analysis of the baseline survey on the prevalence of Campylobacter in broiler batches and of Campylobacter and Salmonella on broiler carcasses in the EU, 2008, Part A: campylobacter and Salmonella prevalence estimates", _x000D_
"Analysis of the baseline survey on the prevalence of Campylobacter in broiler batches and of Campylobacter and Salmonella on broiler carcasses, in the EU, 2008; Part B: analysis of factors associated with Campylobacter colonisation of broiler batches and with Campylobacter contamination of broiler carcasses; and investigation of the culture method diagnostic characteristics used to analyse broiler carcass samples", "Scientific Opinion on Campylobacter in broiler meat production: control options and performance objectives and/or targets at different stages of the food chain", _x000D_
"The European Union summary report on trends and sources of zoonoses, zoonotic agents and food‐borne outbreaks in 2011", "Food microbiology Method 6: examination for specific organisms‐ Campylobacter", NA, NA, NA, NA, NA, NA, NA, NA, NA, NA, NA, NA, NA, NA, NA, NA, NA, NA, NA, NA, NA, NA, NA, NA, "Isolation of Campylobacter jejuni from raw milk", NA, NA, NA, NA, NA, NA, NA, NA, NA, NA, NA, NA, NA, NA, NA, NA, NA), volume = c(NA, NA, NA, "8", "8", "9", "11", "5013", NA, NA, NA, NA, NA, NA, NA, _x000D_
NA, NA, NA, NA, NA, NA, NA, NA, NA, NA, NA, NA, NA, NA, NA, NA, NA, "46", NA, NA, NA, NA, NA, NA, NA, NA, NA, NA, NA, NA, NA, NA, NA, NA, NA), author = c(NA, NA, NA, "Anonymous", "Anonymous", "Anonymous", "Anonymous", "Anonymous", NA, NA, "Belak A.", NA, NA, "Bland M.", NA, NA, NA, "Donnison A.", NA, NA, NA, NA, NA, NA, NA, "Hunt J. M.", NA, NA, NA, NA, NA, NA, "Lovett J.", NA, NA, NA, NA, NA, NA, NA, NA, NA, NA, NA, "Thrusfield M.", NA, NA, NA, NA, NA), year = c(NA, NA, NA, "2010", "2010", "2011", _x000D_
"2013", "2015", NA, NA, "2006", NA, NA, "2000", NA, NA, NA, "2003", NA, NA, NA, NA, NA, NA, NA, "2009", NA, NA, NA, NA, NA, NA, "1983", NA, NA, NA, NA, NA, NA, NA, NA, NA, NA, NA, "1995", NA, NA, NA, NA, NA), journal.title = c(NA, NA, NA, "EFSA J.", "EFSA J.", "EFSA J.", "EFSA J.", "Aust. Standards", NA, NA, NA, NA, NA, NA, NA, NA, NA, NA, NA, NA, NA, NA, NA, NA, NA, NA, NA, NA, NA, NA, NA, NA, "Appl. Environ. Microbiol.", NA, NA, NA, NA, NA, NA, NA, NA, NA, NA, NA, NA, NA, NA, NA, NA, NA), volume.title = c(NA, _x000D_
NA, NA, NA, NA, NA, NA, NA, NA, NA, "Proceedings of the FoodMicro 2006", NA, NA, "An Introduction to Medical Statistics", NA, NA, NA, "Isolation of Thermotolerant Campylobacter ‐ Review and Methods for New Zealand Laboratories", NA, NA, NA, NA, NA, NA, NA, "Isolation of Campylobacter Species from Food and Water. Bacteriological Analytical Manual (US FDA), Chapter 7", NA, NA, NA, NA, NA, NA, NA, NA, NA, NA, NA, NA, NA, NA, NA, NA, NA, NA, "Veterinary Epidemiology", NA, NA, NA, NA, NA))</t>
  </si>
  <si>
    <t>list(DOI = c("10.13039/501100000277", "10.13039/501100000354"), name = c("Department for Environment, Food and Rural Affairs", "Food Standards Agency"), doi.asserted.by = c("publisher", "publisher"), award = c("OZ0613", "B15081"), id.id = c("10.13039/501100000277", "10.13039/501100000354"), id.id.type = c("DOI", "DOI"), id.asserted.by = c("publisher", "publisher"))</t>
  </si>
  <si>
    <t>list(date = "2016-10-22", content.version = "vor", delay.in.days = 0, URL = "http://onlinelibrary.wiley.com/termsAndConditions#vor")</t>
  </si>
  <si>
    <t>Japanese Journal of Infectious Diseases</t>
  </si>
  <si>
    <t>2019-03-31</t>
  </si>
  <si>
    <t>10.7883/yoken.jjid.2018.340</t>
  </si>
  <si>
    <t>1344-6304,1884-2836</t>
  </si>
  <si>
    <t>81-87</t>
  </si>
  <si>
    <t>Editorial Committee of Japanese Journal of Infectious Diseases, National Institute of Infectious Dis</t>
  </si>
  <si>
    <t>Comparison of Established PCR Assays for Accurate Identification of &amp;lt;i&amp;gt;Campylobacter jejuni&amp;lt;/i&amp;gt; and &amp;lt;i&amp;gt;Campylobacter coli&amp;lt;/i&amp;gt;</t>
  </si>
  <si>
    <t>https://doi.org/10.7883/yoken.jjid.2018.340</t>
  </si>
  <si>
    <t>Jpn J Infect Dis</t>
  </si>
  <si>
    <t>list(given = c("S. M. Lutful", "Nityananda", "Masahiro", "Sachi", "Ken", "Atsushi", "Sucharit Basu", "Shinji"), family = c("Kabir", "Chowdhury", "Asakura", "Shiramaru", "Kikuchi", "Hinenoya", "Neogi", "Yamasaki"), sequence = c("first", "additional", "additional", "additional", "additional", "additional", "additional", "additional"), affiliation1.name = c("Graduate School of Life and Environmental Sciences, Osaka Prefecture University", NA, NA, NA, NA, NA, NA, NA), affiliation2.name = c("Department of Microbiology and Hygiene, Bangladesh Agricultural University", _x000D_
NA, NA, NA, NA, NA, NA, NA), affiliation.name = c(NA, "Graduate School of Life and Environmental Sciences, Osaka Prefecture University", "Graduate School of Life and Environmental Sciences, Osaka Prefecture University", "Graduate School of Life and Environmental Sciences, Osaka Prefecture University", "Department of Infection Control Science, Faculty of Medicine, Juntendo University", "Graduate School of Life and Environmental Sciences, Osaka Prefecture University", "Graduate School of Life and Environmental Sciences, Osaka Prefecture University", _x000D_
"Graduate School of Life and Environmental Sciences, Osaka Prefecture University"))</t>
  </si>
  <si>
    <t>list(URL = "https://www.jstage.jst.go.jp/article/yoken/72/2/72_JJID.2018.340/_pdf", content.type = "unspecified", content.version = "vor", intended.application = "similarity-checking")</t>
  </si>
  <si>
    <t>list(key = c("1", "2", "3", "4", "5", "6", "7", "8", "9", "10", "11", "12", "13", "14", "15", "16", "17", "18", "19", "20", "21", "22", "23", "24", "25", "26", "27", "28"), unstructured = c("1. European Food Safety Authority (EFSA), European Centre for Disease Prevention and Control (ECDC). The European Union summary report on trends and sources of zoonoses, zoonotic agents and food-borne outbreaks in 2014. EFSA J. 2015;13:4329.", "2. Skirrow MB, Blaser MJ. Clinical aspects of &lt;i&gt;Campylobacter&lt;/i&gt; infection. In: Nachamkin I, Blaser MJ, editors. &lt;i&gt;Campylobacter&lt;/i&gt;. 2nd ed. Washington, DC: American Society for Microbiology; 2000. p. 69-88.", _x000D_
"3. Grace D. Food safety in low and middle income countries. Int J Environ Res Public Health. 2015;12:10490-507.", "4. Man SM. The clinical importance of emerging &lt;i&gt;Campylobacter&lt;/i&gt; species. Nat Rev Gastroenterol Hepatol. 2011;8:669-85.", "5. EFSA, ECDC. The community summary report on trends and sources of zoonoses, zoonotic agents and foodborne outbreaks in the European union in 2008. EFSA J. 2010;8:1496.", "6. Skirrow MB. Diseases due to &lt;i&gt;Campylobacter&lt;/i&gt;, &lt;i&gt;Helicobacter&lt;/i&gt; and related bacteria. J Comp Pathol. 1994;111:113-49.", _x000D_
"7. On SL. Identification methods for campylobacters, helicobacters, and related organisms. Clin Microbiol Rev. 1996;9:405-22.", "8. Skirrow MB, Benjamin J. Differentiation of enteropathogenic &lt;i&gt;Campylobacter&lt;/i&gt;. J Clin Pathol. 1980;33:1122.", "9. Totten PA, Patton CM, Tenover FC, et al. Prevalence and characterization of hippurate-negative &lt;i&gt;Campylobacter jejuni&lt;/i&gt; in King County, Washington. J Clin Microbiol. 1987;25:1747-52.", "10. Eyers M, Chapelle S, Van Camp G, et al. Discrimination among thermophilic &lt;i&gt;Campylobacter&lt;/i&gt; species by polymerase chain reaction amplification of 23S rRNA gene fragments. J Clin Microbiol. 1993;31:3340-3.", _x000D_
"11. Stucki U, Frey J, Nicolet J, et al. Identification of &lt;i&gt;Campylobacter jejuni&lt;/i&gt; on the basis of a species-specific gene that encodes a membrane protein. J Clin Microbiol. 1995;33:855-9.", "12. Gonzalez I, Grant KA, Richardson PT, et al. Specific identification of the enteropathogens &lt;i&gt;Campylobacter jejuni &lt;/i&gt;and &lt;i&gt;Campylobacter coli &lt;/i&gt;by using a PCR test based on the &lt;i&gt;ceuE g&lt;/i&gt;ene encoding a putative virulence determinant. J Clin Microbiol. 1997;35:759-63.", "13. Linton D, Lawson AJ, Owen RJ, et al. PCR detection, identification to species level, and finger-printing of &lt;i&gt;Campylobacter jejuni&lt;/i&gt; and &lt;i&gt;C. coli&lt;/i&gt; direct from diarrheic samples. J Clin Microbiol. 1997;35:2568-72.", _x000D_
"14. Klena JD, Parker CT, Knibb K, et al. Differentiation of &lt;i&gt;Campylobacter coli&lt;/i&gt;, &lt;i&gt;Campylobacter jejuni&lt;/i&gt;, &lt;i&gt;Campylobacter lari&lt;/i&gt;, and &lt;i&gt;Campylobacter upsaliensis &lt;/i&gt;by a multiplex PCR developed from the nucleotide sequence of the lipid A gene &lt;i&gt;lpxA&lt;/i&gt;. J Clin Microbiol. 2004;42:5549-57.", "15. Yamazaki-Matsune W, Taguchi M, Seto K, et al. Development of a multiplex PCR assay for identification of &lt;i&gt;Campylobacter&lt;/i&gt; &lt;i&gt;coli&lt;/i&gt;, &lt;i&gt;Campylobacter&lt;/i&gt; &lt;i&gt;fetus&lt;/i&gt;, &lt;i&gt;Campylobacter&lt;/i&gt; &lt;i&gt;hyointestinalis &lt;/i&gt;subsp.&lt;i&gt; hyointestinalis&lt;/i&gt;, &lt;i&gt;Campylobacter&lt;/i&gt; &lt;i&gt;jejuni&lt;/i&gt;, &lt;i&gt;Campylobacter&lt;/i&gt; &lt;i&gt;lari&lt;/i&gt;, and &lt;i&gt;Campylobacter&lt;/i&gt; &lt;i&gt;upsaliensis&lt;/i&gt;. J Med Microbiol. 2007;56:1467-73.", _x000D_
"16. Asakura M, Samosornsuk W, Hinenoya A, et al. Development of a cytolethal distending toxin (&lt;i&gt;cdt&lt;/i&gt;) gene-based species-specific multiplex PCR assay for the detection and identification of &lt;i&gt;Campylobacter jejuni&lt;/i&gt;, &lt;i&gt;Campylobacter coli&lt;/i&gt; and &lt;i&gt;Campylobacter fetus&lt;/i&gt;. FEMS Immunol Med Microbiol. 2008;52:260-6.", "17. On SL, Jordan PJ. Evaluation of 11 PCR assays for species-level identification of &lt;i&gt;Campylobacter jejuni&lt;/i&gt; and &lt;i&gt;Campylobacter coli&lt;/i&gt;. J Clin Microbiol. 2003;41:330-6.", _x000D_
"18. Samosornsuk W, Asakura M, Yoshida E, et al. Evaluation of a cytolethal distending toxin (&lt;i&gt;cdt&lt;/i&gt;) gene-based species-specific multiplex PCR assay for the identification of &lt;i&gt;Campylobacter&lt;/i&gt; strains isolated from poultry in Thailand. Microbiol Immunol. 2007;51:909-17.", "19. Samosornsuk W, Asakura M, Yoshida E, et al.&lt;b&gt; &lt;/b&gt;Isolation and characterization of &lt;i&gt;Campylobacter &lt;/i&gt;strains from diarrheal patients in Bangkok and its suburb in Thailand. Jpn J Infect Dis. 2015;68:209-15.", "20. Kabir SML, Kikuchi K, Asakura M, et al. Evaluation of a cytolethal distending toxin (&lt;i&gt;cdt&lt;/i&gt;) gene-based species-specific multiplex PCR assay for the identification of &lt;i&gt;Campylobacter&lt;/i&gt; strains isolated from diarrheal patients in Japan. Jpn J Infect Dis. 2011;64:19-27.", _x000D_
"21. Hoshino K, Yamasaki S, Mukhopadhyay AK, et al. Development and evaluation of a multiplex PCR assay for rapid detection of toxigenic &lt;i&gt;Vibrio cholerae&lt;/i&gt; O1 and O139. FEMS Immunol Med Microbiol. 1998;20:201-7.", "22. Debruyne L, Samyn E, De Brandt E, et al. Comparative performance of different PCR assays for the identification of &lt;i&gt;Campylobacter jejuni&lt;/i&gt; and &lt;i&gt;Campylobacter coli&lt;/i&gt;. Res Microbiol. 2008;159:88-93.", "23. Slater ER, Owen RJ. Restriction fragment length polymorphism analysis shows that the hippuricase gene of &lt;i&gt;Campylobacter jejuni &lt;/i&gt;is highly conserved. Lett Appl Microbiol. 1997;25:274-8.", _x000D_
"24. Fermér C, Engvall EO. Specific PCR identification and differentiation of the thermophilic Campylobacters, &lt;i&gt;Campylobacter jejuni&lt;/i&gt;, &lt;i&gt;C. coli&lt;/i&gt;, &lt;i&gt;C. lari&lt;/i&gt; and &lt;i&gt;C. upsaliensis&lt;/i&gt;. J Clin Microbiol. 1999;37:3370-3.", "25. Asakura M, Samosornsuk W, Taguchi M, et al. Comparative analysis of cytolethal distending toxin (&lt;i&gt;cdt&lt;/i&gt;) genes among &lt;i&gt;Campylobacter jejuni&lt;/i&gt;, &lt;i&gt;C. coli&lt;/i&gt; and &lt;i&gt;C. fetus&lt;/i&gt;. Microb Pathog. 2007;42:174-83.", "26. Martinez I, Mateo E, Churruca E, et al. Detection of &lt;i&gt;cdtA&lt;/i&gt;, &lt;i&gt;cdtB&lt;/i&gt;, and &lt;i&gt;cdtC&lt;/i&gt; genes in &lt;i&gt;Campylobacter jejuni&lt;/i&gt; by multiplex PCR. Int J Med Microbiol. 2006;296:45-8.", _x000D_
"27. Bang DD, Nielsen EM, Scheutz F, et al. PCR detection of seven virulence and toxin genes of &lt;i&gt;Campylobacter jejuni&lt;/i&gt; and &lt;i&gt;Campylobacter coli&lt;/i&gt; isolates from Danish pigs and cattle and cytolethal distending toxin production of the isolates. J Appl Microbiol. 2003;94:1003-14.", "28. AbuOun M, Manning G, Cawthraw SA, et al. Cytolethal distending toxin (CDT)-negative &lt;i&gt;Campylobacter jejuni &lt;/i&gt;strains and anti-CDT neutralizing antibodies are induced during human infection but not during colonization in chickens. Infect Immun. 2005;73:3053-62."_x000D_
), doi.asserted.by = c(NA, NA, "crossref", "crossref", NA, "crossref", "crossref", "crossref", "crossref", "crossref", "crossref", "crossref", "crossref", "crossref", "crossref", "crossref", "crossref", "crossref", "crossref", "crossref", "crossref", "crossref", "crossref", NA, "crossref", "crossref", "crossref", "crossref"), DOI = c(NA, NA, "10.3390/ijerph120910490", "10.1038/nrgastro.2011.191", NA, "10.1016/S0021-9975(05)80046-5", "10.1128/CMR.9.3.405", "10.1136/jcp.33.11.1122", "10.1128/JCM.25.9.1747-1752.1987", _x000D_
"10.1128/JCM.31.12.3340-3343.1993", "10.1128/JCM.33.4.855-859.1995", "10.1128/JCM.35.3.759-763.1997", "10.1128/JCM.35.10.2568-2572.1997", "10.1128/JCM.42.12.5549-5557.2004", "10.1099/jmm.0.47363-0", "10.1111/j.1574-695X.2007.00369.x", "10.1128/JCM.41.1.330-336.2003", "10.1111/j.1348-0421.2007.tb03974.x", "10.7883/yoken.JJID.2014.229", "10.7883/yoken.64.19", "10.1111/j.1574-695X.1998.tb01128.x", "10.1016/j.resmic.2007.11.020", "10.1046/j.1472-765X.1997.00218.x", NA, "10.1016/j.micpath.2007.01.005", _x000D_
"10.1016/j.ijmm.2005.08.003", "10.1046/j.1365-2672.2003.01926.x", "10.1128/IAI.73.5.3053-3062.2005"))</t>
  </si>
  <si>
    <t>Pathogens</t>
  </si>
  <si>
    <t>10.3390/pathogens9080658</t>
  </si>
  <si>
    <t>2076-0817</t>
  </si>
  <si>
    <t>2020-08-15</t>
  </si>
  <si>
    <t>658</t>
  </si>
  <si>
    <t>Recent Advances in the Diagnosis of Classical Swine Fever and Future Perspectives</t>
  </si>
  <si>
    <t>&lt;jats:p&gt;Classical swine fever (CSF) is a highly contagious viral disease of pigs, including wild boar. It is regarded as one of the major problems in the pig industry as it is still endemic in many regions of the world and has the potential to cause devastating epidemics, particularly in countries free of the disease. Rapid and reliable diagnosis is of utmost importance in the control of CSF. Since clinical presentations of CSF are highly variable and may be confused with other viral diseases in pigs, laboratory diagnosis is indispensable for an unambiguous diagnosis. On an international level, well-established diagnostic tests of CSF such as virus isolation, fluorescent antibody test (FAT), antigen capture antibody enzyme-linked immunosorbent assay (ELISA), reverse-transcription polymerase chain reaction (RT-PCR), virus neutralization test (VNT), and antibody ELISA have been described in detail in the OIE Terrestrial Manual. However, improved CSF diagnostic methods or alternatives based on modern technologies have been developed in recent years. This review thus presents recent advances in the diagnosis of CSF and future perspectives.&lt;/jats:p&gt;</t>
  </si>
  <si>
    <t>list(ORCID = c("https://orcid.org/0000-0001-7951-4175", "https://orcid.org/0000-0002-6809-6956", NA, NA, "https://orcid.org/0000-0002-7414-4512", "https://orcid.org/0000-0002-7177-9280"), authenticated.orcid = c(FALSE, FALSE, NA, NA, FALSE, FALSE), given = c("Lihua", "Rachel", "Yuzhen", "David Scott", "Barbara S.", "Jishu"), family = c("Wang", "Madera", "Li", "McVey", "Drolet", "Shi"), sequence = c("first", "additional", "additional", "additional", "additional", "additional"), affiliation.name = c("Department of Anatomy and Physiology, College of Veterinary Medicine, Kansas State University, Manhattan, KS 66506, USA", _x000D_
"Department of Anatomy and Physiology, College of Veterinary Medicine, Kansas State University, Manhattan, KS 66506, USA", "Department of Anatomy and Physiology, College of Veterinary Medicine, Kansas State University, Manhattan, KS 66506, USA", "United States Department of Agriculture, Arthropod-Borne Animal Diseases Research Unit, Center for Grain and Animal Health Research, Manhattan, KS 66502, USA", "United States Department of Agriculture, Arthropod-Borne Animal Diseases Research Unit, Center for Grain and Animal Health Research, Manhattan, KS 66502, USA", _x000D_
"Department of Anatomy and Physiology, College of Veterinary Medicine, Kansas State University, Manhattan, KS 66506, USA"))</t>
  </si>
  <si>
    <t>list(URL = "https://www.mdpi.com/2076-0817/9/8/658/pdf", content.type = "unspecified", content.version = "vor", intended.application = "similarity-checking")</t>
  </si>
  <si>
    <t>list(key = c("ref_1", "ref_2", "ref_3", "ref_4", "ref_5", "ref_6", "ref_7", "ref_8", "ref_9", "ref_10", "ref_11", "ref_12", "ref_13", "ref_14", "ref_15", "ref_16", "ref_17", "ref_18", "ref_19", "ref_20", "ref_21", "ref_22", "ref_23", "ref_24", "ref_25", "ref_26", "ref_27", "ref_28", "ref_29", "ref_30", "ref_31", "ref_32", "ref_33", "ref_34", "ref_35", "ref_36", "ref_37", "ref_38", "ref_39", "ref_40", "ref_41", "ref_42", "ref_43", "ref_44", "ref_45", "ref_46", "ref_47", "ref_48", "ref_49", "ref_50", _x000D_
"ref_51", "ref_52", "ref_53", "ref_54", "ref_55", "ref_56", "ref_57", "ref_58", "ref_59", "ref_60", "ref_61", "ref_62", "ref_63", "ref_64", "ref_65", "ref_66", "ref_67", "ref_68", "ref_69", "ref_70", "ref_71", "ref_72", "ref_73", "ref_74", "ref_75", "ref_76", "ref_77", "ref_78", "ref_79", "ref_80", "ref_81", "ref_82", "ref_83", "ref_84", "ref_85", "ref_86", "ref_87", "ref_88"), doi.asserted.by = c("crossref", "crossref", NA, "crossref", "crossref", "crossref", "crossref", "crossref", "crossref", _x000D_
NA, "crossref", NA, "crossref", "crossref", "crossref", "crossref", NA, NA, "crossref", "crossref", "crossref", "crossref", "crossref", "crossref", "crossref", "crossref", "crossref", "crossref", "crossref", "crossref", "crossref", "crossref", "crossref", "crossref", "crossref", "crossref", "crossref", "crossref", "crossref", "crossref", "crossref", "crossref", "crossref", "crossref", "crossref", "crossref", "crossref", "crossref", "crossref", "crossref", "crossref", "crossref", "crossref", "crossref", _x000D_
"crossref", "crossref", "crossref", "crossref", "crossref", "crossref", "crossref", "crossref", "crossref", "crossref", "crossref", "crossref", "crossref", "crossref", NA, "crossref", "crossref", "crossref", NA, "crossref", "crossref", "crossref", "crossref", "crossref", "crossref", "crossref", "crossref", NA, "crossref", "crossref", "crossref", "crossref", "crossref", "crossref"), unstructured = c("Blome, S., Staubach, C., Henke, J., Carlson, J., and Beer, M. (2017). Classical swine fever-an updated review. Viruses, 9.", _x000D_
NA, "CABI (2020). Invasive Species Compendium, CAB International. Available online: www.cabi.org/isc.", NA, NA, NA, NA, NA, NA, NA, NA, NA, NA, NA, NA, NA, "(2020, May 29). OIE Terrestrial Manual 2019. Available online: https://www.oie.int/fileadmin/Home/eng/Health_standards/tahm/3.08.03_CSF.pdf.", NA, NA, NA, NA, NA, NA, NA, NA, NA, NA, NA, NA, NA, NA, NA, NA, NA, NA, NA, NA, NA, "Haines, F.J., Hofmann, M.A., King, D.P., Drew, T.W., and Crooke, H.R. (2013). Development and validation of a multiplex, real-time RT PCR assay for the simultaneous detection of classical and African swine fever viruses. PLoS ONE, 8.", _x000D_
NA, NA, NA, NA, NA, NA, NA, NA, NA, NA, NA, "Fahnøe, U., Pedersen, A.G., Johnston, C.M., Orton, R.J., Höper, D., Beer, M., Bukh, J., Belsham, G.J., and Rasmussen, T.B. (2019). Virus adaptation and selection following challenge of animals vaccinated against classical swine fever virus. Viruses, 11.", "Malik, Y.S., Bhat, S., Kumar, O.R.V., Yadav, A.K., Sircar, S., Ansari, M.I., Sarma, D.K., Rajkhowa, T.K., Ghosh, S., and Dhama, K. (2020). Classical swine fever virus biology, clinicopathology, diagnosis, vaccines and a meta-analysis of prevalence: A review from the Indian Perspective. Pathogens, 9.", _x000D_
"Madera, R., Gong, W., Wang, L., Burakova, Y., Lleellish, K., Galliher-Beckley, A., Nietfeld, J., Henningson, J., Jia, K., and Li, P. (2016). Pigs immunized with a novel E2 subunit vaccine are protected from heterologous classical swine fever virus challenge. BMC Vet. Res., 12.", NA, NA, "Wang, L., Mi, S., Madera, R., Ganges, L., Borca, M.V., Ren, J., Cunningham, C., Cino-Ozuna, A.G., Li, H., and Tu, C. (2020). A neutralizing monoclonal antibody-based competitive ELISA for classical swine fever C-strain post-vaccination monitoring. BMC Vet. Res., 16.", _x000D_
"Tetsuo, M., Matsuno, K., Tamura, T., Fukuhara, T., Kim, T., Okamatsu, M., Tautz, N., Matsuura, Y., and Sakoda, Y. (2020). Development of a high-throughput serum neutralization test using recombinant pestiviruses possessing a small reporter tag. Pathogens, 9.", NA, NA, NA, NA, NA, NA, NA, NA, NA, "Everett, H.E., Crudgington, B.S., Sosan-Soulé, O., and Crooke, H.R. (2014). Differential detection of classical swine fever virus challenge strains in C-strain vaccinated pigs. BMC Vet. Res., 10.", NA, _x000D_
NA, NA, NA, NA, NA, NA, NA, NA, NA, NA, NA, NA, NA, NA, NA, NA, NA, NA, NA, NA), DOI = c("10.3390/v9040086", "10.3389/fvets.2018.00031", NA, "10.1099/vir.0.80238-0", "10.1128/jvi.65.9.4705-4712.1991", "10.1128/jvi.70.3.1588-1595.1996", "10.1099/0022-1317-77-6-1311", "10.1016/S0378-1135(00)00141-3", "10.1016/j.vetmic.2004.12.014", NA, "10.3201/eid2506.181578", NA, "10.1016/S0034-5288(03)00076-6", "10.3389/fvets.2019.00187", "10.1016/j.vaccine.2006.11.043", "10.1016/S1090-0233(02)00112-0", NA, NA, _x000D_
"10.1017/S1466252314000024", "10.1186/s12985-017-0734-4", "10.1016/0378-1135(93)90014-X", "10.1111/j.1865-1682.2011.01205.x", "10.1017/S1466252315000092", "10.1016/j.jviromet.2004.03.010", "10.1016/j.vetmic.2006.12.027", "10.1111/tbed.12676", "10.1128/CMR.19.1.165-256.2006", "10.1111/tbed.12318", "10.1111/tbed.12994", "10.1016/j.jviromet.2009.04.019", "10.1016/j.jviromet.2010.05.004", "10.1016/j.mcp.2008.12.001", "10.1016/j.jbiotec.2009.11.006", "10.1016/j.jviromet.2010.03.013", "10.1016/j.colsurfb.2018.07.024", _x000D_
"10.1016/j.jviromet.2009.04.029", "10.1016/j.mcp.2020.101524", "10.1016/j.vetmic.2009.06.004", "10.1371/journal.pone.0071019", "10.1016/j.jviromet.2016.08.005", "10.1016/j.jviromet.2019.04.001", "10.1016/j.jviromet.2018.08.017", "10.1016/j.jviromet.2006.03.025", "10.1111/tbed.12749", "10.1016/j.bios.2016.03.067", "10.1016/j.snb.2020.128005", "10.1007/978-1-4939-2004-4_30", "10.30954/2277-940X.06.2019.1", "10.1099/vir.0.023200-0", "10.1016/j.virol.2012.11.020", "10.3390/v11100932", "10.3390/pathogens9060500", _x000D_
"10.1186/s12917-016-0823-4", "10.4142/jvs.2018.19.3.393", "10.1111/pbi.12986", "10.1186/s12917-020-2237-6", "10.3390/pathogens9030188", "10.1016/0378-1135(96)00019-3", "10.1016/j.tvjl.2015.02.007", "10.1053/rvsc.2000.0434", "10.1016/j.vetimm.2016.03.004", "10.1016/j.jviromet.2007.01.032", "10.1016/j.vetmic.2007.04.046", "10.1016/j.jviromet.2009.02.002", "10.1016/j.jviromet.2011.05.003", "10.1016/j.rvsc.2011.03.029", "10.1186/s12917-014-0281-9", "10.1016/j.rvsc.2014.06.010", NA, "10.1177/104063870802000406", _x000D_
"10.1016/j.vetmic.2011.05.039", "10.20506/rst.31.3.2173", NA, "10.1016/S0378-1135(00)00146-2", "10.1128/JCM.39.3.906-912.2001", "10.1080/01652176.2000.9695054", "10.1177/1040638715592446", "10.1111/tbed.12611", "10.1128/CVI.00271-14", "10.1016/j.jim.2015.03.009", "10.1016/j.jviromet.2015.05.006", NA, "10.1016/j.jviromet.2013.11.013", "10.1016/j.jviromet.2011.12.006", "10.1177/1040638716654942", "10.2478/jvetres-2020-0016", "10.1016/j.antiviral.2019.02.018", "10.1016/j.jiph.2020.02.033"), first.page = c(NA, _x000D_
"31", NA, "3647", "4705", "1588", "1311", "137", "187", "468", "1228", "165", "169", "187", "5524", "11", NA, "138", "87", "81", "233", "187", "83", "137", "338", "248", "165", "e395", "144", "69", "259", "71", "147", "74", "110", "111", "101524", "245", NA, "258", "38", "104", "17", "e272", "127", "128005", "415", "797", "2687", "14", NA, NA, NA, "393", "410", NA, NA, "41", "107", "1", "50", "16", "1", "114", "170", "512", NA, "455", "226", "448", "373", "997", "180", "209", "906", "182", "449", _x000D_
"2013", "65", "18", "22", "002601", "14", "32", "543", "15", "34", "644"), article.title = c(NA, "A review of classical swine fever virus and routes of introduction into the United States and the potential for virus establishment", NA, "Genetic and antigenic characterization of an atypical pestivirus isolate, a putative member of a novel pestivirus species", "Hog cholera virus: Molecular composition of virions from a pestivirus", "Classical swine fever virus: Recovery of infectious viruses from cDNA constructs and generation of recombinant cytopathogenic defective interfering particles", _x000D_
"Classical swine fever virus diversity and evolution", "Genetic typing of classical swine fever virus", "Phylogenetic analysis of classical swine fever virus isolated from Taiwan", "Classical swine fever in Europe-the current situation", "Reemergence of Classical Swine Fever, Japan, 2018", "African swine fever and classical swine fever: A review of the pathogenesis", "Classical swine fever: An update", "Classical swine fever in China—An update Minireview", "Diagnostic methods for detection of Classical swine fever virus—Status quo and new developments", _x000D_
"Clinical signs and epidemiology of classical swine fever: A review of new knowledge", NA, "Replication of classical swine fever virus strains and isolates in different porcine cell lines", "Classical swine fever in pigs: Recent developments and future perspectives", "A novel ViewRNA in situ hybridization method for the detection of the dynamic distribution of Classical Swine Fever Virus RNA in PK15 cells", "Detection of hog cholera virus antigens in experimentally-infected pigs using an antigen-capture ELISA", _x000D_
"Classical swine fever (hog cholera): Review of aspects relevant to control", "Pestivirus control programs: How far have we come and where are we going?", "Analytical performance of several classical swine fever laboratory diagnostic techniques on live animals for detection of infection", "Evaluation of real-time RT-PCR assay for the routine intra vitam diagnosis of classical swine fever", "Epidemiology, diagnosis and control of classical swine fever: Recent developments and future challenges", "Real-time PCR in clinical microbiology: Applications for routine laboratory testing", _x000D_
"Insulated isothermal reverse transcriptase PCR (iiRT-PCR) for rapid and sensitive detection of classical swine fever virus", "Fully automated and integrated multiplex detection of high consequence livestock viral genomes on a microfluidic platform", "Development of a primer-probe energy transfer real-time PCR assay for improved detection of classical swine fever virus", "Evaluation of a primer-probe energy transfer real-time PCR assay for detection of classical swine fever virus", "Rapid pre-clinical detection of classical swine fever by reverse transcription loop-mediated isothermal amplification", _x000D_
"Development and evaluation of rapid detection of classical swine fever virus by reverse transcription loop-mediated isothermal amplification (RT-LAMP)", "Validation of a loop-mediated isothermal amplification assay for visualised detection of wild-type classical swine fever virus", "Development of functionalized gold nanoparticles as nanoflare probes for rapid detection of classical swine fever virus", "Development of a reverse transcription multiplex real-time PCR for the detection and genotyping of classical swine fever virus", _x000D_
"Simultaneous detection of classical swine fever virus and porcine circovirus 3 by SYBR green I-based duplex real-time fluorescence quantitative PCR", "A multiplex RT-PCR assay for the rapid and differential diagnosis of classical swine fever and other pestivirus infections", NA, "A multiplex real-time PCR panel assay for simultaneous detection and differentiation of 12 common swine viruses", "A multiplex RT-PCR assay for rapid and simultaneous detection of four RNA viruses in swine", "Development and application of a novel Bio-Plex suspension array system for high-throughput multiplexed nucleic acid detection of seven respiratory and reproductive pathogens in swine", _x000D_
"A multiplex DNA suspension microarray for simultaneous detection and differentiation of classical swine fever virus and other pestiviruses", "A multiplex reverse transcription PCR and automated electronic microarray assay for detection and differentiation of seven viruses affecting swine", "Detection system based on magnetoelastic sensor for classical swine fever virus", "Diagnosis of mixed infections with swine viruses using an integrated microfluidic platform", "Next-generation sequencing in veterinary medicine: How can the massive amount of information arising from high-throughput technologies improve diagnosis, control, and management of infectious diseases?", _x000D_
"Next-generation sequencing as diagnostic tool in veterinary research", "Molecular epidemiology of current classical swine fever virus isolates of wild boar in Germany", "Sequencing approach to analyze the role of quasispecies for classical swine fever", NA, NA, NA, "Towards the development of a one-dose classical swine fever subunit vaccine: Antigen titration, onset and duration of immunity", "Plant-made E2 glycoprotein single-dose vaccine protects pigs against classical swine fever", NA, NA, "Detection of antibodies against classical swine fever virus in swine sera by indirect ELISA using recombinant envelope glycoprotein E2", _x000D_
"Direct coating of culture medium from cells secreting classical swine fever virus E2 antigen on ELISA plates for detection of E2-specific antibodies", "Development of a competitive ELISA using a truncated E2 recombinant protein as antigen for detection of antibodies to classical swine fever virus", "Development of single dilution immunoassay to detect E2 protein specific classical swine fever virus antibody", "A multiplex nested RT-PCR for the detection and differentiation of wild-type viruses from C-strain vaccine of classical swine fever virus", _x000D_
"Evaluation of a multiplex real-time RT-PCR for quantitative and differential detection of wild-type viruses and C-strain vaccine of Classical swine fever virus", "Differentiation of C-strain “Riems” or CP7_E2alf vaccinated animals from animals infected by classical swine fever virus field strains using real-time RT-PCR", "A generic real-time TaqMan assay for specific detection of lapinized Chinese vaccines against classical swine fever", "Development of a triplex TaqMan real-time RT-PCR assay for differential detection of wild-type and HCLV vaccine strains of classical swine fever virus and bovine viral diarrhea virus 1", _x000D_
NA, "Comparison of two real-time RT-PCR assays for differentiation of C-strain vaccinated from classical swine fever infected pigs and wild boars", "Development of a reverse-transcription polymerase chain reaction assay with fluorogenic probes to discriminate Korean wild-type and vaccine isolates of Classical swine fever virus", "Rapid detection and differentiation of wild-type and three attenuated lapinized vaccine strains of classical swine fever virus by reverse transcription polymerase chain reaction", _x000D_
"Genetic differentiation of infected from vaccinated animals after implementation of an emergency vaccination strategy against classical swine fever in wild boar", "Evaluation of classical swine fever virus antibody detection assays with an emphasis on the differentiation of infected from vaccinated animals", "Antibody responses of pigs to defined Erns fragments after infection with classical swine fever virus", "Development of a classical swine fever subunit marker vaccine and companion diagnostic test", _x000D_
"Enzyme-linked immunosorbent assay using a virus type-specific peptide based on a subdomain of envelope protein Erns for serologic diagnosis of pestivirus infections in swine", "Laboratory diagnosis, epizootiology, and efficacy of marker vaccines in classical swine fever: A review", "Evaluation of an Erns-based enzyme-linked immunosorbent assay to distinguish Classical swine fever virus-infected pigs from pigs vaccinated with CP7_E2alf", "The double-antigen ELISA concept for early detection of Erns -specific classical swine fever virus antibodies and application as an accompanying test for differentiation of infected from marker vaccinated animals", _x000D_
"Differentiation of classical swine fever virus infection from CP7_E2alf marker vaccination by a multiplex microsphere immunoassay", "Discrimination within epitope specific antibody populations against classical swine fever virus is a new means of differentiating infection from vaccination", "Enhanced expression of the Erns protein of classical swine fever virus in yeast and its application in an indirect enzyme-linked immunosorbent assay for antibody differentiation of infected from vaccinated animals", _x000D_
"The challenge of introducing point of care diagnostics in farm animal health management", "Development of a loop-mediated isothermal amplification assay combined with a lateral flow dipstick for rapid and simple detection of classical swine fever virus in the field", "Development of an immunochromatographic strip for rapid detection of antibodies against classical swine fever virus", "Development of a duplex lateral flow assay for simultaneous detection of antibodies against African and Classical swine fever viruses", _x000D_
"Point-of-service diagnostic technology for detection of swine viral diseases", "African swine fever", "The outbreak of coronavirus disease 2019 (COVID-19)-An emerging global health threat"), volume = c(NA, "5", NA, "85", "65", "70", "77", "73", "106", "126", "25", "110", "75", "13", "25", "165", NA, "113", "15", "14", "34", "58", "16", "119", "121", "65", "19", "63", "66", "160", "168", "23", "146", "167", "171", "160", "50", "139", NA, "236", "269", "261", "136", "65", "82", "312", "1247", "9", _x000D_
"91", "438", NA, NA, NA, "19", "17", NA, NA, "51", "205", "70", "172", "143", "126", "158", "175", "92", NA, "97", "70", "20", "153", "31", "12", "73", "39", "22", "27", "64", "22", "420", "222", "14", "197", "180", "28", "64", "165", "13"), author = c(NA, "Brown", NA, "Schirrmeier", "Thiel", "Meyers", "Lowings", "Paton", "Deng", "Postel", "Postel", "Carrasco", "Paton", "Zhou", "Blome", "Moennig", NA, "Grummer", "Chander", "Zhang", "Shannon", "Penrith", "Moennig", "Dewulf", "Depner", "Postel", "Espy", _x000D_
"Lung", "Lung", "Liu", "Zhang", "Chen", "Yin", "Zhang", "Ning", "Huang", "Zheng", "Rosell", NA, "Shi", "Zhao", "Xiao", "Deregt", "Erickson", "Guo", "Fu", "Freimanis", "Kumar", "Leifer", "Blome", NA, NA, NA, "Madera", "Laughlin", NA, NA, "Moser", "Cheng", "Clavijo", "Kumar", "Li", "Zhao", "Leifer", "Liu", "Zhang", NA, "Everett", "Cho", "Pan", "Blome", "Schroeder", "Lin", "Moormann", "Langedijk", NA, "Pannhorst", "Meyer", "Xia", "Bruderer", "Luo", "Manessis", "Chowdry", "Li", "Sastre", "Nannucci", _x000D_
"Dixon", "Baloch"), year = c(NA, "2018", NA, "2004", "1991", "1996", "1996", "2000", "2005", "2013", "2019", "2003", "2003", "2019", "2007", "2003", NA, "2006", "2014", "2017", "1993", "2011", "2015", "2004", "2007", "2018", "2006", "2016", "2019", "2009", "2010", "2009", "2010", "2010", "2018", "2009", "2020", "2009", NA, "2016", "2019", "2018", "2006", "2018", "2016", "2020", "2015", "2019", "2010", "2013", NA, NA, NA, "2018", "2019", NA, NA, "1996", "2015", "2001", "2016", "2007", "2008", "2009", _x000D_
"2011", "2012", NA, "2014", "2006", "2008", "2011", "2012", "2005", "2000", "2001", "2000", "2015", "2017", "2015", "2015", "2015", "2019", "2014", "2012", "2016", "2020", "2019", "2020"), journal.title = c(NA, "Front. Vet. Sci.", NA, "J. Gen. Virol.", "J. Virol.", "J. Virol.", "J. Gen. Virol.", "Vet. Microbiol.", "Vet. Microbiol.", "Berl. Munch. Tierarztl. Wochenschr.", "Emerg. Infect. Dis.", "Dtsch. Tierarztl. Wochenschr.", "Res. Vet. Sci.", "Front. Vet. Sci.", "Vaccine", "Vet. J.", NA, "Dtsch. Tierarztl. Wochenschr.", _x000D_
"Anim. Health Res. Rev.", "Virol. J.", "Vet. Microbiol.", "Transbound. Emerg. Dis.", "Anim. Health Res. Rev.", "J. Virol. Methods", "Vet. Microbiol.", "Transbound. Emerg. Dis.", "Clin. Microbiol. Rev.", "Transbound. Emerg. Dis.", "Transbound. Emerg. Dis.", "J. Virol. Methods", "J. Virol. Methods", "Mol. Cell. Probes", "J. Biotechnol.", "J. Virol. Methods", "Colloids Surf. B Biointerfaces", "J. Virol. Methods", "Mol. Cell. Probes", "Vet. Microbiol.", NA, "J. Virol. Methods", "J. Virol. Methods", "J. Virol. Methods", _x000D_
"J. Virol. Methods", "Transbound. Emerg. Dis.", "Biosens. Bioelectron.", "Sens. Actuators B Chem.", "Methods Mol. Biol.", "J. Anim. Res.", "J. Gen. Virol.", "Virology", NA, NA, NA, "J. Vet. Sci.", "Plant. Biotechnol. J.", NA, NA, "Vet. Microbiol.", "Vet. J.", "Res. Vet. Sci.", "Vet. Immunol. Immunopathol.", "J. Virol. Methods", "Vet. Microbiol.", "J. Virol. Methods", "J. Virol. Methods", "Res. Vet. Sci.", NA, "Res. Vet. Sci.", "Can. J. Vet. Res.", "J. Vet. Diagn. Investig.", "Vet. Microbiol.", "Rev. Sci. Tech.", _x000D_
"Clin. Diagn. Lab. Immunol.", "Vet. Microbiol.", "J. Clin. Microbiol.", "Vet. Q.", "J. Vet. Diagn. Investig.", "Transbound. Emerg. Dis.", "Clin. Vaccine Immunol.", "J. Immunol. Methods", "J. Virol. Methods", "Biomed. J. Sci. Tech. Res.", "J. Virol. Methods", "J. Virol. Methods", "J. Vet. Diagn. Investig.", "J. Vet. Res.", "Antivir. Res.", "J. Infect. Public Health"))</t>
  </si>
  <si>
    <t>pathogens9080658</t>
  </si>
  <si>
    <t>list(name = c("National Bio and Agro-Defense Facility Transition Fund, the USDA National Institute of Food and Agriculture, Hatch-Multistate project", "USDA ARS Non-Assistance Cooperative Agreements", "USDA ARS Grant", "National Pork Board Grant"), award = c("1021491", "58-8064-8-011, 58-8064-9-007, 58-3020-9-020", "59-0208-9-222", "18-059"))</t>
  </si>
  <si>
    <t>list(date = "2020-08-15", content.version = "vor", delay.in.days = 0, URL = "https://creativecommons.org/licenses/by/4.0/")</t>
  </si>
  <si>
    <t>Journal of Veterinary Internal Medicine</t>
  </si>
  <si>
    <t>2018-09</t>
  </si>
  <si>
    <t>10.1111/jvim.15229</t>
  </si>
  <si>
    <t>0891-6640,1939-1676</t>
  </si>
  <si>
    <t>2018-08-06</t>
  </si>
  <si>
    <t>1481-1494</t>
  </si>
  <si>
    <t>Management of &lt;scp&gt;&lt;i&gt;C&lt;/i&gt;&lt;/scp&gt;&lt;i&gt;oxiella burnetii&lt;/i&gt; infection in livestock populations and the associated zoonotic risk: A consensus statement</t>
  </si>
  <si>
    <t>https://doi.org/10.1111/jvim.15229</t>
  </si>
  <si>
    <t>&lt;jats:p&gt;Infections caused by &lt;jats:italic&gt;Coxiella burnetii,&lt;/jats:italic&gt; commonly referred to as coxiellosis when occurring in animals and Query fever when occurring in humans, are an important cause of abortions, decreased reproductive efficiency, and subclinical infections in ruminants. The organism also represents an important zoonotic concern associated with its ability to aerosolize easily and its low infectious dose. Available diagnostic tests have limited sensitivity, which combined with the absence of treatment options in animals and limited approaches to prevention, result in difficulty managing this agent for optimal animal health and zoonotic disease outcomes. The purpose of this consensus statement is to provide veterinarians and public health officials with a summary of the available information regarding management of &lt;jats:italic&gt;C. burnetii&lt;/jats:italic&gt; infection in livestock populations. A discussion of currently available testing options and their interpretation is provided, along with recommendations on management practices that can be implemented on‐farm in the face of an outbreak to mitigate losses. Emphasis is placed on biosecurity measures that can be considered for minimizing the zoonotic transmission risk in both field and veterinary facilities.&lt;/jats:p&gt;</t>
  </si>
  <si>
    <t>Veterinary Internal Medicne</t>
  </si>
  <si>
    <t>list(ORCID = c("https://orcid.org/0000-0002-5784-8382", NA, NA, NA, NA, NA), authenticated.orcid = c(FALSE, NA, NA, NA, NA, NA), given = c("Paul J.", "J.Trenton", "Paula", "Paul S.", "René", "David C."), family = c("Plummer", "McClure", "Menzies", "Morley", "Van den Brom", "Van Metre"), sequence = c("first", "additional", "additional", "additional", "additional", "additional"), affiliation.name = c("Department of Veterinary Diagnostic and Production Animal Medicine and the Department of Veterinary Microbiology and Preventative Medicine College of Veterinary Medicine, Iowa State University  Ames Iowa", _x000D_
"Dpeartment of Health Management Atlantic Veterinary College, University of Prince Edward Island  Charlottetown Prince Edward Canada", "Department Population Medicine Ontario Veterinary College, University of Guelph  Guelph Ontario Canada", NA, "GD Animal Health  Deventer The Netherlands", "Department of Clinical Sciences, College of Veterinary Medicine and Biomedical Sciences Colorado State University  Fort Collins Colorado"), affiliation1.name = c(NA, NA, NA, "Department of Clinical Sciences, College of Veterinary Medicine and Biomedical Sciences Colorado State University  Fort Collins Colorado", _x000D_
NA, NA), affiliation2.name = c(NA, NA, NA, "Colorado School of Public Health  Fort Collins Colorado", NA, NA))</t>
  </si>
  <si>
    <t>list(URL = c("https://api.wiley.com/onlinelibrary/tdm/v1/articles/10.1111%2Fjvim.15229", "https://onlinelibrary.wiley.com/doi/pdf/10.1111/jvim.15229"), content.type = c("application/pdf", "unspecified"), content.version = c("vor", "vor"), intended.application = c("text-mining", "similarity-checking"))</t>
  </si>
  <si>
    <t>list(key = c("e_1_2_13_2_1", "e_1_2_13_3_1", "e_1_2_13_4_1", "e_1_2_13_5_1", "e_1_2_13_6_1", "e_1_2_13_7_1", "e_1_2_13_8_1", "e_1_2_13_9_1", "e_1_2_13_10_1", "e_1_2_13_11_1", "e_1_2_13_12_1", "e_1_2_13_13_1", "e_1_2_13_14_1", "e_1_2_13_15_1", "e_1_2_13_16_1", "e_1_2_13_17_1", "e_1_2_13_18_1", "e_1_2_13_19_1", "e_1_2_13_20_1", "e_1_2_13_21_1", "e_1_2_13_22_1", "e_1_2_13_23_1", "e_1_2_13_24_1", "e_1_2_13_25_1", "e_1_2_13_26_1", "e_1_2_13_27_1", "e_1_2_13_28_1", "e_1_2_13_29_1", "e_1_2_13_30_1", "e_1_2_13_31_1", _x000D_
"e_1_2_13_32_1", "e_1_2_13_33_1", "e_1_2_13_34_1", "e_1_2_13_35_1", "e_1_2_13_36_1", "e_1_2_13_37_1", "e_1_2_13_38_1", "e_1_2_13_39_1", "e_1_2_13_40_1", "e_1_2_13_41_1", "e_1_2_13_42_1", "e_1_2_13_43_1", "e_1_2_13_44_1", "e_1_2_13_45_1", "e_1_2_13_46_1", "e_1_2_13_47_1", "e_1_2_13_48_1", "e_1_2_13_49_1", "e_1_2_13_50_1", "e_1_2_13_51_1", "e_1_2_13_52_1", "e_1_2_13_53_1", "e_1_2_13_54_1", "e_1_2_13_55_1", "e_1_2_13_56_1", "e_1_2_13_57_1", "e_1_2_13_58_1", "e_1_2_13_59_1", "e_1_2_13_60_1", "e_1_2_13_61_1", _x000D_
"e_1_2_13_62_1", "e_1_2_13_63_1", "e_1_2_13_64_1", "e_1_2_13_65_1", "e_1_2_13_66_1", "e_1_2_13_67_1", "e_1_2_13_68_1", "e_1_2_13_69_1", "e_1_2_13_70_1", "e_1_2_13_71_1", "e_1_2_13_72_1", "e_1_2_13_73_1", "e_1_2_13_74_1", "e_1_2_13_75_1", "e_1_2_13_76_1", "e_1_2_13_77_1", "e_1_2_13_78_1", "e_1_2_13_79_1", "e_1_2_13_80_1", "e_1_2_13_81_1", "e_1_2_13_82_1", "e_1_2_13_83_1", "e_1_2_13_84_1", "e_1_2_13_85_1", "e_1_2_13_86_1", "e_1_2_13_87_1", "e_1_2_13_88_1", "e_1_2_13_89_1", "e_1_2_13_90_1", "e_1_2_13_91_1", _x000D_
"e_1_2_13_92_1", "e_1_2_13_93_1", "e_1_2_13_94_1", "e_1_2_13_95_1", "e_1_2_13_96_1", "e_1_2_13_97_1", "e_1_2_13_98_1", "e_1_2_13_99_1", "e_1_2_13_100_1", "e_1_2_13_101_1", "e_1_2_13_102_1", "e_1_2_13_103_1", "e_1_2_13_104_1", "e_1_2_13_105_1", "e_1_2_13_106_1", "e_1_2_13_107_1", "e_1_2_13_108_1", "e_1_2_13_109_1", "e_1_2_13_110_1", "e_1_2_13_111_1", "e_1_2_13_112_1", "e_1_2_13_113_1", "e_1_2_13_114_1", "e_1_2_13_115_1", "e_1_2_13_116_1", "e_1_2_13_117_1", "e_1_2_13_118_1", "e_1_2_13_119_1", "e_1_2_13_120_1", _x000D_
"e_1_2_13_121_1", "e_1_2_13_122_1"), first.page = c("2", NA, NA, NA, "210", NA, NA, NA, NA, NA, NA, NA, NA, NA, NA, NA, NA, NA, NA, NA, NA, "1", NA, NA, NA, NA, NA, "183", NA, NA, NA, NA, NA, NA, NA, NA, "450", NA, NA, NA, NA, NA, NA, NA, NA, NA, NA, NA, NA, NA, NA, NA, NA, NA, NA, NA, NA, NA, NA, NA, NA, NA, NA, NA, NA, NA, NA, NA, NA, NA, NA, "3", NA, NA, NA, "908", NA, NA, NA, NA, NA, NA, NA, NA, NA, NA, NA, NA, NA, NA, NA, NA, NA, NA, NA, NA, NA, NA, NA, NA, NA, NA, NA, NA, NA, NA, NA, NA, NA, _x000D_
NA, NA, NA, NA, NA, "1407", NA, NA, NA, NA, NA, NA), article.title = c("Q fever, a new fever entity: Clinical features, diagnosis and laboratory investigation", NA, NA, NA, "Editorial comment on Q fever transmitted by blood transfusion – United States", NA, NA, NA, NA, NA, NA, NA, "Q fever outbreak in Cheltenham, United Kingdom, in 2007 and the use of dispersion modelling to investigate the possibility of airborne spread", NA, NA, NA, NA, NA, "Q fever in humans and farm animals in four European countries, 1982 to 2010", _x000D_
NA, NA, "Diagnosis and management of Q fever–United States, 2013: Recommendations from CDC and the Q Fever Working Group", NA, NA, NA, NA, NA, "Q fever diagnosis and control in domestic ruminants", NA, NA, NA, NA, NA, NA, NA, NA, "Abortion in small ruminants in the Netherlands between 2006 and 2011", NA, NA, NA, NA, NA, NA, NA, NA, NA, NA, NA, NA, NA, NA, NA, NA, NA, NA, NA, NA, NA, NA, NA, NA, NA, NA, NA, NA, NA, NA, NA, NA, NA, NA, "Long‐term monitoring of a Coxiella burnetii‐infected sheep flock after vaccination and antibiotic treatment under field conditions", _x000D_
NA, NA, NA, "[Abortion and stillbirth among dairy goats as a consequence of Coxiella burnetii]", NA, NA, NA, NA, NA, NA, NA, NA, NA, NA, NA, NA, NA, NA, NA, NA, NA, NA, NA, NA, NA, NA, NA, NA, NA, NA, NA, NA, NA, NA, NA, NA, NA, NA, NA, NA, NA, NA, NA, NA, NA, NA, NA, NA, NA), author = c("Derrick EH.", NA, NA, NA, NA, NA, NA, NA, NA, NA, NA, NA, "Wallensten A", NA, NA, NA, NA, NA, "Georgiev M", NA, "Garvey A", "Anderson A", NA, NA, NA, NA, NA, "Roest HI", NA, NA, NA, NA, NA, NA, NA, NA, "den Brom R", _x000D_
NA, NA, NA, NA, NA, NA, NA, NA, NA, NA, NA, NA, NA, NA, NA, NA, NA, NA, NA, NA, NA, NA, NA, NA, NA, NA, NA, NA, NA, NA, NA, NA, NA, NA, "Eibach R", NA, NA, NA, "Wouda W", NA, NA, NA, NA, NA, NA, NA, NA, NA, NA, NA, NA, NA, NA, NA, NA, NA, NA, NA, NA, NA, NA, NA, NA, NA, NA, NA, NA, NA, NA, NA, NA, NA, NA, NA, NA, NA, NA, "Morley P", NA, NA, NA, "Banazis M.", NA, NA), year = c("1937", NA, NA, NA, "1977", NA, NA, NA, NA, NA, NA, NA, "2010", NA, NA, NA, NA, NA, "2013", NA, "2013", "2013", NA, NA, NA, _x000D_
NA, NA, "2013", NA, NA, NA, NA, NA, NA, NA, NA, "2012", NA, NA, NA, NA, NA, NA, NA, NA, NA, NA, NA, NA, NA, NA, NA, NA, NA, NA, NA, NA, NA, NA, NA, NA, NA, NA, NA, NA, NA, NA, NA, NA, NA, NA, "2013", NA, NA, NA, "2007", NA, NA, NA, NA, NA, NA, NA, NA, NA, NA, NA, NA, NA, NA, NA, NA, NA, NA, NA, NA, NA, NA, NA, NA, NA, NA, NA, NA, NA, NA, NA, NA, NA, NA, NA, NA, NA, NA, "2015", NA, NA, NA, "2009", NA, NA), journal.title = c("Med J Aust.", NA, NA, NA, "Cur Dis Wkly Rep.", NA, NA, NA, NA, NA, NA, NA, _x000D_
"Euro Surveill.", NA, NA, NA, NA, NA, "Euro Surveill.", NA, NA, "MMWR Recomm Rep.", NA, NA, NA, NA, NA, "Dev Biol (Basel).", NA, NA, NA, NA, NA, NA, NA, NA, "Tijdschr Diergeneeskd.", NA, NA, NA, NA, NA, NA, NA, NA, NA, NA, NA, NA, NA, NA, NA, NA, NA, NA, NA, NA, NA, NA, NA, NA, NA, NA, NA, NA, NA, NA, NA, NA, NA, NA, "Berl Munch Tierarztl Wochenschr.", NA, NA, NA, "Tijdschr Diergeneeskd.", NA, NA, NA, NA, NA, NA, NA, NA, NA, NA, NA, NA, NA, NA, NA, NA, NA, NA, NA, NA, NA, NA, NA, NA, NA, NA, NA, _x000D_
NA, NA, NA, NA, NA, NA, NA, NA, NA, NA, NA, NA, NA, NA, NA, NA, NA, NA), doi.asserted.by = c(NA, "publisher", "publisher", NA, NA, "publisher", "publisher", "publisher", "publisher", "publisher", "publisher", NA, "crossref", "publisher", "publisher", "publisher", NA, "publisher", "crossref", "publisher", NA, NA, NA, NA, "publisher", "publisher", "crossref", NA, "publisher", "publisher", "publisher", "publisher", "publisher", "publisher", "publisher", "publisher", NA, "publisher", "publisher", "publisher", _x000D_
"publisher", "publisher", "publisher", "publisher", "publisher", "publisher", "publisher", "publisher", "publisher", "publisher", "publisher", "publisher", "publisher", "publisher", "publisher", "publisher", "publisher", "publisher", "publisher", "publisher", "publisher", "publisher", "publisher", "publisher", "publisher", "publisher", "publisher", "publisher", "publisher", "publisher", "publisher", NA, "publisher", NA, "publisher", NA, "publisher", "publisher", "publisher", "publisher", "publisher", _x000D_
"publisher", "publisher", "publisher", "publisher", "publisher", "publisher", "publisher", "publisher", "publisher", "publisher", "publisher", "publisher", "publisher", "publisher", "publisher", "publisher", "publisher", "publisher", "publisher", "publisher", "publisher", "publisher", "publisher", "publisher", "publisher", "publisher", "publisher", "publisher", "publisher", "publisher", "publisher", "publisher", "publisher", NA, "publisher", "publisher", NA, NA, "publisher", "publisher"), DOI = c(NA, _x000D_
"10.2307/4586402", "10.1051/vetres:2005010", NA, NA, "10.1371/journal.pone.0048949", "10.1016/j.vetmic.2009.07.016", "10.1128/AEM.00042-10", "10.1016/j.rvsc.2010.11.014", "10.1128/AEM.05530-11", "10.1128/AEM.05097-11", NA, "10.2807/ese.15.12.19521-en", "10.1080/09603123.2011.574270", "10.1111/j.1574-695X.2011.00876.x", "10.1007/978-94-007-4315-1_17", NA, "10.1017/S0950268815002368", "10.2807/ese.18.08.20407-en", "10.3201/eid0703.017308", NA, NA, NA, NA, "10.1371/journal.pone.0067622", "10.1016/j.tvjl.2010.12.021", _x000D_
"10.2903/sp.efsa.2010.EN-48", NA, "10.1016/j.vetmic.2015.07.011", "10.3168/jds.2006-815", "10.1016/j.vetmic.2013.09.015", "10.1016/j.vetmic.2007.04.033", "10.1177/1040638713517233", "10.1177/1040638711434943", "10.1016/j.rvsc.2012.03.003", "10.1136/vr.165.6.175", NA, "10.1177/1040638713484729", "10.1111/j.1574-695X.2011.00893.x", "10.1016/j.vetmic.2011.09.026", "10.1128/AEM.00690-08", "10.1051/vetres:2003017", "10.3168/jds.2014-9029", "10.1136/vr.148.16.502", "10.1177/1040638715571993", "10.3168/jds.2013-7229", _x000D_
"10.1016/j.tvjl.2014.02.015", "10.1016/j.vetmic.2011.03.007", "10.1016/j.cimid.2012.03.002", "10.1016/j.vetmic.2014.03.015", "10.1016/j.prevetmed.2016.01.026", "10.1017/S0950268811002275", "10.1017/S0950268810003134", "10.1136/vr.100304", "10.1016/0167-5877(92)90082-Q", "10.1016/j.smallrumres.2012.11.024", "10.1017/S0950268811002846", "10.1186/1471-2334-10-69", "10.1051/vetres:2007038", "10.3168/jds.2008-1672", "10.1186/1746-6148-8-165", "10.1016/j.vetmic.2009.11.033", "10.1136/vr.102244", "10.1016/j.prevetmed.2015.07.007", _x000D_
"10.1016/j.prevetmed.2015.06.014", "10.1186/1746-6148-7-81", "10.1016/j.prevetmed.2012.09.002", "10.3201/eid1703.101157", "10.1016/j.vaccine.2008.06.023", "10.1098/rspb.2010.0575", "10.1016/j.cimid.2013.10.002", NA, "10.1111/jvp.12144", NA, "10.1016/S0378-1135(01)00480-1", NA, "10.1016/j.tvjl.2012.07.028", "10.1016/j.vetmic.2012.04.027", "10.1016/j.prevetmed.2015.11.004", "10.1111/j.1574-695X.2011.00892.x", "10.1136/vr.156.17.548", "10.1371/journal.pone.0149957", "10.1093/oxfordjournals.aje.a009920", _x000D_
"10.1007/s10654-005-2336-5", "10.1111/j.1749-6632.2003.tb07422.x", "10.1128/AEM.07323-11", "10.1136/vr.153.9.269", "10.1371/journal.pone.0096607", "10.1016/j.vetmic.2010.05.046", "10.1016/j.prevetmed.2011.05.003", "10.1111/j.1863-2378.2012.01493.x", "10.1093/clinids/23.4.753", "10.1016/j.jfms.2006.11.006", "10.1155/1994/531807", "10.1177/1098612X13487360", "10.1056/NEJM198808113190607", "10.1111/zph.12051", "10.1016/j.vetmic.2013.09.027", "10.1186/s13028-016-0209-4", "10.1016/j.vetmic.2015.07.030", _x000D_
"10.1017/S0950268816002454", "10.1177/1098612X13489216", "10.1177/1098612X15584693", "10.1177/153567600601100106", "10.1128/CMR.12.4.518", "10.1038/nrmicro3049", "10.1097/00005792-200003000-00005", "10.1186/1471-2334-13-87", "10.1371/journal.pone.0031909", "10.3201/eid2006.130584", "10.1128/CVI.05581-11", "10.1089/vbz.2015.1909", "10.1016/j.vetmic.2015.02.011", "10.1111/tbed.12211", NA, "10.1111/j.1749-6632.1990.tb42235.x", "10.1017/S002217240001977X", NA, NA, "10.1016/j.vaccine.2009.02.007", "10.5694/j.1326-5377.2007.tb00853.x"_x000D_
), unstructured = c(NA, NA, NA, "Prevention. CfDCa. Q fever—California.Morb Mortal Wkly Rep.1977:86–87.", NA, NA, NA, NA, NA, NA, NA, "deBruinA.Q fever: The answer is blowing in the wind: Detection of Coxiella burnetii in aerosols. RIVM rapport 330291005. Bilthoven Netherlands: National Institute for Public Health and the Environment ;2011.", NA, NA, NA, NA, "Centers for Disease C Prevention. Notes from the field: Q fever outbreak associated with goat farms–Washington and Montana 2011.Morb Mortal Wkly Rep.2011;60:1393.", _x000D_
NA, NA, NA, NA, NA, "USDA. Evaluation of factors that would initiate or propagate epidemic coxiellosis in the U.S. domesticated goat population. Fort Collins CO: USDA:APHIS:VS:Centers for Epidemiology and Animal Health;2013.", "OIE. OIE Terrestrial Manual. OIE‐World Organisation for Animal Health;2015.http://www.oie.int/standard‐setting/terrestrial‐manual/access‐online/", NA, NA, "Sidi‐BoumedineK RoussetE HenningK et al. Development of harmonised schemes for the monitoring and reporting of Q‐fever in animals in the European Union. EFS;2010.https://efsa.onlinelibrary.wiley.com/doi/epdf/10.2903/sp.efsa.2010.EN-48", _x000D_
NA, NA, NA, NA, NA, NA, NA, NA, NA, NA, NA, NA, NA, NA, NA, NA, NA, NA, NA, NA, NA, NA, NA, NA, NA, NA, NA, NA, NA, NA, NA, NA, NA, NA, NA, NA, NA, NA, NA, NA, NA, NA, NA, NA, NA, NA, "WashburnK FajtVR PlummerP et al. Concentrations of Chlortetracycline in Fetal Tissues Following Oral Administration in the Ewe. Denver Colorado: American College of Veterinary Internal Medicine Forum;2016.", NA, NA, NA, NA, NA, NA, NA, NA, NA, NA, NA, NA, NA, NA, NA, NA, NA, NA, NA, NA, NA, NA, NA, NA, NA, NA, NA, _x000D_
NA, NA, NA, NA, NA, NA, NA, NA, NA, NA, NA, NA, NA, NA, NA, NA, "PriestleyR.Decontamination issues with Coxiella burnetii: an evaluation of currently available disinfectants. American Society of Rickettsiology 21st Meeting; Colorado Springs CO;2007.", NA, NA, NA), volume = c(NA, NA, NA, NA, "3", NA, NA, NA, NA, NA, NA, NA, "15", NA, NA, NA, NA, NA, "18", NA, NA, "62", NA, NA, NA, NA, NA, "135", NA, NA, NA, NA, NA, NA, NA, NA, "137", NA, NA, NA, NA, NA, NA, NA, NA, NA, NA, NA, NA, NA, NA, NA, NA, _x000D_
NA, NA, NA, NA, NA, NA, NA, NA, NA, NA, NA, NA, NA, NA, NA, NA, NA, NA, "126", NA, NA, NA, "132", NA, NA, NA, NA, NA, NA, NA, NA, NA, NA, NA, NA, NA, NA, NA, NA, NA, NA, NA, NA, NA, NA, NA, NA, NA, NA, NA, NA, NA, NA, NA, NA, NA, NA, NA, NA, NA, NA, NA, NA, NA, NA, NA, NA, NA), volume.title = c(NA, NA, NA, NA, NA, NA, NA, NA, NA, NA, NA, NA, NA, NA, NA, NA, NA, NA, NA, NA, "National Association of State Public Health Veterinarians;", NA, NA, NA, NA, NA, NA, NA, NA, NA, NA, NA, NA, NA, NA, NA, NA, _x000D_
NA, NA, NA, NA, NA, NA, NA, NA, NA, NA, NA, NA, NA, NA, NA, NA, NA, NA, NA, NA, NA, NA, NA, NA, NA, NA, NA, NA, NA, NA, NA, NA, NA, NA, NA, NA, NA, NA, NA, NA, NA, NA, NA, NA, NA, NA, NA, NA, NA, NA, NA, NA, NA, NA, NA, NA, NA, NA, NA, NA, NA, NA, NA, NA, NA, NA, NA, NA, NA, NA, NA, NA, NA, NA, NA, NA, NA, "Large Animal Internal Medicine", NA, NA, NA, "School of Veterinary and Biomedical Sciences Division of Health Sciences", NA, NA))</t>
  </si>
  <si>
    <t>list(date = "2018-08-06", content.version = "vor", delay.in.days = 0, URL = "http://creativecommons.org/licenses/by-nc/4.0/")</t>
  </si>
  <si>
    <t>list(value = c("2018-03-06", "2018-05-02", "2018-08-06"), order = 0:2, name = c("received", "accepted", "published"), label = c("Received", "Accepted", "Published"), group.name = c("publication_history", "publication_history", "publication_history"), group.label = c("Publication History", "Publication History", "Publication History"))</t>
  </si>
  <si>
    <t>10.1371/journal.pone.0216747</t>
  </si>
  <si>
    <t>2019-05-10</t>
  </si>
  <si>
    <t>e0216747</t>
  </si>
  <si>
    <t>Genotypic antimicrobial resistance assays for use on E. coli isolates and stool specimens</t>
  </si>
  <si>
    <t>https://doi.org/10.1371/journal.pone.0216747</t>
  </si>
  <si>
    <t>list(given = c("Suporn", "Jie", "Mami", "Rattapha", "Tawat", "Iyarit", "Parntep", "James A.", "Molly", "Suzanne", "Jean", "Esto", "Buliga", "Thomas", "Rosemary", "Caroline", "Suporn", "Eric R."), family = c("Pholwat", "Liu", "Taniuchi", "Chinli", "Pongpan", "Thaipisutikul", "Ratanakorn", "Platts-Mills", "Fleece", "Stroup", "Gratz", "Mduma", "Mujaga", "Walongo", "Nshama", "Kimathi", "Foongladda", "Houpt"), sequence = c("first", "additional", "additional", "additional", "additional", "additional", _x000D_
"additional", "additional", "additional", "additional", "additional", "additional", "additional", "additional", "additional", "additional", "additional", "additional"), ORCID = c(NA, NA, NA, NA, NA, NA, NA, NA, NA, NA, NA, NA, NA, NA, NA, NA, NA, "https://orcid.org/0000-0003-1085-1354"), authenticated.orcid = c(NA, NA, NA, NA, NA, NA, NA, NA, NA, NA, NA, NA, NA, NA, NA, NA, NA, TRUE))</t>
  </si>
  <si>
    <t>list(URL = "http://dx.plos.org/10.1371/journal.pone.0216747", content.type = "unspecified", content.version = "vor", intended.application = "similarity-checking")</t>
  </si>
  <si>
    <t>list(key = c("ref1", "ref2", "ref3", "ref4", "ref5", "ref6", "ref7", "ref8", "ref9", "ref10", "ref11", "ref12", "ref13", "ref14", "ref15", "ref16", "ref17", "ref18", "ref19", "ref20", "ref21", "ref22", "ref23", "ref24", "ref25", "ref26", "ref27", "ref28", "ref29"), unstructured = c("CDC. Antibiotic Resistance Threats in the United States, 2013 2013 [cited 2018 Nov 16, 2018]. Available from: &lt;ext-link xmlns:xlink=\"http://www.w3.org/1999/xlink\" ext-link-type=\"uri\" xlink:href=\"http://www.cdc.gov/drugresistance/threat-report-2013/index.html\" xlink:type=\"simple\"&gt;http://www.cdc.gov/drugresistance/threat-report-2013/index.html&lt;/ext-link&gt;", _x000D_
"WHO. Global action plan on antimicrobial resistance 2015 [cited 2018 Nov 16, 2018]. Available from: &lt;ext-link xmlns:xlink=\"http://www.w3.org/1999/xlink\" ext-link-type=\"uri\" xlink:href=\"http://www.who.int/antimicrobial-resistance/publications/global-action-plan/en/\" xlink:type=\"simple\"&gt;http://www.who.int/antimicrobial-resistance/publications/global-action-plan/en/&lt;/ext-link&gt;", NA, NA, NA, NA, NA, NA, "WHO. Global antimicrobial resistance surveillance system (GLASS) report: Early implementation 2016–2017 2018 [cited 2018 Nov 16, 2018]. Available from: &lt;ext-link xmlns:xlink=\"http://www.w3.org/1999/xlink\" ext-link-type=\"uri\" xlink:href=\"http://www.who.int/glass/resources/publications/early-implementation-report/en/\" xlink:type=\"simple\"&gt;http://www.who.int/glass/resources/publications/early-implementation-report/en/&lt;/ext-link&gt;", _x000D_
NA, NA, NA, NA, "CLSI. Performance Standards for Antimicrobial Disk Susceptibitity Test. 13th ed. CLSI standard M02. 2018;Wayne, PA:Clinical and Laboratory Standards Institute.", "CLSI. Methods for Dilution Antimicrobial Susceptibility Tests for Bacteria That Grow Aerobically. 11th ed. CLSI standard M07. 2018;Wayne, PA:Clinical and Laboratory Standards Institute.", "CLSI. Performance Standards for Antimicrobial Susceptibility Testing. 29th ed. CLSI supplement M100. 2019;Wayne, PA:Clinical and laboratory Standards Institute.", _x000D_
NA, NA, NA, NA, NA, NA, NA, NA, NA, NA, NA, NA, NA), issue = c(NA, NA, "20", NA, "2", "8", NA, "4", NA, "1", "9", "7", "3", NA, NA, NA, "6", "4", "8", "5", "6", "3", "Suppl 1", "10", "1–2", "3", "1", NA, "5"), doi.asserted.by = c(NA, NA, "crossref", "crossref", "crossref", "crossref", "crossref", NA, NA, "crossref", "crossref", "crossref", "crossref", NA, NA, NA, "crossref", "crossref", "crossref", "crossref", "crossref", "crossref", "crossref", "crossref", "crossref", "crossref", "crossref", "crossref", _x000D_
"crossref"), first.page = c(NA, NA, "7134", "8", NA, "2145", "56", "277", NA, "56", "e564", "1842", "754", NA, NA, NA, "e66183", "861", "2929", "2031", "510", "417", "53", "1254", "57", "305", "9", "1069", NA), DOI = c(NA, NA, "10.1128/AEM.05087-11", "10.1186/1471-2334-13-8", "10.1128/microbiolspec.VMBF-0016-2015", "10.1093/jac/dkx146", "10.1016/j.coph.2014.09.006", NA, NA, "10.1016/S1473-3099(18)30605-4", "10.1016/S2214-109X(15)00151-5", "10.1128/JCM.00613-16", "10.1128/JCM.01315-11", NA, NA, NA, _x000D_
"10.1371/journal.pone.0066183", "10.1093/jaoac/87.4.861", "10.1128/JCM.00339-10", "10.1128/JCM.42.5.2031-2035.2004", "10.1038/nrmicro909", "10.1128/MMBR.00016-10", "10.1111/j.1469-0691.2007.01849.x", "10.3201/eid0910.030093", "10.1016/S0732-8893(01)00278-4", "10.1080/00071668.2014.891096", "10.1016/j.copbio.2011.11.013", "10.3389/fmicb.2017.01069", "10.3390/genes9050268"), article.title = c(NA, NA, "Acquired antibiotic resistance: are we born with it?", "Specific patterns of gyrA mutations determine the resistance difference to ciprofloxacin and levofloxacin in Klebsiella pneumoniae and Escherichia coli", _x000D_
"Mechanisms of Antibiotic Resistance", "Global epidemiology of CTX-M beta-lactamases: temporal and geographical shifts in genotype", "Update on the antibiotic resistance crisis", "The antibiotic resistance crisis: part 1: causes and threats", NA, "Attributable deaths and disability-adjusted life-years caused by infections with antibiotic-resistant bacteria in the EU and the European Economic Area in 2015: a population-level modelling analysis", "Pathogen-specific burdens of community diarrhoea in developing countries: a multisite birth cohort study (MAL-ED)", _x000D_
"Development of a TaqMan Array Card for Pneumococcal Serotyping on Isolates and Nasopharyngeal Samples", "Real-time PCR using mycobacteriophage DNA for rapid phenotypic drug susceptibility results for Mycobacterium tuberculosis", NA, NA, NA, "Optimization of Multiple Pathogen Detection Using the TaqMan Array Card: Application for a Population-Based Study of Neonatal Infection", "Multicenter validation of PCR-based method for detection of Salmonella in chicken and pig samples", "Three-hour molecular detection of Campylobacter, Salmonella, Yersinia, and Shigella species in feces with accuracy as high as that of culture", _x000D_
"Detection of Shigella by a PCR assay targeting the ipaH gene suggests increased prevalence of shigellosis in Nha Trang, Vietnam", "From pieces to patterns: evolutionary engineering in bacterial pathogens", "Origins and evolution of antibiotic resistance", "IRT and CMT beta-lactamases and inhibitor resistance", "Cephamycin resistance in clinical isolates and laboratory-derived strains of Escherichia coli, Nova Scotia, Canada", "Molecular mechanisms of cefoxitin resistance in Escherichia coli from the Toronto area hospitals", _x000D_
"A survey of the frequency of aminoglycoside antibiotic-resistant genotypes and phenotypes in Escherichia coli in broilers with septicaemia in Hebei, China", "Next generation sequencing and bioinformatic bottlenecks: the current state of metagenomic data analysis", "Metagenomics: The Next Culture-Independent Game Changer", "The Present and Future of Whole Genome Sequencing (WGS) and Whole Metagenome Sequencing (WMS) for Surveillance of Antimicrobial Resistant Microorganisms and Antimicrobial Resistance Genes across the Food Chain"_x000D_
), volume = c(NA, NA, "77", "13", "4", "72", "18", "40", NA, "19", "3", "54", "50", NA, NA, NA, "8", "87", "48", "42", "2", "74", "14", "9", "41", "55", "23", "8", "9"), author = c(NA, NA, "L Zhang", "Y Fu", "JM Munita", "ER Bevan", "GM Rossolini", "CL Ventola", NA, "A Cassini", "JA Platts-Mills", "S Pholwat", "S Pholwat", NA, NA, NA, "MH Diaz", "B Malorny", "SA Cunningham", "DT Vu", "F Baquero", "J Davies", "R Canton", "B Clarke", "KR Forward", "FY Zhang", "MB Scholz", "JD Forbes", "EA Oniciuc"), _x000D_
    year = c(NA, NA, "2011", "2013", "2016", "2017", "2014", "2015", NA, "2019", "2015", "2016", "2012", NA, NA, NA, "2013", "2004", "2010", "2004", "2004", "2010", "2008", "2003", "2001", "2014", "2012", "2017", "2018"), journal.title = c(NA, NA, "Appl Environ Microbiol", "BMC Infect Dis", "Microbiology spectrum", "The Journal of antimicrobial chemotherapy", "Current opinion in pharmacology", "P &amp; T: a peer-reviewed journal for formulary management", NA, "Lancet Infect Dis", "The Lancet Global health", _x000D_
    "Journal of clinical microbiology", "Journal of clinical microbiology", NA, NA, NA, "PloS one", "Journal of AOAC International", "Journal of clinical microbiology", "Journal of clinical microbiology", "Nature reviews Microbiology", "Microbiology and molecular biology reviews: MMBR", "Clinical microbiology and infection: the official publication of the European Society of Clinical Microbiology and Infectious Diseases", "Emerging infectious diseases", "Diagnostic microbiology and infectious disease", _x000D_
    "British poultry science", "Current opinion in biotechnology", "Frontiers in microbiology", "Genes"))</t>
  </si>
  <si>
    <t>list(DOI = "10.13039/100000002", name = "National Institutes of Health", doi.asserted.by = "publisher", award = "K24 AI102972", id.id = "10.13039/100000002", id.id.type = "DOI", id.asserted.by = "publisher")</t>
  </si>
  <si>
    <t>list(date = "2019-05-10", content.version = "vor", delay.in.days = 0, URL = "http://creativecommons.org/licenses/by/4.0/")</t>
  </si>
  <si>
    <t>10.3389/fmicb.2023.1139312</t>
  </si>
  <si>
    <t>2023-04-17</t>
  </si>
  <si>
    <t>Virotyping and genetic antimicrobial susceptibility testing of porcine ETEC/STEC strains and associated plasmid types</t>
  </si>
  <si>
    <t>&lt;jats:sec&gt;&lt;jats:title&gt;Introduction&lt;/jats:title&gt;&lt;jats:p&gt;Enterotoxigenic&lt;jats:italic&gt;Escherichia coli&lt;/jats:italic&gt;(ETEC) infections are the most common cause of secretory diarrhea in suckling and post-weaning piglets. For the latter, Shiga toxin-producing&lt;jats:italic&gt;Escherichia coli&lt;/jats:italic&gt;(STEC) also cause edema disease. This pathogen leads to significant economic losses. ETEC/STEC strains can be distinguished from general&lt;jats:italic&gt;E. coli&lt;/jats:italic&gt;by the presence of different host colonization factors (e.g., F4 and F18 fimbriae) and various toxins (e.g., LT, Stx2e, STa, STb, EAST-1). Increased resistance against a wide variety of antimicrobial drugs, such as paromomycin, trimethoprim, and tetracyclines, has been observed. Nowadays, diagnosing an ETEC/STEC infection requires culture-dependent antimicrobial susceptibility testing (AST) and multiplex PCRs, which are costly and time-consuming.&lt;/jats:p&gt;&lt;/jats:sec&gt;&lt;jats:sec&gt;&lt;jats:title&gt;Methods&lt;/jats:title&gt;&lt;jats:p&gt;Here, nanopore sequencing was used on 94 field isolates to assess the predictive power, using the meta R package to determine sensitivity and specificity and associated credibility intervals of genotypes associated with virulence and AMR.&lt;/jats:p&gt;&lt;/jats:sec&gt;&lt;jats:sec&gt;&lt;jats:title&gt;Results&lt;/jats:title&gt;&lt;jats:p&gt;Genetic markers associated with resistance for amoxicillin (plasmid-encoded TEM genes), cephalosporins (&lt;jats:italic&gt;ampC&lt;/jats:italic&gt;promoter mutations), colistin (&lt;jats:italic&gt;mcr&lt;/jats:italic&gt;genes), aminoglycosides (&lt;jats:italic&gt;aac(3)&lt;/jats:italic&gt;and&lt;jats:italic&gt;aph(3)&lt;/jats:italic&gt;genes), florfenicol (&lt;jats:italic&gt;floR&lt;/jats:italic&gt;), tetracyclines (&lt;jats:italic&gt;tet&lt;/jats:italic&gt;genes), and trimethoprim-sulfa (&lt;jats:italic&gt;dfrA&lt;/jats:italic&gt;genes) could explain most acquired resistance phenotypes. Most of the genes were plasmid-encoded, of which some collocated on a multi-resistance plasmid (12 genes against 4 antimicrobial classes). For fluoroquinolones, AMR was addressed by point mutations within the ParC and GyrA proteins and the&lt;jats:italic&gt;qnrS1&lt;/jats:italic&gt;gene. In addition, long-read data allowed to study the genetic landscape of virulence- and AMR-carrying plasmids, highlighting a complex interplay of multi-replicon plasmids with varying host ranges.&lt;/jats:p&gt;&lt;/jats:sec&gt;&lt;jats:sec&gt;&lt;jats:title&gt;Conclusion&lt;/jats:title&gt;&lt;jats:p&gt;Our results showed promising sensitivity and specificity for the detection of all common virulence factors and most resistance genotypes. The use of the identified genetic hallmarks will contribute to the simultaneous identification, pathotyping, and genetic AST within a single diagnostic test. This will revolutionize future quicker and more cost-efficient (meta)genomics-driven diagnostics in veterinary medicine and contribute to epidemiological studies, monitoring, tailored vaccination, and management.&lt;/jats:p&gt;&lt;/jats:sec&gt;</t>
  </si>
  <si>
    <t>list(given = c("Nick", "Sander", "Daniel", "Sebastiaan", "Bert", "Eric"), family = c("Vereecke", "Van Hoorde", "Sperling", "Theuns", "Devriendt", "Cox"), sequence = c("first", "additional", "additional", "additional", "additional", "additional"))</t>
  </si>
  <si>
    <t>list(URL = "https://www.frontiersin.org/articles/10.3389/fmicb.2023.1139312/full", content.type = "unspecified", content.version = "vor", intended.application = "similarity-checking")</t>
  </si>
  <si>
    <t>list(key = c("ref1", "ref2", "ref3", "ref4", "ref5", "ref6", "ref7", "ref8", "ref9", "ref10", "ref11", "ref12", "ref13", "ref14", "ref15", "ref16", "ref17", "ref18", "ref19", "ref20", "ref21", "ref22", "ref23", "ref24", "ref25", "ref26", "ref27", "ref28", "ref29", "ref30", "ref31", "ref32", "ref33", "ref34", "ref35", "ref36", "ref37", "ref38", "ref39", "ref40", "ref41", "ref42", "ref43", "ref44", "ref45", "ref46", "ref47", "ref48", "ref49", "ref50", "ref51", "ref52", "ref53", "ref54", "ref55", "ref56", _x000D_
"ref57", "ref58", "ref59", "ref60", "ref61", "ref62", "ref63", "ref64", "ref65", "ref66", "ref67", "ref68", "ref69", "ref70", "ref71", "ref72", "ref73", "ref74", "ref75", "ref76", "ref77", "ref78", "ref79", "ref80", "ref81", "ref82", "ref83", "ref84", "ref85", "ref86", "ref87", "ref88", "ref89", "ref90", "ref91", "ref92", "ref93", "ref94", "ref95", "ref96", "ref97", "ref98", "ref99", "ref100", "ref101", "ref102", "ref103", "ref104", "ref105", "ref106", "ref107", "ref108", "ref109", "ref110", "ref111", _x000D_
"ref112", "ref113", "ref114", "ref115"), doi.asserted.by = c("publisher", NA, NA, "publisher", "publisher", "publisher", "publisher", "publisher", "publisher", "publisher", "publisher", "publisher", "publisher", "publisher", "publisher", "publisher", "publisher", "publisher", "publisher", "publisher", "publisher", "publisher", "publisher", "publisher", "publisher", "publisher", "publisher", "publisher", "publisher", "publisher", "publisher", NA, "publisher", "publisher", "crossref", "publisher", _x000D_
"publisher", "crossref", "publisher", "publisher", "publisher", "publisher", "publisher", "publisher", "publisher", "publisher", "publisher", "publisher", "publisher", "publisher", "publisher", "publisher", "publisher", "publisher", "publisher", "publisher", "publisher", "publisher", "publisher", "publisher", "publisher", "publisher", "publisher", "publisher", "publisher", "publisher", "publisher", "publisher", "publisher", "publisher", "publisher", "publisher", "publisher", "publisher", "publisher", _x000D_
"publisher", "publisher", "publisher", "publisher", "publisher", "publisher", "publisher", "publisher", "publisher", "publisher", "publisher", "publisher", "publisher", "crossref", "publisher", "publisher", "publisher", "publisher", "publisher", "publisher", "publisher", "publisher", NA, "publisher", "publisher", "publisher", "publisher", "publisher", "publisher", "publisher", "publisher", "publisher", "publisher", "publisher", "publisher", "publisher", "publisher", "publisher", "publisher", "publisher"_x000D_
), first.page = c("73", NA, NA, "5619", "123", "1", "19", "1", "1", "e0026221", "e0111021", "3491", "8", "97", "19051", "607", "238", "1", "20", "1934", "459", "25", "783", "590", "195", "707", "1", "199", "4071", "2016", "1", NA, "1937", "555", "807", "282", "2128", "171", "169", "1", "677720", "333", "687", "1", "194", "e1007758", "2410", "464", "124", "529", "1", "16658", "1", "1", "540", "1", "4445", "430", "2449", "W293", "3094", "913662", "1", "382", "6301", "16", "3099", "3376", "303", "67", _x000D_
"1530", "e0267396", "1", "381", "1", "3691", "1043", "1116", "903", "1", "484", "1", "264", "285", "206", "1218", "1121", "155", NA, "1", "2068", "e2019007", "678", "3295", "567", "9830", "201", "140", "1", "1", "332", "2573", "517", "e0412322", "1", "2518", "1348", "1", "639660", "266", "631", "2949", "1", "244", "2640"), DOI = c("10.1016/j.mimet.2011.10.016", NA, NA, "10.1038/s41598-019-42122-z", "10.1016/j.plasmid.2022.102650", "10.1371/journal.pone.0157415", "10.1016/0147-619X(86)90011-9", "10.1128/JCM.00004-20", _x000D_
"10.1128/Spectrum.00262-21", "10.1128/Spectrum.00262-21", "10.1128/JCM.01110-21", "10.1093/jac/dkaa345", "10.3389/fcimb.2012.00008", "10.1016/S0923-2508(03)00028-7", "10.1038/s41598-022-21836-7", "10.1093/jac/44.5.607", "10.1186/s13059-016-1108-8", "10.3390/vetsci9010001", "10.1128/jcm.00632-20", "10.3390/microorganisms10101934", "10.1016/S0378-1097(99)00111-1", "10.1177/104063870902100104", "10.1038/s41587-019-0156-5", "10.1128/AAC.35.3.590", "10.3201/eid1402.070350", "10.1111/jam.14816", "10.1099/mic.0.001214", _x000D_
"10.1186/s12866-022-02604-z", "10.1038/s41598-019-40561-2", "10.1128/ecosalplus.ESP-0006-2016", "10.3390/microorganisms7100461", NA, "10.1093/jac/dkx067", "10.20506/rst.25.2.1682", "10.1002/9781119350927.ch52", "10.1016/S1473-3099(16)00009-8", "10.1038/s41467-019-10110-6", "10.54846/jshap/323", "10.1016/S0378-1135(01)00504-1", "10.1016/j.plasmid.2008.03.002", "10.3389/fmed.2021.677720", "10.1038/nrg.2016.49", "10.31838/srp.2020.9.100", "10.2807/1560-7917.ES.2015.20.49.30085", "10.1016/j.ijantimicag.2016.05.001", _x000D_
"10.1371/journal.pgen.1007758", "10.1128/JCM.00008-15", "10.1093/nar/23.3.464", "10.12688/wellcomeopenres.14826.1", "10.1016/s0007-1935(17)32131-0", "10.1371/journal.pone.0104984", "10.1021/acs.analchem.2c02771", "10.3389/fimmu.2022.885253", "10.1016/0147-619X(85)90027-7", "10.1038/s41587-019-0072-8", "10.2903/j.efsa.2020.5967", "10.1128/JCM.01101-10", "10.1038/s41564-019-0626-z", "10.1128/aem.64.7.2449-2453.1998", "10.1093/nar/gkab301", "10.1093/bioinformatics/bty191", "10.3389/fmicb.2022.913662", _x000D_
"10.1089/107662904323047745", "10.1261/rna.042572.113", "10.1128/AEM.02200-13", "10.1186/s40813-017-0063-4", "10.1093/jac/dkaa257", "10.1128/iai.60.8.3376-3380.1992", "10.1016/S0378-1135(02)00019-6", "10.1093/jac/dkn428", "10.1093/molbev/msaa015", "10.1371/journal.pone.0267396", "10.1038/s41598-017-18972-w", "10.1128/mmbr.51.4.381-395.1987", "10.3389/fmicb.2022.937968", "10.1093/bioinformatics/btv421", "10.1101/gr.186072.114", "10.1038/s41467-022-28750-6", "10.1128/AAC.48.3.903-908.2004", "10.3389/fmicb.2018.01482", _x000D_
"10.1038/s41579-018-0031-2", "10.1128/AAC.01495-19", "10.3390/ani12030264", "10.2147/IDR.S189168", "10.1099/mgen.0.000206", "10.1128/JCM.00316-09", "10.1093/jac/dkx488", "10.1038/s41592-019-0669-3", "10.1007/978-3-319-21416-0", "10.3390/toxins11090502", "10.1093/bioinformatics/btu153", "10.4178/epih.e2019007", "10.1128/iai.3.5.678-687.1971", "10.1128/JCM.00471-07", "10.1089/mdr.2011.0068", "10.1038/s41598-018-28180-9", "10.1126/science.1987637", NA, "10.3389/fmicb.2020.01013", "10.2903/J.EFSA.2018.E16086", _x000D_
"10.1038/s43588-021-00073-4", "10.1128/JCM.00888-17", "10.1186/s12859-020-03856-0", "10.1128/spectrum.04123-22", "10.18637/jss.v036.i03", "10.1093/jac/dkq347", "10.1038/s41587-021-01108-x", "10.3389/fmicb.2021.754931", "10.3389/fmicb.2021.639660", "10.1186/s13059-021-02483-z", "10.1099/MGEN.0.000631", "10.1128/AAC.04408-14", "10.3389/fmicb.2022.1018901", "10.1007/s00284-009-9426-7", "10.1093/jac/dks261"), article.title = c("Molecular serogrouping of porcine enterotoxigenic Escherichia coli from Australia", _x000D_
NA, NA, "Molecular characterization and comparative genomics of clinical hybrid Shiga toxin-producing and Enterotoxigenic Escherichia coli (STEC/ETEC) strains in Sweden", "Genomic analysis of plasmid content in food isolates of E. coli strongly supports its role as a reservoir for the horizontal transfer of virulence and antibiotic resistance genes", "Resistance pattern and molecular characterization of enterotoxigenic Escherichia coli (ETEC) strains isolated in Bangladesh", "Distribution of basic replicons having homology with RepFIA, RepFIB, and RepFIC among IncF group plasmids", _x000D_
"Rapid identification of mycoplasma bovis strains from bovine Bronchoalveolar lavage fluid with matrix-assisted laser", "Genome-wide association study reveals genetic markers for Antimicrobial Resistance in Mycoplasma bovis", "Genome-wide association study reveals genetic markers for antimicrobial Resistance in Mycoplasma bovis", "Evaluation of Nanopore sequencing as a diagnostic tool for the rapid identification of mycoplasma bovis from individual and pooled respiratory tract samples", "ResFinder 4.0 for predictions of phenotypes from genotypes", _x000D_
"Development of a multiplex PCR assay for detection of Shiga toxin-producing Escherichia coli, enterohemorrhagic E. coli, and enteropathogenic E. coli strains", "Detection and characterization of verotoxigenic Escherichia coli by a VTEC/EHEC multiplex PCR in porcine faeces and pig carcass swabs", "Plasmidome in mcr-1 harboring carbapenem-resistant enterobacterales isolates from human in Thailand", "Characterization of expanded-spectrum cephalosporin resistance in", "Rapid scoring of genes in microbial pan-genome-wide association studies with Scoary", _x000D_
"O-serogroups and pathovirotypes of Escherichia coli isolated from post-weaning piglets showing diarrhoea and/or oedema in South Korea", "Application of targeted next generation sequencing assay on a portable sequencing platform for culture-free detection of drug resistant tuberculosis from clinical samples", "Genome-wide association study of listeria monocytogenes isolates causing three different clinical outcomes", "Mutations in the ampC promoter of Escherichia coli isolates resistant to oxyiminocephalosporins without extended spectrum β-lactamase production", _x000D_
"Design and evaluation of a multiplex polymerase chain reaction assay for the simultaneous identification of genes for nine different virulence factors associated with Escherichia coli that cause diarrhea and edema disease in swine", "Nanopore metagenomics enables rapid clinical diagnosis of bacterial lower respiratory infection", "High genetic homology between plasmids of human and animal origins ferring resistance to the aminoglycosides gentamicin and apramycin", "Dissemination of clonally related E. coli strains expressing ESBL CTX-M-15", _x000D_
"A new multidrug-resistant enterotoxigenic Escherichia coli pulsed-field gel electrophoresis cluster associated with enrofloxacin non-susceptibility in diseased pigs", "Evolution of horizontal transmission in antimicrobial resistance plasmids", "Antimicrobial resistance, virulence genes, and phylogenetic characteristics of pathogenic Escherichia coli isolated from patients and swine suffering from diarrhea", "Interpretable genotype-to-phenotype classifiers with performance guarantees", "Animal enterotoxigenic Escherichia coli", _x000D_
"Global burden of Colistin-resistant bacteria: mobilized Colistin Resistance genes study (1980-2018)", NA, "WGS to predict antibiotic MICs for Neisseria gonorrhoeae", "Escherichia coli: on-farm contamination of animals", "Colibacillosis", "Colistin resistance gene mcr-1 in extended-spectrum β-lactamase-producing and carbapenemase-producing gram-negative bacteria in Germany", "GWAS for quantitative resistance phenotypes in mycobacterium tuberculosis reveals resistance genes and regulatory regions", _x000D_
"Enterotoxigenic Escherichia coli infection in pigs and its diagnosis", "Prevalence of serogroups and virulence genes in Escherichia coli associated with postweaning diarrhoea and edema disease in pigs and a comparison of diagnostic approaches", "Why is entry exclusion an essential feature of conjugative plasmids?", "Current update on intrinsic and acquired Colistin Resistance mechanisms in bacteria", "Coming of age: ten years of next-generation sequencing technologies", "A review of enterotoxigenic Escherichia coli infection in piglets: public health importance", _x000D_
"Detection of mcr-1 encoding plasmid-mediated colistin-resistant Escherichia coli isolates from human bloodstream infection and imported chicken meat, Denmark 2015", "Dynamics of extended-spectrum cephalosporin resistance in pathogenic Escherichia coli isolated from diseased pigs in Quebec, Canada", "A fast and agnostic method for bacterial genome-wide association studies: bridging the gap between k-mers and genetic events", "Rapid and easy in silico serotyping of Escherichia coli isolates by use of whole-genome sequencing data", _x000D_
"A new mutation in 16S rRNA of Escherichia coli conferring spectinomycin resistance", "Open-access bacterial population genomics: BIGSdb software, the PubMLST.org website and their applications [version 1; referees: 2 approved]", "Animal health today--problems of large livestock units. Disease hazards associated with slurry disposal", "Solving the problem of comparing whole bacterial genomes across different sequencing platforms", "Feasibility of MinION Nanopore rapid sequencing in the detection of common diarrhea pathogens in fecal specimen", _x000D_
"Enterotoxigenic Escherichia coli infection of weaned pigs: intestinal challenges and nutritional intervention to enhance disease resistance", "A review of mini-F plasmid maintenance", "Assembly of long, error-prone reads using repeat graphs", "Pathogenicity assessment of Shiga toxin-producing Escherichia coli (STEC) and the public health risk posed by contamination of food with STEC", "Normalized resistance interpretation as a tool for establishing epidemiological MIC susceptibility breakpoints", _x000D_
"Rapid MinION profiling of preterm microbiota and antimicrobial-resistant pathogens", "Detection of hemolysin variants of Shiga toxin-producing Escherichia coli by PCR and culture on vancomycin-cefixime-cefsulodin blood agar", "Interactive tree of life (iTOL) v5: an online tool for phylogenetic tree display and annotation", "Minimap2: pairwise alignment for nucleotide sequences", "Editorial: investigating antimicrobial Resistance with single-molecule sequencing technologies: opportunities and challenges", _x000D_
"Characterization of β-lactamases responsible for Resistance to extended-Spectrum Cephalosporins in Escherichia coli and Salmonella enterica strains from food-producing animals in the United Kingdom", "Aminoglycoside resistance 16S rRNA methyltransferases block endogenous methylation, affect translation efficiency and fitness of the host", "Prevalence of hemolysin genes and comparison of ehxA subtype patterns in Shiga toxin-producing Escherichia coli (STEC) and non-STEC strains from clinical, food, and animal sources", _x000D_
"Swine enteric colibacillosis: diagnosis, therapy and antimicrobial resistance", "Large-scale assessment of antimicrobial resistance marker databases for genetic phenotype prediction: a systematic review", "Replicon typing of virulence plasmids of enterotoxigenic Escherichia coli isolates from cattle", "DNA sequences coding for the F18 fimbriae and AIDA adhesin are localised on the same plasmid in Escherichia coli isolates from piglets", "Replicon typing of plasmids in Escherichia coli producing extended-spectrum β-lactamases", _x000D_
"IQ-TREE 2: new models and efficient methods for phylogenetic inference in the genomic era", "The predictive potential of different molecular markers linked to amikacin susceptibility phenotypes in Pseudomonas aeruginosa", "Developing an in silico minimum inhibitory concentration panel test for Klebsiella pneumonia", "Plasmid incompatibility", "Molecular characterization of extended spectrum cephalosporin resistant Escherichia coli isolated from livestock and in-contact humans in Southeast Nigeria", _x000D_
"Roary: rapid large-scale prokaryote pan genome analysis", "CheckM: assessing the quality of microbial genomes recovered from isolates, single cells, and metagenomes", "Antimicrobial resistance and population genomics of multidrug-resistant Escherichia coli in pig farms in mainland China", "Tetracycline and streptomycin Resistance genes, transposons, and plasmids in salmonella enterica isolates from animals in Italy", "Interpreting whole-genome sequence analyses of foodborne bacteria for regulatory applications and outbreak investigations", _x000D_
"Going around in circles: virulence plasmids in enteric pathogens", "Polymyxin susceptibility testing and interpretive breakpoints: recommendations from the United States committee on antimicrobial susceptibility testing (USCAST)", "Antimicrobial susceptibility of Enterotoxigenic Escherichia coli from Diarrhoeic neonatal calves in Spain", "Comparative analysis of KPC-2-encoding chimera plasmids with multi-replicon IncR:IncpA1763-KPC:IncN1 or IncFIIpHN7A8:IncpA1763-KPC:IncN1", "MOB-suite: software tools for clustering, reconstruction and typing of plasmids from draft assemblies", _x000D_
"Development of multiplex PCR assays for detection of enterotoxigenic Escherichia coli colonization factors and toxins", "Plasmids carrying antimicrobial resistance genes in Enterobacteriaceae", "Fast and accurate long-read assembly with wtdbg2", NA, "Genetics, toxicity, and distribution of Enterohemorrhagic Escherichia coli Hemolysin", "Prokka: rapid prokaryotic genome annotation", "Diagnostic test accuracy: application and practice using R software", "Properties of the hemolytic activities of Escherichia coli", _x000D_
"Comparative analyses of phenotypic and genotypic methods for detection of enterotoxigenic Escherichia coli toxins and colonization factors", "First report on incn plasmid-mediated quinolone resistance gene qnrS1 in porcine Escherichia coli in europe", "Nanopore sequencing as a revolutionary diagnostic tool for porcine viral enteric disease complexes identifies porcine kobuvirus as an important enteric virus", "Coordinate regulation of β-lactamase induction and peptidoglycan composition by the amp operon", _x000D_
"Swine 2012 part II: reference of swine health and health Management in the United States, 2012", "Prediction of antimicrobial Resistance in gram-negative bacteria from whole-genome sequencing data", "Use of next-generation sequencing in microbial risk assessment", "Time- and memory-efficient genome assembly with raven", "Susceptibility testing for the Polymyxins: two steps Back, three steps forward?", "High quality genome assemblies of mycoplasma bovis using a taxon-specific Bonito basecaller for MinION and Flongle long-read nanopore sequencing", _x000D_
"Predictive power of Long-read whole-genome sequencing for rapid diagnostics of multidrug-resistant Brachyspira hyodysenteriae strains", "Conducting meta-analyses in R with the metafor package", "Replicon sequence typing of IncF plasmids carrying virulence and resistance determinants", "Nanopore sequencing technology, bioinformatics and applications", "Multiple-replicon Resistance plasmids of Klebsiella mediate extensive dissemination of antimicrobial genes", "Genome-wide association studies for the detection of genetic variants associated with Daptomycin and Ceftaroline Resistance in Staphylococcus aureus", _x000D_
"Trycycler: consensus long-read assemblies for bacterial genomes", "Recovery of small plasmid sequences via oxford nanopore sequencing", "Third-generation-cephalosporin-resistant Klebsiella pneumoniae isolates from humans and companion animals in Switzerland: spread of a DHA-producing sequence type 11 clone in a veterinary setting", "Florfenicol and oxazolidone resistance status in livestock farms revealed by short- and long-read metagenomic sequencing", "AmpC promoter and attenuator mutations affect function of three Escherichia coli strains", _x000D_
"Identification of acquired antimicrobial resistance genes"), volume = c("88", NA, NA, "9", NA, "11", "15", "58", "9", "9", "59", "75", "2", "154", "12", "44", "17", "9", "58", "10", "173", "21", "37", "35", "14", "130", "168", "22", "9", "7", "7", NA, "72", "25", NA, "16", "10", "10", "85", "60", "8", "17", "11", "20", "48", "14", "53", "23", "3", "136", "9", "94", "13", "14", "37", "18", "48", "5", "64", "49", "34", "13", "10", "20", "79", "3", "75", "60", "86", "63", "37", "17", "8", "51", "13", _x000D_
"31", "25", "13", "48", "9", "16", "64", "12", "12", "4", "47", "73", "17", NA, "11", "30", "41", "3", "45", "17", "8", "251", "2012", "11", "16", "1", "55", "21", "11", "36", "65", "39", "12", "12", "22", "7", "59", "13", "59", "67"), author = c("Abraham", NA, NA, "Bai", "Balbuena-Alonso", "Begum", "Bergquist", "Bokma", "Bokma", "Bokma", "Bokma", "Bortolaia", "Botkin", "Botteldoorn", "Boueroy", "Bradford", "Brynildsrud", "Byun", "Cabibbe", "Cardenas-Alvarez", "Caroff", "Casey", "Charalampous", "Chaslus-Dancla", _x000D_
"Coque", "de Lagarde", "Dimitriu", "Do", "Drouin", "Dubreuil", "Elbediwi", NA, "Eyre", "Fairbrother", "Fairbrother", "Falgenhauer", "Farhat", "Francis", "Frydendahl", "Garcillán-Barcia", "Gogry", "Goodwin", "Hartadi", "Hasman", "Jahanbakhsh", "Jaillard", "Joensen", "Johanson", "Jolley", "Jones", "Kaas", "Khan", "Kim", "Kline", "Kolmogorov", "Koutsoumanis", "Kronvall", "Leggett", "Lehmacher", "Letunic", "Li", "Li", "Liebana", "Lioy", "Lorenz", "Luppi", "Mahfouz", "Mainil", "Mainil", "Marcadé", "Minh", _x000D_
"Nageeb", "Nguyen", "Novick", "Olorunleke", "Page", "Parks", "Peng", "Pezzella", "Pightling", "Pilla", "Pogue", "Prieto", "Qu", "Robertson", "Rodas", "Rozwandowicz", "Ruan", "Schwarzer", "Schwidder", "Seemann", "Shim", "Short", "Sjöling", "Szmolka", "Theuns", "Tuomanen", NA, "Van Camp", "Van Hoorde", "Vaser", "Vasoo", "Vereecke", "Vereecke", "Viechtbauer", "Villa", "Wang", "Wang", "Weber", "Wick", "Wick", "Wohlwend", "Yang", "Yu", "Zankari"), year = c("2012", "2020", "2022", "2019", "2022", "2016", _x000D_
"1986", "2020", "2021", "", "", "2020", "2012", "2003", "2022", "1999", "2016", "2022", "2020", "2022", "1999", "2009", "2019", "1991", "2008", "2021", "2022", "2022", "2019", "2016", "2019", "2020", "2017", "2006", "2019", "2016", "2019", "2002", "2002", "2008", "2021", "2016", "2020", "2015", "2016", "2018", "2015", "1995", "2018", "1980", "2014", "2022", "2022", "1985", "2019", "2020", "2010", "2020", "1998", "2021", "2018", "2022", "2004", "2014", "2013", "2017", "2020", "1992", "2002", "2009", _x000D_
"2020", "2022", "2018", "1987", "2022", "2015", "2015", "2022", "2004", "2018", "2018", "2020", "2022", "2019", "2018", "2009", "2018", "2020", "2015", "2019", "2014", "2019", "1971", "2007", "2011", "2018", "1991", "2016", "2020", "2018", "2021", "2017", "2020", "2023", "2010", "2010", "", "", "2021", "", "", "2015", "2022", "2009", "2012"), journal.title = c("J. Microbiol. Methods", NA, NA, "Sci. Rep.", "Plasmid", "PLoS One", "Plasmid", "J. Clin. Microbiol.", "Microbiol. Spectr.", "Microbiol. Spectr.", _x000D_
"J. Clin. Microbiol.", "J. Antimicrob. Chemother.", "Front. Cell. Infect. Microbiol.", "Res. Microbiol.", "Sci. Rep.", "J. Antimicrob. Chemother.", "Genome Biol.", "Vet. Sci.", "J. Clin. Microbiol.", "Microorganisms", "FEMS Microbiol. Lett.", "J. Vet. Diagn. Investig.", "Nat. Biotechnol.", "Antimicrob. Agents Chemother.", "Emerg. Infect. Dis.", "J. Appl. Microbiol.", "Microbiol (United Kingdom)", "BMC Microbiol.", "Sci. Rep.", "EcoSal Plus", "Microorganisms", NA, "J. Antimicrob. Chemother.", "OIE Rev. Sci. Tech.", _x000D_
NA, "Lancet Infect. Dis.", "Nat. Commun.", "J. Swine Heal. Prod.", "Vet. Microbiol.", "Plasmid", "Front. Med.", "Nat. Rev. Genet.", "Syst. Rev. Pharm.", "Eur. Secur.", "Int. J. Antimicrob. Agents", "PLoS Genet.", "J. Clin. Microbiol.", "Nucleic Acids Res.", "Wellcome Open Res.", "Br. Vet. J.", "PLoS One", "Anal. Chem.", "Front. Immunol.", "Plasmid", "Nat. Biotechnol.", "EFSA J.", "J. Clin. Microbiol.", "Nat. Microbiol.", "Appl. Environ. Microbiol.", "Nucleic Acids Res.", "Bioinformatics", "Front. Microbiol.", _x000D_
"Microb. Drug Resist.", "RNA", "Appl. Environ. Microbiol.", "Porc. Heal. Manag.", "J. Antimicrob. Chemother.", "Infect. Immun.", "Vet. Microbiol.", "J. Antimicrob. Chemother.", "Mol. Biol. Evol.", "PLoS One", "Sci. Rep.", "Microbiol. Rev.", "Front. Microbiol.", "Bioinformatics", "Genome Res.", "Nat. Commun.", "Antimicrob. Agents Chemother.", "Front. Microbiol.", "Nat. Rev. Microbiol.", "Antimicrob. Agents Chemother.", "Animals", "Infect. Drug Resist.", "Microb. Genom.", "J. Clin. Microbiol.", "J. Antimicrob. Chemother.", _x000D_
"Nat. Methods", NA, "Toxins (Basel)", "Bioinformatics", "Epidemiol. Health", "Infect. Immun.", "J. Clin. Microbiol.", "Microb. Drug Resist.", "Sci. Rep.", "Science", "USDA", "Front. Microbiol.", "EFSA J.", "Nat. Comput. Sci.", "J. Clin. Microbiol.", "BMC Bioinformatics", "Microbiol. Spectr.", "J. Stat. Softw.", "J. Antimicrob. Chemother.", "Nat. Biotechnol.", "Front. Microbiol.", "Front. Microbiol.", "Genome Biol.", "Microb. Genom.", "Antimicrob. Agents Chemother.", "Front. Microbiol.", "Curr. Microbiol.", _x000D_
"J. Antimicrob. Chemother."), volume.title = c(NA, "AMCRA vision 2024", "AMCRA formularium", NA, NA, NA, NA, NA, NA, NA, NA, NA, NA, NA, NA, NA, NA, NA, NA, NA, NA, NA, NA, NA, NA, NA, NA, NA, NA, NA, NA, NA, NA, NA, "Diseases of Swine", NA, NA, NA, NA, NA, NA, NA, NA, NA, NA, NA, NA, NA, NA, NA, NA, NA, NA, NA, NA, NA, NA, NA, NA, NA, NA, NA, NA, NA, NA, NA, NA, NA, NA, NA, NA, NA, NA, NA, NA, NA, NA, NA, NA, NA, NA, NA, NA, NA, NA, NA, NA, NA, "Meta-Analysis with R", NA, NA, NA, NA, NA, NA, NA, _x000D_
NA, NA, NA, NA, NA, NA, NA, NA, NA, NA, NA, NA, NA, NA, NA, NA, NA, NA, NA))</t>
  </si>
  <si>
    <t>list(date = "2023-04-17", content.version = "vor", delay.in.days = 0, URL = "https://creativecommons.org/licenses/by/4.0/")</t>
  </si>
  <si>
    <t>2003-01</t>
  </si>
  <si>
    <t>10.1016/s0166-0934(02)00196-9</t>
  </si>
  <si>
    <t>89-98</t>
  </si>
  <si>
    <t>A solid-phase blocking ELISA for detection of type O foot-and-mouth disease virus antibodies suitable for mass serology</t>
  </si>
  <si>
    <t>https://doi.org/10.1016/s0166-0934(02)00196-9</t>
  </si>
  <si>
    <t>list(given = c("Gilles", "Kor", "Peter", "Remco S", "Aldo"), family = c("Chénard", "Miedema", "Moonen", "Schrijver", "Dekker"), sequence = c("first", "additional", "additional", "additional", "additional"))</t>
  </si>
  <si>
    <t>list(URL = c("https://api.elsevier.com/content/article/PII:S0166093402001969?httpAccept=text/xml", "https://api.elsevier.com/content/article/PII:S0166093402001969?httpAccept=text/plain"), content.type = c("text/xml", "text/plain"), content.version = c("vor", "vor"), intended.application = c("text-mining", "text-mining"))</t>
  </si>
  <si>
    <t>list(key = c("10.1016/S0166-0934(02)00196-9_BIB1", "10.1016/S0166-0934(02)00196-9_BIB2", "10.1016/S0166-0934(02)00196-9_BIB3", "10.1016/S0166-0934(02)00196-9_BIB4", "10.1016/S0166-0934(02)00196-9_BIB5", "10.1016/S0166-0934(02)00196-9_BIB6", "10.1016/S0166-0934(02)00196-9_BIB7", "10.1016/S0166-0934(02)00196-9_BIB8", "10.1016/S0166-0934(02)00196-9_BIB9", "10.1016/S0166-0934(02)00196-9_BIB10", "10.1016/S0166-0934(02)00196-9_BIB11", "10.1016/S0166-0934(02)00196-9_BIB12", "10.1016/S0166-0934(02)00196-9_BIB13", _x000D_
"10.1016/S0166-0934(02)00196-9_BIB14", "10.1016/S0166-0934(02)00196-9_BIB15", "10.1016/S0166-0934(02)00196-9_BIB16"), unstructured = c("Anon, 1997. Report of the session of the research group of the European commission for the control of foot-and-mouth disease, held jointly with the FMD sub-group of the scientific veterinary committee of the commission of the European communities. Poiana-Brasov, Romania, 23–27 September 1997, pp. 10–11.", "Anon, 2000. OIE Manual of Standards for Diagnostic Tests and Vaccines. Lists A and B Diseases of Mammals, Birds and Bees. fourth edition, pp. 83–84.", _x000D_
"Bouma, A., Eblé, P., Van Rooij, E., Bianchi, A., Dekker, A., 2001. The epidemic of foot-and-mouth disease in the Netherlands in 2001: laboratory examinations. In: Session of the Research Group of the Standing Technical Committee of the European Commission for the Control of Foot-and-Mouth Disease, Island of Moen, Denmark, 15–17 September, pp. 55–57.", NA, NA, NA, NA, NA, "Haas, B., 1994. Application of the FMD liquid-phase blocking sandwich ELISA-problems encountered in import/export serology and possible solutions. In: Session of the Research Group of the Standing Technical Committee of the European Commission for the Control of Foot-and-Mouth Disease, Vienna, 19–22 September.", _x000D_
NA, NA, "Kramps, J.A., Van Rooij, E.M.A., 1998. Validation, standardization and control of ELISA techniques for the diagnosis of infectious diseases in veterinary medicine. Proceedings from symposium: Towards livestock disease diagnosis and control in the 21st century. IAEA-SM-348/22, pp. 293–303.", NA, "Moonen, P., Miedema, G.K.W., van Hemert-Kluitenberg, F., Chénard, G., Dekker. A., 2000. Comparison of FMDV neutralisation tests using three different cell lines: validation of the new FAO reference sera. In: Session of the Research Group of the Standing Technical Committee of the European Commission for the Control of Foot-and-Mouth Disease, Borovets, Bulgaria, 5–8 September.", _x000D_
NA, NA), doi.asserted.by = c(NA, NA, NA, "crossref", NA, "crossref", "crossref", "crossref", NA, "crossref", NA, NA, "crossref", NA, "crossref", NA), first.page = c(NA, NA, NA, "105", "347", "99", "543", "8442", NA, "469", "258", NA, "33", NA, "2033", "215"), DOI = c(NA, NA, NA, "10.1016/S0166-0934(98)00090-1", NA, "10.1016/0002-9149(89)91084-9", "10.1016/0895-4356(90)90158-L", "10.1073/pnas.91.18.8442", NA, "10.20506/rst.17.2.1119", NA, NA, "10.1016/S0166-0934(01)00333-0", NA, "10.1128/JVI.62.6.2033-2040.1988", _x000D_
NA), article.title = c(NA, NA, NA, "Validation of a monoclonal antibody-based ELISA to detect antibodies directed against swine vesicular disease virus", "Sample collection in a SVD surveillance program. An epidemiological view", "Limited assurances", "High agreement but low κ. I. The problem of two paradoxes", "Circular dichroism, molecular modeling, and serology indicate that the structural basis of antigenic variation in foot-and-mouth disease virus is α-helix formation", NA, "Validation of serological assays for diagnosis of infectious diseases", _x000D_
"Outbreak of foot-and-mouth disease virus serotype O in the UK caused by a pandemic strain", NA, "A solid-phase competition ELISA for measuring antibody to foot-and-mouth disease virus", NA, "Analysis of neutralizing epitopes on foot-and-mouth disease virus", "Recent developments in the periodate method of conjugating horseradish peroxidase (HRPO) to antibodies"), volume = c(NA, NA, NA, "75", "121", "63", "43", "91", NA, "17", "148", NA, "97", NA, "62", NA), author = c(NA, NA, NA, "Chénard", "Dekker", _x000D_
"Diamond", "Feinstein", "France", NA, "Jacobson", "Knowles", NA, "Mackay", NA, "Pfaff", "Wilson"), year = c(NA, NA, NA, "1998", "1996", "1989", "1990", "1994", NA, "1998", "2001", NA, "2001", NA, "1988", "1978"), journal.title = c(NA, NA, NA, "J. Virol. Methods", "Tijdschr. Diergeneeskunde", "Am. J. Cardiol.", "J. Clin. Epidemiol.", "Proc. Natl. Acad. Sci.", NA, "Rev. Sci. Tech. Off. Int. Epiz.", "Vet. Rec.", NA, "J. Virol. Methods", NA, "J. Virol.", NA), series.title = c(NA, NA, NA, NA, NA, NA, _x000D_
NA, NA, NA, NA, NA, NA, NA, NA, NA, "Immunofluorescence and Related Staining Techniques"))</t>
  </si>
  <si>
    <t>S0166093402001969</t>
  </si>
  <si>
    <t>list(date = "2003-01-01", content.version = "tdm", delay.in.days = 0, URL = "https://www.elsevier.com/tdm/userlicense/1.0/")</t>
  </si>
  <si>
    <t>2020-11</t>
  </si>
  <si>
    <t>10.1177/1040638720962070</t>
  </si>
  <si>
    <t>2020-10-07</t>
  </si>
  <si>
    <t>933-937</t>
  </si>
  <si>
    <t>Inter-laboratory comparison of 2 ELISA kits used for foot-and-mouth disease virus nonstructural protein serology</t>
  </si>
  <si>
    <t>https://doi.org/10.1177/1040638720962070</t>
  </si>
  <si>
    <t>&lt;jats:p&gt; Serologic assays used to detect antibodies to nonstructural proteins (NSPs) of foot-and-mouth disease virus (FMDV) are used for disease surveillance in endemic countries, and are essential to providing evidence for freedom of the disease with or without vaccination and to recover the free status of a country after an outbreak. In a 5-site inter-laboratory study, we compared the performance of 2 commercial NSP ELISA kits (ID Screen FMD NSP ELISA single day [short] and overnight protocols, ID.Vet; PrioCHECK FMDV NS antibody ELISA, Thermo Fisher Scientific). The overall concordance between the PrioCHECK and ID Screen test was 93.8% (95% CI: 92.0–95.2%) and 94.8% (95% CI: 93.1–96.1%) for the overnight and short ID Screen incubation protocols, respectively. Our results indicate that the assays (including the 2 different formats of the ID Screen test) can be used interchangeably in post-outbreak serosurveillance. &lt;/jats:p&gt;</t>
  </si>
  <si>
    <t>list(given = c("Clare F. J.", "Antonello", "Lissie", "Tim", "Lynne", "Aurore", "Anthony", "Phaedra", "Emiliana", "Santina", "Donald P.", "Anna B."), family = c("Browning", "Di Nardo", "Henry", "Pollard", "Hendry", "Romey", "Relmy", "Eble", "Brocchi", "Grazioli", "King", "Ludi"), sequence = c("first", "additional", "additional", "additional", "additional", "additional", "additional", "additional", "additional", "additional", "additional", "additional"), affiliation.name = c("The Pirbright Institute, Pirbright, Surrey, United Kingdom", _x000D_
"The Pirbright Institute, Pirbright, Surrey, United Kingdom", "The Pirbright Institute, Pirbright, Surrey, United Kingdom", "Animal and Plant Health Agency, New Haw, United Kingdom", "Animal and Plant Health Agency, New Haw, United Kingdom", "ANSES, Laboratoire de Santé Animale de Maisons-Alfort, INRA, École Nationale Vétérinaire d’Alfort, ANSES, Université Paris-Est, Maisons-Alfort, France", "ANSES, Laboratoire de Santé Animale de Maisons-Alfort, INRA, École Nationale Vétérinaire d’Alfort, ANSES, Université Paris-Est, Maisons-Alfort, France", _x000D_
"Wageningen Bioveterinary Research (WBVR), Lelystad, The Netherlands", "Istituto Zooprofilattico Sperimentale della Lombardia e dell’Emilia-Romagna, Brescia, Italy", "Istituto Zooprofilattico Sperimentale della Lombardia e dell’Emilia-Romagna, Brescia, Italy", "The Pirbright Institute, Pirbright, Surrey, United Kingdom", "The Pirbright Institute, Pirbright, Surrey, United Kingdom"), ORCID = c(NA, NA, NA, NA, NA, NA, NA, NA, NA, NA, NA, "https://orcid.org/0000-0001-8554-5234"), authenticated.orcid = c(NA, _x000D_
NA, NA, NA, NA, NA, NA, NA, NA, NA, NA, FALSE))</t>
  </si>
  <si>
    <t>list(URL = c("https://journals.sagepub.com/doi/pdf/10.1177/1040638720962070", "https://journals.sagepub.com/doi/full-xml/10.1177/1040638720962070", "https://journals.sagepub.com/doi/pdf/10.1177/1040638720962070"), content.type = c("application/pdf", "application/xml", "unspecified"), content.version = c("vor", "vor", "vor"), intended.application = c("text-mining", "text-mining", "similarity-checking"))</t>
  </si>
  <si>
    <t>list(key = c("bibr1-1040638720962070", "bibr2-1040638720962070", "bibr3-1040638720962070", "bibr4-1040638720962070", "bibr5-1040638720962070", "bibr6-1040638720962070", "bibr7-1040638720962070", "bibr8-1040638720962070", "bibr9-1040638720962070", "bibr10-1040638720962070"), doi.asserted.by = c("publisher", "publisher", NA, "publisher", "publisher", "publisher", "publisher", "publisher", "publisher", "publisher"), DOI = c("10.1016/j.vaccine.2006.04.050", "10.1016/j.vetmic.2006.09.013", NA, "10.1128/CMR.17.2.465-493.2004", _x000D_
"10.1111/tbed.12507", "10.1016/j.prevetmed.2013.07.013", "10.1016/j.vetmic.2003.12.003", "10.1016/j.vaccine.2006.06.032", "10.1016/j.jviromet.2014.06.022", "10.1002/9781118280249"), unstructured = c(NA, NA, "Dohoo I, et al. Veterinary Epidemiologic Research. 2nd ed. VER Inc. 2009.", NA, NA, NA, NA, NA, NA, NA))</t>
  </si>
  <si>
    <t>list(DOI = c("10.13039/501100000268", "10.13039/501100000268", "10.13039/501100000277"), name = c("Biotechnology and Biological Sciences Research Council", "Biotechnology and Biological Sciences Research Council", "department for environment, food and rural affairs, uk government"), doi.asserted.by = c("publisher", "publisher", "publisher"), award = c("BBS/E/I/00007035", "BBS/E/I/00007036", "SE1129 and SV3022"), id.id = c("10.13039/501100000268", "10.13039/501100000268", "10.13039/501100000277"), _x000D_
    id.id.type = c("DOI", "DOI", "DOI"), id.asserted.by = c("publisher", "publisher", "publisher"))</t>
  </si>
  <si>
    <t>list(date = "2020-10-07", content.version = "unspecified", delay.in.days = 0, URL = "https://creativecommons.org/licenses/by/4.0/")</t>
  </si>
  <si>
    <t>https://doi.org/10.1177/sage-journals-update-policy</t>
  </si>
  <si>
    <t>2004-04</t>
  </si>
  <si>
    <t>10.1016/j.vetmic.2003.12.003</t>
  </si>
  <si>
    <t>93-101</t>
  </si>
  <si>
    <t>Comparable sensitivity and specificity in three commercially available ELISAs to differentiate between cattle infected with or vaccinated against foot-and-mouth disease virus</t>
  </si>
  <si>
    <t>list(given = c("Peter", "Elma", "Gilles", "Aldo"), family = c("Moonen", "van der Linde", "Chénard", "Dekker"), sequence = c("first", "additional", "additional", "additional"))</t>
  </si>
  <si>
    <t>list(URL = c("https://api.elsevier.com/content/article/PII:S0378113503004176?httpAccept=text/xml", "https://api.elsevier.com/content/article/PII:S0378113503004176?httpAccept=text/plain"), content.type = c("text/xml", "text/plain"), content.version = c("vor", "vor"), intended.application = c("text-mining", "text-mining"))</t>
  </si>
  <si>
    <t>list(key = c("10.1016/j.vetmic.2003.12.003_BIB1", "10.1016/j.vetmic.2003.12.003_BIB2", "10.1016/j.vetmic.2003.12.003_BIB3", "10.1016/j.vetmic.2003.12.003_BIB4", "10.1016/j.vetmic.2003.12.003_BIB5", "10.1016/j.vetmic.2003.12.003_BIB6", "10.1016/j.vetmic.2003.12.003_BIB7", "10.1016/j.vetmic.2003.12.003_BIB8", "10.1016/j.vetmic.2003.12.003_BIB9", "10.1016/j.vetmic.2003.12.003_BIB10", "10.1016/j.vetmic.2003.12.003_BIB11", "10.1016/j.vetmic.2003.12.003_BIB12", "10.1016/j.vetmic.2003.12.003_BIB13"), unstructured = c("Anon., 2000. Lists A and B diseases of mammals, birds and bees. In: OIE Manual of Standards for Diagnostic Tests and Vaccines, 4th ed., pp. 82–83.", _x000D_
"Armitage, P., Berry, G., 1994. Statistical Methods in Medical Research. Blackwell, London.", NA, NA, NA, NA, NA, NA, NA, NA, NA, NA, NA), issue = c(NA, NA, "3", "6", "3", "Suppl. 2", "8", "10", "1", NA, "5", "Suppl. 2", "8"), doi.asserted.by = c(NA, NA, "crossref", "crossref", "crossref", "crossref", "crossref", "crossref", "crossref", "crossref", "crossref", "crossref", "crossref"), first.page = c(NA, NA, "213", "825", "473", "S20", "2843", "2021", "123", "469", "446", "S11", "1461"), DOI = c(NA, _x000D_
NA, "10.1016/0264-410X(90)90048-Q", "10.2460/ajvr.1993.54.06.825", "10.1007/s007050050040", "10.1080/01652176.1998.9694957", "10.1128/JCM.40.8.2843-2848.2002", "10.1007/s007050050219", "10.1016/0022-1759(86)90442-4", "10.20506/rst.17.2.1119", "10.1016/S0264-410X(97)00227-2", "10.1080/01652176.1998.9694954", "10.1007/s007050050390"), article.title = c(NA, NA, "Identification of foot-and-mouth disease virus replication in vaccinated cattle by antibodies to non-structural virus proteins", "Diagnosis of persistent aphthovirus infection and its differentiation from vaccination response in cattle by use of enzyme-linked immunoelectrotransfer blot analysis with bioengineered non-structural viral antigens", _x000D_
"Improvement of a serodiagnostic strategy for foot-and-mouth disease virus surveillance in cattle under systematic vaccination: a combined system of an indirect ELISA-3ABC with an enzyme-linked immunoelectrotransfer blot assay", "Diagnostic potential of Mab-based ELISAs for antibodies to non-structural proteins of foot-and-mouth disease virus to differentiate infection from vaccination", "Differentiation of foot-and-mouth disease virus-infected from vaccinated pigs by enzyme-linked immunosorbent assay using non-structural protein 3AB as the antigen and application to an eradication program", _x000D_
"The non-structural polyprotein 3ABC of foot-and-mouth disease virus as a diagnostic antigen in ELISA to differentiate infected from vaccinated cattle", "A new enzyme-linked immunosorbent assay (ELISA) for the detection of antibodies against foot-and-mouth disease virus. II. Application", "Validation of serological assays for diagnosis of infectious disease", "Differentiating infection from vaccination in foot-and-mouth disease using a panel of recombinant, non-structural proteins in ELISA", "Differentiating foot-and-mouth disease virus-infected from vaccinated animals with baculovirus-expressed specific proteins", _x000D_
"Differentiation of infection from vaccination in foot-and-mouth disease by the detection of antibodies to the non-structural proteins 3D, 3AB and 3ABC in ELISA using antigens expressed in baculovirus"), volume = c(NA, NA, "8", "54", "145", "20", "40", "142", "93", "17", "16", "20", "143"), author = c(NA, NA, "Berger", "Bergmann", "Bergmann", "Brocchi", "Chung", "De Diego", "Hamblin", "Jacobson", "Mackay", "Mezencio", "Sorensen"), year = c(NA, NA, "1990", "1993", "2000", "1998", "2002", "1997", "1986", _x000D_
"1998", "1998", "1998", "1998"), journal.title = c(NA, NA, "Vaccine", "Am. J. Vet. Res.", "Arch. Virol.", "Vet. Quart.", "J. Clin. Microbiol.", "Arch. Virol.", "J. Immunol. Methods", "Rev. Sci. Tech. Off. Int. Epizoot.", "Vaccine", "Vet. Quart.", "Arch. Virol."))</t>
  </si>
  <si>
    <t>S0378113503004176</t>
  </si>
  <si>
    <t>list(date = "2004-04-01", content.version = "tdm", delay.in.days = 0, URL = "https://www.elsevier.com/tdm/userlicense/1.0/")</t>
  </si>
  <si>
    <t>10.3389/fvets.2020.00477</t>
  </si>
  <si>
    <t>2020-08-21</t>
  </si>
  <si>
    <t>Advances in the Diagnosis of Foot-and-Mouth Disease</t>
  </si>
  <si>
    <t>list(given = c("Chuan Loo", "Chean Yeah", "Hui Kian", "Kok Lian", "Wen Siang"), family = c("Wong", "Yong", "Ong", "Ho", "Tan"), sequence = c("first", "additional", "additional", "additional", "additional"))</t>
  </si>
  <si>
    <t>list(URL = "https://www.frontiersin.org/article/10.3389/fvets.2020.00477/full", content.type = "unspecified", content.version = "vor", intended.application = "similarity-checking")</t>
  </si>
  <si>
    <t>list(key = c("B1", "B2", "B3", "B4", "B5", "B6", "B7", "B8", "B9", "B10", "B11", "B12", "B13", "B14", "B15", "B16", "B17", "B18", "B19", "B20", "B21", "B22", "B23", "B24", "B25", "B26", "B27", "B28", "B29", "B30", "B31", "B32", "B33", "B34", "B35", "B36", "B37", "B38", "B39", "B40", "B41", "B42", "B43", "B44", "B45", "B46", "B47", "B48", "B49", "B50", "B51", "B52", "B53", "B54", "B55", "B56", "B57", "B58", "B59", "B60", "B61", "B62", "B63", "B64", "B65", "B66", "B67", "B68", "B69", "B70", "B71", _x000D_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_x000D_
"B139", "B140", "B141", "B142", "B143", "B144", "B145", "B146", "B147", "B148", "B149", "B150", "B151", "B152", "B153", "B154", "B155", "B156", "B157", "B158", "B159", "B160", "B161", "B162", "B163", "B164", "B165", "B166", "B167", "B168", "B169", "B170", "B171", "B172", "B173", "B174", "B175", "B176", "B177", "B178", "B179", "B180", "B181", "B182", "B183", "B184", "B185", "B186", "B187", "B188"), doi.asserted.by = c("publisher", NA, "publisher", "publisher", "publisher", "crossref", "publisher", _x000D_
"publisher", "publisher", "publisher", "publisher", "publisher", "publisher", "publisher", "publisher", "publisher", "publisher", "publisher", "publisher", "publisher", "publisher", "publisher", "publisher", "publisher", "publisher", "publisher", "publisher", "publisher", NA, "publisher", "publisher", "publisher", "publisher", "publisher", "publisher", "publisher", "publisher", "publisher", NA, "publisher", "publisher", "publisher", "publisher", "publisher", NA, "publisher", "publisher", "publisher", _x000D_
"publisher", "publisher", NA, "publisher", "publisher", "publisher", "publisher", "publisher", "publisher", "publisher", "publisher", NA, "publisher", "publisher", "publisher", "publisher", "publisher", "publisher", "publisher", "publisher", "publisher", "publisher", "publisher", "publisher", "publisher", "publisher", "publisher", "publisher", "publisher", "publisher", "publisher", "publisher", "publisher", "publisher", "publisher", "publisher", "crossref", "publisher", "publisher", "crossref", NA, _x000D_
"publisher", "publisher", "crossref", "publisher", "crossref", "publisher", "publisher", "crossref", "publisher", "publisher", "publisher", "publisher", "publisher", "publisher", "crossref", "crossref", "crossref", NA, NA, "publisher", "publisher", "publisher", "crossref", "crossref", "crossref", "publisher", "crossref", "publisher", "publisher", "publisher", "publisher", "publisher", "publisher", "publisher", "publisher", "publisher", "publisher", "publisher", "publisher", "publisher", "publisher", _x000D_
"publisher", "publisher", "publisher", "publisher", "publisher", "publisher", "publisher", "publisher", "crossref", "crossref", "publisher", "publisher", "publisher", "publisher", "publisher", "publisher", "publisher", "publisher", "publisher", "publisher", "publisher", "publisher", "publisher", "publisher", "publisher", "publisher", "publisher", "publisher", "publisher", "publisher", "publisher", "publisher", "publisher", NA, "publisher", "publisher", "publisher", "publisher", "publisher", "publisher", _x000D_
"publisher", "publisher", "publisher", "publisher", "publisher", "publisher", "publisher", "publisher", "publisher", "publisher", NA, NA, "publisher", "publisher", "publisher", "publisher", "publisher", "publisher"), first.page = c("513", NA, "618", "301", "183", "331", "473", "200", "236", "58", "1776", "1610", "129", "e71642", "146", "90", "160", "578", "1789", "189", "1405", "e272", "489", "423", "18", "6", "358", "861", "331", "647", "195", "161", "53", "197", "6", "35", "1636", "67", "384", _x000D_
"102", "120", "E63", "150", "1093", "137", "e105630", "435", "5548", "E1", "2489", "82", "611", "4131", "145", "26", "937", "504", "36", "146", "549", "112", "47", "34", "69", "253", "e0160696", "977", "44", "1982", "3428", "499", "21", "158", "194", "265", "57", "125", "371", "45", "3015", "195", "250", "2153", "359", "129", "200", "4", "201", NA, "391", "597", "225", "127", "115", "761", "107", "91", "33", "674", "145", "14", "281", "294", "171", "251", "299", "313", "219", "3663", "1126", "44", _x000D_
"1835", "825", "S9", "6503", "2021", "2108", "187", "217", "93", "153", "142", "157", "1003", "270", "446", "273", "223", "143", "1461", "4784", "e00153", "338", "6966", "14", "203", "51", "227", "7092", "2606", "42", "101", "152", "74", "30", "1660", "474", "703", "139", "418", "119", "186", "125", "e0134931", "359", "263", "111", "256", "102", "96", "178", "27", "12138", "1021", "189", "10", "237", "116", "126", "8230", "87", "30", "531", "26943", "24", "25", "133", "46", "609", "505", NA, NA, _x000D_
"2657", "67", "3", "1271", "52", "321"), DOI = c("10.20506/rst.21.3.1367", NA, "10.1136/vr.90.22.618", "10.1016/j.jviromet.2007.09.010", "10.1186/1746-6148-8-183", "10.1007/BF01718403", "10.1016/j.tvjl.2005.07.007", "10.1016/j.jviromet.2007.03.004", "10.1016/j.jviromet.2011.05.023", "10.1016/j.jviromet.2017.04.007", "10.1111/tbed.13202", "10.1111/tbed.12554", "10.1016/j.jviromet.2018.06.015", "10.1371/journal.pone.0071642", "10.1016/j.jviromet.2014.07.002", "10.1016/j.jviromet.2017.04.014", "10.3389/fvets.2018.00160", _x000D_
"10.1111/tbed.12744", "10.1111/tbed.13227", "10.1016/j.vetmic.2018.07.024", "10.1111/tbed.13146", "10.1111/tbed.12749", "10.1186/1743-422x-8-489", "10.4142/jvs.2014.15.3.423", "10.1016/j.jviromet.2013.03.018", "10.1016/j.jviromet.2018.06.017", "10.1007/s13337-014-0211-2", "10.1111/tbed.12451", NA, "10.3923/ajava.2013.647.654", "10.1016/j.jviromet.2012.08.015", "10.1016/0166-0934(91)90096-I", "10.1016/0166-0934(93)90176-R", "10.1016/0166-0934(92)90051-E", "10.1111/j.1574-6941.2008.00629.x", "10.1016/s0166-0934(03)00220-9", _x000D_
"10.2460/javma.2002.220.1636", "10.1016/S0166-0934(02)00081-2", NA, "10.1016/j.jviromet.2017.08.013", "10.1016/j.jviromet.2019.05.003", "10.1093/nar/28.12.e63", "10.1006/bbrc.2001.5921", "10.1007/s00705-005-0708-5", NA, "10.1371/journal.pone.0105630", "10.3906/vet-1611-10", "10.1038/s41598-018-23930-1", "10.4102/ojvr.v81i2.727", "10.1128/jvi.02879-12", NA, "10.1016/j.jviromet.2013.07.053", "10.1007/s00253-018-8921-9", "10.1016/j.antiviral.2012.11.009", "10.1016/j.jviromet.2018.09.008", "10.1007/s00705-015-2339-9", _x000D_
"10.1016/j.biologicals.2015.07.004", "10.1016/j.virusres.2017.10.010", "10.1016/j.jviromet.2008.03.011", NA, "10.1016/j.jviromet.2009.03.011", "10.1089/mab.2012.0081", "10.1556/EuJMI.4.2014.1.3", "10.1016/j.jviromet.2005.02.014", "10.1016/j.jviromet.2011.05.026", "10.1371/journal.pone.0160696", "10.1292/jvms.10-0351", "10.1016/j.jviromet.2018.02.006", "10.1016/j.vaccine.2008.02.012", "10.1016/j.vaccine.2010.02.074", "10.1177/104063870902100411", "10.1016/j.jviromet.2010.02.011", "10.1016/j.biologicals.2015.03.003", _x000D_
"10.1128/CVI.00374-09", "10.1016/j.jviromet.2011.09.021", "10.1080/10495398.2018.1433191", "10.1016/j.jviromet.2012.04.002", "10.1186/s12917-018-1686-7", "10.1016/j.jviromet.2015.02.008", "10.1007/s00253-019-09680-8", "10.1186/s12985-016-0650-z", "10.3389/fvets.2018.00250", "10.1039/c0lc00678e", "10.2116/analsci.30.359", "10.4049/jimmunol.109.1.129", "10.3181/00379727-47-13084P", "10.1016/j.peptides.2015.04.012", "10.1016/0378-1135(88)90024-7", NA, "10.1017/s0022172400024840", "10.1099/0022-1317-42-3-597", _x000D_
"10.1016/S0034-5288(18)30778-1", "10.1017/s0022172400025894", "10.1016/0022-1759(86)90441-2", "10.1099/0022-1317-45-3-761", "10.1099/0022-1317-51-1-107", "10.1016/0022-1759(85)90228-5", "10.1016/s0166-0934(01)00333-0", "10.1128/cvi.00034-14", "10.1016/j.jviromet.2003.09.016", "10.1111/j.1865-1682.2007.01010.x", "10.1099/0022-1317-35-2-281", "10.1016/j.vetmic.2013.11.023", "10.1016/0378-1135(90)90064-3", "10.1016/0165-2427(90)90095-A", "10.1016/S1045-1056(05)80019-3", NA, NA, "10.1128/jcm.00695-09", _x000D_
"10.1038/nbt1142", "10.1186/1475-2859-10-44", "10.1128/JVI.66.4.1835-1840.1992", "10.1016/0264-410X(93)90357-4", "10.1080/01652176.1998.9694953", "10.1016/j.vaccine.2006.06.032", "10.1007/s007050050219", "10.1128/jcm.42.5.2108-2114.2004", "10.1016/j.vetmic.2004.01.021", "10.1016/j.jviromet.2004.05.007", "10.1016/j.vetmic.2003.12.003", "10.1016/j.jviromet.2005.01.012", "10.1016/j.jim.2007.01.014", "10.1016/j.vetmic.2007.05.017", "10.1128/CVI.00409-07", "10.1177/1040638711435807", "10.1016/S0264-410X(97)00227-2", _x000D_
"10.1093/oxfordjournals.aje.a121207", "10.1016/0167-5877(90)90069-T", "10.1177/104063879600800201", "10.1007/s007050050390", "10.1016/j.vaccine.2007.04.023", "10.1128/cvi.00153-17", "10.1111/tbed.12811", "10.1016/j.vaccine.2006.04.050", "10.1016/j.vetmic.2005.12.017", "10.1016/j.biologicals.2005.08.006", "10.1186/1297-9716-45-51", "10.1016/j.biologicals.2005.08.009", "10.1128/JVI.68.11.7092-7098.1994", "10.1128/JVI.71.4.2606-2614.1997", "10.1111/tbed.12523", "10.1016/j.vetmic.2007.07.008", "10.1016/j.jviromet.2010.03.026", _x000D_
"10.1016/j.jviromet.2010.10.002", "10.1007/s12250-011-3166-5", "10.1128/CVI.00213-09", "10.1016/j.jviromet.2009.09.022", "10.1292/jvms.71.703", "10.1016/j.jviromet.2010.01.001", "10.1186/1743-422X-8-418", "10.1016/j.jviromet.2015.05.001", "10.1186/1743-422X-8-186", "10.1186/1743-422X-10-125", "10.1371/journal.pone.0134931", "10.1186/s12917-018-1644-4", "10.1186/s12917-018-1594-x", "10.1042/EBC20150012", "10.1016/j.mimet.2007.09.012", "10.1016/j.jviromet.2008.06.011", "10.1016/j.jviromet.2011.12.010", _x000D_
"10.1016/j.jviromet.2009.04.034", "10.1016/j.jim.2006.02.017", "10.1021/jf802648z", NA, "10.1016/s0166-0934(01)00334-2", "10.1016/j.jviromet.2008.09.009", "10.1111/j.1865-1682.2010.01141.x", "10.1186/1297-9716-44-116", "10.1016/j.vetimm.2006.10.002", "10.1016/j.vaccine.2011.08.120", "10.1186/1743-422x-11-87", "10.1186/s12917-019-1774-3", "10.1111/lam.12499", "10.1038/srep26943", "10.1186/s12985-017-0688-6", "10.1016/j.mcp.2018.10.004", "10.1007/s00216-016-9972-3", "10.1016/j.jviromet.2018.07.011", _x000D_
"10.1099/0022-1317-82-3-609", "10.20506/rst.25.2.1677", NA, NA, "10.1098/rstb.2009.0100", "10.1016/j.tvjl.2011.10.017", "10.1111/tbed.12528", "10.1007/s00253-011-3815-0", "10.1016/j.jviromet.2012.05.029", "10.1111/j.1865-1682.2009.01088.x"), article.title = c("Clinical variation in foot and mouth disease: pigs", NA, "Differentiation of a vesicular disease of pigs in Hong Kong from foot-and-mouth disease", "Rapid and differential diagnosis of foot-and-mouth disease, swine vesicular disease, and vesicular stomatitis by a new multiplex RT-PCR assay", _x000D_
"Host predilection and transmissibility of vesicular stomatitis New Jersey virus strains in domestic cattle (Bos taurus) and swine (Sus scrofa)", "Rapid and sensitive polymerase chain reaction based detection and typing of foot-and-mouth disease virus in clinical samples and cell culture isolates, combined with a simultaneous differentiation with other genomically and/or symptomatically related viruses", "Microarray-based detection and typing of foot-and-mouth disease virus", "Microarray-based molecular detection of foot-and-mouth disease, vesicular stomatitis and swine vesicular disease viruses, using padlock probes", _x000D_
"Multiplex RT-PCR detection and microarray typing of vesicular disease viruses", "Simple, quick and cost-efficient: a universal RT-PCR and sequencing strategy for genomic characterisation of foot-and-mouth disease viruses", "Reverse transcription-PCR using a primer set targeting the 3D region detects foot-and-mouth disease virus with high sensitivity", "Field-deployable reverse transcription-insulated isothermal PCR (RT-iiPCR) assay for rapid and sensitive detection of foot-and-mouth disease virus", _x000D_
"Development of a droplet digital RT-PCR for the quantification of foot-and-mouth virus RNA", "A portable reverse transcription recombinase polymerase amplification assay for rapid detection of foot-and-mouth disease virus", "Development of tailored real-time RT-PCR assays for the detection and differentiation of serotype O, A and Asia-1 foot-and-mouth disease virus lineages circulating in the Middle East", "Laboratory validation of two real-time RT-PCR methods with 5'-tailed primers for an enhanced detection of foot-and-mouth disease virus", _x000D_
"Multi-target strategy for pan/foot-and-mouth disease virus (FMDV) detection: a combination of sequences analysis, in silico predictions and laboratory diagnostic evaluation", "Rapid and simple detection of foot-and-mouth disease virus: evaluation of a cartridge-based molecular detection system for use in basic laboratories", "Foot-and-mouth disease virus detection on a handheld real-time polymerase chain reaction platform", "Detection of foot-and-mouth disease virus in milk samples by real-time reverse transcription polymerase chain reaction: optimisation and evaluation of a high-throughput screening method with potential for disease surveillance", _x000D_
"Opportunities for enhanced surveillance of foot-and-mouth disease in endemic settings using milk samples", "A multiplex reverse transcription PCR and automated electronic microarray assay for detection and differentiation of seven viruses affecting swine", "Rapid typing of foot-and-mouth disease serotype Asia 1 by reverse transcription loop-mediated isothermal amplification", "A reverse transcription loop-mediated isothermal amplification assay to rapidly diagnose foot-and-mouth disease virus C", _x000D_
"Development and evaluation of multiplex RT-LAMP assays for rapid and sensitive detection of foot-and-mouth disease virus", "An improved reverse transcription loop-mediated isothermal amplification assay for sensitive and specific detection of serotype O foot-and-mouth disease virus", "Development and evaluation of a one step reverse transcription-loop mediated isothermal amplification assay (RT-LAMP) for rapid detection of foot and mouth disease virus in India", "Evaluation of two lyophilized molecular assays to rapidly detect foot-and-mouth disease virus directly from clinical samples in field settings", _x000D_
"Loop-mediated isothermal amplification (RT-LAMP): a new approach for the detection of foot-and-mouth disease virus and its sero-types in Pakistan", "Rapid detection and differentiation of foot and mouth disease virus serotypes by antigen-capture reverse transcriptase loop-mediated isothermal amplification", "Development and evaluation of a real-time reverse transcription-loop-mediated isothermal amplification assay for rapid serotyping of foot-and-mouth disease virus", "Rapid and sensitive detection of foot-and-mouth disease virus in tissues by enzymatic RNA amplification of the polymerase gene", _x000D_
"Detection of foot-and-mouth disease virus RNA in clinical samples and cell culture isolates by amplification of the capsid coding region", "Detection of FMDV RNA amplified by the polymerase chain reaction (PCR)", "Advantages and limitations of quantitative PCR (Q-PCR)-based approaches in microbial ecology", "Validation of a LightCycler-based reverse transcription polymerase chain reaction for the detection of foot-and-mouth disease virus", "Use of a portable real-time reverse transcriptase-polymerase chain reaction assay for rapid detection of foot-and-mouth disease virus", _x000D_
"Detection of all seven serotypes of foot-and-mouth disease virus by real-time, fluorogenic reverse transcription polymerase chain reaction assay", "Laboratory diagnosis of FMD using real-time RT-PCR in Egypt", "Defining the relative performance of isothermal assays that can be used for rapid and sensitive detection of foot-and-mouth disease virus", "Diagnostic comparison of serum and EDTA-stabilized blood samples for the detection of foot-and-mouth disease virus RNA by RT-qPCR", "Loop-mediated isothermal amplification of DNA", _x000D_
"Detection of loop-mediated isothermal amplification reaction by turbidity derived from magnesium pyrophosphate formation", "Novel reverse transcription loop-mediated isothermal amplification for rapid detection of foot-and-mouth disease virus", "[Establishment of RT- LAMP for rapid detection of foot-and-mouth disease virus]", "Preliminary validation of direct detection of foot-and-mouth disease virus within clinical samples using reverse transcription loop-mediated isothermal amplification coupled with a simple lateral flow device for detection", _x000D_
"One-step real-time loop-mediated isothermal amplification (RT-LAMP): evaluation and its application for the detection of foot-and-mouth-disease virus and its serotypes", "Real-time detection and monitoring of loop mediated amplification (LAMP) reaction using self-quenching and de-quenching fluorogenic probes", "Rapid, sensitive and effective diagnostic tools for foot-and-mouth disease virus in Africa", "Early adaptive immune responses in the respiratory tract of foot-and-mouth disease virus-infected cattle", _x000D_
"Detection of genome, antigen, and antibodies in oral fluids from pigs infected with foot-and-mouth disease virus", "Display of the VP1 epitope of foot-and-mouth disease virus on bacteriophage T7 and its application in diagnosis", "A 12-residue epitope displayed on phage T7 reacts strongly with antibodies against foot-and-mouth disease virus", "Poly(I:C) combined with multi-epitope protein vaccine completely protects against virulent foot-and-mouth disease virus challenge in pigs", "Indirect ELISA using a multi-epitope recombinant protein to detect antibodies against foot-and-mouth disease virus serotype O in pigs", _x000D_
"A multi-species indirect ELISA for detection of non-structural protein 3ABC specific antibodies to foot-and-mouth disease virus", "Marker vaccine potential of foot-and-mouth disease virus with large deletion in the non-structural proteins 3A and 3B", "Mutational analysis of foot and mouth disease virus nonstructural polyprotein 3AB-coding region to design a negative marker virus", "Serotype-independent detection of foot-and-mouth disease virus", "Serotyping of foot-and-mouth disease virus by antigen capture-ELISA using monoclonal antibodies and chicken IgY", _x000D_
"A recombinant protein-based ELISA for detecting antibodies to foot-and-mouth disease virus serotype Asia 1", "Detection of foot-and-mouth disease serotype O by ELISA using a monoclonal antibody", "Development of anti-bovine IgA single chain variable fragment and its application in diagnosis of foot-and-mouth disease", "Utility of recombinant integrin alpha v beta6 as a capture reagent in immunoassays for the diagnosis of foot-and-mouth disease", "Validation of a recombinant integrin alphavbeta6/monoclonal antibody based antigen ELISA for the diagnosis of foot-and-mouth disease", _x000D_
"Truncated bovine integrin alpha-v/beta-6 as a universal capture ligand for FMD diagnosis", "Differentiation of foot-and-mouth disease-infected pigs from vaccinated pigs using antibody-detecting sandwich ELISA", "Development and validation of a foot-and-mouth disease virus SAT serotype-specific 3ABC assay to differentiate infected from vaccinated animals", "Chimeric foot-and-mouth disease viruses: evaluation of their efficacy as potential marker vaccines in cattle", "Marker vaccine potential of a foot-and-mouth disease virus with a partial VP1 G-H loop deletion", _x000D_
"Neutralizing monoclonal antibody sandwich liquid-phase blocking enzyme-linked immunosorbent assay for detection of Foot-and-mouth disease virus type O antibodies", "Quantitative single serum-dilution liquid phase competitive blocking ELISA for the assessment of herd immunity and expected protection against foot-and-mouth disease virus in vaccinated cattle", "Quantitative single dilution liquid phase blocking ELISA for sero-monitoring of foot-and-mouth disease in India", "Use of a baculovirus-expressed structural protein for the detection of antibodies to foot-and-mouth disease virus type A by a blocking enzyme-linked immunosorbent assay", _x000D_
"Field application of a recombinant protein-based ELISA during the 2010 outbreak of foot-and-mouth disease type A in South Korea", "Development and utilization of VHH antibodies derived from camelus dromedarius against foot-and-mouth disease virus", "Evaluation of the solid phase competition ELISA for detecting antibodies against the six foot-and-mouth disease virus non-O serotypes", "Evaluation and optimization of a conventional SPCE for FMD post-vaccination monitoring", "Application of a recombinant capsid polyprotein (P1) expressed in a prokaryotic system to detect antibodies against foot-and-mouth disease virus serotype O", _x000D_
"Development and validation of a competitive ELISA based on bacterium-original virus-like particles of serotype O foot-and-mouth disease virus for detecting serum antibodies", "Generation of mAbs to foot-and-mouth disease virus serotype A and application in a competitive ELISA for serodiagnosis", "The development and validation of a novel nanobody-based competitive ELISA for the detection of foot and mouth disease 3ABC antibodies in cattle", "Rapid screening swine foot-and-mouth disease virus using micro-ELISA system", _x000D_
"Determination of cattle foot-and-mouth disease virus by micro-ELISA method", "Enzyme-linked immunosorbent assay, Elisa. 3. Quantitation of specific antibodies by enzyme-labeled anti-immunoglobulin in antigen-coated tubes", "Immunological properties of an antibody containing a fluorescent group", "A short history, principles, and types of ELISA, and our laboratory experience with peptide/protein analyses using ELISA", "Routine application of enzyme-linked immunosorbent assay in comparison with complement fixation for the diagnosis of foot-and-mouth and swine vesicular diseases", _x000D_
NA, "Enzyme-labelled immunosorbent assay techniques in foot-and-mouth disease virus research", "Detection and quantification of foot and mouth disease virus by enzyme labelled immunosorbent assay techniques", "Detection and typing of foot-and-mouth disease virus by enzyme-linked immunosorbent assay: a sensitive, rapid and reliable technique for primary diagnosis", "The specific detection of foot-and-mouth disease virus whole particle antigen (140S) by enzyme labelled immunosorbent assay", "A new enzyme-linked immunosorbent assay (ELISA) for the detection of antibodies against foot-and-mouth disease virus. I. Development and method of ELISA", _x000D_
"Comparison of the antibodies elicited by the individual structural polypeptides of foot-and mouth disease and polio viruses", "A study of the cross-reacting antigens on the intact foot-and-mouth disease virus and its 12S Subunits with antisera against the structural proteins", "Alteration in antibody reactivity with foot-and-mouth disease virus (FMDV) 146S antigen before and after binding to a solid phase or complexing with specific antibody", "A solid-phase competition ELISA for measuring antibody to foot-and-mouth disease virus", _x000D_
"Comparison of test methodologies for foot-and-mouth disease virus serotype A vaccine matching", "Validation of a foot-and-mouth disease antibody screening solid-phase competition ELISA (SPCE)", "Incursions of foot-and-mouth disease virus into Europe between 1985 and 2006", "Biochemical mapping of the foot-and-mouth disease virus genome", "Evaluation of cross-protection against three topotypes of serotype O foot-and-mouth disease virus in pigs vaccinated with multi-epitope protein vaccine incorporated with poly(I:C)", _x000D_
"A complex-trapping-blocking (CTB) ELISA, using monoclonal antibodies and detecting specifically antibodies directed against foot-and-mouth disease types A, O and C. I. Method and characteristics", "Detection of foot-and-mouth disease virus by competitive ELISA using a monoclonal antibody specific for the 12S protein subunit from six of the seven serotypes", "Evaluation of a trapping ELISA for the differentiation of foot-and-mouth disease virus strains using monoclonal antibodies", "Validation of an inhibition ELISA using a monoclonal antibody for foot-and-mouth disease (FMD) primary diagnosis", _x000D_
"Monoclonal antibodies to an Indian strain of type A foot-and-mouth disease virus", "Foot-and-mouth disease virus antigen detection enzyme-linked immunosorbent assay using multiserotype-reactive monoclonal antibodies", "Engineered antibody fragments and the rise of single domains", "Biotechnological applications of recombinant single-domain antibody fragments", "Protective immune response against foot-and-mouth disease", "Protection of swine against foot-and-mouth disease with viral capsid proteins expressed in heterologous systems", _x000D_
"Antibody to the nonstructural proteins of foot-and-mouth disease virus in vaccinated animals exposed to infection", "Application of non-structural protein antibody tests in substantiating freedom from foot-and-mouth disease virus infection after emergency vaccination of cattle", "The non-structural polyprotein 3ABC of foot-and-mouth disease virus as a diagnostic antigen in ELISA to differentiate infected from vaccinated cattle", "Comparison of two 3ABC enzyme-linked immunosorbent assays for diagnosis of multiple-serotype foot-and-mouth disease in a cattle population in an area of endemicity", _x000D_
"Differentiating infection from vaccination in foot-and-mouth-disease: evaluation of an ELISA based on recombinant 3ABC", "Development and use of a biotinylated 3ABC recombinant protein in a solid-phase competitive ELISA for the detection of antibodies against foot-and-mouth disease virus", "Comparable sensitivity and specificity in three commercially available ELISAs to differentiate between cattle infected with or vaccinated against foot-and-mouth disease virus", "Detection of antibody to the foot-and-mouth disease virus (FMDV) non-structural polyprotein 3ABC in sheep by ELISA", _x000D_
"Production and application of recombinant antibodies to foot-and-mouth disease virus non-structural protein 3ABC", "Development and validation of a 3ABC indirect ELISA for differentiation of foot-and-mouth disease virus infected from vaccinated animals", "Serological survey for foot-and-mouth disease virus in wildlife in eastern Africa and estimation of test parameters of a nonstructural protein enzyme-linked immunosorbent assay for buffalo", "Application of the Ceditest(R) FMDV type O and FMDV-NS enzyme-linked immunosorbent assays for detection of antibodies against Foot-and-mouth disease virus in selected livestock and wildlife species in Uganda", _x000D_
"Differentiating infection from vaccination in foot-and-mouth disease using a panel of recombinant, non-structural proteins in ELISA", "Foot-and-mouth disease: the agar gel diffusion precipitin test for antibody to virus-infection-associated (via) antigen as a tool for epizootiologic surveys1", "Detection of foot-and-mouth disease virus infection-associated antigen antibodies: comparison of the enzyme-linked immunosorbent assay and agar gel immunodiffusion tests", "Detection of antibodies against foot-and-mouth disease virus using a liquid-phase blocking sandwich ELISA (LPBE) with a bioengineered 3D protein", _x000D_
"Differentiation of infection from vaccination in foot-and-mouth disease by the detection of antibodies to the non-structural proteins 3D, 3AB and 3ABC in ELISA using antigens expressed in baculovirus", "Chimeric tymovirus-like particles displaying foot-and-mouth disease virus non-structural protein epitopes and its use for detection of FMDV-NSP antibodies", "Chemiluminescence immunoassay for the detection of antibodies against the 2C and 3ABC nonstructural proteins induced by infecting pigs with foot-and-mouth disease virus", _x000D_
"Development of a chemiluminescence immunoassay using recombinant non-structural epitope-based proteins to accurately differentiate foot-and-mouth disease virus-infected and vaccinated bovines", "Comparative evaluation of six ELISAs for the detection of antibodies to the non-structural proteins of foot-and-mouth disease virus", "Presence of antibodies to non-structural proteins of foot-and-mouth disease virus in repeatedly vaccinated cattle", "Overview of marker vaccine and differential diagnostic test technology", _x000D_
"Evaluation of a 3A-truncated foot-and-mouth disease virus in pigs for its potential as a marker vaccine", "Development of novel strategies to control foot-and-mouth disease: marker vaccines and antivirals", "Vaccines prepared from chimeras of foot-and-mouth disease virus (FMDV) induce neutralizing antibodies and protective immunity to multiple serotypes of FMDV", "A large-scale evaluation of peptide vaccines against foot-and-mouth disease: lack of solid protection in cattle and isolation of escape mutants", _x000D_
"Global foot-and-mouth disease research update and gap analysis: 4 - diagnostics", "Detection of foot-and-mouth disease virus by nucleic acid sequence-based amplification (NASBA)", "Immunochromatographic lateral flow test for detection of antibodies to Equine infectious anemia virus", "Development and validation of a lateral flow immunoassay using colloidal gold for the identification of serotype-specific foot-and-mouth disease virus O, A and Asia 1", "A simple and rapid colloidal gold-based immunochromatogarpic strip test for detection of FMDV serotype A", _x000D_
"Simple and rapid lateral-flow assay for the detection of foot-and-mouth disease virus", "Development and laboratory validation of a lateral flow device for the detection of serotype SAT 2 foot-and-mouth disease viruses in clinical samples", "Development of a chromatographic strip assay for detection of porcine antibodies to 3ABC non-structural protein of foot-and-mouth disease virus serotype O", "Development of an immunochromatographic strip for the detection of antibodies against foot-and-mouth disease virus serotype O", _x000D_
"Development of a serotype colloidal gold strip using monoclonal antibody for rapid detection type Asia1 foot-and-mouth disease", "Development of a multiplex lateral flow strip test for foot-and-mouth disease virus detection using monoclonal antibodies", "Development and validation of a prokaryotically expressed foot-and-mouth disease virus non-structural protein 2C'3AB-based immunochromatographic strip to differentiate between infected and vaccinated animals", "Development of a quick and simple detection methodology for foot-and-mouth disease virus serotypes O, A and Asia 1 using a generic RapidAssay Device", _x000D_
"Development and evaluation of a rapid antigen detection and serotyping lateral flow antigen detection system for foot-and-mouth disease virus", "Development and evaluation of serotype-specific recombinase polymerase amplification combined with lateral flow dipstick assays for the diagnosis of foot-and-mouth disease virus serotype A, O and Asia1", "Visual and equipment-free reverse transcription recombinase polymerase amplification method for rapid detection of foot-and-mouth disease virus", "Lateral flow assays", _x000D_
"A simple and rapid immunochromatographic test strip for detection of pathogenic isolates of Vibrio harveyi", "A simple and rapid immunochromatographic strip test for monitoring antibodies to H5 subtype Avian Influenza Virus", "Development and laboratory evaluation of two lateral flow devices for the detection of vesicular stomatitis virus in clinical samples", "Development and validation of an immunogold chromatographic test for on-farm detection of PRRSV", "Development of an immunochromatographic lateral flow test strip for detection of β-adrenergic agonist Clenbuterol residues", _x000D_
"Development of a lateral flow colloidal gold immunoassay strip for the rapid detection of enrofloxacin residues", "[Establishment of a colloid gold-immunochromatography assay for detection of type Asia I foot-and-mouth disease virus]", "Development of a rapid chromatographic strip test for the pen-side detection of foot-and-mouth disease virus antigen", "Development and laboratory validation of a lateral flow device for the detection of foot-and-mouth disease virus in clinical samples", "Options for decentralized testing of suspected secondary outbreaks of foot-and-mouth disease", _x000D_
"Foot-and-mouth disease: past, present and future", "Production and characterization of two serotype independent monoclonal antibodies against foot-and-mouth disease virus", "Characterization of foot-and-mouth disease virus from outbreaks in Ecuador during 2009-2010 and cross-protection studies with the vaccine strain in use in the region", "Development of an immunochromatography strip test based on truncated nucleocapsid antigens of three representative hantaviruses", "Polymerase chain reaction combined with fluorescent lateral flow immunoassay based on magnetic purification for rapid detection of</t>
  </si>
  <si>
    <t>list(date = "2020-08-21", content.version = "vor", delay.in.days = 0, URL = "https://creativecommons.org/licenses/by/4.0/")</t>
  </si>
  <si>
    <t>Microorganisms</t>
  </si>
  <si>
    <t>10.3390/microorganisms8101460</t>
  </si>
  <si>
    <t>2076-2607</t>
  </si>
  <si>
    <t>2020-09-23</t>
  </si>
  <si>
    <t>1460</t>
  </si>
  <si>
    <t>Interlaboratory Validation of a Detection Method for Hepatitis E Virus RNA in Pig Liver</t>
  </si>
  <si>
    <t>https://doi.org/10.3390/microorganisms8101460</t>
  </si>
  <si>
    <t>&lt;jats:p&gt;Background: In the last years, the number of notified hepatitis E cases in humans has continuously increased in Europe. Foodborne infection with the zoonotic hepatitis E virus (HEV) genotype 3 is considered the major cause of this disease. Undercooked liver and raw sausages containing the liver of pigs and wild boar are at high risk of containing HEV. However, so far, no standardized method for the detection of HEV-RNA in pig liver is available. Methods: An international collaborative study on method reproducibility involving 11 laboratories was performed for an HEV-RNA detection method, which consists of steps of sample homogenization, RNA extraction and real-time RT-PCR detection, including a process control. Naturally contaminated pork liver samples containing two different amounts of HEV and a HEV-negative pork liver sample were tested by all laboratories using the method. Results: Valid results were retrieved from 10 laboratories. A specificity of 100% and a sensitivity of 79% were calculated for the method. False negative results were only retrieved from the sample containing very low HEV amounts near the detection limit. Conclusions: The results show that the method is highly specific, sufficiently sensitive and robust for use in different laboratories. The method can, therefore, be applied to routine food control as well as in monitoring studies.&lt;/jats:p&gt;</t>
  </si>
  <si>
    <t>list(given = c("Eva", "Matthias", "Dominik", "Anja", "Sabine", "Jochen", "Kornelia", "Sascha", "Ulrich", "Anne", "Nadine", "Dietrich", "Reimar"), family = c("Trojnar", "Contzen", "Moor", "Carl", "Burkhardt", "Kilwinski", "Berghof-Jäger", "Mormann", "Schotte", "Kontek", "Althof", "Mäde", "Johne"), sequence = c("first", "additional", "additional", "additional", "additional", "additional", "additional", "additional", "additional", "additional", "additional", "additional", "additional"), affiliation.name = c("German Federal Institute for Risk Assessment, 10589 Berlin, Germany", _x000D_
"Chemisches und Veterinäruntersuchungsamt Stuttgart, 70736 Fellbach, Germany", "Bundesamt für Lebensmittelsicherheit und Veterinärwesen, 3003 Bern, Switzerland", "Bayrisches Landesamt für Gesundheit und Lebensmittelsicherheit, 91058 Erlangen, Germany", "Landeslabor Berlin-Brandenburg, 12489 Berlin, Germany", "Chemisches und Veterinäruntersuchungsamt Westfalen, 59821 Arnsberg, Germany", "BIOTECON Diagnostics GmbH, 14473 Potsdam, Germany", "Chemisches und Veterinäruntersuchungsamt Westfalen, 59821 Arnsberg, Germany", _x000D_
"Zentrales Institut des Sanitätsdienstes der Bundeswehr Kiel, 24119 Kronshagen, Germany", "Niedersächsisches Landesamt für Verbraucherschutz und Lebensmittelsicherheit, 26133 Oldenburg, Germany", "German Federal Institute for Risk Assessment, 10589 Berlin, Germany", "Landesamt für Verbraucherschutz Sachsen-Anhalt, 06112 Halle (Saale), Germany", "German Federal Institute for Risk Assessment, 10589 Berlin, Germany"), ORCID = c(NA, NA, NA, NA, NA, NA, NA, NA, NA, NA, NA, NA, "https://orcid.org/0000-0001-9597-6724"_x000D_
), authenticated.orcid = c(NA, NA, NA, NA, NA, NA, NA, NA, NA, NA, NA, NA, FALSE))</t>
  </si>
  <si>
    <t>list(URL = "https://www.mdpi.com/2076-2607/8/10/1460/pdf", content.type = "unspecified", content.version = "vor", intended.application = "similarity-checking")</t>
  </si>
  <si>
    <t>list(key = c("ref_1", "ref_2", "ref_3", "ref_4", "ref_5", "ref_6", "ref_7", "ref_8", "ref_9", "ref_10", "ref_11", "ref_12", "ref_13", "ref_14", "ref_15", "ref_16", "ref_17", "ref_18", "ref_19", "ref_20", "ref_21", "ref_22", "ref_23", "ref_24", "ref_25", "ref_26", "ref_27", "ref_28", "ref_29", "ref_30", "ref_31", "ref_32", "ref_33", "ref_34", "ref_35", "ref_36", "ref_37", "ref_38", "ref_39", "ref_40", "ref_41"), doi.asserted.by = c("crossref", NA, "crossref", "crossref", "crossref", "crossref", "crossref", _x000D_
"crossref", "crossref", "crossref", "crossref", "crossref", "crossref", "crossref", "crossref", "crossref", "crossref", "crossref", "crossref", "crossref", "crossref", "crossref", "crossref", "crossref", "crossref", NA, "crossref", "crossref", NA, "crossref", "crossref", "crossref", "crossref", "crossref", "crossref", NA, "crossref", "crossref", "crossref", "crossref", NA), first.page = c("46", NA, "145", "212", "78", "1388", "30561", "371", "825", "23", "944", "1958", "1358", "1", "263", "149", _x000D_
"50", "912", NA, "58", "2990", "e25", "130", "264", "2889", "1282", "1", "82", NA, "1", "81", "390", "65", "4551", "1101", NA, "9860", "970", "243", "22", NA), DOI = c("10.1051/vetres/2010018", NA, "10.1002/rmv.384", "10.1016/j.meegid.2014.06.024", "10.1186/s13567-017-0483-9", "10.1053/j.gastro.2012.02.014", "10.2807/1560-7917.ES.2017.22.26.30561", "10.1016/S0140-6736(03)14025-1", "10.1086/655898", "10.1016/j.virusres.2011.01.016", "10.1086/378074", "10.3201/eid1112.051041", "10.3201/eid1808.111647", _x000D_
"10.1007/s12560-019-09405-0", "10.1007/s12560-018-9340-x", "10.1016/j.ijfoodmicro.2015.09.013", "10.1016/j.jcv.2011.06.006", "10.1099/vir.0.82613-0", "10.1111/jvh.13396", "10.1016/j.ijfoodmicro.2019.02.018", "10.3389/fmicb.2019.02990", "10.1111/tbed.12661", "10.3201/eid2301.161169", "10.3201/eid1902.121255", "10.4315/0362-028X-70.12.2889", NA, "10.1016/j.ijfoodmicro.2014.01.016", "10.1016/j.ijfoodmicro.2017.11.014", NA, "10.1007/s12560-018-9360-6", "10.1007/s12560-019-09407-y", "10.1016/j.fm.2018.06.019", _x000D_
"10.1016/j.jviromet.2005.07.004", "10.1128/JCM.43.9.4551-4557.2005", "10.1038/nprot.2008.73", NA, "10.1073/pnas.94.18.9860", "10.3201/eid0706.010608", "10.1007/s12560-017-9303-7", "10.1016/j.jviromet.2010.06.008", NA), article.title = c("Zoonotic hepatitis E: Animal reservoirs and emerging risks", NA, "Hepatitis E virus", "Hepeviridae: An expanding family of vertebrate viruses", "Recent knowledge on hepatitis E virus in Suidae reservoirs and transmission routes to human", "Pathogenesis and treatment of hepatitis e virus infection", _x000D_
"Hepatitis E virus infection in Europe: Surveillance and descriptive epidemiology of confirmed cases, 2005 to 2015", "Zoonotic transmission of hepatitis E virus from deer to human beings", "Pig liver sausage as a source of hepatitis E virus transmission to humans", "From barnyard to food table: The omnipresence of hepatitis E virus and risk for zoonotic infection and food safety", "Severe Hepatitis E Virus Infection after Ingestion of Uncooked Liver from a Wild Boar", "Hepatitis E virus transmission from wild boar meat", _x000D_
"Hepatitis E virus in pork food chain, United Kingdom, 2009–2010", "Detection of Hepatitis E Virus in Livers and Muscle Tissues of Wild Boars in Italy", "Screening of Ready-to-Eat. Meat Products for Hepatitis E Virus in Switzerland", "Detection of hepatitis E virus RNA in raw sausages and liver sausages from retail in Germany using an optimized method", "Detection of hepatitis E virus (HEV) from porcine livers in Southeastern Germany and high sequence homology to human HEV isolates", "Detection and characterization of infectious Hepatitis E virus from commercial pig livers sold in local grocery stores in the USA", _x000D_
NA, "Monitoring of pork liver and meat products on the Dutch market for the presence of HEV RNA", "Occurrence of Hepatitis E Virus in Pigs and Pork Cuts and Organs at the Time of Slaughter, Spain, 2017", "Molecular detection and phylogenetic analysis of hepatitis E virus strains circulating in wild boars in south-central Italy", "Hepatitis E Virus in Wild Boars and Spillover Infection in Red and Roe Deer, Germany, 2013–2015", "Hepatitis E virus in pork liver sausage, France", "Hepatitis E virus RNA in commercial porcine livers in The Netherlands", _x000D_
"Hepatitis E virus in pork production chain in Czech. Republic, Italy, and Spain, 2010", "Method for HEV detection in raw pig liver products and its implementation for naturally contaminated food", "Validation of EN ISO method 15216—Part. 1—Quantification of hepatitis A virus and norovirus in food matrices", NA, "Interlaboratory Validation of a Method for Hepatitis E Virus RNA Detection in Meat and Meat Products", "No Evidence of Hepatitis E Virus Infection in Farmed Deer in Germany", "Analysis of frozen strawberries involved in a large norovirus gastroenteritis outbreak using next generation sequencing and digital PCR", _x000D_
"A broadly reactive one-step real-time RT-PCR assay for rapid and sensitive detection of hepatitis E virus", "Use of bacteriophage MS2 as an internal control in viral reverse transcription-PCR assays", "Analyzing real-time PCR data by the comparative C(T) method", NA, "A novel virus in swine is closely related to the human hepatitis E virus", "Hepatitis E virus sequences in swine related to sequences in humans, The Netherlands", "Potential Approaches to Assess. the Infectivity of Hepatitis E Virus in Pork Products: A Review", _x000D_
"Comparison of two extraction methods for viruses in food and application in a norovirus gastroenteritis outbreak", NA), volume = c("41", NA, "13", "27", "48", "142", "22", "362", "202", "161", "188", "11", "18", "12", "10", "215", "52", "88", NA, "296", "10", "65", "23", "19", "72", "18", "176", "288", NA, "11", "12", "76", "131", "43", "3", NA, "94", "7", "9", "169", NA), author = c("Pavio", NA, "Emerson", "Johne", "Pavio", "Wedemeyer", "Aspinall", "Tei", "Colson", "Meng", "Matsuda", "Li", "Berto", _x000D_
"Amoroso", "Moor", "Szabo", "Wenzel", "Feagins", NA, "Boxman", "Valero", "Aprea", "Szabo", "Berto", "Bouwknegt", "Vasickova", "Guillier", "Lowther", NA, "Althof", "Trojnar", "Bartsch", "Jothikumar", "Dreier", "Schmittgen", NA, "Meng", "Verschoor", "Cook", "Scherer", NA), year = c("2010", NA, "2003", "2014", "2017", "2012", "2017", "2003", "2010", "2011", "2003", "2005", "2012", "2020", "2018", "2015", "2011", "2007", NA, "2019", "2020", "2018", "2017", "2013", "2007", "2012", "2014", "2019", NA, _x000D_
"2019", "2020", "2018", "2006", "2005", "2008", NA, "1997", "2001", "2017", "2010", NA), journal.title = c("Vet. Res.", NA, "Rev. Med. Virol.", "Infect. Genet. Evol.", "Vet. Res.", "Gastroenterology", "Eurosurveillance", "Lancet", "J. Infect. Dis.", "Virus Res.", "J. Infect. Dis.", "Emerg. Infect. Dis.", "Emerg. Infect. Dis.", "Food Environ. Virol.", "Food Environ. Virol.", "Int. J. Food Microbiol.", "J. Clin. Virol.", "J. Gen. Virol.", NA, "Int. J. Food Microbiol.", "Front. Microbiol.", "Transbound. Emerg. Dis.", _x000D_
"Emerg. Infect. Dis.", "Emerg. Infect. Dis.", "J. Food Prot.", "Emerg. Infect. Dis.", "Int. J. Food Microbiol.", "Int. J. Food Microbiol.", NA, "Food Environ. Virol.", "Food Environ. Virol.", "Food Microbiol.", "J. Virol. Methods", "J. Clin. Microbiol.", "Nat. Protoc.", NA, "Proc. Natl. Acad. Sci. USA", "Emerg. Infect. Dis.", "Food Environ. Virol.", "J. Virol. Methods", NA), unstructured = c(NA, "World Health Organization (WHO) (2020, July 24). Hepatitis E. Available online: https://www.who.int/en/news-room/fact-sheets/detail/hepatitis-e.", _x000D_
NA, NA, NA, NA, NA, NA, NA, NA, NA, NA, NA, NA, NA, NA, NA, NA, "Pallerla, S.R., Schembecker, S., Meyer, C.G., Linh, L.T.K., Johne, R., Wedemeyer, H., Bock, C.T., Kremsner, P.G., and Velavan, T.P. (2020). Hepatitis E virus genome detection in commercial pork livers and pork meat products in Germany. J. Viral Hepat.", NA, NA, NA, NA, NA, NA, NA, NA, NA, "Centre for Environment, Fisheries &amp; Aquaculture Science, Price-Hayward, M., and Hartnell, R. (2016). Summary Report of Joint Scientific Workshop on Foodborne Viruses, EFSA Supporting Publications.", _x000D_
NA, NA, NA, NA, NA, NA, "International Standardization Organization (ISO) (2019). Microbiology of the Food Chain—Horizontal Method for Determination of Hepatitis A Virus and Norovirus Using Real-Time RT-PCR, International Standardization Organization (ISO). ISO 15216:2019.", NA, NA, NA, NA, "International Standardization Organization (ISO) (2011). Microbiology of Food and Animal Feeding Stuffs—Polymerase Chain Reaction (PCR) for the Detection and Quantification of Food-Borne Pathogens—Performance Characteristics, International Standardization Organization (ISO). ISO 22118:2011."_x000D_
))</t>
  </si>
  <si>
    <t>microorganisms8101460</t>
  </si>
  <si>
    <t>list(name = "Bundesamt für Verbraucherschuitz und Lebensmittelsicherheit", award = "without funding number")</t>
  </si>
  <si>
    <t>list(date = "2020-09-23", content.version = "vor", delay.in.days = 0, URL = "https://creativecommons.org/licenses/by/4.0/")</t>
  </si>
  <si>
    <t>10.1016/j.tvjl.2014.05.040</t>
  </si>
  <si>
    <t>249-256</t>
  </si>
  <si>
    <t>Epidemiology and control of bovine herpesvirus 1 infection in Europe</t>
  </si>
  <si>
    <t>list(given = c("Kerli", "Toomas", "Arvo"), family = c("Raaperi", "Orro", "Viltrop"), sequence = c("first", "additional", "additional"), ORCID = c(NA, NA, "https://orcid.org/0000-0003-0133-980X"), authenticated.orcid = c(NA, NA, FALSE))</t>
  </si>
  <si>
    <t>list(URL = c("https://api.elsevier.com/content/article/PII:S1090023314002378?httpAccept=text/xml", "https://api.elsevier.com/content/article/PII:S1090023314002378?httpAccept=text/plain"), content.type = c("text/xml", "text/plain"), content.version = c("vor", "vor"), intended.application = c("text-mining", "text-mining"))</t>
  </si>
  <si>
    <t>list(key = c("10.1016/j.tvjl.2014.05.040_bib0010", "10.1016/j.tvjl.2014.05.040_bib0015", "10.1016/j.tvjl.2014.05.040_bib0020", "10.1016/j.tvjl.2014.05.040_bib0025", "10.1016/j.tvjl.2014.05.040_bib0030", "10.1016/j.tvjl.2014.05.040_bib0035", "10.1016/j.tvjl.2014.05.040_bib0040", "10.1016/j.tvjl.2014.05.040_bib0045", "10.1016/j.tvjl.2014.05.040_bib0050", "10.1016/j.tvjl.2014.05.040_bib0055", "10.1016/j.tvjl.2014.05.040_bib0060", "10.1016/j.tvjl.2014.05.040_bib0065", "10.1016/j.tvjl.2014.05.040_bib0070", _x000D_
"10.1016/j.tvjl.2014.05.040_bib0075", "10.1016/j.tvjl.2014.05.040_bib0080", "10.1016/j.tvjl.2014.05.040_bib0085", "10.1016/j.tvjl.2014.05.040_bib0090", "10.1016/j.tvjl.2014.05.040_bib0095", "10.1016/j.tvjl.2014.05.040_bib0100", "10.1016/j.tvjl.2014.05.040_bib0105", "10.1016/j.tvjl.2014.05.040_bib0110", "10.1016/j.tvjl.2014.05.040_bib0115", "10.1016/j.tvjl.2014.05.040_bib0120", "10.1016/j.tvjl.2014.05.040_bib0125", "10.1016/j.tvjl.2014.05.040_bib0130", "10.1016/j.tvjl.2014.05.040_bib0135", "10.1016/j.tvjl.2014.05.040_bib0140", _x000D_
"10.1016/j.tvjl.2014.05.040_bib0145", "10.1016/j.tvjl.2014.05.040_bib0150", "10.1016/j.tvjl.2014.05.040_bib0155", "10.1016/j.tvjl.2014.05.040_bib0160", "10.1016/j.tvjl.2014.05.040_bib0165", "10.1016/j.tvjl.2014.05.040_bib0170", "10.1016/j.tvjl.2014.05.040_bib0175", "10.1016/j.tvjl.2014.05.040_bib0180", "10.1016/j.tvjl.2014.05.040_bib0185", "10.1016/j.tvjl.2014.05.040_bib0190", "10.1016/j.tvjl.2014.05.040_bib0195", "10.1016/j.tvjl.2014.05.040_bib0200", "10.1016/j.tvjl.2014.05.040_bib0205", "10.1016/j.tvjl.2014.05.040_bib0210", _x000D_
"10.1016/j.tvjl.2014.05.040_bib0215", "10.1016/j.tvjl.2014.05.040_bib0220", "10.1016/j.tvjl.2014.05.040_bib0225", "10.1016/j.tvjl.2014.05.040_bib0230", "10.1016/j.tvjl.2014.05.040_bib0235", "10.1016/j.tvjl.2014.05.040_bib0240", "10.1016/j.tvjl.2014.05.040_bib0245", "10.1016/j.tvjl.2014.05.040_bib0250", "10.1016/j.tvjl.2014.05.040_bib0255", "10.1016/j.tvjl.2014.05.040_bib0260", "10.1016/j.tvjl.2014.05.040_bib0265", "10.1016/j.tvjl.2014.05.040_bib0270", "10.1016/j.tvjl.2014.05.040_bib0275", "10.1016/j.tvjl.2014.05.040_bib0280", _x000D_
"10.1016/j.tvjl.2014.05.040_bib0285", "10.1016/j.tvjl.2014.05.040_bib0290", "10.1016/j.tvjl.2014.05.040_bib0295", "10.1016/j.tvjl.2014.05.040_bib0300", "10.1016/j.tvjl.2014.05.040_bib0305", "10.1016/j.tvjl.2014.05.040_bib0310", "10.1016/j.tvjl.2014.05.040_bib0315", "10.1016/j.tvjl.2014.05.040_bib0320", "10.1016/j.tvjl.2014.05.040_bib0325", "10.1016/j.tvjl.2014.05.040_bib0330", "10.1016/j.tvjl.2014.05.040_bib0335", "10.1016/j.tvjl.2014.05.040_bib0340", "10.1016/j.tvjl.2014.05.040_bib0345", "10.1016/j.tvjl.2014.05.040_bib0350", _x000D_
"10.1016/j.tvjl.2014.05.040_bib0355", "10.1016/j.tvjl.2014.05.040_bib9010", "10.1016/j.tvjl.2014.05.040_bib0360", "10.1016/j.tvjl.2014.05.040_bib0365", "10.1016/j.tvjl.2014.05.040_bib0370", "10.1016/j.tvjl.2014.05.040_bib0375", "10.1016/j.tvjl.2014.05.040_bib0380", "10.1016/j.tvjl.2014.05.040_bib0385", "10.1016/j.tvjl.2014.05.040_bib0390", "10.1016/j.tvjl.2014.05.040_bib0395", "10.1016/j.tvjl.2014.05.040_bib0400", "10.1016/j.tvjl.2014.05.040_bib0405", "10.1016/j.tvjl.2014.05.040_bib0410", "10.1016/j.tvjl.2014.05.040_bib0415", _x000D_
"10.1016/j.tvjl.2014.05.040_bib0420", "10.1016/j.tvjl.2014.05.040_bib0425", "10.1016/j.tvjl.2014.05.040_bib0430", "10.1016/j.tvjl.2014.05.040_bib0435", "10.1016/j.tvjl.2014.05.040_bib0440", "10.1016/j.tvjl.2014.05.040_bib0445", "10.1016/j.tvjl.2014.05.040_bib0450", "10.1016/j.tvjl.2014.05.040_bib0455", "10.1016/j.tvjl.2014.05.040_bib0460", "10.1016/j.tvjl.2014.05.040_bib0465", "10.1016/j.tvjl.2014.05.040_bib0470", "10.1016/j.tvjl.2014.05.040_bib0475", "10.1016/j.tvjl.2014.05.040_bib0480", "10.1016/j.tvjl.2014.05.040_bib0485", _x000D_
"10.1016/j.tvjl.2014.05.040_bib0490", "10.1016/j.tvjl.2014.05.040_bib0495", "10.1016/j.tvjl.2014.05.040_bib0500", "10.1016/j.tvjl.2014.05.040_bib0505", "10.1016/j.tvjl.2014.05.040_bib0510", "10.1016/j.tvjl.2014.05.040_bib0515", "10.1016/j.tvjl.2014.05.040_bib0520", "10.1016/j.tvjl.2014.05.040_bib0525", "10.1016/j.tvjl.2014.05.040_bib0530", "10.1016/j.tvjl.2014.05.040_bib0535", "10.1016/j.tvjl.2014.05.040_bib0540", "10.1016/j.tvjl.2014.05.040_bib0545", "10.1016/j.tvjl.2014.05.040_bib0550", "10.1016/j.tvjl.2014.05.040_bib0555", _x000D_
"10.1016/j.tvjl.2014.05.040_bib0560", "10.1016/j.tvjl.2014.05.040_bib0565", "10.1016/j.tvjl.2014.05.040_bib0570", "10.1016/j.tvjl.2014.05.040_bib0575", "10.1016/j.tvjl.2014.05.040_bib0580", "10.1016/j.tvjl.2014.05.040_bib0585", "10.1016/j.tvjl.2014.05.040_bib0590", "10.1016/j.tvjl.2014.05.040_bib0595", "10.1016/j.tvjl.2014.05.040_bib0600", "10.1016/j.tvjl.2014.05.040_bib0605", "10.1016/j.tvjl.2014.05.040_bib0610", "10.1016/j.tvjl.2014.05.040_bib0615", "10.1016/j.tvjl.2014.05.040_bib0620", "10.1016/j.tvjl.2014.05.040_bib0625", _x000D_
"10.1016/j.tvjl.2014.05.040_bib0630"), first.page = c("251", "293", "53", "365", "1", "166", "158", "207", "337", "555", "49", "285", "285", "223", "1512", "265", "84", "315", "497", "40", "153", "39", NA, "209", "715", "213", "423", "800", "565", "299", "15", "22", "2498", "143", "25", "550", "193", "34", "169", "41", "541", "484", "49", "303", "191", "143", "181", "223", NA, "681", "1228", "3", "169", "439", "4233", "4795", "279", "480", "13", "295", "1", "1975", "1924", "219", NA, "3872", "458", _x000D_
"209", "2149", "873", NA, "68", "3", "401", "91", "271", "809", "404", "385", NA, "74", "99", "773", "176", "1021", "359", "290", "12535", "233", "1325", "199", "193", "530", "419", "181", "303", NA, "599", "59", "89", "171", "169", "67", "203", "208", "261", "275", "75", "23", "125", "371", "71", "279", "27", "181", "10", "219", "51", "84", "30", "781", "207", "5337", "5", "136", "225"), article.title = c("Serological and virological studies on the infectious bovine rhinotracheitis in Algeria. Zentralblatt für Veterinärmedizin", _x000D_
"Pro and contra IBR-eradication", "The DNA of an IPV strain of bovid herpesvirus 1 in sacral ganglia during latency after intravaginal infection", "Eradication of infectious bovine rhinotracheitis in Switzerland: Review and prospects", "The surveillance and control programme for infectious bovine rhinotracheitis (IBR) and infectious pustular vulvovaginitis (IPV) in Norway, Annual Reports 2009", "The seroprevalence of BHV-1 infection on selected dairy cattle herds in Turkey", "Outbreak of bovine virus diarrhea on Dutch dairy farms induced by a bovine herpesvirus 1 marker vaccine contaminated with bovine virus diarrhea virus type 2", _x000D_
"Studies on the pathogenicity of bovine herpesvirus type 5 in sheep", "Infectious bovine rhinotracheitis virus infection in bulls, with special reference to preputial infection", "Infectious bovine rhinotracheitis (IBR) in the canton of Jura: An epidemiological outbreak investigation", "Using scenario tree modelling for targeted herd sampling to substantiate freedom from disease", "Prevalence of bovine herpesvirus-1 in the Belgian cattle population", "Risk factors for bovine herpesvirus-1 seropositivity", _x000D_
"An attenuated bovine herpesvirus 1 marker vaccine induces a better protection than two inactivated marker vaccines", "Inactivated bovine herpesvirus 1 marker vaccines are more efficacious in reducing virus excretion after reactivation than a live marker vaccine", "An inactivated gE-negative marker vaccine and an experimental gD-subunit vaccine reduce the incidence of bovine herpesvirus 1 infections in the field", "Seroprevalence and risk factors associated to bovine herpesvirus 1 (BHV-1) infection in non- vaccinated dairy and dual purpose cattle herds in Ecuador", _x000D_
"A serological survey of bovine herpesvirus-1 infection in selected dairy herds in northern and central Italy", "Serological survey for bovine herpesvirus 1 in cattle from different regions in the state of Bahia, Brazil", "Aspects of bovine herpesvirus-1 infection in dairy and beef herds in the Republic of Ireland", "A comparative study of serological tests for use in the bovine herpesvirus 1 eradication programme in The Netherlands", "Seroprevalence and risk factors of bovine herpesvirus 1 infection in cattle herds in the state of Paraná, Brazil", _x000D_
NA, "Isolation of a glycoprotein E-deleted bovine herpesvirus type 1 strain in the field", "Concepts of infectious disease epidemiology", "A study of the predominant genotypes of bovid herpesvirus 1 found in the U.K", "Genomic and pathogenic studies on a glycoprotein E variant field isolate of bovine herpesvirus 1", "Prevalence of serum antibodies to bovine herpesvirus-1 in cattle in Galicia (NW Spain)", "Neutralizing antibodies to bovine herpesvirus 1 in reindeer", "Isolation of a herpesvirus serologically related to bovine herpesvirus 1 from a reindeer (Rangifer tarandus)", _x000D_
"Identification and monitoring of IBR-free herds in the French IBR certification programme", "Discussion", "Detection of bovine herpesvirus type 1 in blood from naturally infected cattle by using a sensitive PCR that discriminates between wild-type virus and virus lacking glycoprotein E", "Dynamics of individual animal bovine herpes virus-1 antibody status on 9 commercial dairy herds", "Neutralizing antibodies to bovine herpesvirus-1 (BHV-1) and bovine parainfluenza-3 (PI-3) viruses in cattle in Tunisia", _x000D_
"Seroprevalence and risk factors associated with bovine herpesvirus type 1 (BHV1) infection in non-vaccinated cattle herds in Andalusia (south of Spain)", "Modelling the effect of surveillance programmes on spread of bovine herpesvirus 1 between certified cattle herds", "Prevalence of serum antibodies to bovine herpesvirus-1 and bovine viral diarrhea virus in beef cattle in Uruguay", "Population dynamics of bovine herpesvirus 1 infection in a dairy herd", "Sheep do not have a major role in bovine herpesvirus 1 transmission", _x000D_
"Transmission of bovine herpesvirus 1 within and between herds on an island with a BHV1 control programme", "Within-herd BHV-1 prevalence prediction from an ELISA on bulk milk", "Prevalence and control measures of infectious bovine rhinotracheitis in Lithuania", "Bovine herpesvirus type 1 (BHV-1) is an important cofactor in the bovine respiratory disease complex", "Early immunity induced by a live gE-negative bovine herpesvirus 1 marker vaccine", "Virulence and immunogenicity in calves of thymidine kinase- and glycoprotein E-negative bovine herpesvirus 1 mutants", _x000D_
"BVDV and BHV-1 infections in dairy herds in northern and northeastern Thailand", "Bovine herpesvirus type 1 (BHV-1) and bovine viral diarrhoea virus (BVDV) infections in dairy herds: Self clearance and the detection of seroconversions against a new atypical pestivirus", NA, "Enhancement of the immune response and virological protection of calves against bovine herpesvirus type 1 with an inactivated gE-deleted vaccine", "Improved antigenic methods for differential diagnosis of bovine, caprine, and cervine alphaherpesviruses related to bovine herpesvirus 1", _x000D_
"Experience with the gE serodiagnostics", "Evaluation of tests for antibodies against bovine herpesvirus 1 performed in national reference laboratories in Europe", "Transmission of IBR/IPV virus in bovine semen: A case report", "Production of bovine herpesvirus type 1-seronegative latent carriers by administration of a live-attenuated vaccine in passively immunized calves", "Latency and reactivation of a glycoprotein E negative bovine herpesvirus type 1 vaccine: Influence of virus load and effect of specific maternal antibodies", _x000D_
"Prevalence of antibodies to bovid herpesvirus 1 (IBR-IPV), bovine virus diarrhoea, bovine respiratory syncytial parainfluenza 3, adeno A and adeno B viruses in indigenous and imported Moroccan cattle", "A live bovine herpesvirus-1 marker vaccine is not shed after intramuscular vaccination", "Europe's progress in IBR virus eradication", "Efficacy of a live bovine herpesvirus type 1 marker vaccine under field conditions in three countries", "Airborne transmission of bovine herpesvirus 1 infections in calves under field conditions", _x000D_
"A gE-negative bovine herpesvirus 1 vaccine strain is not re-excreted nor transmitted in an experimental cattle population after corticosteroid treatments", "Efficacy of a live glycoprotein E-negative bovine herpesvirus 1 vaccine in cattle in the field", "A comparison of different models for assessing variations in the sero-prevalence of infectious bovine rhinotracheitis by farm, area and district in Kenya", NA, "Superinfection prevents recombination of the alphaherpesvirus bovine herpesvirus 1", _x000D_
"Abortifacient property of bovine herpesvirus type 1 isolates that represent three subtypes determined by restriction endonuclease analysis of viral DNA", "The prevalence of serum neutralizing antibodies to infectious bovine rhinotracheitis virus in Scotland", "Intraspecific bovine herpesvirus 1 recombinants carrying glycoprotein E deletion as a vaccine marker are virulent in cattle", "The prevalence of bovine herpesvirus-1 in traditional cattle in Southern Province, Zambia", NA, "Dynamics of infection and immunity in a dairy cattle population undergoing an eradication programme for infectious bovine rhinotracheitis (IBR)", _x000D_
"Epidemiology and eradication of infectious bovine rhinotracheitis/infectious pustular vulvovaginitis (IBR/IPV) virus in Finland", "Reintroduction of bovine herpes virus type 1 into Danish cattle herds during the period 1991-1995: A review of the investigations in the infected herds", "A retrospective evaluation of a bovine herpesvirus-1 (BHV-1) antibody ELISA on bulk-tank milk samples for classification of the BHV-1 status of Danish dairy herds", "Seroprevalence to bovine virus diarrhoea virus and other viruses of the bovine respiratory complex in Venezuela (Apure State)", _x000D_
"Herd and within-herd BoHV-1 prevalence among Irish beef herds submitting bulls for entry to a performance testing station", "Characteristics of live bovine herpesvirus-1 vaccines", "Prevalence of antibodies to bovine virus diarrhoea virus and other viruses in bulk tank milk in England and Wales", NA, "Seroepidemiology of bovine herpesvirus 1 (BHV1) infection among Estonian dairy herds and risk factors for the spread within herds", "Dynamics of bovine herpesvirus type 1 infection in Estonian dairy herds with and without a control programme", _x000D_
"Seroprevalence of infectious bovine rhinotracheitis and bovine viral diarrhea virus type 1 and type 2 in non-vaccinated cattle herds in the Pacific Region of Central Costa Rica", "Policy-driven development of cost-effective, risk-based surveillance strategies", "Prevalence of infectious bovine rhinotracheitis in southern India", "Survey of Neospora caninum and bovine herpes virus 1 coinfection in cattle", "Improving the sensitivity of the IBR-gE ELISA for testing IBR marker vaccinated cows from bulk milk", _x000D_
"Rise and survival of bovine herpesvirus 1 recombinants after primary infection and reactivation from latency", "Seroconversion to bovine viral diarrhoea virus and infectious bovine rhinotracheitis virus in dairy herds of Michoacan, Mexico", "Latency and reactivation of bovine herpesvirus 1 (BHV-1) in goats and of caprine herpesvirus 1 (CapHV-1) in calves", "Seroprevalence of and risk factors for infectious bovine rhinotracheitis in beef cattle herds of Yucatan, Mexico", "Bulk milk testing for antibody seroprevalences to BVDV and BHV-1 in a rural region of Peru", _x000D_
"Infectious bovine rhinotracheitis virus. History and recent developments", "Advances in BHV1 (IBR) research", "A gE deleted infectious bovine rhinotracheitis marker vaccine for use in improved bovine herpesvirus 1 control programs", "Prevalence of bovine herpesvirus 1 (BHV-1) infection in Hungarian cattle herds", NA, "Parturition as a stimulus of IBR virus reactivation", "Reactivation of infectious bovine rhinotracheitis virus by transport", "Recombination in alphaherpesviruses", "Recombination in the alphaherpesvirus bovine herpesvirus 1", _x000D_
"Ruminant alphaherpesviruses related to bovine herpesvirus 1", "Isolation and reactivation of bovid herpesvirus 1 in goats", "Prevalence of brucellosis and infectious bovine rhinotracheitis in organized dairy farms in India", "Conventional and marked BHV-1 vaccines in Germany: A brief review", "BHV-1: New molecular approaches to control a common and widespread infection", "Rationale and perspectives on the success of vaccination against bovine herpesvirus-1", "The use of marker vaccines in eradication of herpesviruses", _x000D_
"An enzyme-linked immunosorbent assay to detect antibodies against glycoprotein gE of bovine herpesvirus 1 allows differentiation between infected and vaccinated cattle", "Risk factors for existence of bovine herpes virus 1 antibodies on nonvaccinating Dutch dairy farms", "Application of survival analysis to identify management factors related to the rate of BHV1 seroconversions in a retrospective study of Dutch dairy farms", "Risk factors for introduction of BHV1 into BHV1-free Dutch dairy farms: A case-control study", _x000D_
"Probability of and risk factors for introduction of infectious diseases into Dutch SPF dairy farms: A cohort study", "Surveillance of ruminant diseases in the Nordic countries", "Epidemiological characteristics of bovine herpesvirus 1 infections determined by bulk milk testing of all Dutch dairy herds", "Qualification and monitoring of IBR-free herds in the Belgian eradication programme", "An epidemiological and economic simulation model to evaluate the spread and control of infectious bovine rhinotracheitis in The Netherlands", _x000D_
"Simulated hazards of losing infection-free status in a Dutch BHV1 model", "Reaction of goats to infection with infectious bovine rhinotracheitis virus", "Risk of infection with bovine herpes virus 1 (BHV1): A review", "Characterization of bovine herpesviruses isolated from six sheep and four goats by restriction endonuclease analysis and radioimmunoprecipitation", "Latency and reactivation of a thymidine kinase-negative bovine herpesvirus 1 deletion mutant", "Persistence and reactivation of bovine herpesvirus 1 in the tonsils of latently infected calves", _x000D_
"A four year longitudinal sero-epidemiological study of bovine herpesvirus type-1 (BHV-1) in adult cattle in 107 unvaccinated herds in south west England", "Serological survey of bovine herpesvirus type 1 infection in China", "A review of infectious bovine rhinotracheitis, shipping fever pneumonia and viral-bacterial synergism in respiratory disease of cattle"), volume = c("43", "113", "9", "23", NA, "156", "126", "22", "26", "152", "16", "45", "69", "52", "15", "16", "100", "20", "37", "53", "61", _x000D_
"60", NA, "153", NA, "22", "24", "7", "23", "27", NA, NA, "37", "93", "67", "7", "79", "85", "53", "57", "130", "140", NA, "26", "53", "48", "45", "182", NA, "152", "42", NA, "102", "25", "38", "19", "16", "120", "6", "161", "76", "18", "19", "32", NA, "78", "52", "86", "87", "22", NA, "85", "49", "39", "47", "41", "61", "169", "142", NA, "96", "171", "43", "105", "15", "100", "125", "77", "42", "146", "57", "56", "28", "108", "53", "47", NA, "116", "10", "15", "113", "37", "13", "42", "116", "5", _x000D_
"113", "44", "67", "34", "60", "23", "54", "94", "142", NA, "36", "62", "39", "15", "49", "122", "74", "5", "127", "46"), author = c("Achour", "Ackermann", "Ackermann", "Ackermann", "Åkerstedt", "Alkan", "Barkema", "Belák", "Bitsch", "Blickenstorfer", "Blickenstorfer", "Boelaert", "Boelaert", "Bosch", "Bosch", "Bosch", "Carbonero", "Castrucci", "Cerqueira", "Cowley", "de Wit", "Dias", NA, "Dispas", "Dohoo", "Edwards", "Egyed", "Eiras", "Ek-Kommonen", "Ek-Kommonen", "Eliot", "Franken", "Fuchs", _x000D_
"Geraghty", "Ghram", "Gonzalez-Garcia", "Graat", "Guarino", "Hage", "Hage", "Hage", "Hartman", "Jacevičius", "Jones", "Kaashoek", "Kaashoek", "Kampa", "Kampa", "Kerkhofs", "Kerkhofs", "Keuser", "Körber", "Kramps", "Kupferschmied", "Lemaire", "Lemaire", "Mahin", "Makoschey", "Makoschey", "Makoschey", "Mars", "Mars", "Mars", "McDermott", NA, "Meurens", "Miller", "Msolla", "Muylkens", "Mweene", NA, "Nardelli", "Nuotio", "Nylin", "Nylin", "Obando", "O'Grady", "Patel", "Paton", NA, "Raaperi", "Raaperi", _x000D_
"Raizman", "Reist", "Renukaradhya", "Rinaldi", "Schroeder", "Schynts", "Segura-Correa", "Six", "Solis-Calderon", "Ståhl", "Straub", "Straub", "Strube", "Tekes", NA, "Thiry", "Thiry", "Thiry", "Thiry", "Thiry", "Tolari", "Trangadia", "Trapp", "Turin", "van Drunen Littel-van den Hurk", "van Oirschot", "van Oirschot", "van Schaik", "van Schaik", "van Schaik", "van Schaik", "Valsson", "Van Wuijckhuise", "Vanopdenbosch", "Vonk Noordegraaf", "Vonk Noordegraaf", "Wafula", "Wentink", "Whetstone", "Whetstone", _x000D_
"Winkler", "Woodbine", "Yan", "Yates"), year = c("1996", "2006", "1984", "1990", "2010", "2005", "2001", "1999", "1973", "2010", "2011", "2000", "2005", "1996", "1997", "1998", "2011", "1997", "2000", "2011", "1998", "2013", NA, "2003", "2009", "1990", "2000", "2009", "1982", "1986", "1997", "1997", "1999", "2012", "1990", "2009", "2001", "2008", "1996", "1997", "2003", "1997", "2008", "2010", "1996", "1996", "2004", "2009", NA, "2003", "2004", "1997", "2004", "1986", "2000", "2001", "1985", "2007", _x000D_
"2007", "2007", "2000", "2000", "2001", "1997", NA, "2004", "1991", "1981", "2006", "2003", NA, "2008", "2007", "1998", "2000", "1999", "2008", "2005", "1998", NA, "2010", "2012", "2011", "2012", "1996", "2007", "2012", "2003", "2010", "2001", "2003", "2002", "1975", "2001", "1996", "1999", NA, "1985", "1987", "2005", "2006", "2006", "1991", "2010", "2003", "1999", "2006", "1996", "1997", "1998", "1999", "2001", "2002", "2001", "1998", "1997", "1998", "2004", "1985", "1993", "1988", "1992", "2000", _x000D_
"2009", "2008", "1982"), journal.title = c("Reihe B", "Veterinary Microbiology", "Veterinary Microbiology", "Veterinary Microbiology", NA, "Revue de Médecine Vétérinaire", "Tijdschrift Voor Diergeneeskunde", "Comparative Immunology, Microbiology and Infectious Diseases", "Applied Microbiology", "Schweizer Archiv für Tierheilkunde", "BMC Veterinary Research", "Preventive Veterinary Medicine", "Preventive Veterinary Medicine", "Veterinary Microbiology", "Vaccine", "Vaccine", "Preventive Veterinary Medicine", _x000D_
"Comparative Immunology, Microbiology and Infectious Diseases", "Brazilian Journal of Veterinary Research and Animal Science", "Acta Veterinaria Scandinavica", "Veterinary Microbiology", "Transboundary and Emerging Diseases", NA, "Veterinary Record", NA, "Veterinary Microbiology", "Veterinary Research Communications", "Spanish Journal of Agricultural Research", "Acta Veterinaria Scandinavica", "Acta Veterinaria Scandinavica", NA, NA, "Journal of Clinical Microbiology", "Research in Veterinary Science", _x000D_
"Archives de l'Institut Pasteur de Tunis", "Spanish Journal of Agricultural Research", "Veterinary Microbiology", "Preventive Veterinary Medicine", "Veterinary Microbiology", "Veterinary Microbiology", "Epidemiology and Infection", "Veterinary Record", NA, "Veterinary Clinics of North America: Food Animal Practice", "Veterinary Microbiology", "Veterinary Microbiology", "Acta Veterinaria Scandinavica", "The Veterinary Journal", NA, "Veterinary Record", "Journal of Clinical Microbiology", NA, "Veterinary Microbiology", _x000D_
"Theriogenology", "Journal of Clinical Microbiology", "Vaccine", "Annals of Veterinary Research", "Berliner und Münchener Tierärztliche Wochenschrift", "International Dairy Topics", "Veterinary Record", "Veterinary Microbiology", "Vaccine", "Vaccine", "Preventive Veterinary Medicine", NA, "Journal of Virology", "American Journal of Veterinary Research", "Journal of Hygiene", "Journal of General Virology", "Revue Scientifique et Technique (Office International des Epizooties)", NA, "Preventive Veterinary Medicine", _x000D_
"Acta Veterinaria Scandinavica", "Acta Veterinaria Scandinavica", "Preventive Veterinary Medicine", "Preventive Veterinary Medicine", "Irish Veterinary Journal", "The Veterinary Journal", "Veterinary Record", NA, "Preventive Veterinary Medicine", "Veterinary Record", "Tropical Animal Health and Production", "Preventive Veterinary Medicine", "Revue Scientifique et Technique (Office International des Epizooties)", "Parasitology Research", "Berliner und Münchener Tierärztliche Wochenschrift", "Journal of Virology", _x000D_
"Tropical Animal Health and Production", "Archives of Virology", "Preventive Veterinary Medicine", "Preventive Veterinary Medicine", "Developments in Biological Standardization", "Deutsche Tierärztliche Wochenschrift", "Veterinary Microbiology", "Acta Veterinaria Hungarica", NA, "Veterinary Record", "Comparative Immunology, Microbiology and Infectious Diseases", "Reviews in Medical Virology", "Veterinary Microbiology", "Veterinary Research", "Microbiologica", "Tropical Animal Health and Production", _x000D_
"Berliner und Münchener Tierärztliche Wochenschrift", "Molecular Medicine", "Veterinary Microbiology", "Journal of Biotechnology", "Journal of Virological Methods", "Preventive Veterinary Medicine", "Livestock Production Science", "Veterinary Quarterly", "Preventive Veterinary Medicine", "Acta Veterinaria Scandinavica", "Veterinary Record", NA, "Preventive Veterinary Medicine", "Preventive Veterinary Medicine", "Research in Veterinary Science", "Veterinary Quarterly", "American Journal of Veterinary Research", _x000D_
"Archives of Virology", "Journal of Virology", "BMC Veterinary Research", "Veterinary Microbiology", "Canadian Journal of Comparative Medicine"), doi.asserted.by = c(NA, "crossref", "crossref", "crossref", NA, NA, NA, "crossref", "crossref", "crossref", "crossref", "crossref", "crossref", "crossref", "crossref", "crossref", "crossref", "crossref", "crossref", "crossref", "crossref", "crossref", NA, "crossref", NA, "crossref", "crossref", "crossref", "crossref", "crossref", NA, NA, "crossref", "crossref", _x000D_
NA, "crossref", "crossref", "crossref", "crossref", "crossref", "crossref", "crossref", NA, NA, "crossref", "crossref", "crossref", "crossref", NA, "crossref", "crossref", NA, "crossref", "crossref", "crossref", "crossref", NA, NA, NA, "crossref", "crossref", "crossref", "crossref", "crossref", NA, "crossref", "crossref", "crossref", "crossref", "crossref", NA, "crossref", "crossref", "crossref", "crossref", "crossref", "crossref", "crossref", "crossref", NA, "crossref", "crossref", "crossref", "crossref", _x000D_
"crossref", "crossref", NA, "crossref", "crossref", "crossref", "crossref", "crossref", NA, NA, "crossref", "crossref", NA, "crossref", "crossref", "crossref", "crossref", "crossref", NA, "crossref", NA, "crossref", "crossref", "crossref", "crossref", "crossref", "crossref", "crossref", "crossref", "crossref", "crossref", NA, "crossref", "crossref", "crossref", "crossref", "crossref", "crossref", "crossref", "crossref", "crossref", NA), DOI = c(NA, "10.1016/j.vetmic.2005.11.043", "10.1016/0378-1135(84)90078-6", _x000D_
"10.1016/0378-1135(90)90168-U", NA, NA, NA, "10.1016/S0147-9571(99)00008-9", "10.1128/AEM.26.3.337-343.1973", "10.1024/0036-7281/a000124", "10.1186/1746-6148-7-49", "10.1016/S0167-5877(00)00128-8", "10.1016/j.prevetmed.2005.02.010", "10.1016/S0378-1135(96)00070-3", "10.1016/S0264-410X(97)00092-3", "10.1016/S0264-410X(97)00166-7", "10.1016/j.prevetmed.2011.03.006", "10.1016/S0147-9571(97)00012-X", "10.1590/S1413-95962000000600014", "10.1186/1751-0147-53-40", "10.1016/S0378-1135(98)00166-7", "10.1111/j.1865-1682.2012.01316.x", _x000D_
NA, "10.1136/vr.153.7.209", NA, "10.1016/0378-1135(90)90108-8", "10.1023/A:1006430402043", "10.5424/sjar/2009074-1094", "10.1186/BF03546775", "10.1186/BF03548174", NA, NA, "10.1128/JCM.37.8.2498-2507.1999", "10.1016/j.rvsc.2011.06.024", NA, "10.5424/sjar/2009073-439", "10.1016/S0378-1135(00)00356-4", "10.1016/j.prevetmed.2007.12.012", "10.1016/S0378-1135(96)01245-X", "10.1016/S0378-1135(97)00083-7", "10.1017/S0950268803008379", "10.1136/vr.140.18.484", NA, NA, "10.1016/S0378-1135(96)01247-3", "10.1016/0378-1135(95)00137-9", _x000D_
"10.1186/1751-0147-45-181", "10.1016/j.tvjl.2008.07.006", NA, "10.1136/vr.152.22.681", "10.1128/JCM.42.3.1228-1235.2004", NA, "10.1016/j.vetmic.2004.07.003", "10.1016/0093-691X(86)90052-X", "10.1128/JCM.38.11.4233-4238.2000", "10.1016/S0264-410X(01)00212-2", NA, NA, NA, "10.1136/vr.161.9.295", "10.1016/S0378-1135(00)00218-2", "10.1016/S0264-410X(99)00536-8", "10.1016/S0264-410X(00)00435-7", "10.1016/S0167-5877(97)00025-1", NA, "10.1128/JVI.78.8.3872-3879.2004", "10.2460/ajvr.1991.52.03.458", "10.1017/S0022172400068935", _x000D_
"10.1099/vir.0.81969-0", "10.20506/rst.22.3.1441", NA, "10.1016/j.prevetmed.2008.01.001", "10.1186/1751-0147-49-3", "10.1186/BF03547766", "10.1016/S0167-5877(00)00163-X", "10.1016/S0167-5877(99)00049-5", "10.1186/2046-0481-61-12-809", "10.1016/j.tvjl.2004.03.005", "10.1136/vr.142.15.385", NA, "10.1016/j.prevetmed.2010.06.001", "10.1136/vr.100253", "10.1007/s11250-010-9762-4", "10.1016/j.prevetmed.2011.12.014", "10.20506/rst.15.3.970", "10.1007/s00436-006-0335-4", NA, "10.1128/JVI.77.23.12535-12542.2003", _x000D_
"10.1007/s11250-009-9411-y", "10.1007/s007050170094", "10.1016/S0167-5877(02)00230-1", "10.1016/S0167-5877(02)00161-7", NA, NA, "10.1016/S0378-1135(96)01246-1", "10.1556/AVet.47.1999.3.3", NA, "10.1136/vr.116.22.599", "10.1016/0147-9571(87)90041-5", "10.1002/rmv.451", "10.1016/j.vetmic.2005.11.012", "10.1051/vetres:2005052", NA, "10.1007/s11250-009-9407-7", NA, "10.1007/BF03402063", "10.1016/j.vetmic.2005.11.002", "10.1016/0168-1656(95)00129-8", "10.1016/S0166-0934(97)00073-6", "10.1016/S0167-5877(97)00085-8", _x000D_
"10.1016/S0301-6226(99)00107-4", "10.1080/01652176.2001.9695085", "10.1016/S0167-5877(02)00004-1", "10.1186/1751-0147-42-S1-S27", "10.1136/vr.142.8.181", NA, "10.1016/S0167-5877(98)00081-6", "10.1016/j.prevetmed.2003.09.001", "10.1016/S0034-5288(18)31777-6", "10.1080/01652176.1993.9694365", "10.2460/ajvr.1988.49.06.781", "10.1007/BF01321129", "10.1128/JVI.74.11.5337-5346.2000", "10.1186/1746-6148-5-5", "10.1016/j.vetmic.2007.08.025", NA), series.title = c(NA, NA, NA, NA, "Surveillance and Control Programmes for Terrestrial and Aquatic Animals in Norway", _x000D_
NA, NA, NA, NA, NA, NA, NA, NA, NA, NA, NA, NA, NA, NA, NA, NA, NA, NA, NA, "Veterinary Epidemiologic Research", NA, NA, NA, NA, NA, "IBR Control Programmes", "IBR Control Programmes", NA, NA, NA, NA, NA, NA, NA, NA, NA, NA, "Animals. Health", NA, NA, NA, NA, NA, NA, NA, NA, "IBR Control Programmes", NA, NA, NA, NA, NA, NA, NA, NA, NA, NA, NA, NA, NA, NA, NA, NA, NA, NA, NA, NA, NA, NA, NA, NA, NA, NA, NA, NA, NA, NA, NA, NA, NA, NA, NA, NA, NA, NA, NA, NA, NA, NA, NA, NA, NA, NA, NA, NA, NA, NA, _x000D_
NA, NA, NA, NA, NA, NA, NA, NA, NA, NA, NA, NA, NA, "IBR Control Programmes", NA, NA, NA, NA, NA, NA, NA, NA, NA, NA), unstructured = c(NA, NA, NA, NA, NA, NA, NA, NA, NA, NA, NA, NA, NA, NA, NA, NA, NA, NA, NA, NA, NA, NA, "Diéguez-Casalta, J., 2012. IBR control: The Spanish experience. In: Workshop 6. IBR Eradication in the EU: Success and Pitfalls of the Strategies, Current Status. The Bulk Tank as an Innovative Way of Monitoring IBR. Proceedings of the 27th World Buiatrics Congress, Lisbon, Portugal, 8 June 2012, pp. 8-9.", _x000D_
NA, NA, NA, NA, NA, NA, NA, NA, NA, NA, NA, NA, NA, NA, NA, NA, NA, NA, NA, NA, NA, NA, NA, NA, NA, NA, NA, NA, NA, NA, NA, NA, NA, NA, NA, NA, NA, NA, NA, NA, NA, "Mémeteau, S., Mési, F., Dubois, É., Bronner, A., 2011. Report of measures for the regulated and voluntary surveillance of infectious bovine rhinotracheitis (IBR) in 2010: Aiming for eradication. In: Special Contagious Diseases 2010. Bulletin Épidémiologique – Santé Animale-Alimentation 46, 18-20.", NA, NA, NA, NA, NA, "Nardelli, S., 2012. IBR control: The Italian experience. In: Workshop 6. IBR eradication in the EU: Success and Pitfalls of the Strategies, Current Status. The Bulk Tank as an Innovative Way of Monitoring IBR. Proceedings of the 27th World Buiatrics Congress, Lisbon, Portugal, 8 June 2012, p. 7.", _x000D_
NA, NA, NA, NA, NA, NA, NA, NA, "Porquet Garanto, L., 2012. The bulk milk sampling: Only valuable with an increased detectability. In: Workshop 6. IBR Eradication in the EU: Success and Pitfalls of the Strategies, Current Status. The Bulk Tank as an Innovative Way of Monitoring IBR. Proceedings of the 27th World Buiatrics Congress, Lisbon, Portugal, 8 June 2012, p. 5.", NA, NA, NA, NA, NA, NA, NA, NA, NA, NA, NA, NA, NA, NA, NA, NA, "Thiry, E., 2012. IBR control and eradication in Europe: Progress of the running programmes. In: Workshop 6. IBR Eradication in the EU: Success and Pitfalls of the Strategies, Current Status. The Bulk Tank as an Innovative Way of Monitoring IBR. Proceedings of the 27th World Buiatrics Congress, Lisbon, Portugal, 8 June 2012, p. 3.", _x000D_
NA, NA, NA, NA, NA, NA, NA, NA, NA, NA, NA, NA, NA, NA, NA, NA, NA, NA, NA, NA, NA, NA, NA, NA, NA, NA, NA, NA, NA), issue = c(NA, NA, NA, NA, NA, NA, NA, NA, NA, NA, NA, NA, NA, NA, NA, NA, NA, NA, NA, NA, NA, NA, NA, NA, NA, NA, NA, NA, NA, NA, NA, N</t>
  </si>
  <si>
    <t>S1090023314002378</t>
  </si>
  <si>
    <t>list(date = "2014-09-01", content.version = "tdm", delay.in.days = 0, URL = "https://www.elsevier.com/tdm/userlicense/1.0/")</t>
  </si>
  <si>
    <t>list(value = c("Elsevier", "Epidemiology and control of bovine herpesvirus 1 infection in Europe", "The Veterinary Journal", "https://doi.org/10.1016/j.tvjl.2014.05.040", "article", "Copyright © 2014 Elsevier Ltd. All rights reserved."), name = c("publisher", "articletitle", "journaltitle", "articlelink", "content_type", "copyright"), label = c("This article is maintained by", "Article Title", "Journal Title", "CrossRef DOI link to publisher maintained version", "Content Type", "Copyright"))</t>
  </si>
  <si>
    <t>Journal of Veterinary Medicine, Series B</t>
  </si>
  <si>
    <t>2001-10-27</t>
  </si>
  <si>
    <t>10.1111/j.1439-0450.2001.00489.x</t>
  </si>
  <si>
    <t>0931-1793</t>
  </si>
  <si>
    <t>613-621</t>
  </si>
  <si>
    <t>Development of a Multiplex Polymerase Chain Reaction for the Differentiation of Bovine Herpesvirus‐1 and ‐5</t>
  </si>
  <si>
    <t>&lt;jats:p&gt;Bovine herpesvirus‐1 (BHV‐1) and bovine herpesvirus‐5 (BHV‐5) are closely related viruses which exhibit some important differences at the genetic and immunogenic levels which may explain the differences in their pathogenicity and epidemiological characteristics. A multiplex polymerase chain reaction (M‐PCR) was developed to detect and differentiate between BHV‐1 and BHV‐5. In this M‐PCR two pairs of primers (TK1, TK2 and GD1, GD2) were used in the same reaction mix to amplify a thymidine kinase genomic region (183 bp) of BHV‐1 and one genomic region of the glycoprotein D (564 bp) of BHV‐5. The specificity of the M‐PCR was demonstrated when using both primers pairs simultaneously with BHV‐1 and BHV‐5 templates. The two expected bands were amplified without the apparition of non‐specific products. However, when other herpesvirus strains were used, there was no amplification. To evaluate the sensitivity of the assay, dilutions of purified viral DNA were made for M‐PCR amplification. The detection limit was 7 pg for BHV‐1 and 22 pg for BHV‐5. It was also determined by comparing the M‐PCR with viral isolation. M‐PCR was able to detect one log&lt;jats:sub&gt;10&lt;/jats:sub&gt;more than viral isolation for BHV‐1 and for BHV‐5 was two logarithms lower. The applicability of M‐PCR was demonstrated on different specimens. Twenty isolates from field samples (11 BHV‐1 and nine BHV‐5) were positive by M‐PCR, and the results were completely coincident with previous characterization using the immunoperoxidase assay. M‐PCR could detect viral DNA in organ samples from natural infections, such as semen and brain. In addition, M‐PCR detected more positive samples than observation of the citophatic effect in cell culture of nasal swabs from experimentally infected animals in two different assays. Owing to the difference in size of the M‐PCR products which allows easy identification in an electrophoretic run, it is not necessary to use extra blotting and hybridization steps or a second round of amplification to differentiate clearly between BHV‐1 and BHV‐5.&lt;/jats:p&gt;</t>
  </si>
  <si>
    <t>list(given = c("M.", "M.", "N."), family = c("Alegre", "Nanni", "Fondevila"), sequence = c("first", "additional", "additional"))</t>
  </si>
  <si>
    <t>list(URL = c("http://api.wiley.com/onlinelibrary/tdm/v1/articles/10.1111%2Fj.1439-0450.2001.00489.x", "https://onlinelibrary.wiley.com/doi/pdf/10.1111/j.1439-0450.2001.00489.x"), content.type = c("unspecified", "unspecified"), content.version = c("vor", "vor"), intended.application = c("text-mining", "similarity-checking"))</t>
  </si>
  <si>
    <t>list(key = c("e_1_2_6_2_2", "e_1_2_6_3_2", "e_1_2_6_4_2", "e_1_2_6_5_2", "e_1_2_6_6_2", "e_1_2_6_7_2", "e_1_2_6_8_2", "e_1_2_6_9_2", "e_1_2_6_10_2", "e_1_2_6_11_2", "e_1_2_6_12_2", "e_1_2_6_13_2", "e_1_2_6_14_2", "e_1_2_6_15_2", "e_1_2_6_16_2", "e_1_2_6_17_2", "e_1_2_6_18_2", "e_1_2_6_19_2", "e_1_2_6_20_2", "e_1_2_6_21_2"), doi.asserted.by = c("publisher", "publisher", "publisher", "publisher", NA, "crossref", NA, NA, "publisher", "publisher", "crossref", "publisher", NA, "crossref", "publisher", _x000D_
"publisher", "publisher", NA, NA, NA), DOI = c("10.1177/104063879700900408", "10.1007/BF01839180", "10.1177/030098589403100309", "10.1007/BF01318350", NA, "10.2460/ajvr.1994.55.09.1206", NA, NA, "10.1007/BF01315300", "10.1016/S0378-1135(00)00210-8", "10.2460/ajvr.1989.50.05.619", "10.1016/S0166-0934(99)00103-2", NA, "10.1128/jcm.33.2.308-312.1995", "10.1136/vr.132.2.32", "10.1016/0166-0934(93)90132-B", "10.1007/BF00366546", NA, NA, NA), first.page = c(NA, NA, NA, NA, "327", "1206", "404", NA, NA, _x000D_
NA, "619", NA, NA, "308", NA, NA, NA, NA, "102", "94"), article.title = c(NA, NA, NA, NA, "Meningoencephalitis caused by an IBR virus in calves in Argentina.", "Amplification of strains of bovine herpesvirus 1 by use of polymerase chain reaction with primers in the thymidine kinase region.", "Rinotraqueítis infecciosa bovina (HVB‐1). Aislamiento y caracterización biológica del agente etiológico L114.", NA, NA, NA, "Detection of bovine herpesvirus type 1 via an immunoperoxidase method, using monoclonal antibodies.", _x000D_
NA, NA, "Excretion of bovine herpesvirus 1 in semen is detected much longer by PCR than by virus isolation.", NA, NA, NA, NA, "Comparison of dot blot hybridization, polymerase chain reaction, and virus isolation for detection of bovine herpesvirus‐1 (BHV‐1) in artificially infected bovine semen.", "Establishment of conditions for the detection of bovine herpesvirus‐1 (HVB‐1) by polymerase chain reaction using primers in the thymidine kinase region."), volume = c(NA, NA, NA, NA, "30", "55", _x000D_
"62", NA, NA, NA, "50", NA, NA, "33", NA, NA, NA, NA, "59", "59"), author = c(NA, NA, NA, NA, "Carillo B. J.", "Kibenge F. S. B.", "Lager I.", NA, NA, NA, "Rodriguez M.", NA, NA, "Van Engelenburg F. A. C.", NA, NA, NA, NA, "Xia J. Q.", "Yason C. V."), year = c(NA, NA, NA, NA, "1983", "1994", "1981", NA, NA, NA, "1989", NA, NA, "1993", NA, NA, NA, NA, "1995", "1995"), journal.title = c(NA, NA, NA, NA, "Z. Vet. Reihe B", "Am. J. Vet. Res.", "Rev. Med. Vet.", NA, NA, NA, "Am. J. Vet. Res.", NA, NA, _x000D_
"J. Clin. Microbiol.", NA, NA, NA, NA, "Can. J. Vet. Res.", "Can. J. Vet. Res."), unstructured = c(NA, NA, NA, NA, NA, NA, NA, "Leary T. P.&amp;G. A.Splitter 1992:Infectious bovine rhinotracheitis.In: Castro A. E. and W. P. Heuschele (eds) Veterinary Diagnostic Virology pp. 103–106. Mosby Year Book St Louis MO USA.", NA, NA, NA, NA, "Sambrook J. E. F.Fritsch T.Maniatis 1989: Molecular Cloning. A Laboratory Manual 2nd edn. Cold Spring Harbor Laboratory Press Cold Spring Harbor New York.", NA, NA, NA, _x000D_
NA, "Williams S. D.&amp;S.Kwok 1992:Polymerase chain reaction: applications for viral detection.In: Lenette E. H. (ed.) Laboratory Diagnosis of Viral Infection 2nd edn pp. 147–174. Marcel Dekker New York.", NA, NA))</t>
  </si>
  <si>
    <t>2008-07-07</t>
  </si>
  <si>
    <t>list(date = "2008-07-07", content.version = "vor", delay.in.days = 2445, URL = "http://onlinelibrary.wiley.com/termsAndConditions#vor")</t>
  </si>
  <si>
    <t>Archives of Virology</t>
  </si>
  <si>
    <t>0304-8608,1432-8798</t>
  </si>
  <si>
    <t>2016-08-13</t>
  </si>
  <si>
    <t>2953-2967</t>
  </si>
  <si>
    <t>Peste des petits ruminants diagnosis and diagnostic tools at a glance: perspectives on global control and eradication</t>
  </si>
  <si>
    <t>https://doi.org/10.1007/s00705-016-3009-2</t>
  </si>
  <si>
    <t>Arch Virol</t>
  </si>
  <si>
    <t>list(given = c("Ramasamy", "Rabindra Prasad", "Felix"), family = c("Santhamani", "Singh", "Njeumi"), sequence = c("first", "additional", "additional"))</t>
  </si>
  <si>
    <t>list(URL = c("https://link.springer.com/content/pdf/10.1007/s00705-016-3009-2.pdf", "https://link.springer.com/article/10.1007/s00705-016-3009-2/fulltext.html", "https://link.springer.com/content/pdf/10.1007/s00705-016-3009-2.pdf"), content.type = c("application/pdf", "text/html", "application/pdf"), content.version = c("vor", "vor", "vor"), intended.application = c("text-mining", "text-mining", "similarity-checking"))</t>
  </si>
  <si>
    <t>list(key = c("3009_CR1", "3009_CR2", "3009_CR3", "3009_CR4", "3009_CR5", "3009_CR6", "3009_CR7", "3009_CR8", "3009_CR9", "3009_CR10", "3009_CR11", "3009_CR12", "3009_CR13", "3009_CR14", "3009_CR15", "3009_CR16", "3009_CR17", "3009_CR18", "3009_CR19", "3009_CR20", "3009_CR21", "3009_CR22", "3009_CR23", "3009_CR24", "3009_CR25", "3009_CR26", "3009_CR27", "3009_CR28", "3009_CR29", "3009_CR30", "3009_CR31", "3009_CR32", "3009_CR33", "3009_CR34", "3009_CR35", "3009_CR36", "3009_CR37", "3009_CR38", "3009_CR39", _x000D_
"3009_CR40", "3009_CR41", "3009_CR42", "3009_CR43", "3009_CR44", "3009_CR45", "3009_CR46", "3009_CR47", "3009_CR48", "3009_CR49", "3009_CR50", "3009_CR51", "3009_CR52", "3009_CR53", "3009_CR54", "3009_CR55", "3009_CR56", "3009_CR57", "3009_CR58", "3009_CR59", "3009_CR60", "3009_CR61", "3009_CR62", "3009_CR63", "3009_CR64", "3009_CR65", "3009_CR66", "3009_CR67", "3009_CR68", "3009_CR69", "3009_CR70", "3009_CR71", "3009_CR72", "3009_CR73", "3009_CR74", "3009_CR75", "3009_CR76", "3009_CR77", "3009_CR78", _x000D_
"3009_CR79", "3009_CR80", "3009_CR81", "3009_CR82", "3009_CR83", "3009_CR84", "3009_CR85", "3009_CR86", "3009_CR87", "3009_CR88", "3009_CR89", "3009_CR90", "3009_CR91", "3009_CR92", "3009_CR93"), doi.asserted.by = c("publisher", "publisher", "crossref", NA, "publisher", "publisher", "publisher", NA, "publisher", NA, "publisher", "publisher", "publisher", NA, "publisher", "publisher", "crossref", "publisher", "publisher", "publisher", "publisher", "publisher", NA, "publisher", "publisher", NA, "publisher", _x000D_
"publisher", "publisher", NA, "publisher", "publisher", "publisher", "publisher", NA, "publisher", "publisher", "publisher", "publisher", "publisher", NA, "publisher", NA, "publisher", "publisher", "crossref", "publisher", "publisher", NA, NA, "publisher", NA, "publisher", "publisher", "publisher", "publisher", NA, "publisher", "publisher", "publisher", "publisher", "publisher", "publisher", "publisher", "publisher", "publisher", "publisher", "publisher", "publisher", NA, "publisher", "publisher", _x000D_
"publisher", NA, "publisher", "crossref", "publisher", "publisher", NA, "publisher", "publisher", "publisher", "publisher", NA, NA, NA, "publisher", "publisher", "publisher", "publisher", "publisher", "crossref", "publisher"), first.page = c("411", "90", "95", NA, "153", "38", "2885", NA, "785", "449", "879", "215", "479", NA, "465", "39", "133", "655", "390", "17", "300", "2155", "249", "268", "1661", "1", "4728", "103", "1043", "169", "388", "343", "306", "579", "11", "421", "1", "65", "269", "169", _x000D_
"199", "89", "18", "623", "279", "2096", "121", "42", NA, NA, "119", "602", "127", "199", "151", "2230", NA, "e0153688", "22", "232", "401", "168", "1", "383", "200", "29", "1", "103", "193", "7", "37", "75", "3", "55", "225", "1075", "50", "325", "732", "1367", "4816", "355", "807", NA, NA, NA, "613", "141", "145", NA, "201", "311", "1"), DOI = c("10.1111/tbed.12052", "10.1016/j.vetmic.2015.08.009", "10.1007/978-3-662-45165-6_6", NA, "10.1016/S0378-1135(02)00102-5", "10.1016/j.vetmic.2012.12.013", _x000D_
"10.1099/vir.0.025841-0", NA, "10.1586/erv.10.74", NA, "10.20506/rst.30.3.2079", "10.1007/s13337-015-0281-9", "10.1016/j.biologicals.2010.02.003", NA, "10.1016/j.vaccine.2014.10.050", "10.1007/s13337-013-0188-2", "10.1007/978-3-662-45165-6_8", "10.1007/s11259-006-3331-3", "10.1111/tbed.12266", "10.1016/S0166-0934(01)00386-X", "10.1136/vr.134.12.300", "10.1007/s00705-004-0366-z", NA, "10.1111/j.1865-1682.2011.01201.x", "10.1007/s11250-009-9362-3", NA, "10.1016/S0264-410X(03)00512-7", "10.1007/s11259-005-3200-5", _x000D_
"10.1007/s11250-010-9527-0", NA, "10.1016/j.jviromet.2013.03.002", "10.1016/j.cimid.2008.12.003", "10.1016/j.jviromet.2011.02.024", "10.1017/S0022172400065165", NA, "10.1136/vr.142.16.421", "10.1007/s11250-008-9161-2", "10.1079/9781780641799.0065", "10.1016/S0921-4488(03)00123-8", "10.1016/0921-4488(91)90041-N", NA, "10.1016/S0166-0934(00)00206-8", NA, "10.1023/B:VERC.0000042875.30624.67", "10.4142/jvs.2012.13.3.279", "10.1128/jcm.27.9.2096-2099.1989", "10.1080/09712119.2006.9706600", "10.1016/j.jviromet.2011.03.016", _x000D_
NA, NA, "10.1016/j.virusres.2005.01.013", NA, "10.1016/0166-0934(89)90126-2", "10.1136/vr.131.9.199", "10.1016/0168-1702(95)00076-3", "10.3201/eid2112.150223", NA, "10.1371/journal.pone.0153688", "10.1186/1746-6148-10-22", "10.1016/j.jviromet.2007.12.003", "10.1016/j.jviromet.2010.11.022", "10.1016/j.jviromet.2010.01.014", "10.1007/s12250-012-3219-z", "10.1111/j.1865-1682.2010.01160.x", "10.1016/j.smallrumres.2006.09.004", "10.1016/S0166-0934(02)00186-6", "10.1007/s12275-015-4656-9", "10.1016/j.jviromet.2015.06.005", _x000D_
"10.1016/j.mcp.2015.03.006", NA, "10.1016/j.jviromet.2010.08.016", "10.1007/BF02360775", "10.1016/j.vetmic.2003.07.007", NA, "10.1017/S0950268800057599", "10.1128/jcm.31.5.1075-1082.1993", "10.1016/0034-5288(95)90088-8", "10.1007/s11259-006-3192-9", NA, "10.1128/CVI.00273-06", "10.1016/S0264-410X(01)00210-9", "10.1007/s11259-006-3442-x", "10.20506/rst.23.3.1522", NA, NA, NA, "10.1007/s10529-012-1120-3", "10.1016/j.ab.2010.11.033", "10.1016/j.vetmic.2008.05.030", "10.1007/s00284-016-1030-z", "10.1016/j.vetmic.2006.07.023", _x000D_
"10.19182/remvt.8771", "10.1016/S0378-1135(03)00201-3"), volume = c("61", "181", NA, NA, "88", "165", "91", NA, "9", "45", "30", "26", "38", NA, "33", "25", NA, "30", "61", "100", "134", "149", "48", "58", "41", NA, "21", "30", "42", "45", "189", "33", "173", "93", "37", "142", "41", NA, "51", "5", "3", "89", "33", "28", "13", "27", "30", "174", NA, NA, "110", "125", "23", "131", "39", "21", NA, "11", "10", "148", "171", "165", "27", "57", "72", "107", "53", "222", "29", "33", "170", "17", "98", _x000D_
"18", "112", "31", "58", "30", "6", "13", "19", "31", "23", NA, NA, NA, "35", "410", "133", NA, "118", "42", "96"), author = c("M Munir", "S Parida", "P Wohlsein", "Food and Agriculture Organization of United Nations, World Organization for Animal Health", "P Dhar", "E Albina", "AC Banyard", NA, "A Sen", "RK Singh", "RP Singh", "RP Singh", "P Saravanan", NA, "M Muniraju", "V Balamurugan", "G Libeau", "V Balamurugan", "J Baron", "E Couacy-Hymann", "G Libeau", "RP Singh", "P Saravanan", "YS Malik", _x000D_
"B Mondal", "Peste des petits ruminants", "J Sarkar", "BP Sreenivasa", "V Balamurugan", "K Brindha", "N Kumar", "RP Singh", "CM Adombi", "TU Obi", "KA Majiyagbe", "KJ Sumption", "EME Abu Elzein", "M Munir", "MC Ezeibe", "LO Wosu", "OM Ishag", "G Dhinakar Raj", "J Sarkar", "RP Singh", "V Balamurugan", "TU Obi", "P Saravanan", "A Brüning-Richardson", NA, NA, "D Bailey", "MS Shaila", "A Diallo", "KD Pandey", "MA Forsyth", "M Mahapatra", NA, "TBK Settypalli", "T Abera", "J Bao", "CA Batten", "O Kwiatek", _x000D_
"V Balamurugan", "V Balamurugan", "C Senthil Kumar", "MA Forsyth", "T Notomi", "SS Mohandas", "G Venkatesan", "RC Dadas", "L Li", "PB Rossiter", "RP Singh", "MT Tahir", "J Anderson", "JT Saliki", "G Libeau", "RP Singh", "E Couacy-Hymann", "V Balamurugan", "G Sinnathamby", "V Balamurugan", "RP Singh", NA, NA, NA, "C Tao", "JW Perez", "PJM Jack", "B Ratta", "HJ Dechamma", "A Diallo", "K-S Choi"), year = c("2014", "2015", "2015", "2015", "2002", "2013", "2010", NA, "2010", "2009", "2011", "2015", "2010", _x000D_
NA, "2015", "2014", "2015", "2006", "2014", "2002", "1994", "2004", "2004", "2011", "2009", "2013", "2003", "2006", "2010", "2001", "2013", "2010", "2011", "1984", "1984", "1998", "2009", "2013", "2004", "1991", "2015", "2000", "2012", "2004", "2012", "1989", "2006", "2011", NA, NA, "2005", "1989", "1989", "1992", "1995", "2015", NA, "2016", "2014", "2008", "2011", "2010", "2012", "2010", "2007", "2003", "2015", "2015", "2015", "2012", "2010", "1985", "2004", "1998", "1994", "1993", "1995", "2006", _x000D_
"2007", "2006", "2001", "2007", "2004", NA, NA, NA, "2013", "2011", "2009", "2016", "2006", "1989", "2003"), unstructured = c("Munir M (2014) Role of wild small ruminants in the epidemiology of peste des petits ruminants. Transbound Emerg Dis 61:411–424. doi:10.1111/tbed.12052", "Parida S, Muniraju M, Mahapatra M et al (2015) Peste des petits ruminants. Vet Microbiol 181:90–106. doi:10.1016/j.vetmic.2015.08.009", "Wohlsein P, Singh RP (2015) Peste des petits ruminants in unusual hosts: epidemiology, disease, and impact on eradication. In: Munir M (ed) Peste des petits ruminants virus. Springer, Berlin, pp 95–118", _x000D_
"Food and Agriculture Organization of United Nations, World Organization for Animal Health (2015) Global Strategy for the Control and Eradication of PPR. FAO and OIE, Ivory Coast", "Dhar P, Sreenivasa BP, Barrett T et al (2002) Recent epidemiology of peste des petits ruminants virus (PPRV). Vet Microbiol 88:153–159", "Albina E, Kwiatek O, Minet C et al (2013) Peste des petits ruminants, the next eradicated animal disease? Vet Microbiol 165:38–44. doi:10.1016/j.vetmic.2012.12.013", "Banyard AC, Parida S, Batten C et al (2010) Global distribution of peste des petits ruminants virus and prospects for improved diagnosis and control. J Gen Virol 91:2885–2897. doi:10.1099/vir.0.025841-0", _x000D_
"Libeau G, Kwiatek O, Lancelot R, Albina E (2011) Peste des petits ruminants, growing incidence worldwide. French Agricultural Research Centre for International Development (CIRAD), BIOS Department, Control of Exotic and Emerging Animal Diseases, Montpellier", "Sen A, Saravanan P, Balamurugan V et al (2010) Vaccines against peste des petits ruminants virus. Expert Rev Vaccines 9:785–796. doi:10.1586/erv.10.74", "Singh RK, Balamurugan V, Bhanuprakash V et al (2009) Possible control and eradication of peste des petits ruminants from India: technical aspects. Vet Ital 45:449–462", _x000D_
"Singh RP (2011) Control strategies for peste des petits ruminants in small ruminants of India. Rev Sci Tech Off Int Epizoot 30:879–887", "Singh RP, Bandyopadhyay SK (2015) Peste des petits ruminants vaccine and vaccination in India: sharing experience with disease endemic countries. Virus Dis 26:215–224. doi:10.1007/s13337-015-0281-9", "Saravanan P, Sen A, Balamurugan V et al (2010) Comparative efficacy of peste des petits ruminants (PPR) vaccines. Biologicals 38:479–485. doi:10.1016/j.biologicals.2010.02.003", _x000D_
"Getachew B, Haque AE, Upmanyu V et al (2014) Invitro-selection and molecular characterization of monoclonal antibody resistant mutant of an Indian strain of PPR vaccine virus. Presented In: National conference on PPR disease and promotion of national scientific forum held at NASC complex, New Delhi", "Muniraju M, Mahapatra M, Buczkowski H et al (2015) Rescue of a vaccine strain of peste des petits ruminants virus: in vivo evaluation and comparison with standard vaccine. Vaccine 33:465–471. doi:10.1016/j.vaccine.2014.10.050", _x000D_
"Balamurugan V, Hemadri D, Gajendragad MR et al (2014) Diagnosis and control of peste des petits ruminants: a comprehensive review. Virus Dis 25:39–56. doi:10.1007/s13337-013-0188-2", "Libeau G (2015) Current advances in serological diagnosis of peste des petits ruminants virus. In: Munir M (ed) Peste des petits ruminants virus. Springer, Berlin, pp 133–154", "Balamurugan V, Sen A, Saravanan P et al (2006) One-step multiplex RT-PCR assay for the detection of peste des petits ruminants virus in clinical samples. Vet Res Commun 30:655–666. doi:10.1007/s11259-006-3331-3", _x000D_
"Baron J, Fishbourne E, Couacy-Hyman E et al (2014) Development and testing of a field diagnostic assay for peste des petits ruminants virus. Transbound Emerg Dis 61:390–396. doi:10.1111/tbed.12266", "Couacy-Hymann E, Roger F, Hurard C et al (2002) Rapid and sensitive detection of peste des petits ruminants virus by a polymerase chain reaction assay. J Virol Methods 100:17–25. doi:10.1016/S0166-0934(01)00386-X", "Libeau G, Diallo A, Colas F, Guerre L (1994) Rapid differential diagnosis of rinderpest and peste des petits ruminants using an immunocapture ELISA. Vet Rec 134:300–304", _x000D_
"Singh RP, Sreenivasa BP, Dhar P, Bandyopadhyay SK (2004) A sandwich-ELISA for the diagnosis of peste des petits ruminants (PPR) infection in small ruminants using anti-nucleocapsid protein monoclonal antibody. Arch Virol 149:2155–2170. doi:10.1007/s00705-004-0366-z", "Saravanan P, Singh RP, Balamurugan V et al (2004) Development of a N gene-based PCR-ELISA for detection of peste-des-petits-ruminants virus in clinical samples. Acta Virol 48:249–255", "Malik YS, Singh D, Chandrashekar KM et al (2011) Occurrence of dual infection of peste-des-petits-ruminants and goatpox in indigenous goats of central India. Transbound Emerg Dis 58:268–273. doi:10.1111/j.1865-1682.2011.01201.x", _x000D_
"Mondal B, Sen A, Chand K et al (2009) Evidence of mixed infection of peste des petits ruminants virus and bluetongue virus in a flock of goats as confirmed by detection of antigen, antibody and nucleic acid of both the viruses. Trop Anim Health Prod 41:1661–1667. doi:10.1007/s11250-009-9362-3", "Peste des petits ruminants (2013) In: Manual of diagnostic tests and vaccines for terrestrial animals: mammals, birds, and bees. Office international des épizooties, Paris, pp 1–14", "Sarkar J, Sreenivasa BP, Singh RP et al (2003) Comparative efficacy of various chemical stabilizers on the thermostability of a live-attenuated peste des petits ruminants (PPR) vaccine. Vaccine 21:4728–4735", _x000D_
"Sreenivasa BP, Singh RP, Mondal B et al (2006) Marmoset B95a cells: a sensitive system for cultivation of peste des petits ruminants (PPR) virus. Vet Res Commun 30:103–108. doi:10.1007/s11259-005-3200-5", "Balamurugan V, Sen A, Venkatesan G et al (2010) Isolation and identification of virulent peste des petits ruminants viruses from PPR outbreaks in India. Trop Anim Health Prod 42:1043–1046. doi:10.1007/s11250-010-9527-0", "Brindha K, Raj GD, Ganesan PI et al (2001) Comparison of virus isolation and polymerase chain reaction for diagnosis of peste des petits ruminants. Acta Virol 45:169–172", _x000D_
"Kumar N, Chaubey KK, Chaudhary K et al (2013) Isolation, identification and characterization of a peste des petits ruminants virus from an outbreak in Nanakpur, India. J Virol Methods 189:388–392. doi:10.1016/j.jviromet.2013.03.002", "Singh RP, De UK, Pandey KD (2010) Virological and antigenic characterization of two peste des petits ruminants (PPR) vaccine viruses of Indian origin. Comp Immunol Microbiol Infect Dis 33:343–353. doi:10.1016/j.cimid.2008.12.003", "Adombi CM, Lelenta M, Lamien CE et al (2011) Monkey CV1 cell line expressing the sheep–goat SLAM protein: a highly sensitive cell line for the isolation of peste des petits ruminants virus from pathological specimens. J Virol Methods 173:306–313. doi:10.1016/j.jviromet.2011.02.024", _x000D_
"Obi TU, Patrick D (1984) The detection of peste des petits ruminants (PPR) virus antigen by agar gel precipitation test and counter-immunoelectrophoresis. J Hyg 93:579–586", "Majiyagbe KA, Nawathe DR, Abegunde A (1984) Rapid diagnosis of peste des petits ruminants (PPR) infection, application of immunoelectroosmophoresis (IEOP) technique [1984]. Rev Elev Méd vét Pays Trop 37:11–15", "Sumption KJ, Aradom G, Libeau G, Wilsmore AJ (1998) Detection of peste des petits ruminants virus antigen in conjunctival smears of goats by indirect immunofluorescence. Vet Rec 142:421–424", _x000D_
"Abu Elzein EME, Al-Naeem A (2009) Utilization of protein-A in immuno-histochemical techniques for detection of peste des petits ruminants (PPR) virus antigens in tissues of experimentally infected goats. Trop Anim Health Prod 41:1–4. doi:10.1007/s11250-008-9161-2", "Munir M (2013) Peste des petits ruminants virus. In: Munir M (ed) Mononegaviruses of veterinary importance: pathobiology and molecular diagnosis. CAB International, Oxfordshire, pp 65–98", "Ezeibe MC, Wosu L, Erumaka I (2004) Standardisation of the haemagglutination test for peste des petits ruminants (PPR). Small Ruminant Res 51:269–272. doi:10.1016/S0921-4488(03)00123-8", _x000D_
"Wosu LO (1991) Haemagglutination test for diagnosis of peste des petits ruminants disease in goats with samples from live animals. Small Ruminant Res 5:169–172. doi:10.1016/0921-4488(91)90041-N", "Ishag OM, Intisar KS, Ali YH (2015) Detection of peste des petits ruminants virus antigen by reverse passive haemagglutination test: application and evaluation. Global J Anim Sci Res 3:199–205", "Dhinakar Raj G, Nachimuthu K, Mahalinga Nainar A (2000) A simplified objective method for quantification of peste des petits ruminants virus or neutralizing antibody. J Virol Methods 89:89–95", _x000D_
"Sarkar J, Belaineh G, Sreenivasa B, Singh RP (2012) Development of a cell-ELISA using anti-nucleocapsid protein monoclonal antibody for the titration of PPR vaccine virus. Indian J Comp Microbiol Immunol Infect Dis 33:18–20", "Singh RP, Bandyopadhyay SK, Sreenivasa BP, Dhar P (2004) Production and characterization of monoclonal antibodies to peste des petits ruminants (PPR) virus. Vet Res Commun 28:623–639", "Balamurugan V, Saravanan P, Sen A et al (2012) Prevalence of peste des petits ruminants among sheep and goats in India. J Vet Sci 13:279–285", _x000D_
"Obi TU, Ojeh CK (1989) Dot enzyme immunoassay for visual detection of peste-des-petits-ruminants virus antigen from infected caprine tissues. J Clin Microbiol 27:2096–2099", "Saravanan P, Balamurugan V, Sen A et al (2006) Development of dot-ELISA for diagnosis of peste des petits ruminants (PPR) in small ruminants. J Appl Anim Res 30:121–124. doi:10.1080/09712119.2006.9706600", "Brüning-Richardson A, Akerblom L, Klingeborn B, Anderson J (2011) Improvement and development of rapid chromatographic strip-tests for the diagnosis of rinderpest and peste des petits ruminants viruses. J Virol Methods 174:42–46. doi:10.1016/j.jviromet.2011.03.016", _x000D_
"Verma HN (2013) Development of rapid assay for peste des petits ruminants virus based on gold label. M. V. Sc. thesis, ICAR-Indian Veterinary Research Institute, Izatnagar", "Shrivastava S (2006) Development of synthetic antigens for diagnosis of peste des petits ruminants. Ph.D. thesis, ICAR-Indian Veterinary Research Institute, Izatnagar", "Bailey D, Banyard A, Dash P et al (2005) Full genome sequence of peste des petits ruminants virus, a member of the Morbillivirus genus. Virus Res 110:119–124. doi:10.1016/j.virusres.2005.01.013", _x000D_
"Shaila MS, Purushothaman V, Bhavasar D et al (1989) Peste des petits ruminants of sheep in India. Vet Rec 125:602", "Diallo A, Barrett T, Barbron M et al (1989) Differentiation of rinderpest and peste des petits ruminants viruses using specific cDNA clones. J Virol Methods 23:127–136", "Pandey KD, Baron MD, Barrett T (1992) Differential diagnosis of rinderpest and PPR using biotinylated cDNA probes. Vet Rec 131:199–200", "Forsyth MA, Barrett T (1995) Evaluation of polymerase chain reaction for the detection and characterisation of rinderpest and peste des petits ruminants viruses for epidemiological studies. Virus Res 39:151–163. doi:10.1016/0168-1702(95)00076-3", _x000D_
"Mahapatra M, Sayalel K, Muniraju M et al (2015) Spillover of peste des petits ruminants virus from domestic to wild ruminants in the Serengeti ecosystem, Tanzania. Emerg Infect Diseases 21:2230–2234. doi:10.3201/eid2112.150223", "Aleyas AG (2002) Comparative evaluation of different gene targets for PCR diagnosis of peste des petits ruminants. MVSc. Thesis, ICAR-Indian Veterinary Research Institute, Izatnagar", "Settypalli TBK, Lamien CE, Spergser J et al (2016) One-step multiplex RT-qPCR assay for the detection of peste des petits ruminants virus, Capripoxvirus, Pasteurella multocida and Mycoplasma capricolum subspecies (ssp.) capripneumoniae. PLoS One 11:e0153688. doi:10.1371/journal.pone.0153688", _x000D_
"Abera T, Thangavelu A, Joy Chandran N, Raja A (2014) A SYBR Green I based real time RT-PCR assay for specific detection and quantitation of peste des petits ruminants virus. BMC Vet Res 10:22. doi:10.1186/1746-6148-10-22", "Bao J, Li L, Wang Z et al (2008) Development of one-step real-time RT-PCR assay for detection and quantitation of peste des petits ruminants virus. J Virol Methods 148:232–236. doi:10.1016/j.jviromet.2007.12.003", "Batten CA, Banyard AC, King DP et al (2011) A real time RT-PCR assay for the specific detection of peste des petits ruminants virus. J Virol Methods 171:401–404. doi:10.1016/j.jviromet.2010.11.022", _x000D_
"Kwiatek O, Keita D, Gil P et al (2010) Quantitative one-step real-time RT-PCR for the fast detection of the four genotypes of PPRV. J Virol Methods 165:168–177. doi:10.1016/j.jviromet.2010.01.014", "Balamurugan V, Sen A, Venkatesan G et al (2012) A rapid and sensitive one step-SYBR green based semi quantitative real time RT-PCR for the detection of peste des petits ruminants virus in the clinical samples. Virol Sin 27:1–9. doi:10.1007/s12250-012-3219-z", "Balamurugan V, Sen A, Venkatesan G et al (2010) Application of semi-quantitative M gene-based hydrolysis probe (TaqMan) real-time RT-PCR assay for the detection of peste des petitis ruminants virus in the clinical samples for investigation into clinical prevalence of disease: M gene-based hydrolysis probe RT-PCR for PPR diagnosis. Transbound Emerg Dis 57:383–395. doi:10.1111/j.1865-1682.2010.01160.x", _x000D_
"Senthil Kumar C, Dhinakar Raj G, Thangavelu A, Shaila MS (2007) Performance of RT-PCR-ELISA for the detection of peste des petits ruminants virus. Small Ruminant Res 72:200–208. doi:10.1016/j.smallrumres.2006.09.004", "Forsyth MA, Parida S, Alexandersen S et al (2003) Rinderpest virus lineage differentiation using RT-PCR and SNAP-ELISA. J Virol Methods 107:29–36", "Notomi T, Mori Y, Tomita N, Kanda H (2015) Loop-mediated isothermal amplification (LAMP): principle, features, and future prospects. J Microbiol 53:1–5. doi:10.1007/s12275-015-4656-9", _x000D_
"Mohandas SS, Muthuchelvan D, Pandey AB et al (2015) Development of reverse transcription loop mediated isothermal amplification assay for rapid detection of bluetongue viruses. J Virol Methods 222:103–105. doi:10.1016/j.jviromet.2015.06.005", "Venkatesan G, Bhanuprakash V, Balamurugan V (2015) Development and comparative evaluation of loop mediated isothermal amplification (LAMP) assay for simple visual detection of orf virus in sheep and goats. Mol Cell Probes 29:193–195. doi:10.1016/j.mcp.2015.03.006", _x000D_
"Dadas RC, Dhanavelu M, Pandey AB et al (2012) Development of loop-mediated isothermal amplification (LAMP) assay for rapid detection of peste des petits ruminants virus (PPRV) genome from clinical samples. Indian J Comp Microbiol Immunol Infect Dis 33:7–13", "Li L, Bao J, Wu X et al (2010) Rapid detection of peste des petits ruminants virus by a reverse transcription loop-mediated isothermal amplification assay. J Virol Methods 170:37–41. doi:10.1016/j.jviromet.2010.08.016", "Rossiter PB, Jessett DM, Taylor WP (1985) Microneutralisation systems for use with different strains of peste des petits ruminants virus and rinderpest virus. Trop Anim Health Prod 17:75–81. doi:10.1007/BF02360775", _x000D_
"Singh RP, Sreenivasa BP, Dhar P et al (2004) Development of a monoclonal antibody based competitive-ELISA for detection and titration of antibodies to peste des petits ruminants (PPR) virus. Vet Microbiol 98:3–15", "Tahir MT, Ahmad R, Hussain I, Hussain M (1998) Counter-immunoelectrophoresis—a rapid technique for the diagnosis of peste-des-petits ruminants. Pak Vet J 18:55–56", "Anderson J, McKay JA (1994) The detection of antibodies against peste des petits ruminants virus in cattle, sheep and goats and the possible implications to rinderpest control programmes. Epidemiol Infect 112:225–231", _x000D_
"Saliki JT, Libeau G, House JA et al (1993) Monoclonal antibody-based blocking enzyme-linked immunosorbent assay for specific detection and titration of peste-des-petits-ruminants virus antibody in caprine and ovine sera. J Clin Microbiol 31:1075–1082", "Libeau G, Préhaud C, Lancelot R et al (1995) Development of a competitive ELISA for detecting antibodies to the peste des petits ruminants virus using a recombinant nucleoprotein. Res Vet Sci 58:50–55", "Singh RP, Saravanan P, Sreenivasa BP et al (2006) Comparison of diagnostic efficacy of a monoclonal antibody-based competitive ELISA test with a similar commercial test for the detection of antibodies to peste des petits ruminants (PPR) virus. Vet Res Commun 30:325–330. doi:10.1007/s11259-006-3192-9", _x000D_
"Couacy-Hymann E, Bodjo SC, Tounkara K et al (2007) Comparison of two competitive ELISAs for the detection of specific peste-des-petits-ruminant antibodies in sheep and cattle populations. Afr J Biotechnol 6:732–736", "Balamurugan V, Sen A, Saravanan P et al (2006) Development and characterization of a stable vero cell line constitutively expressing peste des petits ruminants virus (PPRV) hemagglutinin protein and its potential use as antigen in enzyme-linked immunosorbent assay for serosurveillance of PPRV. Clin Vaccine Immunol 13:1367–1372. doi:10.1128/CVI.00273-06", _x000D_
"Sinnathamby G, Renukaradhya GJ, Rajasekhar M et al (2001) Immune responses in goats to recombinant hemagglutinin-neuraminidase glycoprotein of peste des petits ruminants virus: identification of a T cell determinant. Vaccine 19:4816–4823. doi:10.1016/S0264-410X(01)00210-9", "Balamurugan V, Singh RP, Saravanan P et al (2007) Development of an indirect ELISA for the detection of antibodies against peste-des-petits-ruminants virus in small ruminants. Vet Res Commun 31:355–364. doi:10.1007/s11259-006-3442-x", _x000D_
"Singh RP, Saravanan P, Sreenivasa BP et al (2004) Prevalence and distribution of peste des petits ruminants virus infection in small ruminants in India. Rev Sci Tech Off Int Epizoot 23:807–819", "Anonymous (2014) Annual Report. ICAR-Indian Veterinary Research Institute, Izatnagar", "Venkatachalam, Shaila M, Dhinakar Raj G (2010) A test strip for qualitative detection of antibodies to peste des petits ruminant virus. Tamil Nadu Veterinary and Animal Sciences University, Chennai/Indian Institute of Science, Bangalore (Indian Patent application)", _x000D_
"Anonymous (2015) Annual Report. ICAR-Indian Veterinary Research Institute, Izatnagar", "Tao C, Li G, Wang Y, Huang H (2013) Enzymatic reporting of peste des petits ruminants virus genes ligating two specific probes on nanoparticles. Biotechnol Lett 35:613–618. doi:10.1007/s10529-012-1120-3", "Perez JW, Vargis EA, Russ PK et al (2011) Detection of respiratory syncytial virus using nanoparticle amplified immuno-polymerase chain reaction. Anal Biochem 410:141–148. doi:10.1016/j.ab.2010.11.033", _x000D_
"Jack PJM, Amos-Ritchie RN, Reverter A et al (2009) Microarray-based detection of viruses causing vesicular or vesicular-like lesions in livestock animals. Vet Microbiol 133:145–153. doi:10.1016/j.vetmic.2008.05.030", "Ratta B, Pokhriyal M, Singh SK et al (2016) Detection of peste des petits ruminants virus (PPRV) genome from nasal swabs of dogs. Curr Microbiol. doi:10.1007/s00284-016-1030-z", "Dechamma HJ, Dighe V, Kumar CA et al (2006) Identification of T-helper and linear B epitope in the hypervariable region of nucleocapsid protein of PPRV and its use in the development of specific antibodies to detect viral antigen. Vet Microbiol 118:201–211. doi:10.1016/j.vetmic.2006.07.023", _x000D_
"Diallo A, Taylor WP, Lefèvre PC, Provost A (1989) Atténuation d’une souche de virus de la peste des petits ruminants: candidat pour un vaccin homologue. Rev Elev Méd vét Pays Trop 42:311–317", "Choi K-S, Nah J-J, Choi C-U et al (2003) Monoclonal antibody-based competitive ELISA for simultaneous detection of rinderpest virus and peste des petits ruminants virus antibodies. Vet Microbiol 96:1–16"), journal.title = c("Transbound Emerg Dis", "Vet Microbiol", NA, NA, "Vet Microbiol", "Vet Microbiol", _x000D_
"J Gen Virol", NA, "Expert Rev Vaccines", "Vet Ital", "Rev Sci Tech Off Int Epizoot", "Virus Dis", "Biologicals", NA, "Vaccine", "Virus Dis", NA, "Vet Res Commun", "Transbound Emerg Dis", "J Virol Methods", "Vet Rec", "Arch Virol", "Acta Virol", "Transbound Emerg Dis", "Trop Anim Health Prod", NA, "Vaccine", "Vet Res Commun", "Trop Anim Health Prod", "Acta Virol", "J Virol Methods", "Comp Immunol Microbiol Infect Dis", "J Virol Methods", "J Hyg", "Rev Elev Méd vét Pays Trop", "Vet Rec", "Trop Anim Health Prod", _x000D_
NA, "Small Ruminant Res", "Small Ruminant Res", "Global J Anim Sci Res", "J Virol Methods", "Indian J Comp Microbiol Immunol Infect Dis", "Vet Res Commun", "J Vet Sci", "J Clin Microbiol", "J Appl Anim Res", "J Virol Methods", NA, NA, "Virus Res", "Vet Rec", "J Virol Methods", "Vet Rec", "Virus Res", "Emerg Infect Diseases", NA, "PLoS One", "BMC Vet Res", "J Virol Methods", "J Virol Methods", "J Virol Methods", "Virol Sin", "Transbound Emerg Dis", "Small Ruminant Res", "J Virol Methods", "J Microbiol", _x000D_
"J Virol Methods", "Mol Cell Probes", "Indian J Comp Microbiol Immunol Infect Dis", "J Virol Methods", "Trop Anim Health Prod", "Vet Microbiol", "Pak Vet J", "Epidemiol Infect", "J Clin Microbiol", "Res Vet Sci", "Vet Res Commun", "Afr J Biotechnol", "Clin Vaccine Immunol", "Vaccine", "Vet Res Commun", "Rev Sci Tech Off Int Epizoot", NA, NA, NA, "Biotechnol Lett", "Anal Biochem", "Vet Microbiol", "Curr Microbiol", "Vet Microbiol", "Rev Elev Méd vét Pays Trop", "Vet Microbiol"), volume.title = c(NA, _x000D_
NA, "Peste des petits ruminants virus", "Global Strategy for the Control and Eradication of PPR", NA, NA, NA, NA, NA, NA, NA, NA, NA, NA, NA, NA, "Peste des petits ruminants virus", NA, NA, NA, NA, NA, NA, NA, NA, "In: Manual of diagnostic tests and vaccines for terrestrial animals: mammals, birds, and bees", NA, NA, NA, NA, NA, NA, NA, NA, NA, NA, NA, "Mononegaviruses of veterinary importance: pathobiology and molecular diagnosis", NA, NA, NA, NA, NA, NA, NA, NA, NA, NA, NA, NA, NA, NA, NA, NA, _x000D_
NA, NA, NA, NA, NA, NA, NA, NA, NA, NA, NA, NA, NA, NA, NA, NA, NA, NA, NA, NA, NA, NA, NA, NA, NA, NA, NA, NA, NA, NA, NA, NA, NA, NA, NA, NA, NA, NA, NA))</t>
  </si>
  <si>
    <t>3009</t>
  </si>
  <si>
    <t>list(name = c("Department of Biotechnology, Government of India", "Department of Science and Technology, Government of India"), award = c("BT/IN/Indo-UK/FADH/50/GDR/2013", "DST/INSPIRE fellowship/2013/675"), DOI = c(NA, "10.13039/501100001409"), doi.asserted.by = c(NA, "crossref"), id.id = c(NA, "10.13039/501100001409"), id.id.type = c(NA, "DOI"), id.asserted.by = c(NA, "crossref"))</t>
  </si>
  <si>
    <t>list(date = c("2016-08-13", "2016-08-13"), content.version = c("tdm", "vor"), delay.in.days = c(0, 0), URL = c("https://www.springernature.com/gp/researchers/text-and-data-mining", "https://www.springernature.com/gp/researchers/text-and-data-mining"))</t>
  </si>
  <si>
    <t>list(value = c("7 April 2016", "3 August 2016", "13 August 2016", NA, "The authors declare no conflict of interest."), order = c(1, 2, 3, 1, 2), name = c("received", "accepted", "first_online", "Ethics", "Ethics"), label = c("Received", "Accepted", "First Online", NA, NA), group.name = c("ArticleHistory", "ArticleHistory", "ArticleHistory", "EthicsHeading", "EthicsHeading"), group.label = c("Article History", "Article History", "Article History", "Compliance with ethical standards", "Conflict of interest"_x000D_
))</t>
  </si>
  <si>
    <t>BMC Microbiology</t>
  </si>
  <si>
    <t>10.1186/s12866-022-02669-w</t>
  </si>
  <si>
    <t>1471-2180</t>
  </si>
  <si>
    <t>2022-10-21</t>
  </si>
  <si>
    <t>Evaluation of diagnostic performance of H-based blocking ELISA for specific detection of peste des petits ruminants in domestic sheep, goats, cattle and camels</t>
  </si>
  <si>
    <t>https://doi.org/10.1186/s12866-022-02669-w</t>
  </si>
  <si>
    <t>&lt;jats:title&gt;Abstract&lt;/jats:title&gt;&lt;jats:sec&gt;_x000D_
                &lt;jats:title&gt;Introduction&lt;/jats:title&gt;_x000D_
                &lt;jats:p&gt;Peste des petits ruminants virus (PPRV) causes a highly devastating disease of sheep and goats, peste des petits ruminants (PPR), which is targeted for global control and eradication by 2030. The serological diagnostic tool kits for accurate diagnosis of PPR have inherent strengths and weaknesses that require parallel validation and optimization across animal species. Thus, the objective of this study was to evaluate diagnostic performance of haemagglutinin based PPR blocking ELISA (HPPR- b-ELISA), that was developed by Africa Union Pan African Veterinary Vaccine Center for specific detection of anti- PPRV antibodies.&lt;/jats:p&gt;_x000D_
              &lt;/jats:sec&gt;&lt;jats:sec&gt;_x000D_
                &lt;jats:title&gt;Methods&lt;/jats:title&gt;_x000D_
                &lt;jats:p&gt;In preliminarily investigation, diagnostic performance of the HPPR-b-ELISA®, commercial PPR competition ELISA (c-ELISA) and virus neutralization test (VNT) were compared for the detection of anti-PPRV antibodies in goats, sheep, cattle and camels.&lt;/jats:p&gt;_x000D_
              &lt;/jats:sec&gt;&lt;jats:sec&gt;_x000D_
                &lt;jats:title&gt;Results&lt;/jats:title&gt;_x000D_
                &lt;jats:p&gt;The sensitivity and specificity of HPPR- b-ELISA® were 79.55 and 99.74%, respectively, compared to c-ELISA. The HPPR- b-ELISA® was in perfect agreement (κ = 0.86) with the c-ELISA in all sera collected from goats, sheep and cattle. There was almost perfect agreement between the species of goats (κ = 0.82) and sheep (κ = 0.98), while the agreement was substantial in cattle (κ = 0.78) and no agreement was observed in camels (κ = 0.00). Similarly, the sensitivity and specificity of the HPPR b-ELISA were 80 and 96.36%, respectively compared to VNT with almost perfect agreement in goats (κ = 0.83) and sheep (κ = 0.89), moderate in cattle (κ = 0.50) and none in camels (κ = 0.00).&lt;/jats:p&gt;_x000D_
              &lt;/jats:sec&gt;&lt;jats:sec&gt;_x000D_
                &lt;jats:title&gt;Conclusion&lt;/jats:title&gt;_x000D_
                &lt;jats:p&gt;Our study revealed that HPPR- b-ELISA is a suitable and valid method that can alternatively be used for screening and monitoring of PPR in sheep, goats and cattle except for camels.&lt;/jats:p&gt;_x000D_
              &lt;/jats:sec&gt;</t>
  </si>
  <si>
    <t>BMC Microbiol</t>
  </si>
  <si>
    <t>list(given = c("Kumela", "Tesfaye Rufael", "Fanta", "Kemal", "Ayelech", "Demeke Sibhatu", "Dereje Shegu", "Kebede", "Abde Aliy"), family = c("Lelisa", "Chibssa", "Desissa", "Emiyu", "Muluneh", "Lobago", "Gebreweld", "Debebe", "Mohammed"), sequence = c("first", "additional", "additional", "additional", "additional", "additional", "additional", "additional", "additional"))</t>
  </si>
  <si>
    <t>list(URL = c("https://link.springer.com/content/pdf/10.1186/s12866-022-02669-w.pdf", "https://link.springer.com/article/10.1186/s12866-022-02669-w/fulltext.html", "https://link.springer.com/content/pdf/10.1186/s12866-022-02669-w.pdf"), content.type = c("application/pdf", "text/html", "application/pdf"), content.version = c("vor", "vor", "vor"), intended.application = c("text-mining", "text-mining", "similarity-checking"))</t>
  </si>
  <si>
    <t>list(issue = c("6", "3", "1", NA, "1–2", "1–2", "1", "1–2", "2–4", "7", NA, "4", "7", "1", NA, "2", "3", "5", NA, NA, "2", "12", "12", "5", NA, "1", "2", NA, "5", NA, NA), key = c("2669_CR1", "2669_CR2", "2669_CR3", "2669_CR4", "2669_CR5", "2669_CR6", "2669_CR7", "2669_CR8", "2669_CR9", "2669_CR10", "2669_CR11", "2669_CR12", "2669_CR13", "2669_CR14", "2669_CR15", "2669_CR16", "2669_CR17", "2669_CR18", "2669_CR19", "2669_CR20", "2669_CR21", "2669_CR22", "2669_CR23", "2669_CR24", "2669_CR25", _x000D_
"2669_CR26", "2669_CR27", "2669_CR28", "2669_CR29", "2669_CR30", "2669_CR31"), doi.asserted.by = c("publisher", "publisher", "publisher", "publisher", "publisher", "publisher", "publisher", "publisher", "publisher", "publisher", "crossref", "publisher", "publisher", "publisher", NA, "publisher", "publisher", NA, NA, "crossref", "publisher", "publisher", "publisher", "publisher", "crossref", "publisher", "publisher", "publisher", "publisher", "crossref", "crossref"), first.page = c("2287", "313", _x000D_
"1", "114390", "90", "85", "12", "39", "307", "e101226", NA, "711", "1745", "50", NA, "75", "276", "360", NA, NA, "186", "2037", "1133", "838", NA, "46", "409", "469", "1075", NA, NA), DOI = c("10.3390/v6062287", "10.3390/v12030313", "10.1186/s13028-020-0505-x", "10.1016/j.jviromet.2021.114390", "10.1016/j.vetmic.2015.08.009", "10.1016/S0168-1702(03)00176-X", "10.1159/000322220", "10.1016/j.vetmic.2014.08.031", "10.1016/0378-1135(95)00025-6", "10.1371/journal.pone.0101226", "10.1007/978-3-662-45165-6_8", _x000D_
"10.1017/S0950268805003729", "10.1007/s00705-018-3782-1", "10.1016/0034-5288(95)90088-8", NA, "10.1007/BF02360775", "10.11613/BM.2012.031", NA, NA, "10.3389/fvets.2019.00370", "10.3390/v12020186", "10.3201/eid1912.130973", "10.3390/v11121133", "10.3390/v13050838", "10.1007/978-1-4615-3790-8_3", "10.1016/0042-6822(85)90303-4", "10.1128/jvi.49.2.409-412.1984", "10.20506/rst.17.2.1119", "10.1128/jcm.31.5.1075-1082.1993", "10.1007/978-981-15-0402-0_13", "10.1007/978-3-642-31451-3_4"), volume = c("6", _x000D_
"12", "62", "300", "181", "96", "55", "174", "44", "9", NA, "133", "163", "58", NA, "17", "22", "37", NA, NA, "12", "19", "11", "13", NA, "144", "49", "17", "31", NA, NA), author = c("N Kumar", "F Njeumi", "E Kinimi", "E Kinimi", "S Parida", "M Mahapatra", "GR Zhang", "KS Kumar", "A Diallo", "JM Rojas", NA, "M Diop", "SC Bodjo", "C Libeau Gv, Prehaud", NA, "PB Rossiter", "ML McHugh", "AJ Viera", NA, NA, "CM Herzog", "T Lembo", "C Schulz", "BA Jones", NA, "P Giraudon", "M Graves", "RH Jacobson", "JT Saliki", _x000D_
NA, NA), year = c("2014", "2020", "2020", "2022", "2015", "2003", "2012", "2014", "1995", "2014", NA, "2005", "2018", "1995", NA, "1985", "2012", "2005", NA, NA, "2020", "2013", "2019", "2021", NA, "1985", "1984", "1998", "1993", NA, NA), unstructured = c("Kumar N, Maherchandani S, Kashyap SK, Singh SV, Sharma S, Chaubey KK, et al. Peste des petits ruminants virus infection of small ruminants: a comprehensive review. Viruses. 2014;6(6):2287–327.", "Njeumi F, Bailey D, Soula J, Diop B, Tekola BG. Eradicating the Scourge of Peste Des Petits Ruminants from the World. Viruses. 2020;12(3):313.", _x000D_
"Kinimi E, Odongo S, Muyldermans S, Kock R, Misinzo G. Paradigm shift in the diagnosis of peste des petits ruminants: scoping review. Acta Vet Scand. 2020;62(1):1–14.", "Kinimi E, Hakizimana JNpn, Misinzo G. Nucleotide amplification and sequencing of the GC-rich region between matrix and fusion protein genes of peste des petits ruminants virus. J Virol Methods. 2022;300:114390.", "Parida S, Muniraju M, Mahapatra M, Muthuchelvan D, Buczkowski H, Banyard AC. Peste des petits ruminants. Vet Microbiol. 2015;181(1–2):90–106.", _x000D_
"Mahapatra M, Parida S, Egziabher BG, Diallo A, Barrett T. Sequence analysis of the phosphoprotein gene of peste des petits ruminants (PPR) virus: editing of the gene transcript. Virus Res. 2003;96(1–2):85–98.", "Zhang GR, Zeng JY, Zhu YM, Dong SJ, Zhu S, Yu RS, et al. Development of an indirect ELISA with artificially synthesized N protein of PPR virus. Intervirology. 2012;55(1):12–20.", "Kumar KS, Babu A, Sundarapandian G, Roy P, Thangavelu A, Kumar KS, et al. Molecular characterisation of lineage IV peste des petits ruminants virus using multi gene sequence data. Vet Microbiol. 2014;174(1–2):39–49.", _x000D_
"Diallo A, Libeau Gv, Couacy-Hymann E, Barbron M. Recent developments in the diagnosis of rinderpest and peste des petits ruminants. Vet Microbiol. 1995;44(2–4):307–17.", "Rojas JM, Moreno H+ V, Pe+¦a F, Sevilla L, Mart+¡n N. Vn. Vaccination with recombinant adenoviruses expressing the peste des petits ruminants virus F or H proteins overcomes viral immunosuppression and induces protective immunity against PPRV challenge in sheep. PLoS ONE. 2014;9(7):e101226.", "Libeau Gv. Current advances in serological diagnosis of peste des petits ruminants virus. Peste des Petits Ruminants Virus. Springer; 2015. pp. 133–54.", _x000D_
"Diop M, Sarr J, Libeau Gv. Evaluation of novel diagnostic tools for peste des petits ruminants virus in naturally infected goat herds. Epidemiol Infect. 2005;133(4):711–7.", "Bodjo SC, Nwankpa N, Chitsungo E, Koffi YM, Couacy-Hymann E, Diop M, et al. Development and validation of an epitope-blocking ELISA using an anti-haemagglutinin monoclonal antibody for specific detection of antibodies in sheep and goat sera directed against peste des petits ruminants virus. Arch Virol. 2018;163(7):1745–56.", _x000D_
"Libeau Gv, Prehaud C, Lancelot R, Colas F, Guerre L, Bishop DHL, et al. Development of a competitive ELISA for detecting antibodies to the peste des petits ruminants virus using a recombinant nucleobrotein. Res Vet Sci. 1995;58(1):50–5.", "OIE. Manual of diagnostic tests and vaccines for terrestrial animal health, World Organization for Animal Health (OIE), Peste des petits ruminants (infection with peste des petits ruminants virus). 2019.", "Rossiter PB, Jessett DM, Taylor WP. Microneutralisation systems for use with different strains of peste des petits ruminants virus and rinderpest virus. Trop Anim Health Prod. 1985;17(2):75–81.", _x000D_
"McHugh ML. Interrater reliability: the kappa statistic. Biochemia medica: Biochemia medica. 2012;22(3):276–82.", "Viera AJ, Garrett JM. Understanding interobserver agreement: the kappa statistic. Fam med. 2005;37(5):360–3.", "Munro BH. Statistical methods for health care research. 1 ed.: lippincott williams &amp; wilkins; 2005.", "Mapaco L, Monjane I, Fafetine J, Arone Dl, Caron A, Chilundo A, et al. Peste des Petits Ruminants virus surveillance in domestic small ruminants, Mozambique (2015 and 2017). Frontiers in Veterinary Science 2019;6.", _x000D_
"Herzog CM, de Glanville WA, Willett BJ, Cattadori IM, Kapur V, Hudson PJ, et al. Identifying age cohorts responsible for peste des petits ruminants virus transmission among sheep, goats, and cattle in Northern Tanzania. Viruses. 2020;12(2):186.", "Lembo T, Oura C, Parida S, Hoare R, Frost L, Fyumagwa R, et al. Peste des petits ruminants infection among cattle and wildlife in northern Tanzania. Emerg Infect Dis. 2013;19(12):2037.", "Schulz C, Fast C, Wernery U, Kinne J+, Joseph S, Schlottau K, et al. Camelids and Cattle Are Dead-End Hosts for Peste-des-Petits-Ruminants Virus. Viruses. 2019;11(12):1133.", _x000D_
"Jones BA, Mahapatra M, Mdetele D, Keyyu J, Gakuya F, Eblate E, et al. Peste des petits ruminants virus infection at the wildlifeGÇôlivestock interface in the greater Serengeti ecosystem, 2015GÇô2019. Viruses. 2021;13(5):838.", "Barrett T, Subbarao SM, Belsham GJ, Mahy BW. The molecular biology of the morbilliviruses. The paramyxoviruses. Springer; 1991. pp. 83–102.", "Giraudon P, Wild TF. Correlation between epitopes on hemagglutinin of measles virus and biological activities: passive protection by monoclonal antibodies is related to their hemagglutination inhibiting activity. Virology. 1985;144(1):46–58.", _x000D_
"Graves M, Griffin DE, Johnson RT, Hirsch RL, De Soriano IL, Roedenbeck S, et al. Development of antibody to measles virus polypeptides during complicated and uncomplicated measles virus infections. J Virol. 1984;49(2):409–12.", "Jacobson RH. Validation of serological assays for diagnosis of infectious diseases. Revue Scientifique Et Technique-Office International Des Epizooties. 1998;17:469–86.", "Saliki JT, Libeau Gv, House JA, Mebus CA, Dubovi EJ. Monoclonal antibody-based blocking enzyme-linked immunosorbent assay for specific detection and titration of peste-des-petits-ruminants virus antibody in caprine and ovine sera. J Clin Microbiol. 1993;31(5):1075–82.", _x000D_
"Vinayagamurthy B, Naidu GG, Roy P. Peste Des Petits Ruminant Virus. Emerging and Transboundary Animal Viruses. Springer; 2020. pp. 315–43.", "Munir M, Zohari S, Berg M. Immunology and immunopathogenesis of peste des petits ruminants virus. Molecular Biology and Pathogenesis of Peste des Petits Ruminants Virus. Springer; 2013. pp. 49–68."), journal.title = c("Viruses", "Viruses", "Acta Vet Scand", "J Virol Methods", "Vet Microbiol", "Virus Res", "Intervirology", "Vet Microbiol", "Vet Microbiol", _x000D_
"PLoS ONE", NA, "Epidemiol Infect", "Arch Virol", "Res Vet Sci", NA, "Trop Anim Health Prod", "Biochemia medica: Biochemia medica", "Fam med", NA, NA, "Viruses", "Emerg Infect Dis", "Viruses", "Viruses", NA, "Virology", "J Virol", "Revue Scientifique Et Technique-Office International Des Epizooties", "J Clin Microbiol", NA, NA))</t>
  </si>
  <si>
    <t>2669</t>
  </si>
  <si>
    <t>list(date = c("2022-10-21", "2022-10-21"), content.version = c("tdm", "vor"), delay.in.days = c(0, 0), URL = c("https://creativecommons.org/licenses/by/4.0", "https://creativecommons.org/licenses/by/4.0"))</t>
  </si>
  <si>
    <t>list(value = c("3 June 2022", "5 October 2022", "10 October 2022", "21 October 2022", NA, "The approval was obtained from Addis Ababa University, College of Veterinary Medicine and Agriculture animal research ethics review committee (Approved ID: VM/ERC/27/01/12/20). The livestock owners’ that were included in this study were informed about the purpose and benefits of the study, and informed consent was obtained from the livestock owners’ for use of blood samples from their animals. All methods were performed in accordance with the guidelines and regulations of College of Veterinary Medicine and Agriculture of Addis Ababa University, Ethiopia. The study is reported in accordance with ARRIVE guidelines.", _x000D_
"Not applicable.", "The authors have declared that no competing interest exist."), order = c(1, 2, 3, 4, 1, 2, 3, 4), name = c("received", "revised", "accepted", "first_online", "Ethics", "Ethics", "Ethics", "Ethics"), label = c("Received", "Revised", "Accepted", "First Online", NA, NA, NA, NA), group.name = c("ArticleHistory", "ArticleHistory", "ArticleHistory", "ArticleHistory", "EthicsHeading", "EthicsHeading", "EthicsHeading", "EthicsHeading"), group.label = c("Article History", "Article History", _x000D_
"Article History", "Article History", "Declarations", "Ethics approval and consent to participate", "Consent for publication", "Competing interests"))</t>
  </si>
  <si>
    <t>10.1111/tbed.13660</t>
  </si>
  <si>
    <t>2020-07-02</t>
  </si>
  <si>
    <t>2881-2891</t>
  </si>
  <si>
    <t>Comparative evaluation of different antigen detection methods for the detection of peste des petits ruminants virus</t>
  </si>
  <si>
    <t>Transbound. Emerg. Dis.</t>
  </si>
  <si>
    <t>list(given = c("Sabrina", "Sunitha", "Rubeena", "Ulrich", "Thomas C.", "Martin", "Bernd"), family = c("Halecker", "Joseph", "Mohammed", "Wernery", "Mettenleiter", "Beer", "Hoffmann"), sequence = c("first", "additional", "additional", "additional", "additional", "additional", "additional"), affiliation.name = c("Institute of Diagnostic Virology Greifswald‐Insel Riems Germany", "Central Veterinary Research Laboratory Dubai United Arab Emirates", "Central Veterinary Research Laboratory Dubai United Arab Emirates", _x000D_
"Central Veterinary Research Laboratory Dubai United Arab Emirates", "Friedrich‐Loeffler‐Institut Greifswald‐Insel Riems Germany", "Institute of Diagnostic Virology Greifswald‐Insel Riems Germany", "Institute of Diagnostic Virology Greifswald‐Insel Riems Germany"), ORCID = c(NA, NA, NA, NA, NA, "https://orcid.org/0000-0002-0598-5254", "https://orcid.org/0000-0001-5358-6445"), authenticated.orcid = c(NA, NA, NA, NA, NA, FALSE, FALSE))</t>
  </si>
  <si>
    <t>list(URL = c("https://api.wiley.com/onlinelibrary/tdm/v1/articles/10.1111%2Ftbed.13660", "https://onlinelibrary.wiley.com/doi/pdf/10.1111/tbed.13660", "https://onlinelibrary.wiley.com/doi/full-xml/10.1111/tbed.13660", "https://onlinelibrary.wiley.com/doi/pdf/10.1111/tbed.13660"), content.type = c("application/pdf", "application/pdf", "application/xml", "unspecified"), content.version = c("vor", "vor", "vor", "vor"), intended.application = c("text-mining", "text-mining", "text-mining", "similarity-checking"_x000D_
))</t>
  </si>
  <si>
    <t>list(key = c("e_1_2_8_2_1", "e_1_2_8_3_1", "e_1_2_8_4_1", "e_1_2_8_5_1", "e_1_2_8_6_1", "e_1_2_8_7_1", "e_1_2_8_8_1", "e_1_2_8_9_1", "e_1_2_8_10_1", "e_1_2_8_11_1", "e_1_2_8_12_1", "e_1_2_8_13_1", "e_1_2_8_14_1", "e_1_2_8_15_1", "e_1_2_8_16_1", "e_1_2_8_17_1", "e_1_2_8_18_1", "e_1_2_8_19_1", "e_1_2_8_20_1", "e_1_2_8_21_1", "e_1_2_8_22_1", "e_1_2_8_23_1", "e_1_2_8_24_1", "e_1_2_8_25_1", "e_1_2_8_26_1", "e_1_2_8_27_1", "e_1_2_8_28_1", "e_1_2_8_29_1", "e_1_2_8_30_1", "e_1_2_8_31_1", "e_1_2_8_32_1", _x000D_
"e_1_2_8_33_1", "e_1_2_8_34_1", "e_1_2_8_35_1", "e_1_2_8_36_1", "e_1_2_8_37_1", "e_1_2_8_38_1", "e_1_2_8_39_1", "e_1_2_8_40_1"), first.page = c("1", NA, "103", NA, NA, NA, NA, NA, NA, NA, NA, NA, NA, NA, NA, NA, NA, NA, NA, NA, NA, NA, NA, NA, NA, NA, NA, NA, NA, NA, NA, NA, NA, NA, NA, NA, NA, NA, NA), volume.title = c("OIE Terrestrial Manual 2019", NA, NA, NA, NA, NA, NA, NA, NA, NA, NA, NA, NA, NA, NA, NA, NA, NA, NA, NA, NA, NA, NA, "ID Rapid® PPR Antigen", "ID Screen® PPR Antigen Capture", _x000D_
NA, NA, NA, NA, NA, NA, NA, NA, NA, NA, NA, NA, NA, NA), author = c("OIE", NA, "Abubakar M.", NA, NA, NA, NA, NA, NA, NA, NA, NA, NA, NA, NA, NA, NA, NA, NA, NA, NA, NA, NA, "ID.Vet.", "ID.Vet.", NA, NA, NA, NA, NA, NA, NA, NA, NA, NA, NA, NA, NA, NA), year = c("2019", NA, "2011", NA, NA, NA, NA, NA, NA, NA, NA, NA, NA, NA, NA, NA, NA, NA, NA, NA, NA, NA, NA, "2019", "2019", NA, NA, NA, NA, NA, NA, NA, NA, NA, NA, NA, NA, NA, NA), doi.asserted.by = c(NA, "publisher", NA, "publisher", "publisher", _x000D_
"publisher", "publisher", "publisher", "publisher", "publisher", "publisher", "publisher", "publisher", "publisher", "publisher", "publisher", "publisher", "publisher", "publisher", "publisher", "publisher", "publisher", "publisher", NA, NA, "publisher", "publisher", "publisher", "publisher", "publisher", "publisher", "publisher", "publisher", "publisher", "publisher", "publisher", "publisher", "publisher", "publisher"), DOI = c(NA, "10.1023/A:1010547907730", NA, "10.1016/j.vetmic.2012.12.013", "10.1007/s00705-017-3311-7", _x000D_
"10.1016/0378-1135(95)00026-7", "10.1186/s12917-016-0940-0", "10.1007/s13337-013-0188-2", "10.1007/s11259-006-3331-3", "10.1007/s13337-014-0208-x", "10.1099/vir.0.025841-0", "10.1111/tbed.12266", "10.1016/bs.aivir.2016.02.001", "10.1099/jgv.0.000944", "10.1136/vr.d3947", "10.1038/s41598-019-41232-y", "10.1016/j.prevetmed.2006.09.003", "10.1016/j.rvsc.2009.03.002", "10.1016/S0166-0934(01)00386-X", "10.1017/S0950268805003729", "10.3390/v11080724", "10.1016/j.jviromet.2008.09.009", "10.20506/rst.36.2.2668", _x000D_
NA, NA, "10.3390/v12040389", "10.1371/journal.pone.0149982", "10.1371/journal.pone.0156110", "10.3390/v6062287", "10.1038/s41598-018-35636-5", "10.2527/af.2014-0003", "10.3390/v11080699", "10.1016/j.vetmic.2015.08.009", "10.3390/v11030249", "10.4103/0301-4738.37595", "10.1111/tbed.12117", "10.1371/journal.pone.0055830", "10.1007/s00705-016-3009-2", "10.1016/j.vetmic.2014.05.010"), issue = c(NA, NA, "2", NA, NA, NA, NA, NA, NA, NA, NA, NA, NA, NA, NA, NA, NA, NA, NA, NA, NA, NA, NA, NA, NA, NA, NA, _x000D_
NA, NA, NA, NA, NA, NA, NA, NA, NA, NA, NA, NA), article.title = c(NA, NA, "Comparison of antigen detection methods of peste des petits ruminants virus in clinical samples of small ruminants", NA, NA, NA, NA, NA, NA, NA, NA, NA, NA, NA, NA, NA, NA, NA, NA, NA, NA, NA, NA, NA, NA, NA, NA, NA, NA, NA, NA, NA, NA, NA, NA, NA, NA, NA, NA), volume = c(NA, NA, "14", NA, NA, NA, NA, NA, NA, NA, NA, NA, NA, NA, NA, NA, NA, NA, NA, NA, NA, NA, NA, NA, NA, NA, NA, NA, NA, NA, NA, NA, NA, NA, NA, NA, NA, NA, _x000D_
NA), journal.title = c(NA, NA, "Bulgarian Journal of Veterinary Medicine", NA, NA, NA, NA, NA, NA, NA, NA, NA, NA, NA, NA, NA, NA, NA, NA, NA, NA, NA, NA, NA, NA, NA, NA, NA, NA, NA, NA, NA, NA, NA, NA, NA, NA, NA, NA))</t>
  </si>
  <si>
    <t>list(date = c("2020-07-02", "2020-07-02"), content.version = c("vor", "tdm"), delay.in.days = c(0, 0), URL = c("http://creativecommons.org/licenses/by/4.0/", "http://doi.wiley.com/10.1002/tdm_license_1.1"))</t>
  </si>
  <si>
    <t>list(value = c("2019-12-22", "2020-05-28", "2020-07-02"), order = 0:2, name = c("received", "accepted", "published"), label = c("Received", "Accepted", "Published"), group.name = c("publication_history", "publication_history", "publication_history"), group.label = c("Publication History", "Publication History", "Publication History"))</t>
  </si>
  <si>
    <t>10.1371/journal.pone.0262944</t>
  </si>
  <si>
    <t>2022-01-25</t>
  </si>
  <si>
    <t>e0262944</t>
  </si>
  <si>
    <t>An intercomparison study of ELISAs for the detection of porcine reproductive and respiratory syndrome virus – evaluating six conditionally dependent tests</t>
  </si>
  <si>
    <t>&lt;jats:p&gt;Latent class analysis is a widely used statistical method for evaluating diagnostic tests without any gold standard. It requires the results of at least two tests applied to the same individuals. Based on the resulting response patterns, the method estimates the test accuracy and the unknown disease status for all individuals in the sample. An important assumption is the conditional independence of the tests. If tests with the same biological principle are used, the assumption is not fulfilled, which may lead to biased results. In a recent publication, we developed a method that considers the dependencies in the latent class model and estimates all parameters using frequentist methods. Here, we evaluate the practicability of the method by applying it to the results of six ELISA tests for antibodies against the porcine reproductive and respiratory syndrome (PRRS) virus in pigs that generally follow the same biological principle. First, we present different methods of identifying suitable starting values for the algorithm and apply these to the dataset and a vaccinated subgroup. We present the calculated values of the test accuracies, the estimated proportion of antibody-positive animals and the dependency structure for both datasets. Different starting values led to matching results for the entire dataset. For the vaccinated subgroup, the results were more dependent on the selected starting values. All six ELISA tests are well suited to detect antibodies against PRRS virus, whereas none of the tests had the best values for sensitivity and specificity simultaneously. The results thus show that the method used is able to determine the parameter values of conditionally dependent tests with suitable starting values. The choice of test should be based on the general fit-for-purpose concept and the population under study.&lt;/jats:p&gt;</t>
  </si>
  <si>
    <t>list(ORCID = c("https://orcid.org/0000-0001-9234-190X", NA, NA, NA, NA, NA), authenticated.orcid = c(TRUE, NA, NA, NA, NA, NA), given = c("Clara", "Jens", "Britta", "Anja", "Lothar", "Amely"), family = c("Schoneberg", "Böttcher", "Janowetz", "Rostalski", "Kreienbrock", "Campe"), sequence = c("first", "additional", "additional", "additional", "additional", "additional"))</t>
  </si>
  <si>
    <t>list(URL = "https://dx.plos.org/10.1371/journal.pone.0262944", content.type = "unspecified", content.version = "vor", intended.application = "similarity-checking")</t>
  </si>
  <si>
    <t>list(issue = c("133", NA, "3", "1", "3", "1", "1", NA, "2", "9", "2–4", NA, "1–2", NA, NA, "1", "1", "18", NA, NA, "2", "4", NA, "1–2", NA, NA, "2", NA, NA, "1", "1", "1", NA, NA, NA, NA, "1–2"), key = c("pone.0262944.ref001", "pone.0262944.ref002", "pone.0262944.ref003", "pone.0262944.ref004", "pone.0262944.ref005", "pone.0262944.ref006", "pone.0262944.ref007", "pone.0262944.ref008", "pone.0262944.ref009", "pone.0262944.ref010", "pone.0262944.ref011", "pone.0262944.ref012", "pone.0262944.ref013", _x000D_
"pone.0262944.ref014", "pone.0262944.ref015", "pone.0262944.ref016", "pone.0262944.ref017", "pone.0262944.ref018", "pone.0262944.ref019", "pone.0262944.ref020", "pone.0262944.ref021", "pone.0262944.ref022", "pone.0262944.ref023", "pone.0262944.ref024", "pone.0262944.ref025", "pone.0262944.ref026", "pone.0262944.ref027", "pone.0262944.ref028", "pone.0262944.ref029", "pone.0262944.ref030", "pone.0262944.ref031", "pone.0262944.ref032", "pone.0262944.ref033", "pone.0262944.ref034", "pone.0262944.ref035", _x000D_
"pone.0262944.ref036", "pone.0262944.ref037"), article.title = c("Comparitive ORF and whole genome sequencing analysis of the porcine preproductive and respiratory syndrome virus (PRRSV) in routine samples reveal a recombinant virus strain", NA, "Mystery swine disease in The Netherlands: the isolation of Lelystad virus", "Diagnosis of porcine reproductive and respiratory syndrome", "Characterization of the humoral immune response to porcine reproductive and respiratory syndrome (PRRS) virus infection", _x000D_
"Gradual development of the interferon-γ response of swine to porcine reproductive and respiratory syndrome virus infection or vaccination", "Comparison of different commercial ELISAs for detection of antibodies against porcine respiratory and reproductive syndrome virus in serum", NA, "Evaluating diagnostic tests with imperfect standards", "Estimation of test error rates, disease prevalence and relative risk from misclassified data: a review", "Estimation of diagnostic-test sensitivity and specificity through Bayesian modeling", _x000D_
"Estimating the error rates of diagnostic tests", "“TAGS”, a program for the evaluation of test accuracy in the absence of a gold standard", NA, NA, "Bayesian approaches to modeling the conditional dependence between multiple diagnostic tests", "Correlation-adjusted estimation of sensitivity and specificity of two diagnostic tests", "Estimating disease prevalence in the absence of a gold standard", "Latent variable modeling of diagnostic accuracy", "Random effects models in latent class analysis for evaluating accuracy of diagnostic tests", _x000D_
"Network UNCIBTM. Latent class modeling approaches for assessing diagnostic error without a gold standard: with applications to p53 immunohistochemical assays in bladder tumors", "Estimating diagnostic accuracy of raters without a gold standard by exploiting a group of experts", "A pseudo-likelihood approach for estimating diagnostic accuracy of multiple binary medical tests", "Log-linear and logistic modeling of dependence among diagnostic tests", "An iterative, frequentist approach for latent class analysis to evaluate conditionally dependent diagnostic tests", _x000D_
NA, "Comparison of two commercial enzyme-linked immunosorbent assays for the diagnosis of Porcine reproductive and respiratory syndrome virus infection", "Comparison of commercial enzyme-linked immunosorbent assays and fluorescent microbead immunoassays for detection of antibodies against porcine reproductive and respiratory syndrome virus in boars", "Comparison of two commercial ELISA systems for the detection of PRRSV-specific antibodies with a gold standard ELISA", "Ability of ELISAs to detect antibodies against porcine respiratory and reproductive syndrome virus in serum of pigs after inactivated vaccination and subsequent challenge", _x000D_
"Performance of ELISAs for detection of antibodies against porcine respiratory and reproductive syndrome virus in serum of pigs after PRRSV type 2 live vaccination and challenge", "Performance of assays for testing antibodies against porcine reproductive and respiratory syndrome virus in sera collected from swine farms in a region with an extreme virus heterogeneity", "Comparison of six commercial ELISAs for the detection of antibodies against porcine reproductive and respiratory syndrome virus (PRRSV) in field serum samples", _x000D_
"Evaluation of three commercial porcine reproductive and respiratory syndrome virus (PRRSV) oral fluid antibody ELISAs using samples of known status", NA, NA, "Conditional dependence between tests affects the diagnosis and surveillance of animal diseases"), author = c("L Brühl-Schneider", "JK Lunney", "G Wensvoort", "WL Mengeling", "K-J Yoon", "WA Meier", "T Sattler", "IR Dohoo", "PN Valenstein", "SD Walter", "A Branscum", "SL Hui", "R Pouillot", "LM Collins", "B Markey", "N Dendukuri", "MP Georgiadis", _x000D_
"MA Black", "I Yang", "Y Qu", "PS Albert", "B Zhang", "W Liu", "TE Hanson", "C Schoneberg", NA, "I Díaz", "PF Gerber", "W Sipos", "T Sattler", "T Sattler", "U Karniychuk", "K Biernacka", "A Henao-Diaz", "IA Gardner", "MR O’Gorman", "IA Gardner"), year = c("2020", "2010", "1991", "1995", "1995", "2003", "2014", "2009", "1990", "1988", "2005", "1980", "2002", "2009", "2013", "2001", "2003", "2002", "1997", "1996", "2001", "2012", "2015", "2000", "2021", NA, "2012", "2014", "2009", "2016", "2015", _x000D_
"2014", "2018", "2019", "2019", "2008", "2000"), journal.title = c("Berliner und Münchener Tierärztliche Wochenschrift", NA, "Veterinary Quarterly", "Journal of Veterinary Diagnostic Investigation", "Journal of Veterinary Diagnostic Investigation", "Virology", "BMC veterinary research", NA, "American Journal of Clinical Pathology", "Journal of clinical epidemiology", "Preventive veterinary medicine", "Biometrics", "Preventive veterinary medicine", NA, NA, "Biometrics", "Journal of the Royal Statistical Society: Series C (Applied Statistics)", _x000D_
"Statistics in Medicine", "Biometrics", "Biometrics", "Biometrics", "Biometrics", "Computational Statistics &amp; Data Analysis", "Preventive Veterinary Medicine", "Frontiers in Veterinary Science", NA, "Journal of Veterinary Diagnostic Investigation", "Journal of virological methods", "Wien Tierärztl Mschr-Vet Med Austria", "BMC veterinary research", "Porcine Health Management", "Acta Veterinaria", "Research in veterinary science", "Research in veterinary science", "Design, statistical analysis and reporting standards for test accuracy studies for infectious diseases in animals: progress, challenges and recommendations. Preventive veterinary medicine", _x000D_
NA, "Preventive veterinary medicine"), volume.title = c(NA, "Porcine reproductive and respiratory syndrome virus: an update on an emerging and re-emerging viral disease of swine", NA, NA, NA, NA, NA, "Veterinary epidemiologic research", NA, NA, NA, NA, NA, "Latent class and latent transition analysis: With applications in the social, behavioral, and health sciences", "Clinical veterinary microbiology e-book", NA, NA, NA, NA, NA, NA, NA, NA, NA, NA, NA, NA, NA, NA, NA, NA, NA, NA, NA, NA, "Handbook of human immunology", _x000D_
NA), doi.asserted.by = c(NA, NA, "crossref", "crossref", "crossref", "crossref", "crossref", NA, "crossref", "crossref", "crossref", NA, "crossref", "crossref", NA, "crossref", NA, "crossref", "crossref", "crossref", "crossref", "crossref", "crossref", "crossref", "crossref", NA, "crossref", "crossref", NA, "crossref", "crossref", "crossref", "crossref", "crossref", NA, "crossref", "crossref"), first.page = c(NA, NA, "121", "3", "305", "18", "300", NA, "252", "923", "145", "167", "67", NA, NA, "158", _x000D_
"63", "2653", "948", "797", "610", "1294", "85", "123", "31", NA, "344", "63", "28", "259", "19", "44", "40", "113", "46", NA, "107"), DOI = c(NA, NA, "10.1080/01652176.1991.9694296", "10.1177/104063879500700102", "10.1177/104063879500700302", "10.1016/S0042-6822(03)00009-6", "10.1186/s12917-014-0300-x", NA, "10.1093/ajcp/93.2.252", "10.1016/0895-4356(88)90110-2", "10.1016/j.prevetmed.2004.12.005", NA, "10.1016/S0167-5877(01)00272-0", "10.1002/9780470567333", NA, "10.1111/j.0006-341X.2001.00158.x", _x000D_
NA, "10.1002/sim.1178", "10.2307/2533555", "10.2307/2533043", "10.1111/j.0006-341X.2001.00610.x", "10.1111/j.1541-0420.2012.01789.x", "10.1016/j.csda.2014.11.006", "10.1016/S0167-5877(00)00120-3", "10.3389/fvets.2021.588176", NA, "10.1177/1040638711435804", "10.1016/j.jviromet.2013.12.001", NA, "10.1186/s12917-016-0888-0", "10.1186/s40813-015-0015-9", "10.2478/acve-2014-0005", "10.1016/j.rvsc.2018.10.005", "10.1016/j.rvsc.2019.05.019", NA, "10.1201/9781420003710", "10.1016/S0167-5877(00)00119-7"), _x000D_
    volume = c(NA, NA, "13", "7", "7", "309", "10", NA, "93", "41", "68", NA, "53", NA, NA, "57", "52", "21", NA, NA, "57", "68", "84", "45", "8", NA, "24", "197", "96", "12", "1", "64", "121", "125", "162", NA, "45"), unstructured = c(NA, NA, NA, NA, NA, NA, NA, NA, NA, NA, NA, NA, NA, NA, NA, NA, NA, NA, NA, NA, NA, NA, NA, NA, NA, "R Development Core Team. R: A language and environment for statistical computing. Vienna, Austria: R Foundation for Statistical Computing; 2019.", NA, NA, NA, NA, NA, _x000D_
    NA, NA, NA, NA, NA, NA))</t>
  </si>
  <si>
    <t>list(name = "Free State of Bavaria and the Bavarian Joint Founding Scheme for the Control and Eradication of contagious Livestock Diseases")</t>
  </si>
  <si>
    <t>list(date = "2022-01-25", content.version = "vor", delay.in.days = 0, URL = "http://creativecommons.org/licenses/by/4.0/")</t>
  </si>
  <si>
    <t>2013-02</t>
  </si>
  <si>
    <t>10.1128/jcm.02685-12</t>
  </si>
  <si>
    <t>547-556</t>
  </si>
  <si>
    <t>&lt;jats:title&gt;ABSTRACT&lt;/jats:title&gt;&lt;jats:p&gt;The aims of this study were to compare three commercial porcine reproductive and respiratory syndrome virus (PRRSV) real-time reverse transcription-PCR (RT-PCR) assays for detection of genetically diverse PRRSV isolates in serum, semen, blood swabs, and oral fluids collected from experimentally infected boars and to evaluate the effects of sample pooling. Six groups of three boars negative for PRRSV were each inoculated with one of six PRRSV isolates (sharing 55 to 99% nucleotide sequence identity in ORF5). Samples were collected on days −2, 1, 3, 5, 7, 14, and 21 postinoculation (p.i.) and tested by one of three commercially available real-time RT-PCR assays (VetMax from Applied Biosystems, Foster City, CA [abbreviated AB]; VetAlert from Tetracore, Rockville, MD [TC]; and AcuPig from AnDiaTec GmbH, Kornwestheim, Germany [AD]). At day 1 p.i., all assays detected at least one positive sample in each group. The highest detection rates were on days 3 and 5 p.i. Between days 1 and 7 p.i., serum samples had the highest detection rate (90%) with 100% agreement between tests, followed by blood swabs (kappa value of 0.97) and semen (kappa value of 0.80). Oral fluids had the lowest detection rates (AB, 55%; TC, 41%; AD, 46%) and the highest disagreement between kits (kappa value of 0.63). Pools of five samples did not reduce the detection rates if there was one positive sample with a large amount (cycle threshold, &amp;lt;30) of viral RNA in the pool. Serum and blood swab samples had shorter turnaround times for RNA extraction. The AB assay had a 1.6-times-shorter PCR time. In summary, serum and blood swabs had the best performance with highest detection rates and agreement between assays and the shortest turnaround times.&lt;/jats:p&gt;</t>
  </si>
  <si>
    <t>list(given = c("Priscilla F.", "Kevin", "Olajide", "Chong", "Karen", "Jianqiang", "Patrick G.", "Lei", "Xiang-Jin", "Tanja"), family = c("Gerber", "O'Neill", "Owolodun", "Wang", "Harmon", "Zhang", "Halbur", "Zhou", "Meng", "Opriessnig"), sequence = c("first", "additional", "additional", "additional", "additional", "additional", "additional", "additional", "additional", "additional"), affiliation.name = c("Departments of Veterinary Diagnostic and Production Animal Medicine, Iowa State University, Ames, Iowa, USA", _x000D_
"Departments of Veterinary Diagnostic and Production Animal Medicine, Iowa State University, Ames, Iowa, USA", "Departments of Veterinary Diagnostic and Production Animal Medicine, Iowa State University, Ames, Iowa, USA", NA, "Departments of Veterinary Diagnostic and Production Animal Medicine, Iowa State University, Ames, Iowa, USA", "Departments of Veterinary Diagnostic and Production Animal Medicine, Iowa State University, Ames, Iowa, USA", "Departments of Veterinary Diagnostic and Production Animal Medicine, Iowa State University, Ames, Iowa, USA", _x000D_
"Department of Biomedical Sciences and Pathobiology, Center for Molecular Medicine and Infectious Diseases, College of Veterinary Medicine, Virginia Polytechnic Institute and State University, Blacksburg, Virginia, USA", "Department of Biomedical Sciences and Pathobiology, Center for Molecular Medicine and Infectious Diseases, College of Veterinary Medicine, Virginia Polytechnic Institute and State University, Blacksburg, Virginia, USA", "Departments of Veterinary Diagnostic and Production Animal Medicine, Iowa State University, Ames, Iowa, USA"_x000D_
), affiliation1.name = c(NA, NA, NA, "Departments of Veterinary Diagnostic and Production Animal Medicine, Iowa State University, Ames, Iowa, USA", NA, NA, NA, NA, NA, NA), affiliation2.name = c(NA, NA, NA, "Statistics, Iowa State University, Ames, Iowa, USA", NA, NA, NA, NA, NA, NA))</t>
  </si>
  <si>
    <t>list(URL = c("https://journals.asm.org/doi/pdf/10.1128/JCM.02685-12", "https://journals.asm.org/doi/pdf/10.1128/JCM.02685-12"), content.type = c("application/pdf", "unspecified"), content.version = c("vor", "vor"), intended.application = c("text-mining", "similarity-checking"))</t>
  </si>
  <si>
    <t>list(key = c("e_1_3_2_2_2", "e_1_3_2_3_2", "e_1_3_2_4_2", "e_1_3_2_5_2", "e_1_3_2_6_2", "e_1_3_2_7_2", "e_1_3_2_8_2", "e_1_3_2_9_2", "e_1_3_2_10_2", "e_1_3_2_11_2", "e_1_3_2_12_2", "e_1_3_2_13_2", "e_1_3_2_14_2", "e_1_3_2_15_2", "e_1_3_2_16_2", "e_1_3_2_17_2", "e_1_3_2_18_2", "e_1_3_2_19_2", "e_1_3_2_20_2", "e_1_3_2_21_2", "e_1_3_2_22_2", "e_1_3_2_23_2", "e_1_3_2_24_2", "e_1_3_2_25_2", "e_1_3_2_26_2", "e_1_3_2_27_2", "e_1_3_2_28_2"), doi.asserted.by = c("publisher", "publisher", "crossref", "publisher", _x000D_
"publisher", "publisher", "crossref", "publisher", "publisher", "publisher", "publisher", "publisher", "publisher", "crossref", "publisher", "publisher", "publisher", NA, "publisher", "crossref", "publisher", "crossref", "publisher", "publisher", "publisher", "publisher", "publisher"), DOI = c("10.1016/j.virusres.2010.08.016", "10.1016/j.virusres.2010.08.014", "10.54846/jshap/728", "10.1016/j.jviromet.2011.09.019", "10.1177/1040638712452724", "10.1016/j.virusres.2010.07.025", "10.54846/jshap/475", _x000D_
"10.1177/104063870101300207", "10.1177/104063870701900507", "10.1016/j.vetimm.2004.09.010", "10.1016/j.jviromet.2012.08.002", "10.1637/9839-062011-ResNote.1", "10.1177/030098589503200606", "10.2460/ajvr.1998.59.12.1540", "10.1016/j.virusres.2011.08.017", "10.1177/104063870802000203", "10.1016/j.virol.2004.04.046", NA, "10.1016/j.virusres.2011.06.027", "10.2460/ajvr.1997.58.01.40", "10.1016/j.jviromet.2006.03.012", "10.54846/jshap/428", "10.1128/JCM.42.10.4453-4461.2004", "10.1016/j.prevetmed.2011.11.008", _x000D_
"10.1177/104063871102300208", "10.1016/j.vetmic.2005.06.012", "10.2307/2529310"), first.page = c(NA, NA, "184", NA, NA, NA, "258", NA, NA, NA, NA, NA, NA, "1540", NA, NA, NA, "73", NA, "40", NA, "35", NA, NA, NA, NA, NA), article.title = c(NA, NA, "Comparison of two commercial real-time reverse transcriptase polymerase chain reaction assays for porcine reproductive and respiratory syndrome virus", NA, NA, NA, "Sampling of adult boars during early infection with porcine reproductive and respiratory syndrome virus for testing by polymerase chain reaction using new blood collection technique (blood swab method)", _x000D_
NA, NA, NA, NA, NA, NA, "Clinical consequences of exposing pregnant gilts to strains of porcine reproductive and respiratory syndrome (PRRS) virus isolated from field cases of “atypical” PRRS", NA, NA, NA, "Update on abortion storms and sow mortality", NA, "Effects of a modified-live virus vaccine against porcine reproductive and respiratory syndrome in boars", NA, "Detection of porcine reproductive and respiratory syndrome virus in semen and serum of boars during the first six days after inoculation", _x000D_
NA, NA, NA, NA, NA), volume = c(NA, NA, "20", NA, NA, NA, "14", NA, NA, NA, NA, NA, NA, "59", NA, NA, NA, "5", NA, "58", NA, "14", NA, NA, NA, NA, NA), author = c(NA, NA, "Harmon KM", NA, NA, NA, "Reicks DL", NA, NA, NA, NA, NA, NA, "Mengeling WL", NA, NA, NA, "Halbur P", NA, "Christopher-Hennings J", NA, "Reicks DL", NA, NA, NA, NA, NA), year = c(NA, NA, "2012", NA, NA, NA, "2006", NA, NA, NA, NA, NA, NA, "1998", NA, NA, NA, "1997", NA, "1997", NA, "2006", NA, NA, NA, NA, NA), unstructured = c(NA, _x000D_
NA, "HarmonKM AbateSA ChriswellAJ StraitWAE. 2012. Comparison of two commercial real-time reverse transcriptase polymerase chain reaction assays for porcine reproductive and respiratory syndrome virus. Swine Health Prod. 20:184–188.", NA, NA, NA, "ReicksDL Muñoz-ZanziC RossowK. 2006. Sampling of adult boars during early infection with porcine reproductive and respiratory syndrome virus for testing by polymerase chain reaction using new blood collection technique (blood swab method). Swine Health Prod. 14:258–264.", _x000D_
NA, NA, NA, NA, NA, NA, "MengelingWL LagerKM VorwaldAC. 1998. Clinical consequences of exposing pregnant gilts to strains of porcine reproductive and respiratory syndrome (PRRS) virus isolated from field cases of “atypical” PRRS. Am. J. Vet. Res. 59:1540–1544.", NA, NA, NA, "HalburP BushE. 1997. Update on abortion storms and sow mortality. Swine Health Prod. 5:73.", NA, "Christopher-HenningsJ NelsonEA NelsonJK BenfieldDA. 1997. Effects of a modified-live virus vaccine against porcine reproductive and respiratory syndrome in boars. Am. J. Vet. Res. 58:40–45.", _x000D_
NA, "ReicksDL Muñoz-ZanziC MengelingW Christopher-HenningsJ LagerK PolsonD DeeS RossowK. 2006. Detection of porcine reproductive and respiratory syndrome virus in semen and serum of boars during the first six days after inoculation. Swine Health Prod. 14:35–41.", NA, NA, NA, NA, NA), journal.title = c(NA, NA, "Swine Health Prod.", NA, NA, NA, "Swine Health Prod.", NA, NA, NA, NA, NA, NA, "Am. J. Vet. Res.", NA, NA, NA, "Swine Health Prod.", NA, "Am. J. Vet. Res.", NA, "Swine Health Prod.", NA, _x000D_
NA, NA, NA, NA))</t>
  </si>
  <si>
    <t>10.1128/JCM.02685-12</t>
  </si>
  <si>
    <t>list(date = "2013-02-01", content.version = "tdm", delay.in.days = 0, URL = "https://journals.asm.org/non-commercial-tdm-license")</t>
  </si>
  <si>
    <t>list(value = c("2012-10-08", "2012-11-26", "2013-01-25"), order = 0:2, name = c("received", "accepted", "published"), label = c("Received", "Accepted", "Published"), group.name = c("publication_history", "publication_history", "publication_history"), group.label = c("Publication History", "Publication History", "Publication History"))</t>
  </si>
  <si>
    <t>2024-02</t>
  </si>
  <si>
    <t>10.1016/j.prevetmed.2023.106082</t>
  </si>
  <si>
    <t>106082</t>
  </si>
  <si>
    <t>Comparison of a novel rapid sampling method to serum and tonsil scraping to detect PRRSV in acutely infected sows</t>
  </si>
  <si>
    <t>list(given = c("Peng", "Ana Paula Serafini Poeta", "Daniel Carnevale de Almeida", "Paul", "Onyekachukwu Henry", "Edison Souza", "Gustavo", "Daniel Correia Lima"), family = c("Li", "Silva", "Moraes", "Yeske", "Osemeke", "Magalhães", "De Sousa E Silva", "Linhares"), sequence = c("first", "additional", "additional", "additional", "additional", "additional", "additional", "additional"))</t>
  </si>
  <si>
    <t>list(URL = c("https://api.elsevier.com/content/article/PII:S0167587723002465?httpAccept=text/xml", "https://api.elsevier.com/content/article/PII:S0167587723002465?httpAccept=text/plain"), content.type = c("text/xml", "text/plain"), content.version = c("vor", "vor"), intended.application = c("text-mining", "text-mining"))</t>
  </si>
  <si>
    <t>list(key = c("10.1016/j.prevetmed.2023.106082_bib1", "10.1016/j.prevetmed.2023.106082_bib2", "10.1016/j.prevetmed.2023.106082_bib3", "10.1016/j.prevetmed.2023.106082_bib4", "10.1016/j.prevetmed.2023.106082_bib5", "10.1016/j.prevetmed.2023.106082_bib6", "10.1016/j.prevetmed.2023.106082_bib7", "10.1016/j.prevetmed.2023.106082_bib8", "10.1016/j.prevetmed.2023.106082_bib9", "10.1016/j.prevetmed.2023.106082_bib10", "10.1016/j.prevetmed.2023.106082_bib11", "10.1016/j.prevetmed.2023.106082_bib12", "10.1016/j.prevetmed.2023.106082_bib13", _x000D_
"10.1016/j.prevetmed.2023.106082_bib14", "10.1016/j.prevetmed.2023.106082_bib15", "10.1016/j.prevetmed.2023.106082_bib16", "10.1016/j.prevetmed.2023.106082_bib17", "10.1016/j.prevetmed.2023.106082_bib18", "10.1016/j.prevetmed.2023.106082_bib19", "10.1016/j.prevetmed.2023.106082_bib20", "10.1016/j.prevetmed.2023.106082_bib21"), doi.asserted.by = c("crossref", NA, NA, "crossref", "crossref", "crossref", "crossref", NA, "crossref", "crossref", "crossref", "crossref", "crossref", "crossref", "crossref", _x000D_
"crossref", "crossref", "crossref", "crossref", "crossref", "crossref"), DOI = c("10.1016/j.prevetmed.2019.104810", NA, NA, "10.1016/j.rvsc.2020.04.023", "10.1186/s40813-020-00168-w", "10.1016/S0378-1135(02)00013-5", "10.3389/fvets.2021.752938", NA, "10.1016/j.prevetmed.2014.05.010", "10.1016/j.vetimm.2004.09.005", "10.1177/10406387221114855", "10.1016/j.prevetmed.2020.105021", "10.1146/annurev-animal-022114-111025", "10.3389/fvets.2022.993442", "10.1016/j.vetmic.2005.08.009", "10.1186/s13567-016-0391-4", _x000D_
"10.1016/j.prevetmed.2017.08.011", "10.1186/s12917-017-1172-7", "10.1128/MRA.00448-21", "10.1016/j.vetmic.2018.09.006", "10.1128/JCM.41.1.58-62.2003"), article.title = c("Collecting oral fluid samples from due-to-wean litters", "Porcine reproductive and respiratory syndrome surveillance in breeding herds and nurseries using tongue tips from dead animals", "collection of oral fluid from individually housed sows", "Understanding and interpreting PRRSV diagnostics in the context of \"disease transition stages\"", _x000D_
"Guidelines for oral fluid-based surveillance of viral pathogens in swine", "Characterization of the carrier state in porcine reproductive and respiratory syndrome virus infection", "Emergence of a new lineage 1C variant of porcine reproductive and respiratory syndrome virus 2 in the United States", NA, "Comparison of time to PRRSv-stability and production losses between two exposure programs to control PRRSv in sow herds", "Role of neutralizing antibodies in PRRSV protective immunity", "Considerations in the use of processing fluids for the detection of PRRSV RNA and antibody", _x000D_
"Practical aspects of PRRSV RNA detection in processing fluids collected in commercial swine farms", "Porcine Reproductive and Respiratory Syndrome Virus (PRRSV): pathogenesis and Interaction with the immune system", "Porcine reproductive and respiratory syndrome virus RNA detection in tongue tips from dead animals", "Use of a novel serum ELISA method and the tonsil-carrier state for evaluation of Mycoplasma hyosynoviae distributions in pig herds with or without clinical arthritis", "Review on the transmission porcine reproductive and respiratory syndrome virus between pigs and farms and impact on vaccination", _x000D_
"Individual and pen-based oral fluid sampling: a welfare-friendly sampling method for group-housed gestating sows", "Longitudinal study of Senecavirus a shedding in sows and piglets on a single United States farm during an outbreak of vesicular disease", "Complete coding genome sequence of a novel porcine reproductive and respiratory syndrome virus 2 restriction fragment length polymorphism 1-4-4 lineage 1C variant identified in Iowa, USA", "Use of processing fluids and serum samples to characterize porcine reproductive and respiratory syndrome virus dynamics in 3 day-old pigs", _x000D_
"Duration of infection and proportion of pigs persistently infected with porcine reproductive and respiratory syndrome virus"), volume = c("174", "8", "23", "131", "6", "86", "8", NA, "116", "102", "34", "180", "4", "9", "111", "47", "147", "13", "10", "225", "41"), author = c("Almeida", "Baliellas", "Brent Pepin", "Henao-Diaz", "Henao-Diaz", "Horter", "Kikuti", NA, "Linhares", "Lopez", "Lopez", "Lopez", "Lunney", "Machado", "Nielsen", "Pileri", "Pol", "Tousignant", "Trevisan", "Vilalta", "Wills"_x000D_
), year = c("2020", "2021", "2015", "2020", "2020", "2002", "2021", NA, "2014", "2004", "2022", "2020", "2016", "2022", "2005", "2016", "2017", "2017", "2021", "2018", "2003"), journal.title = c("Prev. Vet. Med.", "Vet. Sci.", "J. Swine Health Prod.", "Res. Vet. Sci.", "Porc. Health Manag.", "Vet. Microbiol.", "Front Vet. Sci.", NA, "Prev. Vet. Med.", "Vet. Immunol. Immunopathol.", "J. Vet. Diagn. Invest.", "Prev. Vet. Med.", "Annu. Rev. Anim. Biosci.", "Front Vet. Sci.", "Vet. Microbiol.", "Vet. Res.", _x000D_
"Prev. Vet. Med.", "BMC Vet. Res.", "Microbiol. Resour. Announc", "Vet. Microbiol.", "J. Clin. Microbiol."), issue = c(NA, "11", NA, NA, NA, "3", NA, NA, "1–2", "3", "5", NA, NA, NA, "1–2", "1", NA, "1", "21", NA, "1"), first.page = c(NA, NA, NA, "173", NA, "213", NA, NA, "111", "155", "859", NA, "129", NA, "41", NA, "58", NA, NA, "149", "58"), unstructured = c(NA, NA, NA, NA, NA, NA, NA, "LI, Z.J.Y.X.L.W.W.P. (2022). Eliminating African Swine Fever Virues in Four Large Sow Herds by New Generation Test-Removal Technology in China from 2018 to 2019. International Pig Veterinary Conference,", _x000D_
NA, NA, NA, NA, NA, NA, NA, NA, NA, NA, NA, NA, NA))</t>
  </si>
  <si>
    <t>S0167587723002465</t>
  </si>
  <si>
    <t>list(date = c("2024-02-01", "2024-02-01", "2024-02-01", "2024-02-01", "2024-02-01", "2024-02-01"), content.version = c("tdm", "stm-asf", "stm-asf", "stm-asf", "stm-asf", "stm-asf"), delay.in.days = c(0, 0, 0, 0, 0, 0), URL = c("https://www.elsevier.com/tdm/userlicense/1.0/", "https://doi.org/10.15223/policy-017", "https://doi.org/10.15223/policy-037", "https://doi.org/10.15223/policy-012", "https://doi.org/10.15223/policy-029", "https://doi.org/10.15223/policy-004"))</t>
  </si>
  <si>
    <t>list(value = c("Elsevier", "Comparison of a novel rapid sampling method to serum and tonsil scraping to detect PRRSV in acutely infected sows", "Preventive Veterinary Medicine", "https://doi.org/10.1016/j.prevetmed.2023.106082", "article", "© 2023 Elsevier B.V. All rights reserved."), name = c("publisher", "articletitle", "journaltitle", "articlelink", "content_type", "copyright"), label = c("This article is maintained by", "Article Title", "Journal Title", "CrossRef DOI link to publisher maintained version", _x000D_
"Content Type", "Copyright"))</t>
  </si>
  <si>
    <t>Vaccines</t>
  </si>
  <si>
    <t>10.3390/vaccines9060594</t>
  </si>
  <si>
    <t>2076-393X</t>
  </si>
  <si>
    <t>2021-06-03</t>
  </si>
  <si>
    <t>594</t>
  </si>
  <si>
    <t>Comparison of Primary Virus Isolation in Pulmonary Alveolar Macrophages and Four Different Continuous Cell Lines for Type 1 and Type 2 Porcine Reproductive and Respiratory Syndrome Virus</t>
  </si>
  <si>
    <t>https://doi.org/10.3390/vaccines9060594</t>
  </si>
  <si>
    <t>&lt;jats:p&gt;Porcine Reproductive and Respiratory Syndrome Virus (PRRSV) has a highly restricted cellular tropism. In vivo, the virus primarily infects tissue-specific macrophages in the nose, lungs, tonsils, and pharyngeal lymphoid tissues. In vitro however, the MARC-145 cell line is one of the few PRRSV susceptible cell lines that are routinely used for in vitro propagation. Previously, several PRRSV non-permissive cell lines were shown to become susceptible to PRRSV infection upon expression of recombinant entry receptors (e.g., PK15Sn-CD163, PK15S10-CD163). In the present study, we examined the suitability of different cell lines as a possible replacement of primary pulmonary alveolar macrophages (PAM) cells for isolation and growth of PRRSV. The susceptibility of four different cell lines (PK15Sn-CD163, PK15S10-CD163, MARC-145, and MARC-145Sn) for the primary isolation of PRRSV from PCR positive sera (both PRRSV1 and PRRSV2) was compared with that of PAM. To find possible correlations between the cell tropism and the viral genotype, 54 field samples were sequenced, and amino acid residues potentially associated with the cell tropism were identified. Regarding the virus titers obtained with the five different cell types, PAM gave the highest mean virus titers followed by PK15Sn-CD163, PK15S10-CD163, MARC-145Sn, and MARC-145. The titers in PK15Sn-CD163 and PK15S10-CD163 cells were significantly correlated with virus titers in PAM for both PRRSV1 (p &amp;lt; 0.001) and PRRSV2 (p &amp;lt; 0.001) compared with MARC-145Sn (PRRSV1: p = 0.22 and PRRSV2: p = 0.03) and MARC-145 (PRRSV1: p = 0.04 and PRRSV2: p = 0.12). Further, a possible correlation between cell tropism and viral genotype was assessed using PRRSV whole genome sequences in a Genome-Wide-Association Study (GWAS). The structural protein residues GP2:187L and N:28R within PRRSV2 sequences were associated with their growth in MARC-145. The GP5:78I residue for PRRSV2 and the Nsp11:155F residue for PRRSV1 was linked to a higher replication on PAM. In conclusion, PK15Sn-CD163 and PK15S10-CD163 cells are phenotypically closely related to the in vivo target macrophages and are more suitable for virus isolation and titration than MARC-145/MARC-145Sn cells. The residues of PRRSV proteins that are potentially related with cell tropism will be further investigated in the future.&lt;/jats:p&gt;</t>
  </si>
  <si>
    <t>list(ORCID = c("https://orcid.org/0000-0002-3374-6605", "https://orcid.org/0000-0001-5367-9756", NA, "https://orcid.org/0000-0002-1694-2620", NA, "https://orcid.org/0000-0003-2849-5140", NA, NA, NA, NA, "https://orcid.org/0000-0002-6674-1157", "https://orcid.org/0000-0003-4528-541X", "https://orcid.org/0000-0001-5470-0713"), authenticated.orcid = c(FALSE, FALSE, NA, FALSE, NA, FALSE, NA, NA, NA, NA, FALSE, FALSE, FALSE), given = c("Jiexiong", "Nick", "Sebastiaan", "Dayoung", "Nathalie", "Ivan", "Jannes", _x000D_
"Philip", "Caroline", "Christian", "Chantale", "Carl A.", "Hans"), family = c("Xie", "Vereecke", "Theuns", "Oh", "Vanderheijden", "Trus", "Sauer", "Vyt", "Bonckaert", "Lalonde", "Provost", "Gagnon", "Nauwynck"), sequence = c("first", "additional", "additional", "additional", "additional", "additional", "additional", "additional", "additional", "additional", "additional", "additional", "additional"), affiliation.name = c("Laboratory of Virology, Faculty of Veterinary Medicine, Ghent University, 9820 Merelbeke, Belgium", _x000D_
NA, "PathoSense BV, 2500 Lier, Belgium", "Laboratory of Virology, Faculty of Veterinary Medicine, Ghent University, 9820 Merelbeke, Belgium", "Laboratory of Virology, Faculty of Veterinary Medicine, Ghent University, 9820 Merelbeke, Belgium", "Vaccine and Infectious Disease Organization (VIDO)—International Vaccine Centre, University of Saskatchewan, Saskatoon, SK S7N 5E3, Canada", "PathoSense BV, 2500 Lier, Belgium", "Dialab, Belsele, 9111 Sint-Niklaas, Belgium", "Animal Health Care Flanders (DGZ), 8820 Torhout, Belgium", _x000D_
"Swine and Poultry Infectious Diseases Research Center (CRIPA)—Fonds de Recherche du Québec, Faculté de Médecine Vétérinaire, Université de Montréal, St-Hyacinthe, QC J2S 2M2, Canada", "Swine and Poultry Infectious Diseases Research Center (CRIPA)—Fonds de Recherche du Québec, Faculté de Médecine Vétérinaire, Université de Montréal, St-Hyacinthe, QC J2S 2M2, Canada", "Swine and Poultry Infectious Diseases Research Center (CRIPA)—Fonds de Recherche du Québec, Faculté de Médecine Vétérinaire, Université de Montréal, St-Hyacinthe, QC J2S 2M2, Canada", _x000D_
NA), affiliation1.name = c(NA, "Laboratory of Virology, Faculty of Veterinary Medicine, Ghent University, 9820 Merelbeke, Belgium", NA, NA, NA, NA, NA, NA, NA, NA, NA, NA, "Laboratory of Virology, Faculty of Veterinary Medicine, Ghent University, 9820 Merelbeke, Belgium"), affiliation2.name = c(NA, "PathoSense BV, 2500 Lier, Belgium", NA, NA, NA, NA, NA, NA, NA, NA, NA, NA, "PathoSense BV, 2500 Lier, Belgium"))</t>
  </si>
  <si>
    <t>list(URL = "https://www.mdpi.com/2076-393X/9/6/594/pdf", content.type = "unspecified", content.version = "vor", intended.application = "similarity-checking")</t>
  </si>
  <si>
    <t>list(key = c("ref_1", "ref_2", "ref_3", "ref_4", "ref_5", "ref_6", "ref_7", "ref_8", "ref_9", "ref_10", "ref_11", "ref_12", "ref_13", "ref_14", "ref_15", "ref_16", "ref_17", "ref_18", "ref_19", "ref_20", "ref_21", "ref_22", "ref_23", "ref_24", "ref_25", "ref_26", "ref_27", "ref_28", "ref_29", "ref_30", "ref_31", "ref_32", "ref_33", "ref_34", "ref_35", "ref_36", "ref_37", "ref_38", "ref_39", "ref_40", "ref_41", "ref_42", "ref_43", "ref_44", "ref_45", "ref_46", "ref_47", "ref_48", "ref_49"), doi.asserted.by = c("crossref", _x000D_
"crossref", NA, "crossref", NA, "crossref", "crossref", "crossref", "crossref", "crossref", "crossref", "crossref", "crossref", "crossref", "crossref", "crossref", "crossref", "crossref", "crossref", "crossref", "crossref", "crossref", "crossref", "crossref", "crossref", "crossref", "crossref", "crossref", "crossref", "crossref", "crossref", "crossref", "crossref", "crossref", "crossref", "crossref", "crossref", "crossref", "crossref", "crossref", "crossref", NA, "crossref", "crossref", "crossref", _x000D_
"crossref", "crossref", "crossref", NA), first.page = c("2601", "1479", "1", "2030", "1", "8700", NA, "659", "2556", "46", "4312", "8094", "4546", "1445", "86", "5384", "9", "2483", "289", "281", "117", "477", "8207", NA, "2943", NA, "641", NA, NA, "121", "1327", "246", "493", "2666", "722", NA, NA, "216", "1160", NA, "163", "200", NA, NA, "116", NA, "12694", "1653", "1"), DOI = c("10.1007/s00705-018-3847-1", "10.1007/s00705-008-0146-2", NA, "10.1099/jgv.0.000859", NA, "10.1128/JVI.02551-09", "10.1186/1743-422X-11-42", _x000D_
"10.1007/s007050050662", "10.1016/S0264-410X(03)00047-1", "10.1016/j.vetmic.2018.06.021", "10.1128/JVI.76.9.4312-4320.2002", "10.1128/JVI.78.15.8094-8101.2004", "10.1128/JVI.77.8.4546-4557.2003", "10.1016/j.str.2003.09.018", "10.1016/j.virusres.2010.07.029", "10.1128/JVI.03216-15", "10.1016/S0378-1135(96)01347-8", "10.1007/s007050050256", "10.1007/s00705-006-0857-1", "10.1016/j.vetmic.2007.12.002", "10.1177/104063879200400201", "10.1007/BF01313785", "10.1128/JVI.77.15.8207-8215.2003", "10.1186/1743-422X-4-62", _x000D_
"10.1099/vir.0.2008/005009-0", "10.1038/srep25120", "10.1007/978-1-4615-1325-4_95", "10.1186/1472-6750-10-48", "10.1186/1746-6148-8-182", "10.1080/01652176.1991.9694296", "10.1099/0022-1317-81-5-1327", "10.1016/j.vetimm.2011.03.008", "10.1093/oxfordjournals.aje.a118408", "10.1093/bioinformatics/bty149", "10.1101/gr.215087.116", "10.1038/ncomms11307", "10.1128/JCM.00097-20", "10.1177/1040638720952411", "10.1093/bib/bbx108", "10.3390/v11010036", "10.1177/104063879300500204", NA, "10.1186/1743-422X-9-267", _x000D_
"10.1128/JCM.01757-20", "10.1016/j.vetimm.2012.05.008", "10.1371/journal.ppat.1000730", "10.1073/pnas.0403127101", "10.1128/JVI.80.4.1653-1661.2006", NA), article.title = c("Changes to taxonomy and the International Code of Virus Classification and Nomenclature ratified by the International Committee on Taxonomy of Viruses (2018)", "Definition of subtypes in the European genotype of porcine reproductive and respiratory syndrome virus: Nucleocapsid characteristics and geographical distribution in Europe", _x000D_
"Different clinical, virological, serological and tissue tropism outcomes of two new and one old Belgian type 1 subtype 1 porcine reproductive and respiratory virus (PRRSV) isolates", "Molecular cloning of porcine Siglec-3, Siglec-5 and Siglec-10, and identification of Siglec-10 as an alternative receptor for porcine reproductive and respiratory syndrome virus (PRRSV)", "Preferential use of Siglec-1 or Siglec-10 by type 1 and type 2 PRRSV strains to infect PK15S1–CD163 and PK15S10–CD163 cells", _x000D_
"Phylogeny-Based Evolutionary, Demographical, and Geographical Dissection of North American Type 2 Porcine Reproductive and Respiratory Syndrome Viruses", NA, "Current knowledge on the structural proteins of porcine reproductive and respiratory syndrome (PRRS) virus: Comparison of the North American and European isolates", "Safety and protective efficacy of porcine reproductive and respiratory syndrome recombinant virus vaccines in young pigs", "Adaptions of field PRRSVs in Marc-145 cells were determined by variations in the minor envelope proteins GP2a-GP3", _x000D_
"Involvement of the Matrix Protein in Attachment of Porcine Reproductive and Respiratory Syndrome Virus to a Heparinlike Receptor on Porcine Alveolar Macrophages", "Porcine Arterivirus Infection of Alveolar Macrophages Is Mediated by Sialic Acid on the Virus", "Homo-Oligomerization of the Porcine Reproductive and Respiratory Syndrome Virus Nucleocapsid Protein and the Role of Disulfide Linkages", "Structure of the Nucleocapsid Protein of Porcine Reproductive and Respiratory Syndrome Virus", "The structural biology of PRRSV", _x000D_
"Porcine Reproductive and Respiratory Syndrome Virus Nucleocapsid Protein Interacts with Nsp9 and Cellular DHX9 To Regulate Viral RNA Synthesis", "Virus quantification and identification of cellular targets in the lungs and lymphoid tissues of pigs at different time intervals after inoculation with porcine reproductive and respiratory syndrome virus (PRRSV)", "Effects of origin and state of differentiation and activation of mono-cytes/macrophages on their susceptibility to porcine reproductive and respiratory syndrome virus (PRRSV)", _x000D_
"Porcine reproductive and respiratory syndrome virus productively infects monocyte-derived dendritic cells and compromises their antigen-presenting ability", "Phenotypic and functional modulation of bone marrow-derived dendritic cells by porcine reproductive and respiratory syndrome virus", "Isolation of Swine Infertility and Respiratory Syndrome Virus (Isolate ATCC VR-2332) in North America and Experimental Reproduction of the Disease in Gnotobiotic Pigs", "Enhanced replication of porcine reproductive and respiratory syn-drome (PRRS) virus in a homogeneous subpopulation of MA-104 cell line", _x000D_
"Involvement of Sialoadhesin in Entry of Porcine Reproductive and Respiratory Syndrome Virus into Porcine Alveolar Macrophages", NA, "Sialoadhesin and CD163 join forces during entry of the porcine reproductive and respiratory syndrome virus", NA, "Cloning and Identification of MARC-145 Cell Proteins Binding to 3’ UTR and Partial Nucleoprotein Gene of Porcine Reproductive and Respiratory Syndrome Virus", NA, NA, "Mystery swine disease in the Netherlands: The isolation of Lelystad virus", "Effect of cellular changes and onset of humoral immunity on the replication of porcine reproductive and respiratory syndrome virus in the lungs of pigs", _x000D_
"Porcine reproductive and respiratory syndrome virus (PRRSV)-specific mAbs: Supporting diagnostics and providing new insights into the antigenic properties of the virus", "A simple method of estimating fifty per cent endpoints", "NanoPack: Visualizing and processing long-read sequencing data", "Canu: Scalable and accurate long-read assembly via adaptivek-mer weighting and repeat separation", NA, NA, "Porcine reproductive and respiratory syndrome virus whole-genome sequencing efficacy with field clinical samples using a poly(A)-tail viral genome purification method", _x000D_
"MAFFT online service: Multiple sequence alignment, interactive sequence choice and visualization", NA, "Comparison of Porcine Alveolar Macrophages and CL 2621 for the Detection of Porcine Reproductive and Respiratory Syndrome (PRRS) Virus and Anti-PRRS Antibody", "Comparative infection efficiency of Porcine reproductive and respiratory syndrome virus field isolates on MA104 cells and porcine alveolar macrophages", NA, NA, "Effect of the host cell line on the vaccine efficacy of an attenuated porcine reproductive and respiratory syndrome virus", _x000D_
NA, "Major genetic marker of nidoviruses encodes a replicative endoribonuclease", "Site-Directed Mutagenesis of the Nidovirus Replicative Endoribonuclease NendoU Exerts Pleiotropic Effects on the Arterivirus Life Cycle", "Nonstructural protein 11 (nsp11) of porcine reproductive and respiratory syndrome virus (PRRSV) promotes PRRSV infection in MARC-145 cells"), volume = c("163", "153", "46", "98", "49", "84", NA, "145", "21", "222", "76", "78", "77", "11", "154", "90", "56", "142", "152", "129", _x000D_
"4", "133", "77", NA, "89", NA, "494", NA, NA, "13", "81", "141", "27", "34", "27", NA, NA, "33", "20", NA, "5", "73", NA, NA, "148", NA, "101", "80", "12"), author = c("King", "Stadejek", "Frydas", "Xie", "Xie", "Shi", NA, "Dea", "Verheije", "Zhang", "Delputte", "Delputte", "Wootton", "Doan", "Dokland", "Liu", "Duan", "Duan", "Wang", "Chang", "Collins", "Kim", "Vanderheijden", NA, "Delputte", NA, "Shanmukhappa", NA, NA, "Wensvoort", "Labarque", "Costers", "Reed", "Schultz", "Koren", NA, NA, "Gagnon", _x000D_
"Katoh", NA, "Bautista", "Spronk", NA, NA, "Husmann", NA, "Ivanov", "Posthuma", "Shi"), year = c("2018", "2008", "2015", "2017", "2018", "2010", NA, "2000", "2003", "2018", "2002", "2004", "2003", "2003", "2010", "2016", "1997", "1997", "2007", "2008", "1992", "1993", "2003", NA, "2008", NA, "2001", NA, NA, "1991", "2000", "2011", "1938", "2018", "2017", NA, NA, "2021", "2019", NA, "1993", "2009", NA, NA, "2012", NA, "2004", "2006", "2016"), journal.title = c("Arch. Virol.", "Arch. Virol.", "Veter. Res.", _x000D_
"J. Gen. Virol.", "Veter. Res.", "J. Virol.", NA, "Arch. Virol.", "Vaccine", "Veter. Microbiol.", "J. Virol.", "J. Virol.", "J. Virol.", "Structure", "Virus Res.", "J. Virol.", "Vet. Microbiol.", "Arch. Virol.", "Arch. Virol.", "Veter. Microbiol.", "J. Veter. Diagn. Investig.", "Arch. Virol.", "J. Virol.", NA, "J. Gen. Virol.", NA, "Adv. Exp. Med. Biol.", NA, NA, "Vet. Q.", "Microbiology", "Veter. Immunol. Immunopathol.", "Am. J. Epidemiol.", "Bioinformatics", "Genome Res.", NA, NA, "J. Veter. Diagn. Investig.", _x000D_
"Brief. Bioinform.", NA, "J. Veter. Diagn. Investig.", "Can. J. Veter. Res. Rev. Can. Rech. Veter.", NA, NA, "Veter. Immunol. Immunopathol.", NA, "Proc. Natl. Acad. Sci. USA", "J. Virol.", "BMC Veter. Res."), unstructured = c(NA, NA, NA, NA, NA, NA, "Lu, Z.H., Brown, A., Wilson, A.D., Calvert, J.G., Balasch, M., Fuentes-Utrilla, P., Loecherbach, J., Turner, F., Talbot, R., and Archibald, A.L. (2014). Genomic variation in macrophage-cultured European porcine reproductive and respiratory syndrome virus Olot/91 revealed using ultra-deep next generation sequencing. Virol. J., 11.", _x000D_
NA, NA, NA, NA, NA, NA, NA, NA, NA, NA, NA, NA, NA, NA, NA, NA, "Shanmukhappa, K., Kim, J.-K., and Kapil, S. (2007). Role of CD151, A tetraspanin, in porcine reproductive and respiratory syndrome virus infection. Virol. J., 4.", NA, "Gao, J., Xiao, S., Xiao, Y., Wang, X., Zhang, C., Zhao, Q., Nan, Y., Huang, B., Liu, H., and Liu, N. (2016). MYH9 is an Essential Factor for Porcine Reproductive and Respiratory Syndrome Virus Infection. Sci. Rep., 6.", NA, "Delrue, I., Van Gorp, H., Van Doorsselaere, J., Delputte, P.L., and Nauwynck, H.J. (2010). Susceptible cell lines for the production of porcine reproductive and respiratory syndrome virus by stable transfection of sialoadhesin and CD163. BMC Biotechnol., 10.", _x000D_
"Geldhof, M.F., Vanhee, M., Van Breedam, W., Van Doorsselaere, J., Karniychuk, U.U., and Nauwynck, H.J. (2012). Comparison of the efficacy of autogenous inactivated Porcine Reproductive and Respiratory Syndrome Virus (PRRSV) vaccines with that of commercial vaccines against homologous and heterologous challenges. BMC Veter. Res., 8.", NA, NA, NA, NA, NA, NA, "Sović, I., Šikić, M., Wilm, A., Fenlon, S.N., Chen, S., and Nagarajan, N. (2016). Fast and sensitive mapping of nanopore sequencing reads with GraphMap. Nat. Commun., 7.", _x000D_
"LaLonde, C., Provost, C., and Gagnon, C.A. (2020). Whole-Genome Sequencing of Porcine Reproductive and Respiratory Syndrome Virus from Field Clinical Samples Improves the Genomic Surveillance of the Virus. J. Clin. Microbiol., 58.", NA, NA, "Xie, J., Trus, I., Oh, D., Kvisgaard, L.K., Rappe, J.C.F., Ruggli, N., Vanderheijden, N., Larsen, L.E., Lefèvre, F., and Nauwynck, H.J. (2019). A Triple Amino Acid Substitution at Position 88/94/95 in Glycoprotein GP2a of Type 1 Porcine Reproductive and Respiratory Syndrome Virus (PRRSV1) Is Responsible for Adaptation to MARC-145 Cells. Viruses, 11.", _x000D_
NA, NA, "Provost, C., Jia, J.J., Music, N., Lévesque, C., Lebel, M.È., Del Castillo, J.R., Jacques, M., and Gagnon, C.A. (2012). Identification of a new cell line permissive to porcine reproductive and respiratory syndrome virus infection and replication which is phenotypically distinct from MARC-145 cell line. Virol. J., 9.", "Yim-Im, W., Huang, H., Park, J., Wang, C., Calzada, G., Gauger, P., Harmon, K., Main, R., and Zhang, J. (2020). Comparison of ZMAC and MARC-145 Cell Lines for Improving Porcine Reproductive and Respiratory Syndrome Virus Isolation from Clinical Samples. J. Clin. Microbiol., 59.", _x000D_
NA, "Van Breedam, W., Van Gorp, H., Zhang, J.Q., Crocker, P.R., Delputte, P.L., and Nauwynck, H.J. (2010). The M/GP5 Glycoprotein Complex of Porcine Reproductive and Respiratory Syndrome Virus Binds the Sialoadhesin Receptor in a Sialic Acid-Dependent Manner. PLoS Pathog., 6.", NA, NA, NA))</t>
  </si>
  <si>
    <t>vaccines9060594</t>
  </si>
  <si>
    <t>list(date = "2021-06-03", content.version = "vor", delay.in.days = 0, URL = "https://creativecommons.org/licenses/by/4.0/")</t>
  </si>
  <si>
    <t>2008-06</t>
  </si>
  <si>
    <t>10.1016/j.vetmic.2007.12.011</t>
  </si>
  <si>
    <t>217-235</t>
  </si>
  <si>
    <t>Ante mortem diagnosis of paratuberculosis: A review of accuracies of ELISA, interferon-γ assay and faecal culture techniques</t>
  </si>
  <si>
    <t>list(given = c("S.S.", "N."), family = c("Nielsen", "Toft"), sequence = c("first", "additional"))</t>
  </si>
  <si>
    <t>list(URL = c("https://api.elsevier.com/content/article/PII:S0378113507006451?httpAccept=text/xml", "https://api.elsevier.com/content/article/PII:S0378113507006451?httpAccept=text/plain"), content.type = c("text/xml", "text/plain"), content.version = c("vor", "vor"), intended.application = c("text-mining", "text-mining"))</t>
  </si>
  <si>
    <t>list(key = c("10.1016/j.vetmic.2007.12.011_bib1", "10.1016/j.vetmic.2007.12.011_bib2", "10.1016/j.vetmic.2007.12.011_bib3", "10.1016/j.vetmic.2007.12.011_bib4", "10.1016/j.vetmic.2007.12.011_bib5", "10.1016/j.vetmic.2007.12.011_bib6", "10.1016/j.vetmic.2007.12.011_bib7", "10.1016/j.vetmic.2007.12.011_bib8", "10.1016/j.vetmic.2007.12.011_bib9", "10.1016/j.vetmic.2007.12.011_bib10", "10.1016/j.vetmic.2007.12.011_bib11", "10.1016/j.vetmic.2007.12.011_bib12", "10.1016/j.vetmic.2007.12.011_bib13", "10.1016/j.vetmic.2007.12.011_bib14", _x000D_
"10.1016/j.vetmic.2007.12.011_bib15", "10.1016/j.vetmic.2007.12.011_bib16", "10.1016/j.vetmic.2007.12.011_bib17", "10.1016/j.vetmic.2007.12.011_bib18", "10.1016/j.vetmic.2007.12.011_bib19", "10.1016/j.vetmic.2007.12.011_bib20", "10.1016/j.vetmic.2007.12.011_bib21", "10.1016/j.vetmic.2007.12.011_bib22", "10.1016/j.vetmic.2007.12.011_bib23", "10.1016/j.vetmic.2007.12.011_bib24", "10.1016/j.vetmic.2007.12.011_bib25", "10.1016/j.vetmic.2007.12.011_bib26", "10.1016/j.vetmic.2007.12.011_bib27", "10.1016/j.vetmic.2007.12.011_bib28", _x000D_
"10.1016/j.vetmic.2007.12.011_bib29", "10.1016/j.vetmic.2007.12.011_bib30", "10.1016/j.vetmic.2007.12.011_bib31", "10.1016/j.vetmic.2007.12.011_bib32", "10.1016/j.vetmic.2007.12.011_bib33", "10.1016/j.vetmic.2007.12.011_bib34", "10.1016/j.vetmic.2007.12.011_bib35", "10.1016/j.vetmic.2007.12.011_bib36", "10.1016/j.vetmic.2007.12.011_bib37", "10.1016/j.vetmic.2007.12.011_bib38", "10.1016/j.vetmic.2007.12.011_bib39", "10.1016/j.vetmic.2007.12.011_bib40", "10.1016/j.vetmic.2007.12.011_bib41", "10.1016/j.vetmic.2007.12.011_bib42", _x000D_
"10.1016/j.vetmic.2007.12.011_bib43", "10.1016/j.vetmic.2007.12.011_bib44", "10.1016/j.vetmic.2007.12.011_bib45", "10.1016/j.vetmic.2007.12.011_bib46", "10.1016/j.vetmic.2007.12.011_bib47", "10.1016/j.vetmic.2007.12.011_bib48", "10.1016/j.vetmic.2007.12.011_bib49", "10.1016/j.vetmic.2007.12.011_bib50", "10.1016/j.vetmic.2007.12.011_bib51", "10.1016/j.vetmic.2007.12.011_bib52", "10.1016/j.vetmic.2007.12.011_bib53", "10.1016/j.vetmic.2007.12.011_bib54", "10.1016/j.vetmic.2007.12.011_bib55", "10.1016/j.vetmic.2007.12.011_bib56", _x000D_
"10.1016/j.vetmic.2007.12.011_bib57", "10.1016/j.vetmic.2007.12.011_bib58", "10.1016/j.vetmic.2007.12.011_bib59", "10.1016/j.vetmic.2007.12.011_bib60", "10.1016/j.vetmic.2007.12.011_bib61", "10.1016/j.vetmic.2007.12.011_bib62", "10.1016/j.vetmic.2007.12.011_bib63", "10.1016/j.vetmic.2007.12.011_bib64", "10.1016/j.vetmic.2007.12.011_bib65", "10.1016/j.vetmic.2007.12.011_bib66", "10.1016/j.vetmic.2007.12.011_bib67", "10.1016/j.vetmic.2007.12.011_bib68", "10.1016/j.vetmic.2007.12.011_bib69", "10.1016/j.vetmic.2007.12.011_bib70", _x000D_
"10.1016/j.vetmic.2007.12.011_bib71", "10.1016/j.vetmic.2007.12.011_bib72", "10.1016/j.vetmic.2007.12.011_bib73", "10.1016/j.vetmic.2007.12.011_bib74", "10.1016/j.vetmic.2007.12.011_bib75", "10.1016/j.vetmic.2007.12.011_bib76", "10.1016/j.vetmic.2007.12.011_bib77", "10.1016/j.vetmic.2007.12.011_bib78"), first.page = c("2229", "613", "142", "233", "25", "465", "1956", "1155", "618", "183", "272", "685", "1912", "10", "363", "355", "357", "837", "86", "409", "3", "1401", "91", "233", "424", "107", _x000D_
"233", "850", "133", "43", "164", "569", "219", "151", "171", "1492", "56", "119", "97", "50", "448", NA, "105", "252", "305", "193", "629", "863", "2108", "4557", "569", "620", "164", "191", "896", "20", "57", "135", "553", "890", "235", "1134", "148", "185", "465", "525", "1312", "905", "488", "355", "129", "3038", "5130", "168", "387", "71", NA, "577"), article.title = c("Isolation of specific peptides from Mycobacterium paratuberculosis protoplasm and their use in an enzyme-linked immunosorbent assay for detection of paratuberculosis (Johne's disease) in cattle", _x000D_
"Diagnostic accuracy of a Mycobacterium phlei-absorbed serum enzyme-linked immunosorbent assay for diagnosis of bovine paratuberculosis in dairy cows", "Economic losses due to paratuberculosis in dairy cattle", "Use of age and milk production data to improve the ability of enzyme-linked immunosorbent assay test results to predict Mycobacterium avium ssp. paratuberculosis fecal culture status", "A comparison of the interferon gamma assay with the absorbed ELISA for the diagnosis of Johne's disease in cattle", _x000D_
"Evaluation of an enzyme-linked immunosorbent assay for diagnosis of paratuberculosis in goats", "Abolish Mycobacterium paratuberculosis strain 18", "Comparison of proteosomes and antigenicities of secreted and cellular proteins produced by Mycobacterium paratuberculosis", "Comparison of the absorbed ELISA and agar gel immunodiffusion test with clinicopathological findings in ovine clinical paratuberculosis", "Paratuberculosis in cattle: a comparison of three serologic tests with results of fecal culture", _x000D_
"Evaluation of a commercial enzyme-linked immunosorbent assay for Johne's disease", "Evaluation of five antibody detection tests for diagnosis of bovine paratuberculosis", "Consensus recommendations on diagnostic testing for the detection of paratuberculosis in cattle in the United States", "Statistical evaluation of ELISA methods for testing caprine paratuberculosis", "Susceptibility to Johne's disease in relation to age", "A Johne's disease survey", "Comparative sensitivity of various faecal culture methods and ELISA in dairy cattle herds with endemic Johne's disease", _x000D_
"A highly sensitive and subspecies-specific surface antigen enzyme-linked immunosorbent assay for diagnosis of Johne's disease", "An evaluation of diagnostic tests for Johne's disease in cattle", "Detection of Mycobacterium avium subspecies paratuberculosis in Swiss dairy cattle by culture and serology", "Epidemiologic issues in the validation of veterinary diagnostic tests", "Immunoglobulin G1 enzyme-linked immunosorbent assay for diagnosis of Johne's disease in red deer (Cervus elaphus)", "Evaluation of a Pourquier ELISA kit in relation to agar gel immunodiffusion (AGID) test for assessment of the humoral immune response in sheep and goats with and without Mycobacterium paratuberculosis infection", _x000D_
"Detection of Mycobacterium avium subsp. paratuberculosis in ovine tissues and blood by the polymerase chain reaction", "Evaluation of enzyme-linked immunosorbent assays performed on milk and serum samples for detection of paratuberculosis in lactating dairy cows", "Comparison of a complement fixation test, a gel diffusion test and two absorbed and unabsorbed ELISAs for the diagnosis of paratuberculosis in sheep", "Infection rates in reactors to an absorbed ELISA used in a test and cull program for bovine Johne's disease", _x000D_
"Sensitivity and specificity of two serological tests for the detection of ovine paratuberculosis", NA, "Longitudinal study of interferon-gamma, serum antibody and milk antibody responses in cattle infected with Mycobacterium avium subsp. paratuberculosis", "Effect of a test and control program for Johne's disease in Victorian beef herds 1992–2002", "Estimate of the sensitivity of an ELISA used to detect Johne's disease in Victorian dairy cattle herds", "Evaluation of two absorbed enzyme-linked immunosorbent assays and a complement fixation test as replacements for fecal culture in the detection of cows shedding Mycobacterium avium subspecies paratuberculosis", _x000D_
"Control of Mycobacterium avium subsp. paratuberculosis infection in agricultural species", "Evaluation of serum and milk ELISAs for paratuberculosis in Danish dairy cattle", "Differential changes in heat shock protein-, lipoarabinomannan-, and purified protein derivative-specific immunoglobulin G1 and G2 isotype responses during bovine Mycobacterium avium subsp. paratuberculosis infection", "Bayesian estimation of sensitivity and specificity of serum ELISA and faecal culture for diagnosis of paratuberculosis in Greek dairy sheep and goats", _x000D_
"Relationship between antibodies against Mycobacterium avium subsp. paratuberculosis in milk and shape of lactation curves", "A stochastic model simulating paratuberculosis in a dairy herd", "Sequential bacteriologic observations in relation to cell-mediated and humoral antibody responses of cattle infected with Mycobacterium paratuberculosis and maintained on normal or high iron intake", "Comparison of milk and serum enzyme-linked immunosorbent assays for diagnosis of Mycobacterium avium subspecies paratuberculosis infection in dairy cattle", _x000D_
NA, "Evaluation of three ELISAs for Mycobacterium avium subsp. paratuberculosis using tissue and fecal culture as comparison standards", "An evaluation of selected screening tests for bovine paratuberculosis", "A modified ELISA for the detection of goats infected with Mycobacterium paratuberculosis", "The sensitivity and specificity of a modified ELISA for the diagnosis of Johne's disease from a field trial in cattle", "Use of an enzyme-linked immunosorbent assay for serodiagnosis of clinical paratuberculosis in goats. Study by Western blotting of false-positive reactions", _x000D_
"Enzyme-linked immunosorbent assay for detection of antibodies against Mycobacterium paratuberculosis in goats", "Genetic variation and heritability of the antibody response to Mycobacterium avium subsp. paratuberculosis in Danish Holstein cows", "Age at occurrence of Mycobacterium avium subsp. paratuberculosis in naturally infected dairy cows", "Age-specific characteristics of ELISA and fecal culture for purpose specific testing for paratuberculosis", "Purpose-related interpretation of diagnostic test-information used for bovine paratuberculosis.", _x000D_
"Comparison of two enzyme-linked immunosorbent assays for serologic diagnosis of paratuberculosis (Johne's disease) in cattle using different subspecies strains of Mycobacterium avium", "Maximum-likelihood estimation of sensitivity and specificity of ELISAs and faecal culture for diagnosis of paratuberculosis", "Contribution of environmental mycobacteria to false-positive serum ELISA results for paratuberculosis", "Application of different methods for the diagnosis of paratuberculosis in a dairy cattle herd in Argentina", _x000D_
"An estimate of specificity for a Johne's disease absorbed ELISA in northern Australian cattle", "Comparison of serological tests and faecal culture for the detection of Mycobacterium avium subsp. paratuberculosis infection in cattle and analysis of the antigens involved", "Sensitivity and specificity of the agar-gel-immunodiffusion test, ELISA and the skin test for detection of paratuberculosis in United States Midwest sheep populations", "Association of fecal shedding of mycobacteria with high ELISA-determined seroprevalence for paratuberculosis in beef herds", _x000D_
"Evaluation of an absorbed ELISA and an agar-gel immuno-diffusion test for ovine paratuberculosis in sheep in Australia", "Evaluation of four serological tests for bovine paratuberculosis", "Evaluation of conventional and radiometric fecal culture and a commercial DNA probe for diagnosis of Mycobacterium paratuberculosis infections in cattle", "Diagnostic performance of two serologic tests and fecal culture for subclinical paratuberculosis, and associations with production", "Transitions in immune responses to Mycobacterium paratuberculosis", _x000D_
"Relationships between fecal culture, ELISA, and bulk tank milk test results for Johne's disease in US dairy herds", "Isolation of Mycobacterium paratuberculosis after oral inoculation in uninfected animals", "Diagnosis of paratuberculosis in dairy cattle, using enzyme-linked immunosorbent assay for detection of antibodies against Mycobacterium paratuberculosis in milk", "Evaluation of a commercial enzyme-linked immunosorbent assay for the diagnosis of paratuberculosis in dairy cattle", "Experimental Johne's disease in cattle", _x000D_
"Comparison of IS900 tissue PCR, bacterial culture, johnin and serological tests for diagnosis of naturally occurring paratuberculosis in goats", "Estimating receiver operating characteristic curves with covariates when there is no perfect reference test for diagnosis of Johne's disease", "Early induction of humoral and cellular immune responses during experimental Mycobacterium avium subsp. paratuberculosis infection of calves", "Distribution of M. paratuberculosis in tissues of cattle from herds infected with Johne's disease", _x000D_
"ELISA and fecal culture for paratuberculosis (Johne's disease): sensitivity and specificity of each method", "Specificity of absorbed ELISA and agar gel immuno-diffusion tests for paratuberculosis in goats with observations about use of these tests in infected goats", "Eradication of infectious diseases: a critical study", "Evaluation of enzyme-linked immunosorbent assay in comparison with complement fixation test for the diagnosis of subclinical paratuberculosis in cattle"), volume = c("44", "30", _x000D_
"121", "18", "69", "55", "31", "13", "139", "19", "29", "12", "229", "2", "65", "63", "77", "13", "52", "146", "45", "12", "115", "57", "226", "41", "82", "78", NA, "104", "82", "82", "14", "20", "58", "69", "76", "62", "78", "66", "18", NA, "110", "55", "66", "25", "12", "52", "87", "89", "89", NA, "13", "53", "230", "50", "80", "66", "37", "230", "61", "30", "56", "13", "77", "85", "53", "55", "7", "63", "116", "89", "71", NA, "77", "81", "vol. 2", "53"), author = c("Abbas", "Bech-Nielsen", "Benedictus", _x000D_
"Berghaus", "Billman-Jacobe", "Burnside", "Chiodini", "Cho", "Clarke", "Colgrove", "Collins", "Collins", "Collins", "Dimareli-Malli", "Doyle", "Doyle", "Eamens", "Eda", "Egan", "Glanemann", "Greiner", "Griffin", "Gumber", "Gwozdz", "Hendrick", "Hilbink", "Holmes", "Hope", NA, "Huda", "Jubb", "Jubb", "Kalis", "Kennedy", "Klausen", "Koets", "Kostoulas", "Kudahl", "Kudahl", "Lepper", "Lombard", "Martin", "McKenna", "McNab", "Milner", "Milner", "Molina Caballero", "Molina", "Mortensen", "Nielsen", "Nielsen", _x000D_
"Nielsen", "Nielsen", "Nielsen", "Osterstock", "Paolicchi", "Pitt", "Reichel", "Robbe-Austerman", "Roussel", "Sergeant", "Sockett", "Sockett", "Spangler", "Stabel", "Stabel", "Sweeney", "Sweeney", "Sweeney", "Taylor", "Tripathi", "Wang", "Waters", "Whitlock", "Whitlock", "Whittington", "Yekutiel", "Yokomizo"), year = c("1983", "1992", "1987", "2006", "1992", "1994", "1993", "2006", "1996", "1989", "1991", "2005", "2006", "2004", "1953", "1951", "2000", "2006", "1999", "2004", "2000", "2005", "2006", _x000D_
"1997", "2005", "1994", "2004", "2000", "2004", "2004", "2004", "2004", "2002", "2001", "2003", "2001", "2006", "2004", "2007", "1989", "2006", "1987", "2005", "1991", "1989", "1990", "1993", "1991", "2004", "2006", "2006", "2006", "2001", "2002", "2007", "2003", "2002", "1999", "2006", "2007", "2003", "1992", "1992", "1992", "2000", "2002", "1992", "1994", "1995", "1953", "2006", "2006", "2003", "1996", "2000", "2003", "1980", "1991"), journal.title = c("Am. J. Vet. Res.", "J. Clin. Microbiol.", _x000D_
"Vet. Rec.", "J. Vet. Diagn. Invest.", "Aust. Vet. J.", "Am. J. Vet. Res.", "J. Clin. Microbiol.", "Clin. Vacc. Immunol.", "Vet. Rec.", "Vet. Microbiol.", "J. Clin. Microbiol.", "Clin. Diagn. Lab. Immunol.", "J. Am. Vet. Med. Assoc.", "Int. J. Appl. Res. Vet. Med.", "Vet. Rec.", "Vet. Rec.", "Vet. Microbiol.", "Clin. Vacc. Immunol.", "Irish Vet. J.", "Schweiz. Arch. Tierheilkd.", "Prev. Vet. Med.", "Clin. Diagn. Lab. Immunol.", "Vet. Microbiol.", "Vet. Microbiol.", "J. Am. Vet. Med. Assoc.", "Vet. Microbiol.", _x000D_
"Aust. Vet. J.", "Aust. Vet. J.", NA, "Vet. Microbiol.", "Aust. Vet. J.", "Aust. Vet. J.", "J. Vet. Diagn. Invest.", "Rev. Sci. Tech. Off. Int. Epiz.", "Prev. Vet. Med.", "Infect. Immun.", "Prev. Vet. Med.", "Prev. Vet. Med.", "Prev. Vet. Med.", "Aust. Vet. J.", "J. Vet. Diagn. Invest.", NA, "Vet. Microbiol.", "Can. J. Vet. Res.", "Aust. Vet. J.", "Vet. Microbiol.", "Rev. Sci. Tech. Off. Int. Epiz.", "Am. J. Vet. Res.", "J. Dairy Sci.", "J. Dairy Sci.", "J. Dairy Sci.", NA, "J. Vet. Diagn. Invest.", _x000D_
"Prev. Vet. Med.", "J. Am. Vet. Med. Assoc.", "J. Vet. Med. B", "Aust. Vet. J.", "Vet. Microbiol.", "Vet. Res.", "J. Am. Vet. Med. Assoc.", "Prev. Vet. Med.", "J. Clin. Microbiol.", "Can. J. Vet. Res.", "Prev. Vet. Med.", "Vet. Microbiol.", "J. Dairy Sci.", "Am. J. Vet. Res.", "Am. J. Vet. Res.", "J. Vet. Diagn. Invest.", "J. Comp. Pathol.", "Vet. Microbiol.", "J. Dairy Sci.", "Infect. Immun.", NA, "Vet. Microbiol.", "Aust. Vet. J.", NA, "J. Vet. Med. Sci."), doi.asserted.by = c(NA, "crossref", "crossref", _x000D_
"crossref", "crossref", "crossref", "crossref", "crossref", NA, "crossref", "crossref", "crossref", "crossref", NA, NA, "crossref", "crossref", "crossref", NA, "crossref", "crossref", "crossref", "crossref", "crossref", "crossref", "crossref", "crossref", "crossref", NA, "crossref", "crossref", "crossref", "crossref", "crossref", "crossref", "crossref", "crossref", "crossref", "crossref", "crossref", "crossref", NA, "crossref", NA, "crossref", "crossref", "crossref", "crossref", "crossref", "crossref", _x000D_
"crossref", NA, "crossref", "crossref", "crossref", "crossref", "crossref", "crossref", "crossref", "crossref", "crossref", "crossref", NA, "crossref", "crossref", "crossref", "crossref", "crossref", "crossref", "crossref", "crossref", "crossref", "crossref", NA, "crossref", "crossref", NA, "crossref"), DOI = c(NA, "10.1128/JCM.30.3.613-618.1992", "10.1136/vr.121.7.142", "10.1177/104063870601800301", "10.1111/j.1751-0813.1992.tb07426.x", "10.2460/ajvr.1994.55.04.465", "10.1128/JCM.31.7.1956-1958.1993", _x000D_
"10.1128/CVI.00058-06", NA, "10.1016/0378-1135(89)90083-7", "10.1128/JCM.29.2.272-276.1991", "10.1128/CDLI.12.6.685-692.2005", "10.2460/javma.229.12.1912", NA, NA, "10.1136/vr.63.20.355", "10.1016/S0378-1135(00)00321-7", "10.1128/CVI.00148-06", NA, "10.1024/0036-7281.146.9.409", "10.1016/S0167-5877(00)00114-8", "10.1128/CDLI.12.12.1401-1409.2005", "10.1016/j.vetmic.2006.01.003", "10.1016/S0378-1135(97)00136-3", "10.2460/javma.2005.226.424", "10.1016/0378-1135(94)90140-6", "10.1111/j.1751-0813.2004.tb12687.x", _x000D_
"10.1111/j.1751-0813.2000.tb10508.x", NA, "10.1016/j.vetmic.2004.08.011", "10.1111/j.1751-0813.2004.tb12649.x", "10.1111/j.1751-0813.2004.tb11206.x", "10.1177/104063870201400305", "10.20506/rst.20.1.1274", "10.1016/S0167-5877(03)00047-3", "10.1128/IAI.69.3.1492-1498.2001", "10.1016/j.prevetmed.2006.04.006", "10.1016/j.prevetmed.2003.11.008", "10.1016/j.prevetmed.2006.05.015", "10.1111/j.1751-0813.1989.tb03015.x", "10.1177/104063870601800504", NA, "10.1016/j.vetmic.2005.07.010", NA, "10.1111/j.1751-0813.1989.tb13963.x", _x000D_
"10.1016/0378-1135(90)90076-8", "10.20506/rst.12.2.712", "10.2460/ajvr.1991.52.06.863", "10.3168/jds.S0022-0302(04)70029-6", "10.3168/jds.S0022-0302(06)72505-X", "10.3168/jds.S0022-0302(06)72120-8", NA, "10.1177/104063870101300213", "10.1016/S0167-5877(01)00280-X", "10.2460/javma.230.6.896", "10.1046/j.1439-0450.2003.00606.x", "10.1111/j.1751-0813.2002.tb12836.x", "10.1016/S0378-1135(98)00311-3", "10.1051/vetres:2006018", "10.2460/javma.230.6.890", "10.1016/j.prevetmed.2003.08.010", "10.1128/JCM.30.5.1134-1139.1992", _x000D_
NA, "10.1016/0167-5877(92)90103-M", "10.1016/S0378-1135(00)00331-X", "10.3168/jds.S0022-0302(02)74104-0", "10.2460/ajvr.1992.53.08.1312", "10.2460/ajvr.1994.55.07.905", "10.1177/104063879500700411", "10.1016/S0368-1742(53)80037-8", "10.1016/j.vetmic.2006.03.017", "10.3168/jds.S0022-0302(06)72577-2", "10.1128/IAI.71.9.5130-5138.2003", NA, "10.1016/S0378-1135(00)00324-2", "10.1111/j.1751-0813.2003.tb11437.x", NA, "10.1292/jvms.53.577"), series.title = c(NA, NA, NA, NA, NA, NA, NA, NA, NA, NA, NA, NA, _x000D_
NA, NA, NA, NA, NA, NA, NA, NA, NA, NA, NA, NA, NA, NA, NA, NA, "Introduction to Veterinary Epidemiology", NA, NA, NA, NA, NA, NA, NA, NA, NA, NA, NA, NA, "Veterinary Epidemiology", NA, NA, NA, NA, NA, NA, NA, NA, NA, "Proceedings of the 11th International Symposium on Veterinary Epidemiology and Economics", NA, NA, NA, NA, NA, NA, NA, NA, NA, NA, NA, NA, NA, NA, NA, NA, NA, NA, NA, NA, NA, "Proceedings of the Fifth International Colloquium on Paratuberculosis", NA, NA, NA, NA))</t>
  </si>
  <si>
    <t>S0378113507006451</t>
  </si>
  <si>
    <t>list(date = "2008-06-01", content.version = "tdm", delay.in.days = 0, URL = "https://www.elsevier.com/tdm/userlicense/1.0/")</t>
  </si>
  <si>
    <t>10.1016/j.tvjl.2022.105786</t>
  </si>
  <si>
    <t>105786</t>
  </si>
  <si>
    <t>Characteristics (sensitivity and specificity) of herd-level diagnostic tests for Mycobacterium avium subspecies paratuberculosis in cattle — A systematic review</t>
  </si>
  <si>
    <t>list(ORCID = c("https://orcid.org/0000-0001-8652-8073", NA, "https://orcid.org/0000-0002-4984-4031"), authenticated.orcid = c(FALSE, NA, FALSE), given = c("N.L.", "J.F.", "C.G."), family = c("Field", "Mee", "McAloon"), sequence = c("first", "additional", "additional"))</t>
  </si>
  <si>
    <t>list(URL = c("https://api.elsevier.com/content/article/PII:S1090023322000016?httpAccept=text/xml", "https://api.elsevier.com/content/article/PII:S1090023322000016?httpAccept=text/plain"), content.type = c("text/xml", "text/plain"), content.version = c("vor", "vor"), intended.application = c("text-mining", "text-mining"))</t>
  </si>
  <si>
    <t>list(key = c("10.1016/j.tvjl.2022.105786_bib0005", "10.1016/j.tvjl.2022.105786_bib0010", "10.1016/j.tvjl.2022.105786_bib0015", "10.1016/j.tvjl.2022.105786_bib0020", "10.1016/j.tvjl.2022.105786_bib0025", "10.1016/j.tvjl.2022.105786_bib0030", "10.1016/j.tvjl.2022.105786_bib0035", "10.1016/j.tvjl.2022.105786_bib0040", "10.1016/j.tvjl.2022.105786_bib0045", "10.1016/j.tvjl.2022.105786_bib0050", "10.1016/j.tvjl.2022.105786_bib0055", "10.1016/j.tvjl.2022.105786_bib0060", "10.1016/j.tvjl.2022.105786_bib0065", _x000D_
"10.1016/j.tvjl.2022.105786_bib0070", "10.1016/j.tvjl.2022.105786_bib0075", "10.1016/j.tvjl.2022.105786_bib0080", "10.1016/j.tvjl.2022.105786_bib0085", "10.1016/j.tvjl.2022.105786_bib0090", "10.1016/j.tvjl.2022.105786_bib0095", "10.1016/j.tvjl.2022.105786_bib0100", "10.1016/j.tvjl.2022.105786_bib0105", "10.1016/j.tvjl.2022.105786_bib0110", "10.1016/j.tvjl.2022.105786_bib0115", "10.1016/j.tvjl.2022.105786_bib0120", "10.1016/j.tvjl.2022.105786_bib0125", "10.1016/j.tvjl.2022.105786_bib0130", "10.1016/j.tvjl.2022.105786_bib0135", _x000D_
"10.1016/j.tvjl.2022.105786_bib0140", "10.1016/j.tvjl.2022.105786_bib0145", "10.1016/j.tvjl.2022.105786_bib0150", "10.1016/j.tvjl.2022.105786_bib0155", "10.1016/j.tvjl.2022.105786_bib0160", "10.1016/j.tvjl.2022.105786_bib0165", "10.1016/j.tvjl.2022.105786_bib0170", "10.1016/j.tvjl.2022.105786_bib0175", "10.1016/j.tvjl.2022.105786_bib0180", "10.1016/j.tvjl.2022.105786_bib0185", "10.1016/j.tvjl.2022.105786_bib0190", "10.1016/j.tvjl.2022.105786_bib0195", "10.1016/j.tvjl.2022.105786_bib0200", "10.1016/j.tvjl.2022.105786_bib0205", _x000D_
"10.1016/j.tvjl.2022.105786_bib0210", "10.1016/j.tvjl.2022.105786_bib0215", "10.1016/j.tvjl.2022.105786_bib0220", "10.1016/j.tvjl.2022.105786_bib0225", "10.1016/j.tvjl.2022.105786_bib0230", "10.1016/j.tvjl.2022.105786_bib0235", "10.1016/j.tvjl.2022.105786_bib0240", "10.1016/j.tvjl.2022.105786_bib0245", "10.1016/j.tvjl.2022.105786_bib0250", "10.1016/j.tvjl.2022.105786_bib0255", "10.1016/j.tvjl.2022.105786_bib0260", "10.1016/j.tvjl.2022.105786_bib0265", "10.1016/j.tvjl.2022.105786_bib0270", "10.1016/j.tvjl.2022.105786_bib0275", _x000D_
"10.1016/j.tvjl.2022.105786_bib0280", "10.1016/j.tvjl.2022.105786_bib0285", "10.1016/j.tvjl.2022.105786_bib0290", "10.1016/j.tvjl.2022.105786_bib0295", "10.1016/j.tvjl.2022.105786_bib0300"), series.title = c("Proceedings of the 8th International Colloquium on Paratuberculosis", NA, "Proceedings of the 9th International Colloquium on Paratuberculosis", NA, NA, NA, NA, "Proceedings of the 10th International Colloquium on Paratuberculosis", NA, NA, NA, NA, NA, NA, NA, NA, NA, "Proceedings of the 9th International Colloquium on Paratuberculosis", _x000D_
"Proceedings of the 9th International Colloquium on Paratuberculosis", NA, NA, NA, NA, NA, NA, NA, NA, NA, NA, NA, NA, NA, NA, NA, NA, NA, NA, NA, NA, NA, NA, "Proceedings of the 10th International Colloquium on Paratuberculosis", NA, NA, NA, NA, NA, NA, NA, NA, NA, NA, NA, NA, "Proceedings of the 10th International Colloquium on Paratuberculosis", NA, NA, NA, NA, NA), first.page = c("9", "175", "89", "963", "981", "464", "18", NA, "275", "485", "607", "1357", "5019", "1", NA, "2428", "3", NA, NA, _x000D_
NA, "26", "424", "335", "17", "547", "68", "564", "279", "2392", "1053", "299", "448", "4163", "1449", "217", "1", "1", "179", "7544", "1039", "2959", "56", "2525", "1162", "1", "525", "537", "1061", "821", "65", "159", "233", "49", "3135", "23", "1053", "1022", "5792", "6250", "2950"), article.title = c("Evaluation of intervention strategies for control of Johne’s Disease in Switzerland", "Detection of Mycobacterium avium subspecies paratuberculosis in tie-stall dairy herds using a standardized environmental sampling technique and targeted pooled samples", _x000D_
"Diagnosis of bovine paratuberculosis: sensitivity of a commercial ELISA test on bovine bulk milk", "Environmental sampling for detection of Mycobacterium avium ssp paratuberculosis on large california dairies", "Variation of sensitivity, specificity, likelihood ratios and predictive values with disease prevalence", "Risk factors for the introduction and within-herd transmission of Mycobacterium avium subspecies paratuberculosis (MAP) infection on 59 Irish dairy herds", "Receiver operating characteristic-based assessment of a serological test used to detect Johne’s disease in Israeli dairy herds", _x000D_
"Use of multiple tests to determine the status of UK dairy herds with respect to Mycobacterium avium subsp. paratuberculosis", "Sensitivities of a bulk-tank milk ELISA and composite fecal qPCR to detect various seroprevalence levels of paratuberculosis in cattle herds in Normandy, France", "Boot swabs to collect environmental samples from common locations in dairy herds for Mycobacterium avium ssp paratuberculosis (MAP) detection", "Mycobacterium avium subspecies paratuberculosis and Crohn’s disease: a systematic review and meta-analysis", _x000D_
"Sensitive and specific detection of viable Mycobacterium avium subsp. paratuberculosis in raw milk by the peptide-mediated magnetic separation-phage assay", "Invited review: the economic impact and control of paratuberculosis in cattle", "A review of bovine Johne’s disease control activities in 6 endemically infected countries", "Bacteriophage-based methods for detection of viable Mycobacterium avium subsp. paratuberculosis and their potential for diagnosis of Johne’s disease", "Incidence of Mycobacterium paratuberculosis in bulk raw and commercially pasteurized cows’ milk from approved dairy processing establishments in the United Kingdom", _x000D_
"Epidemiologic issues in the validation of veterinary diagnostic tests", "Application of culture and PCR to bulk milk for detection of paratuberculosis in dairy cattle herds", "Application of three ELISA kits to bulk milk for detection of paratuberculosis in dairy cattle herds", "Evaluation of different diagnostic methods for the detection of Mycobacterium avium subsp. paratuberculosis in boot swabs and liquid manure samples", "Is targeted milk sampling an effective means of detecting Johne’s disease in dairy herds?", _x000D_
"Evaluation of enzyme-linked immunosorbent assays performed on milk and serum samples for detection of paratuberculosis in lactating dairy cows", "A robust method for bacterial lysis and DNA purification to be used with real-time PCR for detection of Mycobacterium avium subsp paratuberculosis in milk", "Evaluation of IS900-PCR assay for detection of Mycobacterium avium subspecies paratuberculosis infection in cattle using quarter milk and bulk tank milk samples", "Culture of strategically pooled bovine fecal samples as a method to screen herds for paratuberculosis", _x000D_
"Comparison of fecal culture and F57 real-time polymerase chain reaction for the detection of Mycobacterium avium subspecies paratuberculosis in Swiss cattle herds with a history of paratuberculosis", "The single intradermal cervical comparative test interferes with Johne’s disease ELISA diagnostics", "Environmental faecal sampling, a new approach in diagnosis and surveillance of paratuberculosis in Austrian cattle herds", "Johne’s disease: reliability of environmental sampling to characterize Mycobacterium avium subspecies paratuberculosis (MAP) infection in beef cow-calf herds", _x000D_
"Evaluation of environmental fecal culture for Mycobacterium avium subspecies paratuberculosis detection in dairy herds and association with apparent within-herd prevalence", "Evaluation of milk ELISA for detection of Mycobacterium avium subspecies paratuberculosis in dairy herds and association with within-herd prevalence", "Comparison of milk and serum enzyme-linked immunosorbent assays for diagnosis of Mycobacterium avium subspecies paratuberculosis infection in dairy cattle", "Evaluation of environmental sampling and culture to determine Mycobacterium avium subspecies paratuberculosis distribution and herd infection status on US dairy operations", _x000D_
"The effect of paratuberculosis on milk yield—a systematic review and meta-analysis", "Ante mortem diagnosis of paratuberculosis: a review of accuracies of ELISA, interferon-γ assay and faecal culture techniques", "A review of prevalences of paratuberculosis in farmed animals in Europe", "Bulk-tank milk ELISA antibodies for estimating the prevalence of paratuberculosis in Danish dairy herds", "Herd-level economic losses associated with Johne’s disease on US dairy operations", "Short communication: correlation between within-herd antibody-prevalence and bulk tank milk antibody levels to Mycobacterium avium ssp paratuberculosis using two commercial immunoassays", _x000D_
"Longitudinal study of the distribution of Mycobacterium avium subsp paratuberculosis in the environment of dairy herds in the Michigan Johne’s disease control demonstration herd project", "The distribution of Mycobacterium avium ssp. paratuberculosis in the environment surrounding Minnesota dairy farms", "Comparison of four different PCR methods for the detection of Mycobacterium avium subsp. paratuberculosis in milk", "Evaluation of national surveillance methods for detection of Irish dairy herds infected with Mycobacterium avium ssp. paratuberculosis", _x000D_
"Short communication: Examination of milk filters by real-time PCR as a herd-level indicator of the presence of Mycobacterium avium subspecies paratuberculosis in dairy herds", "Environmental contamination with Mycobacterium avium subsp paratuberculosis in endemically infected dairy herds", "Relationships between fecal culture, ELISA, and bulk tank milk test results for Johne’s disease in US dairy herds", "Pathogenesis of paratuberculosis", "Evaluation of microbial culture of pooled fecal samples for detection of Mycobacterium avium subsp paratuberculosis in large dairy herds", _x000D_
"Evaluation of cost-effectiveness of targeted sampling methods for detection of Mycobacterium avium subsp paratuberculosis infection in dairy herds", "Simulation model for evaluation of testing strategies for detection of paratuberculosis in Midwestern US dairy herds", "Diagnostic validity and costs of pooled fecal samples and individual blood or fecal samples to determine the cow- and herd-status for Mycobacterium avium subsp. paratuberculosis", "Simulation model to determine the optimal pool-size to detect Mycobacterium avium subsp paratuberculosis with fecal-culture", _x000D_
"Diagnostic performance of the Pourquier ELISA for detection of antibodies against Mycobacterium avium subspecies paratuberculosis in individual milk and bulk milk samples of dairy herds", "The zoonotic potential of Mycobacterium avium ssp. paratuberculosis: a systematic review and meta-analyses of the evidence", "Sensitivity of environmental sampling for paratuberculosis", "Sensitivity of test strategies used in the Voluntary Johne’s Disease Herd Status Program for detection of Mycobacterium paratuberculosis infection in dairy cattle herds", _x000D_
"Evaluation of bacteriologic culture of individual and pooled fecal samples for detection of Mycobacterium paratuberculosis in dairy cattle herds", "Herd-level prevalence of Johne’s disease in Utah and adjacent areas of the Intermountain West as detected by a bulk-tank milk surveillance project", "High herd-level prevalence of Mycobacterium avium subspecies paratuberculosis in Western Canadian dairy farms, based on environmental sampling", "Short communication: evaluation of sampling socks for detection of Mycobacterium avium ssp. paratuberculosis on dairy farms"_x000D_
), author = c("Antognoli", "Arango-Sabogal", "Arrigoni", "Berghaus", "Brenner", "Cashman", "Chaffer", "Cook", "Delafosse", "Eisenberg", "Feller", "Foddai", "Garcia", "Geraghty", "Grant", "Grant", "Greiner", "Gwozdz", "Gwozdz", "Hahn", "Hanks", "Hendrick", "Herthnek", "Jayarao", "Kalis", "Keller", "Kennedy", "Khol", "Klawonn", "Lavers", "Lavers", "Lombard", "Lombard", "McAloon", "Nielsen", "Nielsen", "Nielsen", "Ott", "Pesqueira", "Pillars", "Raizman", "Ricchi", "Sergeant", "Slana", "Smith", "Stabel", _x000D_
"Sweeney", "Tavornpanich", "Tavornpanich", "Tavornpanich", "van Schaik", "Van Schaik", "van Weering", "Waddell", "Weber", "Wells", "Wells", "Wilson", "Wolf", "Wolf"), year = c("2005", "2016", "2007", "2006", "1997", "2008", "2008", "2009", "2019", "2013", "2007", "2017", "2015", "2014", "2021", "2002", "2000", "2007", "2007", "2017", "2014", "2005", "2008", "2004", "2000", "2014", "2014", "2009", "2016", "2013", "2014", "2006", "2006", "2016", "2008", "2009", "2000", "1999", "2017", "2009", "2004", _x000D_
"2009", "2019", "2012", "2011", "2002", "2011", "2004", "2006", "2008", "2007", "2003", "2007", "2015", "2009", "2002", "2003", "2010", "2014", "2016"), volume = c(NA, "80", NA, "89", "16", "61", "72", NA, "60", "80", "7", "122", "98", "116", "8", "68", "45", NA, NA, "13", "22", "226", "75", "1", "12", "56", "5", "96", "144", "54", "97", "18", "89", "99", "129", "88", "44", "40", "100", "50", "87", NA, "102", "95", "102", "85", "27", "65", "67", "83", "82", "15", "125", "143", NA, "220", "223", "93", _x000D_
"97", "99"), journal.title = c(NA, "Canadian Journal of Veterinary Research", NA, "Journal of Dairy Science", "Statistics in Medicine", "Irish Veterinary Journal", "Canadian Journal of Veterinary Research", NA, "Canadian Veterinary Journal", "Journal of Dairy Research", "The Lancet Infectious Diseases", "Journal of Applied Microbiology", "Journal of Dairy Science", "Preventive Veterinary Medicine", "Frontiers of Veterinary Science", "Applied and Environmental Microbiology", "Preventive Veterinary Medicine", _x000D_
NA, NA, "BMC Veterinary Research", "Cattle Practice", "Journal of the American Veterinary Medical Association", "Journal of Microbiological Methods", "Foodborne Pathogens and Disease", "Journal of Veterinary Diagnostic Investigation", "Acta Veterinaria Scandinavica", "Frontiers in Immunology", "Wiener Tierarztliche Monatsschrift", "Epidemiology and Infection", "Canadian Veterinary Journal", "Journal of Dairy Science", "Journal of Veterinary Diagnostic Investigation", "Journal of Dairy Science", "Journal of Dairy Science", _x000D_
"Veterinary Microbiology", "Preventive Veterinary Medicine", "Preventive Veterinary Medicine", "Preventive Veterinary Medicine", "Journal of Dairy Science", "Canadian Veterinary Journal", "Journal of Dairy Science", NA, "Journal of Dairy Science", "Journal of Dairy Science", "Preventive Veterinary Medicine", "Journal of Dairy Science", "Veterinary Clinics of North America: Food Animal Practice", "American Journal of Veterinary Research", "American Journal of Veterinary Research", "Preventive Veterinary Medicine", _x000D_
"Preventive Veterinary Medicine", "Journal of Veterinary Diagnostic Investigation", "Veterinary Microbiology", "Epidemiology and Infection", NA, "Journal of the American Veterinary Medical Association", "Journal of the American Veterinary Medical Association", "Journal of Dairy Science", "Journal of Dairy Science", "Journal of Dairy Science"), doi.asserted.by = c(NA, NA, NA, "crossref", "crossref", "crossref", NA, NA, NA, "crossref", "crossref", "crossref", "crossref", "crossref", "crossref", "crossref", _x000D_
"crossref", NA, NA, "crossref", NA, "crossref", "crossref", "crossref", "crossref", "crossref", "crossref", NA, "crossref", NA, "crossref", "crossref", "crossref", "crossref", "crossref", "crossref", "crossref", "crossref", "crossref", NA, "crossref", NA, "crossref", "crossref", "crossref", "crossref", NA, "crossref", "crossref", "crossref", "crossref", "crossref", "crossref", "crossref", NA, "crossref", "crossref", "crossref", "crossref", "crossref"), DOI = c(NA, NA, NA, "10.3168/jds.S0022-0302(06)72161-0", _x000D_
"10.1002/(SICI)1097-0258(19970515)16:9&lt;981::AID-SIM510&gt;3.0.CO;2-N", "10.1186/2046-0481-61-7-464", NA, NA, NA, "10.1017/S002202991300040X", "10.1016/S1473-3099(07)70211-6", "10.1111/jam.13425", "10.3168/jds.2014-9241", "10.1016/j.prevetmed.2014.06.003", "10.3389/fvets.2021.632498", "10.1128/AEM.68.5.2428-2435.2002", "10.1016/S0167-5877(00)00114-8", NA, NA, "10.1186/s12917-017-1173-6", NA, "10.2460/javma.2005.226.424", "10.1016/j.mimet.2008.07.009", "10.1089/153531404772914428", "10.1177/104063870001200609", _x000D_
"10.1186/s13028-014-0068-9", "10.3389/fimmu.2014.00564", NA, "10.1017/S0950268816000650", NA, "10.3168/jds.2013-7101", "10.1177/104063870601800504", "10.3168/jds.S0022-0302(06)72461-4", "10.3168/jds.2015-10156", "10.1016/j.vetmic.2007.12.011", "10.1016/j.prevetmed.2008.07.003", "10.1016/S0167-5877(00)00098-2", "10.1016/S0167-5877(99)00037-9", "10.3168/jds.2017-12706", NA, "10.3168/jds.S0022-0302(04)73427-X", NA, "10.3168/jds.2018-15696", "10.3168/jds.2011-4658", "10.1016/j.prevetmed.2011.06.009", _x000D_
"10.3168/jds.S0022-0302(02)74104-0", NA, "10.2460/ajvr.2004.65.1061", "10.2460/ajvr.67.5.821", "10.1016/j.prevetmed.2007.06.010", "10.1016/j.prevetmed.2007.05.018", "10.1177/104063870301500304", "10.1016/j.vetmic.2007.05.010", "10.1017/S095026881500076X", NA, "10.2460/javma.2002.220.1053", "10.2460/javma.2003.223.1022", "10.3168/jds.2010-3481", "10.3168/jds.2014-8101", "10.3168/jds.2015-10279"))</t>
  </si>
  <si>
    <t>S1090023322000016</t>
  </si>
  <si>
    <t>list(date = c("2022-01-01", "2022-01-13"), content.version = c("tdm", "vor"), delay.in.days = c(0, 12), URL = c("https://www.elsevier.com/tdm/userlicense/1.0/", "http://creativecommons.org/licenses/by/4.0/"))</t>
  </si>
  <si>
    <t>list(value = c("Elsevier", "Characteristics (sensitivity and specificity) of herd-level diagnostic tests for Mycobacterium avium subspecies paratuberculosis in cattle — A systematic review", "The Veterinary Journal", "https://doi.org/10.1016/j.tvjl.2022.105786", "article", "© 2022 The Authors. Published by Elsevier Ltd."), name = c("publisher", "articletitle", "journaltitle", "articlelink", "content_type", "copyright"), label = c("This article is maintained by", "Article Title", "Journal Title", _x000D_
"CrossRef DOI link to publisher maintained version", "Content Type", "Copyright"))</t>
  </si>
  <si>
    <t>10.1111/tbed.12784</t>
  </si>
  <si>
    <t>2017-12-12</t>
  </si>
  <si>
    <t>676-686</t>
  </si>
  <si>
    <t>Sensitivity, specificity and predictive probability values of serum agglutination test titres for the diagnosis of&lt;i&gt;Salmonella&lt;/i&gt;Dublin culture-positive bovine abortion and stillbirth</t>
  </si>
  <si>
    <t>list(given = c("C.", "J.", "J.", "J. F."), family = c("Sánchez-Miguel", "Crilly", "Grant", "Mee"), sequence = c("first", "additional", "additional", "additional"), affiliation.name = c("Cork Regional Veterinary Laboratory; DAFM; Bishopstown, Cork Ireland", "Coolnakilla; Fermoy, County Cork Ireland", "Teagasc, Applied Physics and Statistics; Kinsealy Research Centre; Dublin Ireland", "Teagasc, Animal and Bioscience Research Department; Animal &amp; Grassland Research &amp; Innovation Centre; Fermoy, County Cork Ireland"_x000D_
), ORCID = c(NA, NA, NA, "https://orcid.org/0000-0001-8981-8412"), authenticated.orcid = c(NA, NA, NA, FALSE))</t>
  </si>
  <si>
    <t>list(URL = c("https://api.wiley.com/onlinelibrary/tdm/v1/articles/10.1111%2Ftbed.12784", "http://onlinelibrary.wiley.com/wol1/doi/10.1111/tbed.12784/fullpdf"), content.type = c("application/pdf", "unspecified"), content.version = c("vor", "vor"), intended.application = c("text-mining", "similarity-checking"))</t>
  </si>
  <si>
    <t>list(key = c("10.1111/tbed.12784-BIB0001|tbed12784-cit-0001", "10.1111/tbed.12784-BIB0002|tbed12784-cit-0002", "10.1111/tbed.12784-BIB0003|tbed12784-cit-0003", "10.1111/tbed.12784-BIB0004|tbed12784-cit-0004", "10.1111/tbed.12784-BIB0005|tbed12784-cit-0005", "10.1111/tbed.12784-BIB0006|tbed12784-cit-0006", "10.1111/tbed.12784-BIB0008|tbed12784-cit-0008", "10.1111/tbed.12784-BIB0009|tbed12784-cit-0009", "10.1111/tbed.12784-BIB0010|tbed12784-cit-0010", "10.1111/tbed.12784-BIB0011|tbed12784-cit-0011", _x000D_
"10.1111/tbed.12784-BIB0012|tbed12784-cit-0012", "10.1111/tbed.12784-BIB0013|tbed12784-cit-0013", "10.1111/tbed.12784-BIB0014|tbed12784-cit-0014", "10.1111/tbed.12784-BIB0015|tbed12784-cit-0015", "10.1111/tbed.12784-BIB0016|tbed12784-cit-0016", "10.1111/tbed.12784-BIB0017|tbed12784-cit-0017", "10.1111/tbed.12784-BIB0018|tbed12784-cit-0018", "10.1111/tbed.12784-BIB0019|tbed12784-cit-0019", "10.1111/tbed.12784-BIB0020|tbed12784-cit-0020", "10.1111/tbed.12784-BIB0021|tbed12784-cit-0021", "10.1111/tbed.12784-BIB0022|tbed12784-cit-0022", _x000D_
"10.1111/tbed.12784-BIB0023|tbed12784-cit-0023", "10.1111/tbed.12784-BIB0024|tbed12784-cit-0024", "10.1111/tbed.12784-BIB0025|tbed12784-cit-0025", "10.1111/tbed.12784-BIB0026|tbed12784-cit-0026", "10.1111/tbed.12784-BIB0027|tbed12784-cit-0027", "10.1111/tbed.12784-BIB0028|tbed12784-cit-0028", "10.1111/tbed.12784-BIB0029|tbed12784-cit-0029", "10.1111/tbed.12784-BIB0030|tbed12784-cit-0030"), unstructured = c("Anon 2015 All-Island Animal Disease Surveillance Report 2006-2014. Department of Agriculture and the Marine (Republic of Ireland) and Agri-Food and Bioscience Institute (Northern Ireland)", _x000D_
"Chen , F. 2011 Predictive Model Selection and Assessment using R http://stat.fsu.edu/~fchen/model-selection.pdf", NA, NA, "Crilly , J. 2004 The epidemiology of Bovine Salmonellosis in Cork and Kerry http://hdl.handle.net/11019/1162", NA, NA, NA, NA, NA, NA, NA, NA, NA, NA, NA, NA, NA, NA, NA, NA, NA, "Schaarschmidt , F. 2014 Bdpv: Inference and Design for Predictive Values in Binary Diagnostic Tests", "Sing , T. Sander , O. Beerenwinkel , N. Lengauer , T. 2015 ROCR: Visualizing the Performance of Scoring Classifiers", _x000D_
NA, NA, NA, "Wickham , H. Chang , W. 2016 Ggplot2: An Implementation of the Grammar of Graphics", NA), doi.asserted.by = c(NA, NA, "crossref", "crossref", NA, NA, "crossref", "crossref", "crossref", "crossref", "crossref", "crossref", "crossref", "crossref", "crossref", NA, "crossref", "crossref", "crossref", "crossref", "crossref", NA, NA, NA, "crossref", "crossref", "crossref", "crossref", NA), first.page = c(NA, NA, "1", "191", NA, "85", "23", "155", "53", "31", "481", "459", "162", "25", "31", _x000D_
"1391", "393", NA, "1", "1", "1", NA, NA, NA, "2519", "94", "4402", NA, NA), DOI = c(NA, NA, "10.1016/0895-4356(92)90180-U", "10.1136/vr.107.9.191", NA, NA, "10.1016/S0167-5877(00)00115-X", "10.1017/S0022172400023342", "10.1016/0021-9975(77)90079-2", "10.1017/S0022172400053742", "10.1136/vr.88.18.481", "10.1017/S0022172400046441", "10.1136/vr.93.6.162-a", "10.1017/S0022172400052815", "10.1002/0471722146", NA, "10.1079/9780851992617.0393", "10.1007/978-1-4419-1742-3", "10.18637/jss.v061.i08", "10.18637/jss.v017.i03", _x000D_
"10.1016/j.vetmic.2012.08.003", NA, NA, NA, "10.3168/jds.2014-8972", "10.1093/biostatistics/kxn018", "10.1128/JCM.38.12.4402-4407.2000", "10.1007/978-3-319-24277-4", NA), article.title = c(NA, NA, "The logistic modeling of sensitivity, specificity, and predictive value of a diagnostic test", "Salmonella dublin infection in self contained dairy herds in East Anglia: Excretion at calving", NA, NA, "Principles and practical application of the receiver-operating characteristic analysis for diagnostic tests", _x000D_
"Experimental Salmonella infection in calves. 1. The effect of stress factors on the carrier state", "A study of the pathogenesis of experimental Salmonella dublin abortion in cattle", "The serology of experimental Salmonella dublin infections of cattle", "Salmonella dublin abortion in cattle: Preliminary observations on the serological response", "Salmonella dublin abortion in cattle. I. Observations on the serum agglutination test", "Salmonella dublin abortion in cattle", "The diagnosis of salmonella abortion in cattle with particular reference to Salmonella dublin. A review", _x000D_
NA, "Enzyme-linked immunosorbent assay for serologic detection of Salmonella dublin carriers on a large dairy", NA, NA, "Optimal cutpoints: An R package for selecting optimal cutpoints in diagnostic tests", "The strucplot framework: Visualizing multi-way contingency tables with vcd", "Review of pathogenesis and diagnostic methods of immediate relevance for epidemiology and control of Salmonella dublin in cattle", NA, NA, NA, "Characterization of the serologic response induced by vaccination of late-gestation cows with a Salmonella Dublin vaccine", _x000D_
"Sample size for positive and negative predictive value in diagnostic research using case-control designs", "Evaluation of three newly developed enzyme-linked immunosorbent assays and two agglutination tests for detecting Salmonella enterica subsp. enterica serovar dublin infections in dairy cattle", NA, NA), volume = c(NA, NA, "45", "107", NA, NA, "45", "72", "87", "81", "88", "71", "93", "79", NA, "54", NA, NA, "61", "17", "162", NA, NA, NA, "98", "10", "38", NA, NA), author = c(NA, NA, "Coughlin", _x000D_
"Counter", NA, "Dohoo", "Greiner", "Gronstol", "Hall", "Hall", "Hinton", "Hinton", "Hinton", "Hinton", "Hosmer", "House", "Jones", "Kleinbaum", "Lopez-Ratòn", "Meyer", "Nielsen", "R Core Team", NA, NA, "Smith", "Steinberg", "Veling", NA, "World Organization for Animal Health (OIE)"), year = c(NA, NA, "1992", "1980", NA, "2003", "2000", "1974", "1977", "1978", "1971", "1973a", "1973b", "1977", "2000", "1993", "2000", "2010", "2014", "2006", "2013", "2016", NA, NA, "2015", "2009", "2000", NA, "2012"_x000D_
), journal.title = c(NA, NA, "Journal of Clinical Epidemiology", "The Veterinary Record", NA, NA, "Preventive Veterinary Medicine", "The Journal of Hygiene", "Journal of Comparative Pathology", "The Journal of Hygiene", "The Veterinary Record", "The Journal of Hygiene", "The Veterinary Record", "The Journal of Hygiene", NA, "American Journal of Veterinary Research", NA, NA, "Journal of Statistical Software", "Journal of Statistical Software", "Veterinary Microbiology", NA, NA, NA, "Journal of Dairy Science", _x000D_
"Biostatistics", "Journal of Clinical Microbiology", NA, NA), volume.title = c(NA, NA, NA, NA, NA, "Veterinary epidemiology research", NA, NA, NA, NA, NA, NA, NA, NA, "Applied logistic regression", NA, "Salmonella in domestic animals", "Logistic regression: A self-learning text", NA, NA, NA, "R: A language and environment for statistical computing", NA, NA, NA, NA, NA, NA, "Manual of diagnostic tests and vaccines for terrestrial animals"), edition = c(NA, NA, NA, NA, NA, "1", NA, NA, NA, NA, NA, _x000D_
NA, NA, NA, "2", NA, "1", "3", NA, NA, NA, NA, NA, NA, NA, NA, NA, NA, "7"))</t>
  </si>
  <si>
    <t>list(DOI = "10.13039/501100001604", name = "Teagasc", doi.asserted.by = "publisher", award = "MKAB-6520", id.id = "10.13039/501100001604", id.id.type = "DOI", id.asserted.by = "publisher")</t>
  </si>
  <si>
    <t>list(date = c("2017-12-12", "2017-12-12"), content.version = c("tdm", "vor"), delay.in.days = c(0, 0), URL = c("http://doi.wiley.com/10.1002/tdm_license_1.1", "http://onlinelibrary.wiley.com/termsAndConditions#vor"))</t>
  </si>
  <si>
    <t>10.1177/1040638720952359</t>
  </si>
  <si>
    <t>2020-08-28</t>
  </si>
  <si>
    <t>835-843</t>
  </si>
  <si>
    <t>Development of a qPCR for the detection and quantification of &lt;i&gt;Salmonella&lt;/i&gt; spp. in sheep feces and tissues</t>
  </si>
  <si>
    <t>https://doi.org/10.1177/1040638720952359</t>
  </si>
  <si>
    <t>&lt;jats:p&gt; Salmonella spp. are common causes of disease in intensive livestock production systems, and contamination of foodstuffs is of significant concern for public health. Therefore, the identification and quantification of Salmonella spp. is important for monitoring the level of fecal shedding or tissue colonization in infected animals and animal products. We developed and evaluated a quantitative PCR (qPCR) method on spiked sheep tissue and fecal samples for the detection and quantification of Salmonella spp. Without the use of a pre-enrichment step, the qPCR limit of detection (LOD) results for sheep fecal (4 × 10&lt;jats:sup&gt;4&lt;/jats:sup&gt;–6 × 10&lt;jats:sup&gt;3&lt;/jats:sup&gt; cfu/g) and tissue (4 × 10&lt;jats:sup&gt;5&lt;/jats:sup&gt;–4 × 10&lt;jats:sup&gt;3&lt;/jats:sup&gt; cfu/g) samples were not adequate for detection purposes. With the inclusion of a 6-h pre-enrichment step in buffered peptone water (BPW), the LOD was 9 cfu/g (2.57 × 10&lt;jats:sup&gt;1&lt;/jats:sup&gt; copies/g) in sheep feces, and 5.4 cfu/g (3.22 copies/g) sheep tissue. Comparison of the 6-h BPW qPCR method with a 24-h mannitol–selenite–cystine broth enrichment culture method using spiked samples revealed a sensitivity of 91% and 92%, respectively, and a specificity of 100% for both methods. The correlation was significant between the quantity (copies/mL) of Salmonella spp. in BPW at 6 h and at 0 h, allowing semiquantitative analysis. Our results demonstrate that, following inclusion of a 6-h pre-enrichment step in BPW, qPCR is semiquantitative with improved LODs of Salmonella spp. in sheep fecal and tissue samples. &lt;/jats:p&gt;</t>
  </si>
  <si>
    <t>list(ORCID = c("https://orcid.org/0000-0002-6122-8645", NA, NA, NA), authenticated.orcid = c(FALSE, NA, NA, NA), given = c("Alysia M.", "Virginia L.", "Alison A.", "John K."), family = c("Parker", "Mohler", "Gunn", "House"), sequence = c("first", "additional", "additional", "additional"), affiliation.name = c("Faculty of Science, Sydney School of Veterinary Science, The University of Sydney, Camden, New South Wales, Australia", "Faculty of Science, Sydney School of Veterinary Science, The University of Sydney, Camden, New South Wales, Australia", _x000D_
"Faculty of Science, Sydney School of Veterinary Science, The University of Sydney, Camden, New South Wales, Australia", "Faculty of Science, Sydney School of Veterinary Science, The University of Sydney, Camden, New South Wales, Australia"))</t>
  </si>
  <si>
    <t>list(URL = c("https://journals.sagepub.com/doi/pdf/10.1177/1040638720952359", "https://journals.sagepub.com/doi/full-xml/10.1177/1040638720952359", "https://journals.sagepub.com/doi/pdf/10.1177/1040638720952359"), content.type = c("application/pdf", "application/xml", "unspecified"), content.version = c("vor", "vor", "vor"), intended.application = c("text-mining", "text-mining", "similarity-checking"))</t>
  </si>
  <si>
    <t>list(issue = c("9", NA, NA, NA, NA, NA, NA, NA, NA, NA, NA, NA, NA, NA, NA, NA, NA, NA, NA, NA, NA, NA, NA, NA, NA, NA, NA, NA, NA, NA, NA), key = c("bibr1-1040638720952359", "bibr2-1040638720952359", "bibr3-1040638720952359", "bibr4-1040638720952359", "bibr5-1040638720952359", "bibr6-1040638720952359", "bibr7-1040638720952359", "bibr8-1040638720952359", "bibr9-1040638720952359", "bibr10-1040638720952359", "bibr11-1040638720952359", "bibr12-1040638720952359", "bibr13-1040638720952359", "bibr14-1040638720952359", _x000D_
"bibr15-1040638720952359", "bibr16-1040638720952359", "bibr17-1040638720952359", "bibr18-1040638720952359", "bibr19-1040638720952359", "bibr20-1040638720952359", "bibr21-1040638720952359", "bibr22-1040638720952359", "bibr23-1040638720952359", "bibr24-1040638720952359", "bibr25-1040638720952359", "bibr26-1040638720952359", "bibr27-1040638720952359", "bibr28-1040638720952359", "bibr29-1040638720952359", "bibr30-1040638720952359", "bibr31-1040638720952359"), first.page = c("117", NA, NA, "23", NA, NA, _x000D_
NA, NA, NA, NA, NA, NA, NA, NA, NA, NA, NA, "278", NA, NA, NA, NA, NA, NA, NA, NA, NA, NA, NA, NA, NA), volume = c("17", NA, NA, "69", NA, NA, NA, NA, NA, NA, NA, NA, NA, NA, NA, NA, NA, "30", NA, NA, NA, NA, NA, NA, NA, NA, NA, NA, NA, NA, NA), author = c("AOAC", NA, NA, "Chen Z", NA, NA, NA, NA, NA, NA, NA, NA, NA, NA, NA, NA, NA, "OzFoodNet Working Group", NA, NA, NA, "Quinn PJ", NA, NA, NA, NA, NA, NA, NA, NA, NA), year = c("2005", NA, NA, "2019", NA, NA, NA, NA, NA, NA, NA, NA, NA, NA, NA, NA, _x000D_
NA, "2006", NA, NA, NA, "2013", NA, NA, NA, NA, NA, NA, NA, NA, NA), journal.title = c("AOAC Int", NA, NA, "Lett Appl Microbiol", NA, NA, NA, NA, NA, NA, NA, NA, NA, NA, NA, NA, NA, "Commun Dis Intell Q Rep", NA, NA, NA, NA, NA, NA, NA, NA, NA, NA, NA, NA, NA), doi.asserted.by = c(NA, "publisher", "publisher", NA, "publisher", "publisher", "publisher", "publisher", "publisher", "publisher", "publisher", "publisher", "publisher", "publisher", "publisher", "publisher", "publisher", NA, "publisher", _x000D_
"publisher", "publisher", NA, "publisher", "publisher", "publisher", "publisher", "publisher", "publisher", "publisher", "publisher", "publisher"), DOI = c(NA, "10.1111/1751-7915.12359", "10.1177/104063870501700603", NA, "10.1111/j.1751-0813.2010.00623.x", "10.1016/j.tvjl.2015.11.011", "10.1128/AEM.03151-16", "10.1177/1040638717728315", "10.1371/journal.pone.0206316", "10.1128/AEM.70.6.3588-3592.2004", "10.1128/AEM.02823-06", "10.1128/JB.05224-11", "10.4238/2011.October.24.1", "10.1128/AEM.02489-07", _x000D_
"10.1016/j.vaccine.2011.03.075", "10.1016/j.cvfa.2008.10.009", "10.1016/j.fm.2005.09.002", NA, "10.1089/fpd.2013.1547", "10.1128/JCM.03233-13", "10.1016/j.ijfoodmicro.2015.03.005", NA, "10.1111/j.1365-2672.2012.05384.x", "10.1055/s-0038-1623140", "10.1079/9780851992617.0355", "10.4315/0362-028X-72.5.1121", "10.1111/j.1863-2378.2010.01365.x", "10.7754/Clin.Lab.2016.160724", "10.1079/9780851992617.0209", "10.1111/avj.12572", "10.1016/j.tvjl.2014.08.001"), volume.title = c(NA, NA, NA, NA, NA, NA, NA, _x000D_
NA, NA, NA, NA, NA, NA, NA, NA, NA, NA, NA, NA, NA, NA, "Veterinary Microbiology and Microbial Disease", NA, NA, NA, NA, NA, NA, NA, NA, NA), edition = c(NA, NA, NA, NA, NA, NA, NA, NA, NA, NA, NA, NA, NA, NA, NA, NA, NA, NA, NA, NA, NA, "2", NA, NA, NA, NA, NA, NA, NA, NA, NA))</t>
  </si>
  <si>
    <t>list(DOI = c("10.13039/100009947", "10.13039/501100001054"), name = c("Merck Sharp and Dohme", "Meat and Livestock Australia"), doi.asserted.by = c("publisher", "publisher"), id.id = c("10.13039/100009947", "10.13039/501100001054"), id.id.type = c("DOI", "DOI"), id.asserted.by = c("publisher", "publisher"))</t>
  </si>
  <si>
    <t>list(date = "2020-08-28", content.version = "tdm", delay.in.days = 0, URL = "https://journals.sagepub.com/page/policies/text-and-data-mining-license")</t>
  </si>
  <si>
    <t>Journal of Applied Microbiology</t>
  </si>
  <si>
    <t>10.1111/j.1365-2672.2012.05378.x</t>
  </si>
  <si>
    <t>1364-5072</t>
  </si>
  <si>
    <t>2012-07-24</t>
  </si>
  <si>
    <t>615-621</t>
  </si>
  <si>
    <t>A new real-time PCR method for the identification of Salmonella Dublin</t>
  </si>
  <si>
    <t>J Appl Microbiol</t>
  </si>
  <si>
    <t>list(given = c("S.", "T.", "J.E.", "K.E.P.", "F."), family = c("Persson", "Jacobsen", "Olsen", "Olsen", "Hansen"), sequence = c("first", "additional", "additional", "additional", "additional"), affiliation.name = c("Department of Microbiological Diagnostics; Statens Serum Institut; Copenhagen; Denmark", "Danish Technological Institute; Roskilde; Denmark", "Department of Veterinary Disease Biology, Faculty of Health and Medical Sciences; University of Copenhagen; Frederiksberg; Denmark", "Department of Microbiological Diagnostics; Statens Serum Institut; Copenhagen; Denmark", _x000D_
"Danish Technological Institute; Roskilde; Denmark"))</t>
  </si>
  <si>
    <t>list(URL = c("https://api.wiley.com/onlinelibrary/tdm/v1/articles/10.1111%2Fj.1365-2672.2012.05378.x", "http://onlinelibrary.wiley.com/wol1/doi/10.1111/j.1365-2672.2012.05378.x/fullpdf"), content.type = c("unspecified", "unspecified"), content.version = c("vor", "vor"), intended.application = c("text-mining", "similarity-checking"))</t>
  </si>
  <si>
    <t>list(key = c("10.1111/j.1365-2672.2012.05378.x-BIB5378-bib-0001|jam5378-cit-0001", "10.1111/j.1365-2672.2012.05378.x-BIB5378-bib-0002|jam5378-cit-0002", "10.1111/j.1365-2672.2012.05378.x-BIB5378-bib-0003|jam5378-cit-0003", "10.1111/j.1365-2672.2012.05378.x-BIB5378-bib-0004|jam5378-cit-0004", "10.1111/j.1365-2672.2012.05378.x-BIB5378-bib-0005|jam5378-cit-0005", "10.1111/j.1365-2672.2012.05378.x-BIB5378-bib-0006|jam5378-cit-0006", "10.1111/j.1365-2672.2012.05378.x-BIB5378-bib-0007|jam5378-cit-0007", _x000D_
"10.1111/j.1365-2672.2012.05378.x-BIB5378-bib-0008|jam5378-cit-0008", "10.1111/j.1365-2672.2012.05378.x-BIB5378-bib-0009|jam5378-cit-0009", "10.1111/j.1365-2672.2012.05378.x-BIB5378-bib-0010|jam5378-cit-0010", "10.1111/j.1365-2672.2012.05378.x-BIB5378-bib-0011|jam5378-cit-0011", "10.1111/j.1365-2672.2012.05378.x-BIB5378-bib-0012|jam5378-cit-0012", "10.1111/j.1365-2672.2012.05378.x-BIB5378-bib-0013|jam5378-cit-0013", "10.1111/j.1365-2672.2012.05378.x-BIB5378-bib-0014|jam5378-cit-0014", "10.1111/j.1365-2672.2012.05378.x-BIB5378-bib-0015|jam5378-cit-0015", _x000D_
"10.1111/j.1365-2672.2012.05378.x-BIB5378-bib-0016|jam5378-cit-0016", "10.1111/j.1365-2672.2012.05378.x-BIB5378-bib-0017|jam5378-cit-0017", "10.1111/j.1365-2672.2012.05378.x-BIB5378-bib-0018|jam5378-cit-0018", "10.1111/j.1365-2672.2012.05378.x-BIB5378-bib-0019|jam5378-cit-0019", "10.1111/j.1365-2672.2012.05378.x-BIB5378-bib-0020|jam5378-cit-0020", "10.1111/j.1365-2672.2012.05378.x-BIB5378-bib-0021|jam5378-cit-0021", "10.1111/j.1365-2672.2012.05378.x-BIB5378-bib-0022|jam5378-cit-0022", "10.1111/j.1365-2672.2012.05378.x-BIB5378-bib-0023|jam5378-cit-0023", _x000D_
"10.1111/j.1365-2672.2012.05378.x-BIB5378-bib-0024|jam5378-cit-0024", "10.1111/j.1365-2672.2012.05378.x-BIB5378-bib-0025|jam5378-cit-0025", "10.1111/j.1365-2672.2012.05378.x-BIB5378-bib-0026|jam5378-cit-0026", "10.1111/j.1365-2672.2012.05378.x-BIB5378-bib-0027|jam5378-cit-0027", "10.1111/j.1365-2672.2012.05378.x-BIB5378-bib-0028|jam5378-cit-0028", "10.1111/j.1365-2672.2012.05378.x-BIB5378-bib-0029|jam5378-cit-0029", "10.1111/j.1365-2672.2012.05378.x-BIB5378-bib-0030|jam5378-cit-0030", "10.1111/j.1365-2672.2012.05378.x-BIB5378-bib-0031|jam5378-cit-0031", _x000D_
"10.1111/j.1365-2672.2012.05378.x-BIB5378-bib-0032|jam5378-cit-0032", "10.1111/j.1365-2672.2012.05378.x-BIB5378-bib-0033|jam5378-cit-0033", "10.1111/j.1365-2672.2012.05378.x-BIB5378-bib-0034|jam5378-cit-0034"), doi.asserted.by = c("crossref", NA, NA, NA, NA, "crossref", "crossref", "crossref", "crossref", NA, "crossref", "crossref", "crossref", "crossref", "crossref", "crossref", "crossref", "crossref", "crossref", "crossref", "crossref", "crossref", "crossref", "crossref", "crossref", "crossref", _x000D_
"crossref", "crossref", "crossref", "crossref", "crossref", "crossref", "crossref", "crossref"), first.page = c("751", "1", NA, NA, NA, "194", "49", "2611", "221", NA, "129", "357", "122", "39", "178", "3429", "109", "3040", "3608", "1464", "1786", "2118", "693", "391", "304", "1075", "337", "156", "771", "6788", "277", "1631", "229", "4018"), DOI = c("10.1016/0923-2508(96)81071-0", NA, NA, NA, NA, "10.1111/j.1574-695X.2007.00364.x", "10.1016/S0378-1135(02)00290-0", "10.1128/IAI.67.5.2611-2614.1999", _x000D_
"10.1016/j.vetmic.2006.08.028", NA, "10.3389/fmicb.2011.00129", "10.1136/bmj.326.7385.357", "10.1016/j.resmic.2006.09.009", "10.1111/j.1574-6968.2008.01096.x", "10.1186/1471-2180-8-178", "10.1128/JCM.38.9.3429-3435.2000", "10.1086/588823", "10.1128/AEM.02823-06", "10.1128/JCM.00701-06", "10.1046/j.1365-2958.2001.02360.x", "10.1128/IAI.65.5.1786-1792.1997", "10.1128/JCM.31.8.2118-2123.1993", "10.1046/j.1365-2672.2003.01898.x", "10.1016/0882-4010(91)90035-9", "10.3168/jds.2009-2528", "10.1017/S0950268810002591", _x000D_
"10.1016/j.micpath.2004.02.005", "10.1186/1471-2180-8-156", "10.1046/j.1462-5822.2002.00233.x", "10.1128/IAI.70.12.6788-6797.2002", "10.1099/00222615-27-4-277", "10.1111/j.1365-2958.1992.tb00888.x", "10.1017/S0950268899004379", "10.1128/JCM.01229-08"), article.title = c("Characterization of non-virulence plasmids with homology to the virulence plasmid of Salmonella dublin", "The community summary report on trends and sources of zoonoses, zoonotic agents, antimicrobial resistance and foodborne outbreaks in the European Union in 2006", _x000D_
NA, NA, NA, "Identification of Salmonella SPI-2 secretion system components required for SpvB-mediated cytotoxicity in macrophages and virulence in mice", "Comparison of intestinal invasion and macrophage response of Salmonella Gallinarum and other host-adapted Salmonella enterica serovars in the avian host", "Comparative physical and genetic maps of the virulence plasmids of Salmonella enterica serovars typhimurium, enteritidis, choleraesuis, and dublin", "Antimicrobial resistance in Salmonella enterica serovar Dublin isolates from beef and dairy sources", _x000D_
NA, "The Role of the spv genes in Salmonella pathogenesis", "Short and long term mortality associated with foodborne bacterial gastrointestinal infections: registry based study", "Blind comparison of traditional serotyping with three multiplex PCRs for the identification of Salmonella serotypes", "Complete nucleotide sequence of a virulence plasmid of Salmonella enterica serovar Dublin and its phylogenetic relationship to the virulence plasmids of serovars Choleraesuis, Enteritidis and Typhimurium", _x000D_
"Rapid screening of Salmonella enterica serovars Enteritidis, Hadar, Heidelberg and Typhimurium using a serologically-correlative allelotyping PCR targeting the O and H antigen alleles", "Automated 5′ nuclease PCR assay for identification of Salmonella enterica", "Salmonellosis outcomes differ substantially by serotype", "Optimization of a 12-hour TaqMan PCR-based method for detection of Salmonella bacteria in meat", "Multiplex PCR-based method for identification of common clinical serotypes of Salmonella enterica subsp. enterica", _x000D_
"The Salmonella spvB virulence gene encodes an enzyme that ADP-ribosylates actin and destabilizes the cytoskeleton of eukaryotic cells", "The spv genes on the Salmonella dublin virulence plasmid are required for severe enteritis and systemic infection in the natural host", "Selective amplification of abequose and paratose synthase genes (rfb) by polymerase chain reaction for identification of Salmonella major serogroups (A, B, C2, and D)", "The prevalence of Salmonella spp. in bovine faecal, rumen and carcass samples at a commercial abattoir", _x000D_
"Heteroduplex analysis of Salmonella virulence plasmids and their prevalence in isolates of defined sources", "Association between bulk-tank milk Salmonella antibody level and high calf mortality in Danish dairy herds", "Prevalence and risk factors for Salmonella in veal calves at Danish cattle abattoirs", "Differences in the carriage and the ability to utilize the serotype associated virulence plasmid in strains of Salmonella enterica serotype Typhimurium investigated by use of a self-transferable virulence plasmid, pOG669", _x000D_
"Development of a real-time multiplex PCR assay for the detection of multiple Salmonella serotypes in chicken samples", "Genes in the Salmonella pathogenicity island 2 and the Salmonella virulence plasmid are essential for Salmonella-induced apoptosis in intestinal epithelial cells", "Analysis of Salmonella enterica serotype-host specificity in calves: avirulence of S. enterica serotype gallinarum correlates with bacterial dissemination from mesenteric lymph nodes and persistence in vivo", "Molecular divergence of the serotype-specific plasmid (pSLT) among strains of Salmonella typhimurium of human and veterinary origin and comparison of pSLT with the serotype specific plasmids of S. enteritidis and S. dublin", _x000D_
"A Salmonella dublin virulence plasmid locus that affects bacterial growth under nutrient-limited conditions", "Host adapted serotypes of Salmonella enterica", "Rapid multiplex PCR and real-time TaqMan PCR assays for detection of Salmonella enterica and the highly virulent serovars Choleraesuis and Paratyphi C"), volume = c("146", "130", NA, NA, NA, "52", "92", "67", "119", NA, "2", "326", "158", "282", "8", "38", "198", "73", "44", "39", "65", "31", "94", "11", "93", "139", "36", "8", "4", "70", _x000D_
"27", "6", "125", "46"), author = c("Aabo", "Anon.", NA, "Anon.", "Anon.", "Browne", "Chadfield", "Chu", "Davis", "Grimont", "Guiney", "Helms", "Herrera-Leon", "Hong", "Hong", "Hoorfar", "Jones", "Josefsen", "Kim", "Lesnick", "Libby", "Luk", "McEvoy", "Montenegro", "Nielsen", "Nielsen", "Olsen", "O'Regan", "Paesold", "Paulin", "Platt", "Pullinger", "Uzzau", "Woods"), year = c("1995", "2007", NA, "2010", "2011", "2008", "2003", "1999", "2007", "2007", "2011", "2003", "2007", "2008a", "2008b", "2000", _x000D_
"2008", "2007", "2006", "2001", "1997", "1993", "2003", "1991", "2010", "2011", "2004", "2008", "2002", "2002", "1988", "1992", "2000", "2008"), journal.title = c("Res Microbiol", "EFSA Journal", NA, NA, NA, "FEMS Immunol Med Microbiol", "Vet Microbiol", "Infect Immun", "Vet Microbiol", NA, "Front Microbiol", "BMJ", "Res Microbiol", "FEMS Microbiol Lett", "BMC Microbiol", "J Clin Microbiol", "J Infect Dis", "Appl Environ Microbiol", "J Clin Microbiol", "Mol Microbiol", "Infect Immun", "J Clin Microbiol", _x000D_
"J Appl Microbiol", "Microb Pathog", "J Dairy Sci", "Epidemiol Infect", "Microb Pathog", "BMC Microbiol", "Cell Microbiol", "Infect Immun", "J Med Microbiol", "Mol Microbiol", "Epidemiol Infect", "J Clin Microbiol"), unstructured = c(NA, NA, "Anon. 2009 Nordval Validation protocol www.NMKL.org", NA, NA, NA, NA, NA, NA, NA, NA, NA, NA, NA, NA, NA, NA, NA, NA, NA, NA, NA, NA, NA, NA, NA, NA, NA, NA, NA, NA, NA, NA, NA), volume.title = c(NA, NA, NA, "Annual Report on Zoonoses in Denmark 2009", "Annual Report on Zoonoses in Denmark 2010", _x000D_
NA, NA, NA, NA, "Antigenic Formulae of the Salmonella Serovars. WHO Collaborating Centre for Reference and Research on Salmonella", NA, NA, NA, NA, NA, NA, NA, NA, NA, NA, NA, NA, NA, NA, NA, NA, NA, NA, NA, NA, NA, NA, NA, NA))</t>
  </si>
  <si>
    <t>list(date = "2015-09-01", content.version = "tdm", delay.in.days = 1134, URL = "http://doi.wiley.com/10.1002/tdm_license_1.1")</t>
  </si>
  <si>
    <t>2004-05</t>
  </si>
  <si>
    <t>10.1177/104063870401600304</t>
  </si>
  <si>
    <t>197-201</t>
  </si>
  <si>
    <t>Comparison of a Commercial H1N1 Enzyme-Linked Immunosorbent Assay and Hemagglutination Inhibition Test in Detecting Serum Antibody against Swine Influenza Viruses</t>
  </si>
  <si>
    <t>&lt;jats:p&gt; Recently a commercial enzyme-linked immunosorbent assay (ELISA) kit for detecting antibody against H1N1 swine influenza virus (SIV) has been made available to diagnosticians and veterinary practitioners. Because the hemagglutination inhibition (HI) test has been considered the standard test for SIV serology, diagnostic performance of the new ELISA was evaluated using positive ( n = 60) and negative ( n = 188) serum samples from young pigs with known status of SIV infection and compared with that of the HI test. Both ELISA and HI test identified all negative animals correctly. None of the serum samples ( n = 64) from pigs inoculated with H3N2 SIV was positive by ELISA for SIV antibody. The H1N1 SIV antibody detectable by ELISA appears to develop more slowly in comparison with antibody detectable by HI test. Although antibody was detected by HI test in all inoculated animals ( n = 20) by day 7 postinoculation (PI), antibody was detected by ELISA in 0%, 75%, and 100% of the inoculated animals on days 7, 14, and 28 PI, respectively. Discrepancy in test results between the 2 serologic tests appeared to be because of differences in antibody isotypes detected by each test. Enzyme-linked immunosorbent assay mainly detected IgG antibody, whereas the HI test detects IgM antibody very efficiently as well as IgG antibody. Collectively, the commercial ELISA is highly specific for antibody to H1N1 SIV but may not identify positive animals at the early stage of infection as effectively as the HI test, particularly when SIV is introduced to a naïve swine population. &lt;/jats:p&gt;</t>
  </si>
  <si>
    <t>list(suffix = c("Associate", NA, NA, NA), given = c("Kyoung-Jin", "Bruce H.", "Rick W.", "Gene"), family = c("Yoon", "Janke", "Swalla", "Erickson"), sequence = c("first", "additional", "additional", "additional"), affiliation.name = c("Veterinary Diagnostic Laboratory, Iowa State University, Ames, IA 50011", "Veterinary Diagnostic Laboratory, Iowa State University, Ames, IA 50011", "Murphy Family Farms, Algona, IA 50511", "Rollins Animal Disease Diagnostic Laboratory, Raleigh, NC 27605"))</t>
  </si>
  <si>
    <t>list(URL = c("https://journals.sagepub.com/doi/pdf/10.1177/104063870401600304", "https://journals.sagepub.com/doi/pdf/10.1177/104063870401600304"), content.type = c("application/pdf", "unspecified"), content.version = c("vor", "vor"), intended.application = c("text-mining", "similarity-checking"))</t>
  </si>
  <si>
    <t>list(key = c("bibr1-104063870401600304", "bibr2-104063870401600304", "bibr3-104063870401600304", "bibr4-104063870401600304", "bibr5-104063870401600304", "bibr6-104063870401600304", "bibr7-104063870401600304", "bibr8-104063870401600304", "bibr9-104063870401600304", "bibr10-104063870401600304", "bibr11-104063870401600304", "bibr12-104063870401600304", "bibr13-104063870401600304", "bibr14-104063870401600304", "bibr15-104063870401600304", "bibr16-104063870401600304", "bibr17-104063870401600304", "bibr18-104063870401600304"_x000D_
), doi.asserted.by = c("publisher", "publisher", NA, "publisher", "crossref", NA, NA, NA, NA, "publisher", NA, NA, "publisher", "crossref", "publisher", "publisher", "crossref", "publisher"), DOI = c("10.1002/9780470376812.ch2b", "10.1016/S0378-1135(00)00164-4", NA, "10.1007/s00705-002-0788-4", "10.1186/1749-8546-5-34", NA, NA, NA, NA, "10.1099/0022-1317-75-9-2183", NA, NA, "10.1002/9780470376812.ch2c", "10.2460/ajvr.1993.54.10.1630", "10.1016/S0166-0934(98)00174-8", "10.1084/jem.54.3.373", "10.1002/9780470376812.ch2a", _x000D_
"10.1128/JVI.73.10.8851-8856.1999"), volume.title = c(NA, NA, "Concepts and procedures for laboratory-based influenza surveillance", NA, NA, NA, "Transitioning from HI to ELISA when evaluating herd status and time of vaccination for H1N1 swine influenza", "Diseases of swine", NA, NA, NA, "Manual of standards for diagnostic tests and vaccines", NA, NA, NA, NA, "Trends in emerging viral infections of swine", NA), year = c(NA, NA, "1982", NA, "1919", "1922", "2002", "1999", "2000", NA, "1919", "2000", _x000D_
NA, "1993", NA, NA, "2002", NA), author = c(NA, NA, "Centers for Disease Control", NA, "Chun J", "Dorset M", "Erickson G", "Esterday BC", "Janke BH", NA, "Koen JS", "OIE Standards Commission", NA, "Olsen CW", NA, NA, "Yoon K-J", NA), first.page = c(NA, NA, NA, NA, "34", "162", NA, "277", "79", NA, "468", NA, NA, "1630", NA, NA, "23", NA), volume = c(NA, NA, NA, NA, "5", "62", "5", NA, "8", NA, "14", NA, NA, "54", NA, NA, NA, NA), journal.title = c(NA, NA, NA, NA, "Nat Med J China", "J Am Vet Med Assoc", _x000D_
NA, NA, "Swine Health Prod", NA, "Am J Vet Med", NA, NA, "Am J Vet Res", NA, NA, NA, NA), edition = c(NA, NA, NA, NA, NA, NA, NA, NA, NA, NA, NA, "4", NA, NA, NA, NA, NA, NA))</t>
  </si>
  <si>
    <t>2004-05-01</t>
  </si>
  <si>
    <t>list(date = "2004-05-01", content.version = "tdm", delay.in.days = 0, URL = "https://journals.sagepub.com/page/policies/text-and-data-mining-license")</t>
  </si>
  <si>
    <t>2010-01</t>
  </si>
  <si>
    <t>10.1177/104063871002200102</t>
  </si>
  <si>
    <t>3-9</t>
  </si>
  <si>
    <t>Detection of Anti-Influenza A Nucleoprotein Antibodies in Pigs Using a Commercial Influenza Epitope-Blocking Enzyme-Linked Immunosorbent Assay Developed for Avian Species</t>
  </si>
  <si>
    <t>&lt;jats:p&gt; Influenza virus causes acute respiratory disease in pigs and is of concern for its potential public health significance. Many subtypes of influenza virus have been isolated from pigs, and the virus continues to evolve in swine populations. Current antibody assays have limited antigenic recognition, and accurate, broad-spectrum, high through-put screening tests are needed to detect infections in swine herds and to aid in the implementation of control measures. In the current study, a commercial blocking enzyme-linked immunosorbent assay (ELISA) developed for the detection of Influenza A virus nucleoprotein antibodies in avian species was evaluated for the detection of anti-influenza serum antibodies in swine. Serum samples used to evaluate the test were archived samples from influenza research conducted at the U.S. Department of Agriculture–Agricultural Research Service–National Animal Disease Center and included samples from influenza-inoculated pigs (H1N1, H1N2, H2N3, and H3N2), contact-infected pigs, vaccinated pigs, and negative controls. Based on samples of known status ( n = 453), a receiver operating characteristic (ROC) curve analysis of the ELISA results estimated the optimized diagnostic sensitivity and specificity at 96.6% (95% confidence interval [CI]: 92.3, 98.9) and 99.3% (95% CI: 97.6, 99.9), respectively. By using the cutoff established in the ROC analysis, the assay was evaluated in pigs infected with 2 isolates of the 2009 pandemic H1N1 virus. Overall, the assay showed excellent diagnostic performance against the range of influenza subtypes investigated and could serve as a useful screening assay for swine. &lt;/jats:p&gt;</t>
  </si>
  <si>
    <t>list(given = c("Janice R.", "Amy L.", "John R.", "Silvia M.", "Jeffrey J."), family = c("Ciacci-Zanella", "Vincent", "Prickett", "Zimmerman", "Zimmerman"), sequence = c("first", "additional", "additional", "additional", "additional"), affiliation1.name = c("Virus and Prion Diseases of Livestock Research Unit, U.S. Department of Agriculture, Agricultural Research Service, National Animal Disease Center, Ames, IA.", NA, NA, NA, NA), affiliation2.name = c("Labex-USA, EMBRAPA–Brazilian Agriculture Research Corporation, Brasilia, Distrito Federal, Brazil.", _x000D_
NA, NA, NA, NA), affiliation.name = c(NA, "Virus and Prion Diseases of Livestock Research Unit, U.S. Department of Agriculture, Agricultural Research Service, National Animal Disease Center, Ames, IA.", "Department of Veterinary Diagnostic and Production Animal Medicine, College of Veterinary Medicine, Iowa State University, Ames, IA.", "IDEXX Laboratories Inc., Westbrook, ME.", "Department of Veterinary Diagnostic and Production Animal Medicine, College of Veterinary Medicine, Iowa State University, Ames, IA."_x000D_
))</t>
  </si>
  <si>
    <t>list(URL = c("https://journals.sagepub.com/doi/pdf/10.1177/104063871002200102", "https://journals.sagepub.com/doi/full-xml/10.1177/104063871002200102", "https://journals.sagepub.com/doi/pdf/10.1177/104063871002200102"), content.type = c("application/pdf", "application/xml", "unspecified"), content.version = c("vor", "vor", "vor"), intended.application = c("text-mining", "text-mining", "similarity-checking"))</t>
  </si>
  <si>
    <t>list(key = c("bibr1-104063871002200102", "bibr2-104063871002200102", "bibr3-104063871002200102", "bibr4-104063871002200102", "bibr5-104063871002200102", "bibr6-104063871002200102", "bibr7-104063871002200102", "bibr8-104063871002200102", "bibr9-104063871002200102", "bibr10-104063871002200102", "bibr11-104063871002200102", "bibr12-104063871002200102", "bibr13-104063871002200102", "bibr14-104063871002200102", "bibr15-104063871002200102", "bibr16-104063871002200102", "bibr17-104063871002200102", "bibr18-104063871002200102", _x000D_
"bibr19-104063871002200102", "bibr20-104063871002200102", "bibr21-104063871002200102", "bibr22-104063871002200102", "bibr23-104063871002200102"), doi.asserted.by = c("publisher", "publisher", "publisher", "publisher", "publisher", "publisher", "publisher", "publisher", "publisher", "publisher", "publisher", "publisher", "publisher", "publisher", "publisher", "publisher", "publisher", "publisher", "publisher", "publisher", "crossref", "publisher", "publisher"), DOI = c("10.1177/104063870902100113", _x000D_
"10.1128/JCM.41.3.1041-1047.2003", "10.1016/S0166-0934(02)00196-9", "10.1056/NEJMoa0903810", "10.1007/BF01310622", "10.1126/science.1176225", "10.1128/JCM.44.3.1123-1126.2006", "10.1128/JCM.40.3.1073-1079.2002", "10.1073/pnas.0710286104", "10.1007/s007050070098", "10.2307/1592573", "10.1099/0022-1317-70-12-3297", "10.1111/j.1439-0450.2006.01007.x", "10.1128/JCM.41.8.3579-3583.2003", "10.1016/j.vetmic.2007.07.011", "10.1016/j.vetmic.2006.07.017", "10.1016/j.vaccine.2007.09.019", "10.1007/s11262-009-0386-6", _x000D_
"10.1016/j.vetmic.2009.01.003", "10.1016/j.virusres.2004.02.015", "10.4049/jimmunol.126.5.1814", "10.2307/1592678", "10.1093/clinchem/39.4.561"), first.page = c(NA, NA, NA, NA, NA, NA, NA, NA, NA, NA, NA, NA, NA, NA, NA, NA, NA, NA, NA, NA, "1814", NA, NA), volume = c(NA, NA, NA, NA, NA, NA, NA, NA, NA, NA, NA, NA, NA, NA, NA, NA, NA, NA, NA, NA, "126", NA, NA), author = c(NA, NA, NA, NA, NA, NA, NA, NA, NA, NA, NA, NA, NA, NA, NA, NA, NA, NA, NA, NA, "Yewdell JW", NA, NA), year = c(NA, NA, NA, NA, _x000D_
NA, NA, NA, NA, NA, NA, NA, NA, NA, NA, NA, NA, NA, NA, NA, NA, "1981", NA, NA), journal.title = c(NA, NA, NA, NA, NA, NA, NA, NA, NA, NA, NA, NA, NA, NA, NA, NA, NA, NA, NA, NA, "J Immunol", NA, NA))</t>
  </si>
  <si>
    <t>2010-01-01</t>
  </si>
  <si>
    <t>list(date = "2010-01-01", content.version = "tdm", delay.in.days = 0, URL = "https://journals.sagepub.com/page/policies/text-and-data-mining-license")</t>
  </si>
  <si>
    <t>10.1177/104063870902100113</t>
  </si>
  <si>
    <t>88-96</t>
  </si>
  <si>
    <t>Performance of a Commercial Swine Influenza Virus H1N1 and H3N2 Antibody Enzyme-Linked Immunosorbent Assay in Pigs Experimentally Infected with European Influenza Viruses</t>
  </si>
  <si>
    <t>&lt;jats:p&gt; The IDEXX Swine influenza virus H1N1 and H3N2 enzyme-linked immunosorbent assays (ELISAs) are used worldwide, but their capacity to detect antibodies to European Swine influenza viruses (SIVs) has not been documented. A total of 313 well-defined sera from SIV seronegative pigs and pigs experimentally infected with European SIVs were used to compare the performance of both ELISAs and the hemagglutination inhibition (HI) test. The ELISAs largely failed to detect pigs that had been infected with H1N1 (0/42 positive in H1N1 ELISA) or H3N2 only (9/18 positive in H3N2 ELISA; group 1). Higher ELISA detection rates were found after consecutive infection of pigs with either H1N1 or H3N2 and 1 other subtype (7/40 and 11/22 positive in H1N1 and H3N2 ELISA, respectively; group 2). Of 39 pigs that had been vaccinated twice with 1 of 4 commercial SIV vaccines (group 3), 25 tested positive in the H1N1 and 4 in the H3N2 ELISA. Pigs that had received a single vaccination after a prior infection with H1N1 and/or H3N2 (group 4) were more frequently positive than group 1 or 3 pigs (23/24 and 15/24 positive in H1N1 and H3N2 ELISA, respectively). Both the H1N1 and H3N2 ELISA showed a low sensitivity (39% and 35%, respectively) relative to the HI test. Because pigs in the field are frequently infected and/or vaccinated with multiple SIV subtypes and variants, they are more likely to test positive in the ELISAs. However, the interpretation of ELISA results will be difficult, and HI remains the method of choice. &lt;/jats:p&gt;</t>
  </si>
  <si>
    <t>list(given = c("Filip", "Geoffrey", "Maurice", "Kristien"), family = c("Barbé", "Labarque", "Pensaert", "Van Reeth"), sequence = c("first", "additional", "additional", "additional"), affiliation.name = c("From the Laboratory of Virology, Faculty of Veterinary Medicine, Ghent University, Merelbeke, Belgium.", "From the Laboratory of Virology, Faculty of Veterinary Medicine, Ghent University, Merelbeke, Belgium.", "From the Laboratory of Virology, Faculty of Veterinary Medicine, Ghent University, Merelbeke, Belgium.", _x000D_
"From the Laboratory of Virology, Faculty of Veterinary Medicine, Ghent University, Merelbeke, Belgium."))</t>
  </si>
  <si>
    <t>list(URL = c("https://journals.sagepub.com/doi/pdf/10.1177/104063870902100113", "https://journals.sagepub.com/doi/full-xml/10.1177/104063870902100113", "https://journals.sagepub.com/doi/pdf/10.1177/104063870902100113"), content.type = c("application/pdf", "application/xml", "unspecified"), content.version = c("vor", "vor", "vor"), intended.application = c("text-mining", "text-mining", "similarity-checking"))</t>
  </si>
  <si>
    <t>list(key = c("bibr1-104063870902100113", "bibr2-104063870902100113", "bibr3-104063870902100113", "bibr4-104063870902100113", "bibr5-104063870902100113", "bibr6-104063870902100113", "bibr7-104063870902100113", "bibr8-104063870902100113", "bibr9-104063870902100113", "bibr10-104063870902100113", "bibr11-104063870902100113", "bibr12-104063870902100113", "bibr13-104063870902100113", "bibr14-104063870902100113", "bibr15-104063870902100113", "bibr16-104063870902100113", "bibr17-104063870902100113", "bibr18-104063870902100113"_x000D_
), doi.asserted.by = c("publisher", "publisher", NA, "publisher", NA, NA, NA, "publisher", "publisher", "publisher", "publisher", "publisher", NA, "publisher", "publisher", "publisher", "publisher", "publisher"), DOI = c("10.1016/S0167-5877(01)00285-9", "10.1007/s00705-005-0615-9", NA, "10.1099/0022-1317-83-4-735", NA, NA, NA, "10.1038/icb.1993.2", "10.1128/JVI.00787-06", "10.1177/104063870401600116", "10.1111/j.1750-2659.2008.00043.x", "10.1016/j.virusres.2004.02.023", NA, "10.1016/S0264-410X(01)00206-7", _x000D_
"10.1089/vim.2006.19.373", "10.1111/j.1439-0450.2006.00899.x", "10.1016/j.vetmic.2006.07.017", "10.1177/104063870401600304"), first.page = c(NA, NA, "296", NA, "469", "75", "7", NA, NA, NA, NA, NA, "99", NA, NA, NA, NA, NA), volume = c(NA, NA, "94", NA, NA, "59", "72", NA, NA, NA, NA, NA, NA, NA, NA, NA, NA, NA), author = c(NA, NA, "Lang C", NA, "Olsen CW", "Pensaert M", "Poljak Z", NA, NA, NA, NA, NA, "Van Reeth K", NA, NA, NA, NA, NA), year = c(NA, NA, "2007", NA, "2006", "1981", "2008", NA, NA, _x000D_
NA, NA, NA, "2001", NA, NA, NA, NA, NA), journal.title = c(NA, NA, "Wien Tierarztl Monatsschr", NA, NA, "Bull World Health Organ", "Can J Vet Res", NA, NA, NA, NA, NA, NA, NA, NA, NA, NA, NA), volume.title = c(NA, NA, NA, NA, "Diseases of swine", NA, NA, NA, NA, NA, NA, NA, "Emergence and control of zoonotic ortho- and paramyxovirus diseases", NA, NA, NA, NA, NA), edition = c(NA, NA, NA, NA, "9", NA, NA, NA, NA, NA, NA, NA, NA, NA, NA, NA, NA, NA))</t>
  </si>
  <si>
    <t>2009-01-01</t>
  </si>
  <si>
    <t>list(date = "2009-01-01", content.version = "tdm", delay.in.days = 0, URL = "https://journals.sagepub.com/page/policies/text-and-data-mining-license")</t>
  </si>
  <si>
    <t>2019-07</t>
  </si>
  <si>
    <t>10.1016/j.prevetmed.2019.04.010</t>
  </si>
  <si>
    <t>81-89</t>
  </si>
  <si>
    <t>Prevalence of bovine tuberculosis and its associated risk factors in the emerging dairy belts of regional cities in Ethiopia</t>
  </si>
  <si>
    <t>list(given = c("Getnet Abie", "Andrew J.K.", "Stefan", "Birhanu Teshome", "Alemseged", "Sintayehu", "Mateios", "Biniam", "Solomon", "James L.N.", "Gobena"), family = c("Mekonnen", "Conlan", "Berg", "Ayele", "Alemu", "Guta", "Lakew", "Tadesse", "Gebre", "Wood", "Ameni"), sequence = c("first", "additional", "additional", "additional", "additional", "additional", "additional", "additional", "additional", "additional", "additional"), ORCID = c(NA, NA, NA, "https://orcid.org/0000-0002-5589-8327", NA, _x000D_
"https://orcid.org/0000-0002-8403-5694", NA, NA, NA, NA, NA), authenticated.orcid = c(NA, NA, NA, FALSE, NA, FALSE, NA, NA, NA, NA, NA))</t>
  </si>
  <si>
    <t>list(URL = c("https://api.elsevier.com/content/article/PII:S0167587718305774?httpAccept=text/xml", "https://api.elsevier.com/content/article/PII:S0167587718305774?httpAccept=text/plain"), content.type = c("text/xml", "text/plain"), content.version = c("vor", "vor"), intended.application = c("text-mining", "text-mining"))</t>
  </si>
  <si>
    <t>list(key = c("10.1016/j.prevetmed.2019.04.010_bib0005", "10.1016/j.prevetmed.2019.04.010_bib0010", "10.1016/j.prevetmed.2019.04.010_bib0015", "10.1016/j.prevetmed.2019.04.010_bib0020", "10.1016/j.prevetmed.2019.04.010_bib0025", "10.1016/j.prevetmed.2019.04.010_bib0030", "10.1016/j.prevetmed.2019.04.010_bib0035", "10.1016/j.prevetmed.2019.04.010_bib0040", "10.1016/j.prevetmed.2019.04.010_bib0045", "10.1016/j.prevetmed.2019.04.010_bib0050", "10.1016/j.prevetmed.2019.04.010_bib0055", "10.1016/j.prevetmed.2019.04.010_bib0060", _x000D_
"10.1016/j.prevetmed.2019.04.010_bib0065", "10.1016/j.prevetmed.2019.04.010_bib0070", "10.1016/j.prevetmed.2019.04.010_bib0075", "10.1016/j.prevetmed.2019.04.010_bib0080", "10.1016/j.prevetmed.2019.04.010_bib0085", "10.1016/j.prevetmed.2019.04.010_bib0090", "10.1016/j.prevetmed.2019.04.010_bib0095", "10.1016/j.prevetmed.2019.04.010_bib0100", "10.1016/j.prevetmed.2019.04.010_bib0105", "10.1016/j.prevetmed.2019.04.010_bib0110", "10.1016/j.prevetmed.2019.04.010_bib0115", "10.1016/j.prevetmed.2019.04.010_bib0120", _x000D_
"10.1016/j.prevetmed.2019.04.010_bib0125", "10.1016/j.prevetmed.2019.04.010_bib0130", "10.1016/j.prevetmed.2019.04.010_bib0135", "10.1016/j.prevetmed.2019.04.010_bib0140", "10.1016/j.prevetmed.2019.04.010_bib0145", "10.1016/j.prevetmed.2019.04.010_bib0150", "10.1016/j.prevetmed.2019.04.010_bib0155", "10.1016/j.prevetmed.2019.04.010_bib0160", "10.1016/j.prevetmed.2019.04.010_bib0165", "10.1016/j.prevetmed.2019.04.010_bib0170", "10.1016/j.prevetmed.2019.04.010_bib0175", "10.1016/j.prevetmed.2019.04.010_bib0180", _x000D_
"10.1016/j.prevetmed.2019.04.010_bib0185", "10.1016/j.prevetmed.2019.04.010_bib0190", "10.1016/j.prevetmed.2019.04.010_bib0195", "10.1016/j.prevetmed.2019.04.010_bib0200", "10.1016/j.prevetmed.2019.04.010_bib0205", "10.1016/j.prevetmed.2019.04.010_bib0210", "10.1016/j.prevetmed.2019.04.010_bib0215", "10.1016/j.prevetmed.2019.04.010_bib0220", "10.1016/j.prevetmed.2019.04.010_bib0225", "10.1016/j.prevetmed.2019.04.010_bib0230", "10.1016/j.prevetmed.2019.04.010_bib0235", "10.1016/j.prevetmed.2019.04.010_bib0240", _x000D_
"10.1016/j.prevetmed.2019.04.010_bib0245", "10.1016/j.prevetmed.2019.04.010_bib0250", "10.1016/j.prevetmed.2019.04.010_bib0255", "10.1016/j.prevetmed.2019.04.010_bib0260", "10.1016/j.prevetmed.2019.04.010_bib0265", "10.1016/j.prevetmed.2019.04.010_bib0270", "10.1016/j.prevetmed.2019.04.010_bib0275", "10.1016/j.prevetmed.2019.04.010_bib0280", "10.1016/j.prevetmed.2019.04.010_bib0285", "10.1016/j.prevetmed.2019.04.010_bib0290", "10.1016/j.prevetmed.2019.04.010_bib0295", "10.1016/j.prevetmed.2019.04.010_bib0300", _x000D_
"10.1016/j.prevetmed.2019.04.010_bib0305", "10.1016/j.prevetmed.2019.04.010_bib0310", "10.1016/j.prevetmed.2019.04.010_bib0315", "10.1016/j.prevetmed.2019.04.010_bib0320", "10.1016/j.prevetmed.2019.04.010_bib0325", "10.1016/j.prevetmed.2019.04.010_bib0330", "10.1016/j.prevetmed.2019.04.010_bib0335", "10.1016/j.prevetmed.2019.04.010_bib0340", "10.1016/j.prevetmed.2019.04.010_bib0345", "10.1016/j.prevetmed.2019.04.010_bib0350", "10.1016/j.prevetmed.2019.04.010_bib0355", "10.1016/j.prevetmed.2019.04.010_bib0360", _x000D_
"10.1016/j.prevetmed.2019.04.010_bib0365", "10.1016/j.prevetmed.2019.04.010_bib0370", "10.1016/j.prevetmed.2019.04.010_bib0375", "10.1016/j.prevetmed.2019.04.010_bib0380", "10.1016/j.prevetmed.2019.04.010_bib0385", "10.1016/j.prevetmed.2019.04.010_bib0390", "10.1016/j.prevetmed.2019.04.010_bib0395", "10.1016/j.prevetmed.2019.04.010_bib0400", "10.1016/j.prevetmed.2019.04.010_bib0405", "10.1016/j.prevetmed.2019.04.010_bib0410", "10.1016/j.prevetmed.2019.04.010_bib0415", "10.1016/j.prevetmed.2019.04.010_bib0420", _x000D_
"10.1016/j.prevetmed.2019.04.010_bib0425"), first.page = c("135", NA, NA, "109", "72", "89", "253", "1030", "1356", "1272", "138", NA, "593", NA, NA, "147", "2014", "30", "59", "245", "127", "190", NA, "438", "98-98", "915", "12", "488", "1", "23", "258", "265", "75", "1445", "94", "357", "280", "50", "501", "e833", "837", "P6", "204", NA, NA, "500", "171", "87", NA, "4", "180", "119", "317", "182", "27", NA, NA, "163", "30139", "93", "915", "129", "3", NA, "4031", "94", NA, "167", "149", NA, "426", _x000D_
"12", NA, NA, NA, "753", "250", "143", "563", "282", "401", NA, "160", "1", "77"), article.title = c("Prevalence of bovine tuberculosis in dairy cattle of Yeki District, Southern Ethiopia", NA, NA, "Bovine tuberculosis in Britain and Ireland - a perfect storm? The confluence of potential ecological and epidemiological impediments to controlling a chronic infectious disease", "Interference of paratuberculosis with the diagnosis of tuberculosis in a goat flock with a natural mixed infection", "Diagnosis of Mycobacterium bovis infection in calves sensitized by mycobacteria of the avium/intracellulare group", _x000D_
"A cross-sectional study of bovine tuberculosis in selected dairy farms in Ethiopia", "Cattle husbandry in Ethiopia is a predominant factor affecting the pathology of bovine tuberculosis and gamma interferon responses to mycobacterial antigens", "High prevalence and increased severity of pathology of bovine tuberculosis in holsteins compared to zebu breeds under field cattle husbandry in Central Ethiopia", "Appraisal of interpretation criteria for the comparative intradermal tuberculin test for diagnosis of tuberculosis in cattle in central Ethiopia", _x000D_
"Molecular typing of Mycobacterium bovis isolated from tuberculosis lesions of cattle in north eastern Ethiopia", NA, "Assessment of diagnostic tools for eradication of bovine tuberculosis in cattle co-infected with Mycobacterium bovis and M avium subsp paratuberculosis", NA, NA, "A clarification of transmission terms in host-microparasite models: numbers, densities and areas", NA, "Mycobacterium bovis in rural Tanzania: risk factors for infection in human and cattle populations", "Zoonotic tuberculosis due to Mycobacterium bovis in developing countries", _x000D_
"A study of cattle-to-cattle transmission of Mycobacterium bovis infection", "TB in goats caused by Mycobacterium bovis", "Ante mortem diagnosis of tuberculosis in cattle: a review of the tuberculin tests, γ-interferon assay and other ancillary diagnostic techniques", "Risk factors for bovine tuberculosis in cattle in Ethiopia", NA, "Tuberculin manufacturing source and breakdown incidence rate of bovine tuberculosis in British cattle, 2005–2009", "Status of bovine tuberculosis in Addis Ababa dairy farms", _x000D_
"High prevalence of bovine tuberculosis in dairy cattle in Central Ethiopia: implications for the dairy industry and public health", "Wildlife reservoirs of bovine tuberculosis worldwide: hosts, pathology, surveillance, and control", NA, "Cattle-to-cattle transmission of Mycobacterium bovis", "Specificity of the comparative skin test for bovine tuberculosis in Great Britain", "Introduction of bovine tuberculosis to north-east England by bought in cattle", "A case-control study on the association of selected risk factors with the occurrence of bovine tuberculosis in the Republic of Ireland", _x000D_
"Low prevalence of bovine tuberculosis in Somali pastoral livestock, southeast Ethiopia", "Mycobacterium bovis isolated from a sheep during routine surveillance", "Outbreak of bovine tuberculosis featuring anergy to the skin test, udder lesions and milk-borne disease in young calves", "Dilution effect in bovine tuberculosis: risk factors for regional disease occurrence in Africa", "Classification of worldwide bovine tuberculosis risk factors in cattle: a stratified approach", "A cross-sectional study of bovine tuberculosis in the transhumant and agro-pastoral cattle herds in the border areas of Katakwi and Moroto districts, Uganda", _x000D_
"Herd-level risk factors of bovine tuberculosis in England and Wales after the 2001 foot-and-mouth disease epidemic", "Environmental and farm management factors associated with tuberculosis on cattle farms in northeastern Michigan", NA, "What is an intra-cluster correlation coefficient? Crucial concepts for primary care researchers", NA, NA, "Investigations into an outbreak of tuberculosis in a flock of sheep in contact with tuberculous cattle", "Bovine tuberculosis and its associated risk factors in pastoral and agro-pastoral cattle herds of Afar Region, Northeast Ethiopia", _x000D_
"A case-control study on bovine tuberculosis in the Veneto Region (Italy)", NA, "Bovine tuberculosis in rural Ethiopia: a comparative cross-sectional study on cattle owned by households with and without tuberculosis", "Application of rapid serologic tests for detection of Mycobacterium bovis infection in free-ranging warthogs (Phacochoerus africanus)-Implications for antemortem disease screening", "Risk factors for the between-herd spread of Mycobacterium bovis in Canadian cattle and cervids between 1985 and 1994", _x000D_
"Risk factors associated with bovine tuberculosis in traditional cattle of the livestock/wildlife interface areas in the Kafue basin of Zambia", "Prevalence and zoonotic implications of bovine tuberculosis in Northwest Ethiopia", "Bovine tuberculosis and its risk factors among dairy cattle herds in and around Bahir Dar City, Northwest Ethiopia", NA, NA, "Breakdown severity during a bovine tuberculosis episode as a predictor of future herd outbreaks in Ireland", "Zoonotic tuberculosis in human beings caused by Mycobacterium bovis - a call for action", _x000D_
"Risk factors for bovine tuberculosis in New Zealand cattle farms and their relationship with possum control strategies", "A cross-sectional study on bovine tuberculosis in Hawassa town and its surroundings, Southern Ethiopia", "Husbandry practices, badger sett density and habitat composition as risk factors for transient and persistent bovine tuberculosis on UK cattle farms", NA, NA, "Epidemiology of mycobacterial infections in cattle in two districts of Western Tigray Zone, northern Ethiopia", _x000D_
"Assessment of bovine tuberculosis and its risk factors in cattle and humans, at and around Dilla town, Southern Ethiopia", NA, "Prevalence of bovine tuberculosis in cattle in different farming systems in the eastern zone of Tanzania", "Bovine tuberculosis in Ethiopia: a systematic review and meta-analysis", "Herd-level risk factors for bovine tuberculosis: a literature review", "Livestock grazing behavior and inter- vs. Intra-specific disease risk via the faecal oral route", "Understanding logistic regression analysis", _x000D_
"Zoonotic tuberculosis: a concern and strategies to combat", NA, "Risk factors of bovine tuberculosis in cattle in rural livestock production systems of Ethiopia", "Bovine tuberculosis in Ethiopian wildlife", "Repeated cross-sectional skin testing for bovine tuberculosis in cattle kept in a traditional husbandry system in Ethiopia", "Conventional and molecular epidemiology of bovine tuberculosis in dairy farms in Addis Ababa city, the capital of Ethiopia", "Dairy cattle production in Europe", "Diagnosis of bovine tuberculosis in wild animals by polymerase chain reaction", _x000D_
"IFN-gamma diagnostic tests in the context of bovine mycobacterial infections in Belgium", "The roadmap for zoonotic tuberculosis", "Prevalence of bovine tuberculosis and assessment of Cattle owners’ awareness on its public health implication in and around Mekelle, Northern Ethiopia", "Cultural and molecular detection of zoonotic tuberculosis and its public health impacts in selected districts of Tigray region", "Detection of human and bovine tuberculosis using an existing diagnostic practice in residential districts of Tigray Region, Northern Ethiopia"_x000D_
), volume = c("6", NA, NA, "5", "128", "49", "1", "13", "14", "15", "167", NA, "37", NA, NA, "129", NA, "87", "4", "155", "163", "81", "11", NA, "172", "27", "7", "50", NA, "81", "177", "159", "27", "44", "163", "163", NA, "40", "40", "15", "221", "Vol. 4008", "2", NA, NA, "50", "5", "34", NA, "5", "52", "41", "85", "2", "19", NA, NA, "63", "16", "86", "42", "80", NA, NA, "7", "2", NA, "57", "147", "2012", "20", "24", NA, NA, NA, "46", "167", "8", "59", "41", "87", NA, "6", "12", "2"), author = c("Admasu", _x000D_
"Ahmed", "Alehegne", "Allen", "Alvarez", "Amadori", "Ameni", "Ameni", "Ameni", "Ameni", "Ameni", "Anderson", "Aranaz", "Barnier", "Bates", "Begon", "Central Statistical Agency (CSA)", "Cleaveland", "Cosivi", "Costello", "Crawshaw", "De la Rua-Domenech", "Dejene", "Dohoo", "Downs", "Elias", "Firdessa", "Fitzgerald", "Fox", "Goodchild", "Goodchild", "Gopal", "Griffin", "Gumi", "Houlihan", "Houlihan", "Huang", "Humblet", "Inangolet", "Johnston", "Kaneene", "Kellogg", "Killip", "Lele", "Lesnoff", "Malone", _x000D_
"Mamo", "Marangon", "Marschner", "Mengistu", "Miller", "Munroe", "Munyeme", "Nega", "Nuru", "OIE", NA, "Olea-Popelka", "Olea-Popelka", "Porphyre", "Regassa", "Reilly", "Ripley", "Robin", "Romha", "Romha", "Sergeant", "Shirima", "Sibhat", "Skuce", "Smith", "Sperandei", "Teppawar", "Thrusfield", "Tschopp", "Tschopp", "Tschopp", "Tsegaye", "van Arendonk", "Vathsala", "Walravens", "WHO", "Zeru", "Zeweld", "Zeweld"), year = c("2014", "2009", "2015", "2018", "2008", "2002", "2003", "2006", "2007", "2008", _x000D_
"2010", "2007", "2006", "2017", "2017", "2002", "2013", "2007", "1998", "1998", "2008", "2006", "2016", "2003", "2013", "2008", "2012", "2013", "2017", "2001", "2015", "2006", "1996", "2012", "2008", "2008", "2013", "2009", "2008", "2011", "2002", "2010", "2004", "2017", "2012", "2003", "2013", "1998", "2017", "2015", "2016", "1999", "2008", "2012", "2015", "2009", NA, "2004", "2016", "2008", "2010", "2007", "2018", "2017", "2013", "2014", "2019", "2003", "2017", "2012", "2009", "2014", "2018", "2007", _x000D_
"2009", "2010", "2010", "2009", "2003", "2007", "2002", "2017", "2014", "2014", "2013"), journal.title = c("Afr. J. Basic App. Sci.", NA, NA, "Front. Vet. Sci.", "Vet. Microbiol.", "J. Vet. Med. Ser. B", "Int. J. App. Res. Vet. Med.", "Clin. Vaccine Immunol.", "Clin. Vaccine Immunol.", "Clin. Vaccine Immunol.", "Vet. Rec.", NA, "Vet. Res.", NA, NA, "Epidemiol. Infect.", NA, "Tuberculosis", "Emerg. Infect. Dis.", "Vet. J.", "Vet. Rec.", "Res. Vet. Sci.", "PLoS One", NA, "Vet. Rec.", "Rev. Sci. Technol.", _x000D_
"PLoS One", "Vet. Pathol.", NA, "Tuberculosis (Edinb)", "Vet. Rec.", "Vet. Rec.", "Prev. Vet. Med.", "Trop. Anim. Health Prod.", "Vet. Rec.", "Vet. Rec.", "Proc. R. Soc. B", "Vet. Res.", "Trop. Anim. Health Prod.", "Int. J. Infect. Dis.", "JAVMA", NA, "Ann. Fam. Med.", NA, NA, "J. Vet. Med. B Infect. Dis. Vet. Public Health", "J. Vet. Med. Anim. Health.", "Prev. Vet. Med.", NA, "Int. J. Lepr. Mycobact. Dis.", "J. Wildl. Dis.", "Prev. Vet. Med.", "Prev. Vet. Med.", "Int. J. Med. Med. Sci.", "Eth. Vet. J.", _x000D_
NA, NA, "Prev. Vet. Med.", "Lancet Infect. Dis.", "Prev. Vet. Med.", "Trop. Anim. Health Prod.", "Prev. Vet. Med.", NA, NA, "Afr. J. Microbiol. Res.", "Anim. Vet. Sci.", NA, "Prev. Vet. Med.", "Prev. Vet. Med.", "Vet. Med. Int.", "Behav. Ecol.", "Biochem. Med.", NA, NA, "Prev. Vet. Med.", "J. Wildl. Dis.", "Vet. Rec.", "J. App. Res. Vet. Med.", "Theriogenology", "Indian J. Anim. Res.", "Vet. Immunol. Immunopathol.", "A Call to Action", "J. Vet. Med. Anim. Health", "Ethiopia. Sokoto J. Vet. Sci.", _x000D_
"J. Environ. Occup. Sci."), series.title = c(NA, "Methods in Sample Surveys", "Bovine Tuberculosis Study in Farmed Dairy Cattle and Cattle Genetic Improvement Centers in Selected Areas of Ethiopia", NA, NA, NA, NA, NA, NA, NA, NA, "A Practitioner’s Guide to Generalized Linear Models", NA, "Functions to Make Surveys Processing Easier. Package ‘questionr’, Version 0.6.2", "Linear Mixed-effects Models Using’ Eigen’ and S4. Package ‘lme4’, Version 1.1-13", NA, "Population Projection of Ethiopia for All Regions at District Level From", _x000D_
NA, NA, NA, NA, NA, NA, "Veterinary Epidemiologic Research", NA, NA, NA, NA, "Companion to Applied Regression. Package ‘car’, Version 2", NA, NA, NA, NA, NA, NA, NA, NA, NA, NA, NA, NA, NA, NA, "Resource Selection (Probability) Functions for Use-availability Data. Package ‘ResourceSelection’, Version 0.3-2", "Analysis of Overdispersed Data, Package ‘aod’ package, version1.3", NA, NA, NA, "Fitting Generalized Linear Models. Package ‘glm2’, Version 1.1.3", NA, NA, NA, NA, NA, NA, "Terrestrial Manual: Bovine Tuberculosis", _x000D_
NA, NA, NA, NA, NA, NA, "Support Functions and Datasets for Venables and Ripley’s MASS. Package ‘MASS’, Version 7", "Display and Analyze ROC Curves. Package ‘pROC’, Version 1.10.0", NA, NA, "Epitools Epidemiological Calculators", NA, NA, NA, NA, NA, "Basic Biology and Applications of Actinobacteria", "Veterinary Epidemiology", NA, NA, NA, NA, NA, NA, NA, NA, NA, NA, NA), doi.asserted.by = c(NA, NA, NA, "crossref", "crossref", "crossref", NA, "crossref", "crossref", "crossref", "crossref", _x000D_
NA, "crossref", NA, NA, "crossref", NA, "crossref", "crossref", "crossref", "crossref", "crossref", "crossref", NA, "crossref", "crossref", "crossref", "crossref", NA, "crossref", "crossref", "crossref", "crossref", "crossref", "crossref", "crossref", NA, "crossref", "crossref", "crossref", "crossref", NA, "crossref", NA, NA, "crossref", NA, "crossref", NA, NA, "crossref", "crossref", "crossref", NA, "crossref", NA, NA, "crossref", NA, "crossref", "crossref", "crossref", NA, NA, NA, "crossref", NA, _x000D_
"crossref", "crossref", "crossref", "crossref", "crossref", NA, NA, "crossref", "crossref", "crossref", NA, "crossref", NA, "crossref", NA, NA, "crossref", "crossref"), DOI = c(NA, NA, NA, "10.3389/fvets.2018.00109", "10.1016/j.vetmic.2007.08.034", "10.1046/j.1439-0450.2002.00513.x", NA, "10.1128/CVI.00134-06", "10.1128/CVI.00205-07", "10.1128/CVI.00114-08", "10.1136/vr.b4881", NA, "10.1051/vetres:2006021", NA, NA, "10.1017/S0950268802007148", NA, "10.1016/j.tube.2006.03.001", "10.3201/eid0401.980108", _x000D_
"10.1016/S1090-0233(05)80019-X", "10.1136/vr.163.4.127", "10.1016/j.rvsc.2005.11.005", "10.1371/journal.pone.0159083", NA, "10.1136/vr.100679", "10.20506/rst.27.3.1850", "10.1371/journal.pone.0052851", "10.1177/0300985812467472", NA, "10.1054/tube.2000.0256", "10.1136/vr.102961", "10.1136/vr.159.9.265", "10.1016/0167-5877(95)00548-X", "10.1007/s11250-012-0085-5", "10.1136/vr.163.3.94-b", "10.1136/vr.163.12.357", NA, "10.1051/vetres/2009033", "10.1007/s11250-007-9126-x", "10.1016/j.ijid.2011.08.004", _x000D_
"10.2460/javma.2002.221.837", NA, "10.1370/afm.141", NA, NA, "10.1046/j.1439-0450.2003.00714.x", NA, "10.1016/S0167-5877(97)00087-1", NA, NA, "10.7589/2015-07-186", "10.1016/S0167-5877(99)00051-3", "10.1016/j.prevetmed.2008.03.006", NA, "10.4314/evj.v19i2.3", NA, NA, "10.1016/j.prevetmed.2004.03.001", NA, "10.1016/j.prevetmed.2008.03.008", "10.1007/s11250-009-9507-4", "10.1016/j.prevetmed.2007.02.002", NA, NA, NA, "10.11648/j.avs.20140204.12", NA, "10.1016/S0167-5877(02)00214-3", "10.1016/j.prevetmed.2017.09.006", _x000D_
"10.1155/2012/621210", "10.1093/beheco/arn143", "10.11613/BM.2014.003", NA, NA, "10.1016/j.prevetmed.2009.02.006", "10.7589/0090-3558-46.3.753", "10.1136/vr.c3381", NA, "10.1016/S0093-691X(02)01240-2", NA, "10.1016/S0165-2427(02)00092-2", NA, NA, "10.4314/sokjvs.v12i1.1", "10.5455/jeos.20130912032146"), issue = c(NA, NA, NA, NA, NA, NA, "4", NA, "10", NA, NA, NA, NA, NA, NA, NA, NA, NA, NA, NA, NA, NA, "7", NA, NA, NA, NA, "3", NA, "1-2", NA, NA, NA, NA, NA, NA, NA, NA, NA, "12", NA, NA, NA, NA, _x000D_
NA, NA, "6", NA, NA, NA, "1", NA, NA, NA, "2", NA, NA, NA, NA, NA, NA, NA, NA, NA, "31", "4", NA, NA, NA, NA, NA, "1", NA, NA, NA, "3", NA, NA, NA, "4", NA, NA, "6", "1", "2"), unstructured = c(NA, NA, NA, NA, NA, NA, NA, NA, NA, NA, NA, NA, NA, NA, NA, NA, NA, NA, NA, NA, NA, NA, NA, NA, NA, NA, NA, NA, NA, NA, NA, NA, NA, NA, NA, NA, NA, NA, NA, NA, NA, NA, NA, NA, NA, NA, NA, NA, NA, NA, NA, NA, NA, NA, NA, NA, "OIE-WAHID Interface, 2018. http://www.oie.int/wahis_2/public/wahid.php/Diseaseinformation/statusdetail (Accessed 2 August 2018).", _x000D_
NA, NA, NA, NA, NA, NA, NA, NA, NA, NA, NA, NA, NA, NA, NA, NA, NA, NA, NA, NA, NA, NA, NA, NA, NA, NA, NA, NA))</t>
  </si>
  <si>
    <t>S0167587718305774</t>
  </si>
  <si>
    <t>list(DOI = c("10.13039/501100000268", "10.13039/501100000278", "10.13039/501100000269", "10.13039/501100000265", "10.13039/501100000270", NA), name = c("Biotechnology and Biological Sciences Research Council", "Department for International Development", "Economic &amp; Social Research Council", "Medical Research Council", "Natural Environment Research Council", "Defence Science &amp; Technology Laboratory"), doi.asserted.by = c("publisher", "publisher", "crossref", "publisher", "publisher", NA), id.id = c("10.13039/501100000268", _x000D_
"10.13039/501100000278", "10.13039/501100000269", "10.13039/501100000265", "10.13039/501100000270", NA), id.id.type = c("DOI", "DOI", "DOI", "DOI", "DOI", NA), id.asserted.by = c("publisher", "publisher", "crossref", "publisher", "publisher", NA))</t>
  </si>
  <si>
    <t>list(date = c("2019-07-01", "2019-04-30"), content.version = c("tdm", "vor"), delay.in.days = c(0, 0), URL = c("https://www.elsevier.com/tdm/userlicense/1.0/", "http://creativecommons.org/licenses/by-nc-nd/4.0/"))</t>
  </si>
  <si>
    <t>list(value = c("Elsevier", "Prevalence of bovine tuberculosis and its associated risk factors in the emerging dairy belts of regional cities in Ethiopia", "Preventive Veterinary Medicine", "https://doi.org/10.1016/j.prevetmed.2019.04.010", "article", "© 2019 The Authors. Published by Elsevier B.V."), name = c("publisher", "articletitle", "journaltitle", "articlelink", "content_type", "copyright"), label = c("This article is maintained by", "Article Title", "Journal Title", "CrossRef DOI link to publisher maintained version", _x000D_
"Content Type", "Copyright"))</t>
  </si>
  <si>
    <t>International Journal of Veterinary Science and Research</t>
  </si>
  <si>
    <t>10.17352/ijvsr.000046</t>
  </si>
  <si>
    <t>2640-7604</t>
  </si>
  <si>
    <t>001-004</t>
  </si>
  <si>
    <t>Peertechz Publications Private Limited</t>
  </si>
  <si>
    <t>Prevalence of bovine tuberculosis in dairy cattle and the associated risk factors in Oromia, Ethiopia</t>
  </si>
  <si>
    <t>Int J Vet Sci Res</t>
  </si>
  <si>
    <t>list(ORCID = c("https://orcid.org/0000-0002-1745-7061", NA, NA, NA), authenticated.orcid = c(FALSE, NA, NA, NA), given = c("Lemu", "Abera", "kebede", "Tolera"), family = c("Dereje", "Abeje", "Tadelech", "Dimshasha"), sequence = c("first", "additional", "additional", "additional"))</t>
  </si>
  <si>
    <t>list(URL = "https://www.peertechzpublications.com/articles/IJVSR-6-146.pdf", content.type = "unspecified", content.version = "vor", intended.application = "similarity-checking")</t>
  </si>
  <si>
    <t>list(key = c("ref0", "ref1", "ref2", "ref3", "ref4", "ref5", "ref6", "ref7", "ref8", "ref9", "ref10", "ref11", "ref12", "ref13", "ref14", "ref15", "ref16", "ref17", "ref18", "ref19", "ref20", "ref21", "ref22", "ref23", "ref24", "ref25", "ref26", "ref27", "ref28", "ref29", "ref30", "ref31"), doi.asserted.by = c("publisher", NA, "publisher", NA, "publisher", NA, "publisher", NA, "publisher", "publisher", "publisher", NA, "publisher", "publisher", "publisher", "publisher", "publisher", NA, "publisher", _x000D_
"publisher", NA, NA, NA, NA, NA, NA, "publisher", "publisher", NA, NA, "publisher", NA), unstructured = c("1. Michel AL, Muller B, van Helden PD (2010) Mycobacterium bovis at the animal human interface: A problem, or not? Vet Microbiol 140: 371-381. Link: http://bit.ly/2U8Uq2b", "2. Malama S, Muma JB, Olea-Popelka F, Mbulo G (2013) Isolation of Mycobacterium Bovis from Human Sputum in Zambia: Public Health and Diagnostic Significance. J Infect Dis Ther 1: 3. Link: http://bit.ly/2RC4fUy", "3. Smith NH, Gordon SV, dela Rua-Domenech R, Clifton-Hadley RS, Hewinson RG (2006) Bottlenecks and broomsticks: the molecular evolution of Mycobacterium bovis. Nat Rev Microbiol 4: 670-681. Link: http://bit.ly/2OcOGRb", _x000D_
"4. Pal M (2007) Zoonoses. 2nd ed. Satyam publishers, Jaipur, India. 124-125.", "5. O'Reilly LM, Daborn CJ (1995) The epidemiology of Mycobacterium bovis infections in animals and man. A review. Tubercle Lung Disease 76: 1-46. Link: http://bit.ly/3aQUHfT", "6. OIE Manual of Standards for Diagnostic Tests and Vaccines (2008) Bovine Tuberculosis Paris 683-697.", "7. Olmstead AL, Rhode PW (2004) The Tuberculous Cattle Trust. Disease Contagion in an Era of Regulatory Uncertainty. J Econ Hist 64: 929-963. Link: http://bit.ly/2S1mulh", _x000D_
"8. WHO (2006) The Global Plan to Stop TB, 2006-2015. Actions for lifetowards a world free of tuberculosis. Int J Tuberc Lung Dis 10: 240-241. Link: http://bit.ly/2O8IERC", "9. Ameni G, Tadesse K, Hailu E, Deresse Y, Medhin G, et al. (2010) Transmission of Mycobacterium tuberculosis between farmers and cattle in central Ethiopia. PLos one 8: e76891. Link: http://bit.ly/37EDpRp", "10. Cosivi O, Grange JM, Daborn CJ, Raviglione MC, Fujikura T, et al. (1998) Zoonotic tuberculosis due to Mycobacterium bovis in developing countries. Emerg Infect Dis 4: 59-70. Link: http://bit.ly/315smOw", _x000D_
"11. Zinsstag J, Schelling E, Roth F, Kazwala RR (2006) Economics of bovine tuberculosis. In Thoen, C.O., Steele, J.H., Gilsdorf, M.J., ds. Mycobacterium bovis Infection in Animals and Humans Blackwell Publishing. Link: http://bit.ly/2uI5pEY", "12. Office International des Epizooties (OIE) (2017) Roadmap for zoonotic tuberculosis. World Health Organization (WHO), Food and Agriculture Organization of the United Nations (FAO) and World Organisation for Animal Health. Link: http://bit.ly/2u0OTQk", "13. Shitaye JE, Tsegaye W, Pavlik I (2007) Bovine tuberculosis infection in animal and human populations in Ethiopia: A review. Vet Med 8: 317-332. Link: http://bit.ly/2u67Dhx", _x000D_
"14. Demelash B, Inangolet F, Oloya J, Asseged B, Badaso M, et al. (2009) Prevalence of bovine tuberculosis in Ethiopian slaughter cattle based on post-mortem examination. Trop Anim Health Prod 41: 755-765. Link: http://bit.ly/37Frpir", "15. Regassa A, Tassew A, Amenu K, Megersa B, Abuna F, et al. (2010) Across sectional study on bovine tuberculosis in Hawassa town and its surroundings, Southern Ethiopia. Trop Anim Health Prod 42: 915-920. Link: http://bit.ly/317OcB9", "16. Berg S, Schelling E, Hailu E, Firdessa R, Gumi B, et al. (2015) Investigation of the high rates of extra pulmonary tuberculosis in Ethiopia reveals no single driving factor and minimal evidence for zoonotic transmission of Mycobacterium bovis infection. BMC Infect Dis 15: 112. Link: http://bit.ly/317OPum", _x000D_
"17. Nuru A, Mamo G, Teshome L, Zewdie A, Medhin G, et al. (2015) Bovine tuberculosis and its risk factors among dairy cattle herds in and around Bahirdar City, Northwest Ethiopia. Ethiopian Vet J 19: 27-40. Link: http://bit.ly/2u1Y2bt", "18. Dinka H, Duressa A (2011) Prevalence of bovine tuberculosis in Arsi Zones of Oromia, Ethiopia. African Journal of Agricultural Research 6: 3853-3858. Link: http://bit.ly/2GEBBeY", "19. Ameni G, Aseffa A, Engers H, Young D, Gordon S, et al. (2007) High Prevalence and Increased Severity of Pathology of Bovine Tuberculosis in Holsteins Compared to Zebu Breeds under Field Cattle Husbandry in Central Ethiopia. Clin Vaccine Immunol 14: 1356-1361. Link: http://bit.ly/2RGasyA", _x000D_
"20. Tschopp R, Schelling E, Hattendorf J, Young D, Aseffa A, et al. (2010) Repeated cross-sectional skin testing for bovine tuberculosis in cattle kept in a traditional husbandry system in Ethiopia. Vet Rec 167: 250-256. Link: http://bit.ly/315uJko", "21. Office International des Epizooties (OIE ) (2008) Manual of Standards for Diagnostic Tests and Vaccines. Bovine Tuberculosis. Paris 683-697.", "22. Thrusfield M (2005) Veterinary Epidemiology. 2nd Edition, Blackwell Science Ltd., United Kingdom.", _x000D_
"23. Pace JE, Wakeman DL (2003) Determining the age of cattle by their teeth. In I. E. C. University of Florida (Ed.).", "24. Nicholson MJ, Butterworth MH (1986) A guide to condition scoring of zebu cattle, Addis Ababa, Ethiopia. International Livestock Centre for Africa. Link: http://bit.ly/316Ukt4", "25. STATA version 12. Statistics data analysis. Statacorp, 4905 Lakeway Drive, College Station, Texas 77845 USA.", "26. Tamiru F, Hailemariam M, Terfa W (2013) Preliminary study on prevalence of bovine tuberculosis in cattle owned by tuberculosis positive and negative farmers and assessment of zoonotic awareness in Ambo and Toke Kutaye districts. Ethiopia. J Vet Med Anim Health 5: 288-295. Link: http://bit.ly/37G7aRK", _x000D_
"27. Girmay G, Pal M, Deneke Y, Weldesilasse G, Equar Y (2012) Prevalence and Public Health Importance of Bovine Tuberculosis in and Around Mekelle Town, Ethiopia. Int J Livest Res 2: 180-188. Link: http://bit.ly/37G7xvC", "28. Pritchard DG (1988) A century of bovine tuberculosis 1888-1988: Conquest and Controversy. J Comp Pathol 99: 357-399. Link: http://bit.ly/3b4lEgq", "29. Sinha RN (1994) Mycobacterium bovis. In The Significance of Pathogenic Microorganisms in Raw Milk 141: 166.", "30. Bolske GL, Englund H, Wahlstrom GW, de Lisle DM, Collins PS, et al. (2010) Tuberculosis (In Pierre-Charles Lefe'vre, Jean Blancou, Rene' Chermette, Gerrit Vilenberg eds). Infectious and Parasitic Diseases of livestock. 2: 1075-1096.", _x000D_
"31. Barlow AM, Mitchell KA, Visram KH (1999) Bovine tuberculosis in llama (Lama glama) in the UK. Vet Rec145: 639-640. Link: http://bit.ly/2u0SKNi", "32. Admassu B, Kebede E, Shite A (2015) Review on Bovine Tuberculosis. Eur J Biol Sci 7: 169-185 Link: http://bit.ly/36E5NBB"), DOI = c("10.1016/j.vetmic.2009.08.029", NA, "10.1038/nrmicro1472", NA, "10.1016/0962-8479(95)90591-X", NA, "10.1017/S0022050704043049", NA, "10.1371/journal.pone.0076891", "10.3201/eid0401.980108", "10.1002/9780470344538.ch9", _x000D_
NA, "10.17221/1872-VETMED", "10.1007/s11250-008-9248-9", "10.1007/s11250-009-9507-4", "10.1186/s12879-015-0846-7", "10.4314/evj.v19i2.3", NA, "10.1128/CVI.00205-07", "10.1136/vr.c3381", NA, NA, NA, NA, NA, NA, "10.5455/ijlr.20120616061429", "10.1016/0021-9975(88)90058-8", NA, NA, "10.1136/vr.145.22.639", NA))</t>
  </si>
  <si>
    <t>list(date = c("2013-11-25", "2015-05-25"), content.version = c("vor", "am"), delay.in.days = c(0, 0), URL = c("https://creativecommons.org/licenses/by-nc/4.0/", "https://www.peertechzpublications.com/journals/international-journal-of-veterinary-science-and-research/copyright-policy"))</t>
  </si>
  <si>
    <t>https://doi.org/10.17352/crossmark-policy</t>
  </si>
  <si>
    <t>list(date = "2020-01-31", DOI = "10.17352/ijvsr.000046", type = "new_edition", source = "publisher", label = "New edition")</t>
  </si>
  <si>
    <t>10.1371/journal.pone.0241717</t>
  </si>
  <si>
    <t>e0241717</t>
  </si>
  <si>
    <t>Bovine tuberculosis prevalence and risk factors in selected districts of Bangladesh</t>
  </si>
  <si>
    <t>https://doi.org/10.1371/journal.pone.0241717</t>
  </si>
  <si>
    <t>&lt;jats:p&gt;A cross-sectional survey was conducted in selected districts of Bangladesh to estimate the prevalence of bovine tuberculosis (bTB), and to identify the risk factors for bTB. We included 1865 farmed cattle from 79 herds randomly selected from five districts. Herd and animal level data were collected using semi-structured interviews with cattle herd owners. The single intradermal comparative tuberculin test (SICTT) was used to estimate the prevalence of bTB. The risk factors were identified using mixed-effect multiple logistic regression analyses. The overall herd and animal level prevalences of bTB were estimated to be 45.6% (95% Confidence Interval [CI] = 34.3–57.2%) and 11.3 (95% CI = 9.9–12.8%), respectively, using the OIE recommended &amp;gt;4 mm cut-off. The true animal level prevalence of bTB was estimated to be 11.8 (95% Credible Interval = 2.1–20.3%). At the herd level, farm size, bTB history of the farm and type of husbandry were significantly associated with bTB status in univariable analysis. Similarly, age group, sex, pregnancy status and parity were significantly associated with bTB at cattle level. However, in multivariable analysis only herd size at the herd level and age group and pregnancy status at the cattle level were significant. Compared to a herd size of 1–10, the odds of bTB were 22.8 (95% CI: 5.2–100.9) and 45.6 times (95% CI: 5.0–417.7) greater in herd sizes of &amp;gt;20–50 and &amp;gt;50, respectively. The odds of bTB were 2.2 (95% CI: 1.0–4.5) and 2.5 times (95% CI: 1.1–5.4) higher in cattle aged &amp;gt;3–6 years and &amp;gt; 6 years, compared to cattle aged ≤1 year. Pregnancy increased the odds of bTB by 1.7 times (95% CI: 1.2–2.4) compared to non-pregnant cattle. Taken together, the results suggest high herd and animal level prevalence of bTB in these 5 districts, with the greatest risk of bTB in older and pregnant cattle within large herds (&amp;gt;20), and highlight an urgent need for continued surveillance and implementation of bTB control programs in Bangladesh.&lt;/jats:p&gt;</t>
  </si>
  <si>
    <t>list(ORCID = c("https://orcid.org/0000-0002-0939-5948", NA, "https://orcid.org/0000-0003-3684-3387", NA, NA, "https://orcid.org/0000-0001-9660-4949", NA, NA, NA, "https://orcid.org/0000-0002-8301-3514"), authenticated.orcid = c(TRUE, NA, TRUE, NA, NA, TRUE, NA, NA, NA, TRUE), given = c("S. K. Shaheenur", "Tanzida Begum", "S. M. Lutful", "Adri G. M.", "Vivek", "A. K. M. Anisur", "Michael P.", "Douwe", "Allen G.", "Zeaur"), family = c("Islam", "Rumi", "Kabir", "van der Zanden", "Kapur", "Rahman", "Ward", _x000D_
"Bakker", "Ross", "Rahim"), sequence = c("first", "additional", "additional", "additional", "additional", "additional", "additional", "additional", "additional", "additional"))</t>
  </si>
  <si>
    <t>list(URL = "https://dx.plos.org/10.1371/journal.pone.0241717", content.type = "unspecified", content.version = "vor", intended.application = "similarity-checking")</t>
  </si>
  <si>
    <t>list(key = c("pone.0241717.ref001", "pone.0241717.ref002", "pone.0241717.ref003", "pone.0241717.ref004", "pone.0241717.ref005", "pone.0241717.ref006", "pone.0241717.ref007", "pone.0241717.ref008", "pone.0241717.ref009", "pone.0241717.ref010", "pone.0241717.ref011", "pone.0241717.ref012", "pone.0241717.ref013", "pone.0241717.ref014", "pone.0241717.ref015", "pone.0241717.ref016", "pone.0241717.ref017", "pone.0241717.ref018", "pone.0241717.ref019", "pone.0241717.ref020", "pone.0241717.ref021", "pone.0241717.ref022", _x000D_
"pone.0241717.ref023", "pone.0241717.ref024", "pone.0241717.ref025", "pone.0241717.ref026", "pone.0241717.ref027", "pone.0241717.ref028", "pone.0241717.ref029", "pone.0241717.ref030", "pone.0241717.ref031", "pone.0241717.ref032", "pone.0241717.ref033", "pone.0241717.ref034", "pone.0241717.ref035", "pone.0241717.ref036", "pone.0241717.ref037", "pone.0241717.ref038", "pone.0241717.ref039", "pone.0241717.ref040", "pone.0241717.ref041", "pone.0241717.ref042", "pone.0241717.ref043", "pone.0241717.ref044", _x000D_
"pone.0241717.ref045", "pone.0241717.ref046", "pone.0241717.ref047", "pone.0241717.ref048", "pone.0241717.ref049", "pone.0241717.ref050", "pone.0241717.ref051", "pone.0241717.ref052", "pone.0241717.ref053", "pone.0241717.ref054", "pone.0241717.ref055", "pone.0241717.ref056", "pone.0241717.ref057", "pone.0241717.ref058", "pone.0241717.ref059", "pone.0241717.ref060", "pone.0241717.ref061", "pone.0241717.ref062", "pone.0241717.ref063", "pone.0241717.ref064", "pone.0241717.ref065", "pone.0241717.ref066", _x000D_
"pone.0241717.ref067", "pone.0241717.ref068", "pone.0241717.ref069"), unstructured = c("Office international des Epizootics. Bovine tuberoculosis. World Organization for Animal Health. 2020. [Cited 2020 Aug 16] https://www.oie.int/en/animal-health-in-the-world/animal-diseases/Bovine-tuberculosis.", NA, NA, NA, "Office international des Epizootics. OIE Terrestrial Manual. Chapter 3.4.6 Bovine tuberculosis World Organization for Animal Health. 2018. [Cited 2020 Aug 16] https://www.oie.int/fileadmin/Home/eng/Health_standards/tahm/3.04.06_BOVINE_TB.pdf.", _x000D_
"World Health Organization. Global Tuberculosis Report. 2019. [Cited 2020 Aug 16]. https://www.who.int/tb/publications/global_report/en.", NA, NA, "Directorate General of Health Services, Bangladesh. Handbook on Tuberoculosis for Medical Students and Physicians based on National Tuberoculosis Program(NTP) Guidelines. 2019.", NA, NA, "Hossain MZ. The incidence, pathology, diagnosis and molecular characterization of bovine tuberculosis in Bangladesh [dissertation]. Department of Pathology, Bangladesh Agricultural University, Mymensingh. 2015.", _x000D_
NA, NA, NA, "Department of Livestock Services, Ministry of Fisheries and Livestock, People’s Republic of Bangladesh. National Livestock Development Policy. 2007. [Cited 2020 Aug 10]. http://old.dls.gov.bd/files/Livestock_Policy_Final.pdf.", NA, "Department of Livestock Services, Ministry of Fisheries and Livestock, Dhaka, Bangladesh. District-wise animal data base.2019-2020.", "The World Bank. Combined project information documents /integrated safeguards datasheet (PID/ISDS). Livestock development-based dairy revolution and meat production project (P161246). 2018. [Cited 2020 Aug 10]. http://documents1.worldbank.org/curated/fr/795391522032371954/pdf/Project-Information-Document-Integrated-Safeguards-Data-Sheet-Livestock-Development-based-Dairy-Revolution-and-Meat-Production-Project-P161246.pdf.", _x000D_
NA, NA, NA, NA, "European Commission. On pharmacologically active substances and their classification regarding maximum residue limits in foodstuffs of animal origin, Official Journal of the European Union, Commission Regulation (EU) No 37/2010. 2009. [Cited 2020 Aug 10]. http://ec.europa.eu/health/files/eudralex/vol5/reg_2010_37/reg_2010_37_en.pdf.", "Team RC. R: A language and environment for statistical computing, version 3.6. 0. Vienna, Austria. R Foundation for Statistical Computing; 2019. [Cited 2020 Sept 15]. http://finzi.psych.upenn.edu/R/library/dplR/doc/intro-dplR.pdf", _x000D_
NA, "Kostoulas P. PriorGen: Generates Prior Distributions for Proportions. R 364 Packag. version, 1. 2018; 365.", "Spiegelhalter D, Thomas A, Best N, Lunn D. OpenBUGS user manual, version 3.0. 2. MRC Biostatistics Unit, Cambridge. 2007.", NA, "Bates D, Maechler M, Bolker B, Walker S, Christensen RHB, et al. Package ‘lme4’. R Package Version 1. 2016; 1–10.", "Meyer D, Zeileis A, Hornik K, Gerber F, Friendly M, Meyer MD. Package ‘vcd’. 2017. [Cited 2020 Sept 15]. https://mran.microsoft.com/snapshot/2017-12-11/web/packages/vcd/vcd.pdf", _x000D_
NA, "Dohoo I, Martin S, Stryhn H. Veterinary epidemiologic research. VER. Inc, Charlottetown, Price Edward Island, Canada.2009.", NA, NA, NA, NA, NA, NA, NA, "Department of Agriculture, Environment and Rural Affairs.Tuberculosis disease statistics in Northern Ireland. 2018. [Cited 2020 Aug 10]. https://www.daera-ni.gov.uk/publications/tuberculosis-disease-statistics-northern-ireland-2018.", NA, NA, NA, NA, NA, NA, NA, NA, NA, NA, NA, NA, NA, NA, NA, NA, NA, NA, NA, NA, NA, NA, NA, NA, NA, "Office international des Epizootics. Controlling bovine tuberculosis: a One Health challenge. World Organization for Animal Health (OIE), Panorama Bulletin.2019-1. [Cited 2020 Aug 10]. https://oiebulletin.com/wp-content/uploads/bulletins/panorama-2019-1-en.pdf.", _x000D_
NA, NA), issue = c(NA, "4", "6", NA, NA, NA, "1", "6", NA, NA, NA, NA, NA, NA, NA, NA, "10", NA, NA, NA, "1", NA, "3–4", NA, NA, "5", NA, NA, "4", NA, NA, "1", NA, "7", "6", "1", NA, "9", "3", NA, NA, NA, NA, "3", NA, "1", "1", NA, "1", NA, "6", "7", "3–4", "12", "9", "19", NA, "3–4", "4", "1–2", "3", "2", "9", NA, NA, NA, NA, NA, NA), doi.asserted.by = c(NA, "crossref", "crossref", NA, NA, NA, "crossref", "crossref", NA, NA, NA, NA, "crossref", "crossref", "crossref", NA, "crossref", NA, _x000D_
NA, "crossref", "crossref", NA, "crossref", NA, NA, "crossref", NA, NA, "crossref", NA, NA, "crossref", NA, NA, NA, "crossref", "crossref", NA, NA, NA, NA, "crossref", "crossref", "crossref", "crossref", "crossref", NA, "crossref", "crossref", NA, "crossref", "crossref", "crossref", "crossref", "crossref", "crossref", NA, "crossref", "crossref", "crossref", "crossref", "crossref", "crossref", "crossref", "crossref", "crossref", "crossref", "crossref", "crossref"), first.page = c(NA, "653", "1965", _x000D_
"249", NA, NA, "59", "899", NA, "53", "1", NA, "141", "179", "54", NA, "1356", NA, NA, "173", "149", NA, "205", NA, NA, "791", NA, NA, "457", NA, NA, "228", NA, "809", "171", "39", "81", "409", "711", "253", NA, "13062", "51", "e18058", "75", "71", "17", "156", "30", "3", "1627", "501", "317", "357", "286", "420", NA, "401", "593", "72", "432", "89", "e0203360", "369", "259", "e66", NA, "2777", "433"), DOI = c(NA, "10.3201/eid1804.110888", "10.1111/tbed.12596", NA, NA, NA, "10.3201/eid0401.980108", _x000D_
"10.3201/eid1906.120543", NA, NA, NA, NA, "10.3329/bjvm.v12i2.21276", "10.3329/bjvm.v12i2.21283", "10.3923/ajas.2017.54.64", NA, "10.1128/CVI.00205-07", NA, NA, "10.1016/j.prevetmed.2004.07.003", "10.1186/s12917-019-1905-x", NA, "10.1016/j.prevetmed.2009.02.006", NA, NA, "10.1007/s00038-012-0439-9", NA, NA, "10.1214/ss/1177011136", NA, NA, "10.1186/s13071-017-2168-7", NA, NA, NA, "10.1186/s12879-018-3628-1", "10.1016/j.prevetmed.2019.04.010", NA, NA, NA, NA, "10.1038/srep13062", "10.1186/1746-6148-8-51", _x000D_
"10.1371/journal.pone.0018058", "10.1016/0167-5877(95)00548-X", "10.1016/j.prevetmed.2014.11.013", NA, "10.1016/j.prevetmed.2017.01.010", "10.1016/j.tube.2006.03.001", NA, "10.1111/tbed.12915", "10.1007/s11250-007-9126-x", "10.1016/j.prevetmed.2008.03.006", "10.1136/vr.163.12.357", "10.1111/j.1751-0813.1991.tb03254.x", "10.1136/vr.103.19.420", NA, "10.1016/S0165-2427(02)00092-2", "10.1051/vetres:2006021", "10.1016/j.vetmic.2007.08.034", "10.1111/j.1365-2249.2005.02882.x", "10.1046/j.1439-0450.2002.00513.x", _x000D_
"10.1371/journal.pone.0203360", "10.1016/j.vetmic.2005.11.041", "10.3389/fvets.2018.00259", "10.1016/S2666-5247(20)30038-0", "10.20506/bull.2019.1.2925", "10.1098/rstb.2009.0067", "10.1016/j.cmi.2015.04.011"), article.title = c(NA, "Characterization of Mycobacterium orygis as M. tuberculosis complex subspecies", "Tuberculosis caused by Mycobacterium orygis in dairy cattle and captured monkeys in Bangladesh: a new scenario of tuberculosis in South Asia", "Cost estimate of bovine tuberculosis to Ethiopia", _x000D_
NA, NA, "Zoonotic tuberculosis due to Mycobacterium bovis in developing countries", "Zoonotic Mycobacterium bovis–induced tuberculosis in humans", NA, "The prevalence of bovine tuberculosis in the Bangladesh Cattle Development Project", "Screening some major communicable diseases of AI bulls in Bangladesh", NA, "Prevalence of bovine tuberculosis in cattle in the selected Upazila of Sirajganj district in Bangladesh", "Prevalence and risk factors of bovine tuberculosis in cattle in Mymensingh Sadar", _x000D_
"Cattle genetic resources and their conservation in Bangladesh", NA, "High prevalence and increased severity of pathology of bovine tuberculosis in Holsteins compared to zebu breeds under field cattle husbandry in central Ethiopia", NA, NA, "A practical approach to calculate sample size for herd prevalence surveys", "Determination of the sensitivity and specificity of bovine tuberculosis screening tests in dairy herds in Thailand using a Bayesian approach", NA, "Risk factors of bovine tuberculosis in cattle in rural livestock production systems of Ethiopia", _x000D_
NA, NA, "Misclassification errors in prevalence estimation: Bayesian handling with care", NA, NA, "Inference from iterative simulation using multiple sequences", NA, NA, "Fascioliasis risk factors and space-time clusters in domestic ruminants in Bangladesh", NA, "Investigation of human contacts: a Mycobacterium bovis outbreak among cattle at a California dairy", "Bovine tuberculosis and its associated risk factors in pastoral and agro-pastoral cattle herds of Afar Region, Northeast Ethiopia", "Bovine tuberculosis in eastern Ethiopia: prevalence, risk factors and its public health importance", _x000D_
"Prevalence of bovine tuberculosis and its associated risk factors in the emerging dairy belts of regional cities in Ethiopia", "A study on the prevalence of bovine tuberculosis in farmed dairy cattle in Himachal Pradesh", "Bovine tuberculosis on small-scale dairy farms in Adama Town, central Ethiopia, and farmer awareness of the disease", "A cross-sectional study of bovine tuberculosis in selected dairy farms in Ethiopia", NA, "Herd-level bovine tuberculosis risk factors: assessing the role of low-level badger population disturbance", _x000D_
"Risk factors for bovine tuberculosis at the national level in Great Britain", "Local cattle and badger populations affect the risk of confirmed tuberculosis in British cattle herds", "A case-control study on the association of selected risk factors with the occurrence of bovine tuberculosis in the Republic of Ireland", "Future risk of bovine tuberculosis recurrence among higher risk herds", "Bovine tuberculosis: prevalence and risk factor assessment in cattle and cattle owners in Wuchale-Jida district, Central Ethiopia", _x000D_
"Epidemiological investigation of bovine tuberculosis outbreaks in Uruguay (2011–2013)", "Mycobacterium bovis in rural Tanzania: risk factors for infection in human and cattle populations", "Certain blood indices in dary cattle of Bangladesh", "Prevalence of bovine tuberculosis in India: a systematic review and meta-analysis", "A cross-sectional study of bovine tuberculosis in the transhumant and agro-pastoral cattle herds in the border areas of Katakwi and Moroto districts, Uganda", "Risk factors associated with bovine tuberculosis in traditional cattle of the livestock/wildlife interface areas in the Kafue basin of Zambia", _x000D_
"Outbreak of bovine tuberculosis featuring anergy to the skin test, udder lesions and milkborne disease in young calves", "Field comparison of the interferon-gamma assay and the intradermal tuberculin test for the diagnosis of bovine tuberculosis", "The sensitivity and specificity of various tuberculin tests using bovine PPD and other tuberculins", NA, "IFN-γ diagnostic tests in the context of bovine mycobacterial infections in Belgium", "Assessment of diagnostic tools for eradication of bovine tuberculosis in cattle co-infected with Mycobacterium bovis and M. avium subsp. paratuberculosis", _x000D_
"Interference of paratuberculosis with the diagnosis of tuberculosis in a goat flock with a natural mixed infection", "Exposure to Mycobacterium avium induces low-level protection from Mycobacterium bovis infection but compromises diagnosis of disease in cattle", "Diagnosis of Mycobacterium bovis infection in calves sensitized by Mycobacteria of the avium/intracellulare group", "The prevalence of brucellosis and bovine tuberculosis in ruminants in Sidi Kacem Province, Morocco", "Tuberculosis in cattle: strategic planning for the future", _x000D_
"Efficacy and safety of BCG vaccine for control of tuberculosis in domestic livestock and wildlife", "Reconsidering Mycobacterium bovis as a proxy for zoonotic tuberculosis: a molecular epidemiological surveillance study", NA, "Neglected and endemic zoonoses", "The neglected zoonoses—the case for integrated control and advocacy"), volume = c(NA, "18", "64", "365", NA, NA, "4", "19", NA, "15", "19", NA, "12", "12", "11", NA, "14", NA, NA, "65", "15", NA, "89", NA, NA, "58", NA, NA, "7", NA, NA, _x000D_
"10", NA, "9", "5", "19", "168", "3", "26", "1", NA, "5", "8", "6", "27", "118", "1", "138", "87", "39", "65", "40", "85", "163", "68", "103", NA, "87", "37", "128", "141", "49", "13", "112", "5", "1", NA, "364", "21"), author = c(NA, "J van Ingen", "Z Rahim", "R Tschopp", NA, NA, "O Cosivi", "B Müller", NA, "H Pharo", "M Islam", NA, "M Mahmud", "M Mondal", "M Hamid", NA, "G Ameni", NA, NA, "RW Humphry", "T Singhla", "S Bennett", "R Tschopp", NA, NA, "N Speybroeck", NA, NA, "A Gelman", NA, NA, "AA Rahman", _x000D_
NA, "KL Winthrop", "G Mamo", "J Kemal", "GA Mekonnen", "T Aneesh", "G Ameni", "G Ameni", NA, "DM Wright", "PR Bessell", "F Vial", "JM Griffin", "T Clegg", "G Ameni", "C Picasso", "S Cleaveland", "M Samad", "S Srinivasan", "F Inangolet", "M Munyeme", "M Houlihan", "PR Wood", "J Francis", "OM Radostits", "K Walravens", "A Aranaz", "J Álvarez", "JC Hope", "M Amadori", "HY Azami", "JD Collins", "BM Buddle", "SC Duffy", NA, "I Maudlin", "S Welburn"), year = c(NA, "2012", "2017", "2012", NA, NA, "1998", _x000D_
"2013", NA, "1981", "2007", NA, "2014", "2014", "2017", NA, "2007", NA, NA, "2004", "2019", "1991", "2009", NA, NA, "2013", NA, NA, "1992", NA, NA, "2017", NA, "2005", "2013", "2019", "2019", "2010", "2007", "2003", NA, "2015", "2012", "2011", "1996", "2015", "2003", "2017", "2007", "1986", "2018", "2008", "2008", "2008", "1991", "1978", "2000", "2002", "2006", "2008", "2005", "2002", "2018", "2006", "2018", "2020", NA, "2009", "2015"), journal.title = c(NA, "Emerg Infect Dis", "Transbound Emerg Dis", _x000D_
"Curr Top Microbiol Immunol", NA, NA, "Emerg. Infect. Dis", "Emerg Infect Dis", NA, "Bangladesh Veterinary Journal", "Livest Res Rural Dev", NA, "Bangl J Vet Med", "Bangl J Vet. Med", "Asian J Anim. Sci", NA, "Clin Vaccine Immunol", NA, NA, "Prev Vet Med", "BMC Vet Res", NA, "Prev Vet Med", NA, NA, "Int J Public Health", NA, NA, "Stat Sci", NA, NA, "Parasite Vector", NA, "Int J Tuberc Lung Dis", "J Vet Med Anim Health", "BMC Infect Dis", "Prev Vet Med", "Vet World", "Rev sci tech Off int Epiz", "Int J Appl Res Vet M", _x000D_
NA, "Sci Rep", "BMC Vet Res", "PLoS One", "Prev Vet Med", "Ireland. Prev vet med", "Int J Appl Res Vet M", "Prev vet med", "Tuberculosis", "Indian J Dairy Sci", "Transbound Emerg Dis", "Trop Anim Health Pro", "Prev Vet Med", "Vet Record", "Aust Vet J", "Vet Record", NA, "Vet Immunol Immunop", "Vet res", "Vet Microbiol", "Clin Exp Immunol", "J Vet Me", "PLoS One", "Vet Microbiol", "Front vet sci", "Lancet Microbe", NA, "Philos Trans R Soc Lond B Biol Sci", "Clin Microbiol Infect"), volume.title = c(NA, _x000D_
NA, NA, NA, NA, NA, NA, NA, NA, NA, NA, NA, NA, NA, NA, NA, NA, NA, NA, NA, NA, "A simplified general method for cluster-sample surveys of health in developing countries", NA, NA, NA, NA, NA, NA, NA, NA, NA, NA, NA, NA, NA, NA, NA, NA, NA, NA, NA, NA, NA, NA, NA, NA, NA, NA, NA, NA, NA, NA, NA, NA, NA, NA, "Veterinary Medicine (A text book of the diseases of cattle, sheep, pigs, goats and horses)", NA, NA, NA, NA, NA, NA, NA, NA, NA, NA, NA, NA), edition = c(NA, NA, NA, NA, NA, NA, NA, NA, NA, NA, _x000D_
NA, NA, NA, NA, NA, NA, NA, NA, NA, NA, NA, NA, NA, NA, NA, NA, NA, NA, NA, NA, NA, NA, NA, NA, NA, NA, NA, NA, NA, NA, NA, NA, NA, NA, NA, NA, NA, NA, NA, NA, NA, NA, NA, NA, NA, NA, "9", NA, NA, NA, NA, NA, NA, NA, NA, NA, NA, NA, NA))</t>
  </si>
  <si>
    <t>list(DOI = "10.13039/100012125", name = "Agricultural Research Foundation", doi.asserted.by = "crossref", award = "TF-45-L/17", id.id = "10.13039/100012125", id.id.type = "DOI", id.asserted.by = "crossref")</t>
  </si>
  <si>
    <t>list(date = "2020-11-10", content.version = "vor", delay.in.days = 0, URL = "https://creativecommons.org/publicdomain/zero/1.0/")</t>
  </si>
  <si>
    <t>Veterinary Research Communications</t>
  </si>
  <si>
    <t>10.1007/s11259-009-9327-z</t>
  </si>
  <si>
    <t>0165-7380,1573-7446</t>
  </si>
  <si>
    <t>2009-11-18</t>
  </si>
  <si>
    <t>19-24</t>
  </si>
  <si>
    <t>Bovine respiratory syncytial virus seroprevalence and risk factors in endemic dairy cattle herds</t>
  </si>
  <si>
    <t>Vet Res Commun</t>
  </si>
  <si>
    <t>list(given = c("Camilla", "Valerio", "Stefano", "Michela", "Nicola"), family = c("Luzzago", "Bronzo", "Salvetti", "Frigerio", "Ferrari"), sequence = c("first", "additional", "additional", "additional", "additional"))</t>
  </si>
  <si>
    <t>list(URL = c("http://link.springer.com/content/pdf/10.1007/s11259-009-9327-z.pdf", "http://link.springer.com/article/10.1007/s11259-009-9327-z/fulltext.html", "http://link.springer.com/content/pdf/10.1007/s11259-009-9327-z"), content.type = c("application/pdf", "text/html", "unspecified"), content.version = c("vor", "vor", "vor"), intended.application = c("text-mining", "text-mining", "similarity-checking"))</t>
  </si>
  <si>
    <t>list(key = c("9327_CR1", "9327_CR2", "9327_CR3", "9327_CR4", "9327_CR5", "9327_CR6", "9327_CR7", "9327_CR8", "9327_CR9", "9327_CR10", "9327_CR11", "9327_CR12", "9327_CR13", "9327_CR14"), author = c("MRM Bidokhti", "CV Citterio", "MJ Crawley", "S Hägglund", "CB Hall", "L Liu", "GH Loneragan", "C Luzzago", "MH Mars", "LND Potgieter", "JF Valarcher", "WH Poel Van der", "WH Poel Van der", "F Westenbrink"), year = c("2008", "2003", "2007", "2006", "1980", "1999", "2005", "2008", "1999", "1984", "2007", _x000D_
"1993", "1994", "1985"), unstructured = c("Bidokhti MRM, Tråvèn M, Fall N, Emanuelson U, Alenius S (2008) Reduced likelihood of bovine coronavirus and bovine respiratory syncytial virus infection on organic compared to conventional dairy farms. Vet J doi: 10.1016/j.tvjl.2008.08.010", "Citterio CV, Luzzago C, Sala M, Sironi G, Gatti P, Gaffuri A, Lanfranchi P (2003) Serological study of a population of alpine chamois (Rupicapra rupicapra) affected by an outbreak of respiratory disease. Vet Rec 153: 592–596.", _x000D_
"Crawley MJ (2007) The R book. John Wiley &amp; Sons, Ltd, Chichester Wiley, pp 323–386.", "Hägglund S, Svensson C, Emanuelson U, Valarcher JF, Alenius S (2006) Dynamics of virus infections involved in the bovine respiratory disease complex in Swedish dairy herds. Vet J 172: 320–328.", "Hall CB, Douglas RG Jr, Geiman JM (1980). Possible transmission by fomites of respiratory syncytial virus. J Infect Dis 141: 98–102.", "Liu L, Lehmkuhl HD, Kaeberle ML (1999) Synergistic effects of bovine respiratory syncytial virus and non-cytopathic bovine viral diarrhea virus infection on selected bovine alveolar macrophage functions. Can J Vet Res 63: 41–48.", _x000D_
"Loneragan GH, Thomson DU, Montgomery DL, Mason GL, Larson RL (2005) Prevalence, outcome and health consequences associated with persistent infection with bovine viral diarrhoea virus in feedlot cattle. J Am Vet Med Assoc 226: 595–601", "Luzzago C, Frigerio M, Piccinini R, Daprà V, Zecconi A (2008) A scoring system for risk assessment of the introduction and spread of bovine viral diarrhoea virus in dairy herds in Northern Italy. Vet J 177: 236–241.", "Mars MH, Bruschke CJM, Van Oirschot JT (1999). Airborne transmission of BHV1, BRSV and BVDV among cattle is possible under experimental conditions. Vet Microbiol 66: 197–207.", _x000D_
"Potgieter LND, McCracken MD, Hopkins FM, Walker RD, Guy JS (1984). Experimental production of bovine respiratory tract disease with bovine viral diarrhea virus. Am J Vet Res 45: 1582–1585.", "Valarcher, JF, Taylor G (2007). Bovine respiratory syncytial virus infection. Vet Res 38: 153–180.", "Van der Poel, WH, Kramps JA, Middel WG, Van Oirschot JT, Brand A (1993). Dynamics of bovine respiratory syncytial virus infections: a longitudinal epidemiological study in dairy herds. Arch Virol 133; 309–321.", _x000D_
"Van der Poel WH, Brand A, Kramps JA, Van Oirschot JT (1994). Respiratory syncytial virus infections in human beings and in cattle. J Infect Dis 29: 215–228.", "Westenbrink F, Brinkhof JMA, Staver PJ, Quak J, De Leeuw PW (1985). Comparison of a newly developed enzyme-linked immunosorbent assay with complement fixation and neutralization tests for serology of bovine respiratory virus infections. Res Vet Sci 38: 334–340"), journal.title = c("Vet J", "Vet Rec", NA, "Vet J", "J Infect Dis", "Can J Vet Res", _x000D_
"J Am Vet Med Assoc", "Vet J", "Vet Microbiol", "Am J Vet Res", "Vet Res", "Arch Virol", "J Infect Dis", "Res Vet Sci"), doi.asserted.by = c(NA, "crossref", "crossref", "crossref", "crossref", NA, "crossref", "crossref", "crossref", "crossref", "crossref", "crossref", NA, "crossref"), first.page = c(NA, "592", "323", "320", "98", "41", "595", "236", "197", "1582", "153", "309", "215", "334"), DOI = c(NA, "10.1136/vr.153.19.592", "10.1002/9780470515075.ch9", "10.1016/j.tvjl.2005.04.029", "10.1093/infdis/141.1.98", _x000D_
NA, "10.2460/javma.2005.226.595", "10.1016/j.tvjl.2007.04.017", "10.1016/S0378-1135(99)00009-7", "10.2460/ajvr.1984.45.08.1582", "10.1051/vetres:2006053", "10.1007/BF01313771", NA, "10.1016/S0034-5288(18)31805-8"), volume = c(NA, "153", NA, "172", "141", "63", "226", "177", "66", "45", "38", "133", "29", "38"), volume.title = c(NA, NA, "The R book", NA, NA, NA, NA, NA, NA, NA, NA, NA, NA, NA))</t>
  </si>
  <si>
    <t>9327</t>
  </si>
  <si>
    <t>list(date = "2009-11-18", content.version = "tdm", delay.in.days = 0, URL = "http://www.springer.com/tdm")</t>
  </si>
  <si>
    <t>10.1016/j.prevetmed.2017.08.024</t>
  </si>
  <si>
    <t>168-175</t>
  </si>
  <si>
    <t>Quantification of the probability of reintroduction of IBR in the Netherlands through cattle imports</t>
  </si>
  <si>
    <t>list(given = c("I.M.G.A.", "M.H.", "H.W.F.", "L.", "P.", "K.W.H.", "G."), family = c("Santman-Berends", "Mars", "Waldeck", "van Duijn", "Wever", "van den Broek", "van Schaik"), sequence = c("first", "additional", "additional", "additional", "additional", "additional", "additional"))</t>
  </si>
  <si>
    <t>list(URL = c("https://api.elsevier.com/content/article/PII:S0167587717300508?httpAccept=text/xml", "https://api.elsevier.com/content/article/PII:S0167587717300508?httpAccept=text/plain"), content.type = c("text/xml", "text/plain"), content.version = c("vor", "vor"), intended.application = c("text-mining", "text-mining"))</t>
  </si>
  <si>
    <t>list(key = c("10.1016/j.prevetmed.2017.08.024_bib0005", "10.1016/j.prevetmed.2017.08.024_bib0010", "10.1016/j.prevetmed.2017.08.024_bib0015", "10.1016/j.prevetmed.2017.08.024_bib0020", "10.1016/j.prevetmed.2017.08.024_bib0025", "10.1016/j.prevetmed.2017.08.024_bib0030", "10.1016/j.prevetmed.2017.08.024_bib0035", "10.1016/j.prevetmed.2017.08.024_bib0040", "10.1016/j.prevetmed.2017.08.024_bib0045", "10.1016/j.prevetmed.2017.08.024_bib0050", "10.1016/j.prevetmed.2017.08.024_bib0055", "10.1016/j.prevetmed.2017.08.024_bib0060", _x000D_
"10.1016/j.prevetmed.2017.08.024_bib0065", "10.1016/j.prevetmed.2017.08.024_bib0070", "10.1016/j.prevetmed.2017.08.024_bib0075", "10.1016/j.prevetmed.2017.08.024_bib0080", "10.1016/j.prevetmed.2017.08.024_bib0085", "10.1016/j.prevetmed.2017.08.024_bib0090", "10.1016/j.prevetmed.2017.08.024_bib0095", "10.1016/j.prevetmed.2017.08.024_bib0100", "10.1016/j.prevetmed.2017.08.024_bib0105", "10.1016/j.prevetmed.2017.08.024_bib0110", "10.1016/j.prevetmed.2017.08.024_bib0115", "10.1016/j.prevetmed.2017.08.024_bib0120", _x000D_
"10.1016/j.prevetmed.2017.08.024_bib0125"), doi.asserted.by = c("crossref", "crossref", "crossref", NA, "crossref", "crossref", NA, "crossref", "crossref", "crossref", "crossref", "crossref", "crossref", "crossref", "crossref", "crossref", NA, "crossref", "crossref", "crossref", "crossref", "crossref", NA, "crossref", "crossref"), first.page = c("285", "223", "8", NA, "75", "97", NA, "191", "416", "143", "802", "43", "197", "1924", "181", "85", NA, "103", "21", "944", "279", "51", NA, "219", "409"_x000D_
), DOI = c("10.1016/j.prevetmed.2005.02.010", "10.1016/S0378-1135(96)00070-3", "10.1016/j.prevetmed.2015.04.017", NA, "10.1016/j.prevetmed.2014.05.005", "10.1016/S0167-5877(97)00088-3", NA, "10.1016/S0378-1135(96)01247-3", "10.1136/vr.139.17.416", "10.1016/0378-1135(95)00137-9", "10.1016/S0264-410X(97)00269-7", "10.1016/j.vetpar.2012.05.021", "10.1016/S0378-1135(99)00009-7", "10.1016/S0264-410X(00)00435-7", "10.1051/vetres:2006059", "10.1017/S1466252309990028", NA, "10.1016/j.prevetmed.2017.08.003", _x000D_
"10.1016/j.rvsc.2015.02.011", "10.3168/jds.S0022-0302(99)75313-0", "10.1016/S0167-5877(02)00004-1", "10.1016/j.prevetmed.2003.09.001", NA, "10.1136/vr.142.9.219", "10.1128/JCM.36.2.409-413.1998"), article.title = c("Risk factors for bovine herpesvirus-1 seropositivity", "A live bovine herpesvirus 1 marker vaccine induces a better protection than two inactivated marker vaccines", "Risk-based testing of imported animals: a case study for bovine tuberculosis in The Netherlands", NA, "Quantitative assessment of the risk of introduction of bovineviral diarrhea virus in Danish dairy herds", _x000D_
"Milk production and reproduction during a subclinical bovine herpesvirus 1 infection on a dairy farm", NA, "Early immunity induced by a live gE-negative bovine herpesvirus 1 marker vaccine", "Virulence, immunogenicity and reactivation of seven BHV1.1 strains: clinical and virological aspects", "Virulence and immunogenicity in calves of thymidine kinase- and glycoprotein E-negative bovine herpesvirus 1 mutants", "Virulence, immunogenicity and reactivation of bovine herpesvirus 1 mutants with a deletion in the gC, gG, gI, gE, or in both the gI and gE gene", _x000D_
"Neospora caninum in Estonian dairy herds in relation to herd size, reproduction parameters, bovine virus diarrhoea virus, and bovine herpes virus 1", "Airborne transmission of BHV1, BRSV, and BVDV among cattle is possible under experimental conditions", "Efficacy of a live glycoprotein E-negative bovine herpesvirus 1 vaccine in cattle in the field", "Bovine herpesvirus 1 infection and infectious bovine rhinotracheitis virus", "Bovine herpes virus infections in cattle", NA, "A quantitative risk-analysis into the probability of introduction of Bovine Viral Diarrhea Virus associated with cattle imports in the Netherlands", _x000D_
"Prevalence of exposure to bovine viral diarrhoea virus (BVDV) and bovine herpesvirus-1 (BoHV-1) in Irish dairy herds", "Modeling the Effect of an Outbreak of Bovine Herpesvirus Type 1 on Herd-Level Milk Production of Dutch Dairy Farms", "Probability of and risk factors for introduction of infectious diseases into Dutch SPF dairy farms: a cohort study", "Simulated hazards of loosing infection-free status in a Dutch BHV1 model", NA, "ELISA detection of antibodies to glycoprotein E of bovine herpesvirus 1 in bulk milk samples", _x000D_
"Detection of bovine herpesvirus 1 glycoprotein e antibodies in individual milk samples by enzyme-linked immunosorbent assays"), volume = c("69", "52", "121", NA, "116", "34", NA, "53", "139", "48", "16", "190", "19", "19", "38", "10", NA, "146", "100", "82", "54", "62", NA, "142", "36"), author = c("Boelaert", "Bosch", "De Vos", NA, "Foddai", "Hage", "IKB", "Kaashoek", "Kaashoek", "Kaashoek", "Kaashoek", "Lassen", "Mars", "Mars", "Muylkens", "Nandi", "Palisade", "Santman-Berends", "Sayers", "Van Schaik", _x000D_
"Van Schaik", "Vonk Noordegraaf", "Vose", "Wellenberg", "Wellenberg"), year = c("2005", "1996", "2015", NA, "2014", "1998", "2008", "1996", "1996", "1996", "1998", "2012", "1999", "2001", "2007", "2009", "2014", "2017", "2015", "1999", "2002", "2004", "2008", "1998", "1998"), journal.title = c("Prev. Vet. Med.", "Vet. Mic.", "Prev. Vet. Med.", NA, "Prev. Vet. Med.", "Prev. Vet. Med.", NA, "Vet. Mic.", "Vet. Rec.", "Vet. Mic.", "Vaccine", "Vet. Parasitol.", "Vet. Mic.", "Vaccine", "Vet. Res.", "Anim. Health res. Rev.", _x000D_
NA, "Prev. Vet. Med.", "Res. Vet. Sci.", "J. Dairy Sci.", "Prev. Vet. Med.", "Prev. Vet. Med.", NA, "Vet. Rec.", "J. Clin. Microbiol."), issue = c(NA, NA, "1–2", NA, NA, NA, NA, NA, NA, NA, NA, NA, NA, NA, NA, NA, NA, NA, NA, NA, NA, NA, NA, NA, NA), unstructured = c(NA, NA, NA, "EC, 2005. Council regulation (EC) 1/2005 of 22 December 2004 on the protection of animals during transport and related operations and amending Directives 64/432/EEC and 93/119/EC and Regulation (EC) No 1255/97. http://eur-lex.europa.eu/legal-content/EN/TXT/HTML/?uri=CELEX:32005R0001&amp;from=nl. Accessed 13 May 2016.", _x000D_
NA, NA, NA, NA, NA, NA, NA, NA, NA, NA, NA, NA, NA, NA, NA, NA, NA, NA, NA, NA, NA), series.title = c(NA, NA, NA, NA, NA, NA, "Supply Chain Regulations for Transport of Veal Calves in the Netherlands: voorschriften transporteurs, in Dutch", NA, NA, NA, NA, NA, NA, NA, NA, NA, "Risk Analysis and Simulation Add-In for Microsoft Excel Version 6.3.1", NA, NA, NA, NA, NA, "Risk Analysis, a Quantitative Guide", NA, NA))</t>
  </si>
  <si>
    <t>S0167587717300508</t>
  </si>
  <si>
    <t>list(DOI = c("10.13039/100019574", "10.13039/501100003195"), name = c("Ketenorganisatie van de zuivelsector", "Ministerie van Economische Zaken"), doi.asserted.by = c("publisher", "publisher"), id.id = c("10.13039/100019574", "10.13039/501100003195"), id.id.type = c("DOI", "DOI"), id.asserted.by = c("publisher", "publisher"))</t>
  </si>
  <si>
    <t>list(date = "2018-02-01", content.version = "tdm", delay.in.days = 0, URL = "https://www.elsevier.com/tdm/userlicense/1.0/")</t>
  </si>
  <si>
    <t>list(value = c("Elsevier", "Quantification of the probability of reintroduction of IBR in the Netherlands through cattle imports", "Preventive Veterinary Medicine", "https://doi.org/10.1016/j.prevetmed.2017.08.024", "article", "© 2017 Elsevier B.V. All rights reserved."), name = c("publisher", "articletitle", "journaltitle", "articlelink", "content_type", "copyright"), label = c("This article is maintained by", "Article Title", "Journal Title", "CrossRef DOI link to publisher maintained version", _x000D_
"Content Type", "Copyright"))</t>
  </si>
  <si>
    <t>10.1016/j.prevetmed.2014.05.005</t>
  </si>
  <si>
    <t>75-88</t>
  </si>
  <si>
    <t>Quantitative assessment of the risk of introduction of bovine viral diarrhea virus in Danish dairy herds</t>
  </si>
  <si>
    <t>list(given = c("Alessandro", "Anette", "Anders", "Kaspar", "Claes"), family = c("Foddai", "Boklund", "Stockmarr", "Krogh", "Enøe"), sequence = c("first", "additional", "additional", "additional", "additional"))</t>
  </si>
  <si>
    <t>list(URL = c("https://api.elsevier.com/content/article/PII:S0167587714001901?httpAccept=text/xml", "https://api.elsevier.com/content/article/PII:S0167587714001901?httpAccept=text/plain"), content.type = c("text/xml", "text/plain"), content.version = c("vor", "vor"), intended.application = c("text-mining", "text-mining"))</t>
  </si>
  <si>
    <t>list(key = c("10.1016/j.prevetmed.2014.05.005_bib0005", "10.1016/j.prevetmed.2014.05.005_bib0010", "10.1016/j.prevetmed.2014.05.005_bib0015", "10.1016/j.prevetmed.2014.05.005_bib0020", "10.1016/j.prevetmed.2014.05.005_bib0025", "10.1016/j.prevetmed.2014.05.005_bib0030", "10.1016/j.prevetmed.2014.05.005_bib0035", "10.1016/j.prevetmed.2014.05.005_bib0040", "10.1016/j.prevetmed.2014.05.005_bib0045", "10.1016/j.prevetmed.2014.05.005_bib0050", "10.1016/j.prevetmed.2014.05.005_bib0055", "10.1016/j.prevetmed.2014.05.005_bib0060", _x000D_
"10.1016/j.prevetmed.2014.05.005_bib0065", "10.1016/j.prevetmed.2014.05.005_bib0070", "10.1016/j.prevetmed.2014.05.005_bib0075", "10.1016/j.prevetmed.2014.05.005_bib0080", "10.1016/j.prevetmed.2014.05.005_bib0085", "10.1016/j.prevetmed.2014.05.005_bib0090", "10.1016/j.prevetmed.2014.05.005_bib0095", "10.1016/j.prevetmed.2014.05.005_bib0100", "10.1016/j.prevetmed.2014.05.005_bib0105", "10.1016/j.prevetmed.2014.05.005_bib0110", "10.1016/j.prevetmed.2014.05.005_bib0115", "10.1016/j.prevetmed.2014.05.005_bib0120", _x000D_
"10.1016/j.prevetmed.2014.05.005_bib0125", "10.1016/j.prevetmed.2014.05.005_bib0130", "10.1016/j.prevetmed.2014.05.005_bib0135", "10.1016/j.prevetmed.2014.05.005_bib0140", "10.1016/j.prevetmed.2014.05.005_bib0145", "10.1016/j.prevetmed.2014.05.005_bib0150", "10.1016/j.prevetmed.2014.05.005_bib0155", "10.1016/j.prevetmed.2014.05.005_bib0160", "10.1016/j.prevetmed.2014.05.005_bib0165", "10.1016/j.prevetmed.2014.05.005_bib0170", "10.1016/j.prevetmed.2014.05.005_bib0175", "10.1016/j.prevetmed.2014.05.005_bib0180", _x000D_
"10.1016/j.prevetmed.2014.05.005_bib0185", "10.1016/j.prevetmed.2014.05.005_bib0190", "10.1016/j.prevetmed.2014.05.005_bib0195", "10.1016/j.prevetmed.2014.05.005_bib0200", "10.1016/j.prevetmed.2014.05.005_bib0205", "10.1016/j.prevetmed.2014.05.005_bib0210", "10.1016/j.prevetmed.2014.05.005_bib0215", "10.1016/j.prevetmed.2014.05.005_bib0220", "10.1016/j.prevetmed.2014.05.005_bib0225", "10.1016/j.prevetmed.2014.05.005_bib0230", "10.1016/j.prevetmed.2014.05.005_bib0235", "10.1016/j.prevetmed.2014.05.005_bib0240", _x000D_
"10.1016/j.prevetmed.2014.05.005_bib0245", "10.1016/j.prevetmed.2014.05.005_bib0250", "10.1016/j.prevetmed.2014.05.005_bib0255", "10.1016/j.prevetmed.2014.05.005_bib0260", "10.1016/j.prevetmed.2014.05.005_bib0265", "10.1016/j.prevetmed.2014.05.005_bib0270", "10.1016/j.prevetmed.2014.05.005_bib0275", "10.1016/j.prevetmed.2014.05.005_bib0280", "10.1016/j.prevetmed.2014.05.005_bib0285", "10.1016/j.prevetmed.2014.05.005_bib0290", "10.1016/j.prevetmed.2014.05.005_bib0295", "10.1016/j.prevetmed.2014.05.005_bib0300", _x000D_
"10.1016/j.prevetmed.2014.05.005_bib0305", "10.1016/j.prevetmed.2014.05.005_bib0310", "10.1016/j.prevetmed.2014.05.005_bib0315", "10.1016/j.prevetmed.2014.05.005_bib0320"), doi.asserted.by = c("crossref", "crossref", "crossref", NA, "crossref", "crossref", "crossref", "crossref", "crossref", "crossref", "crossref", "crossref", NA, "crossref", "crossref", NA, NA, "crossref", NA, "crossref", "crossref", "crossref", "crossref", "crossref", "crossref", NA, "crossref", "crossref", NA, "crossref", "crossref", _x000D_
"crossref", "crossref", "crossref", "crossref", "crossref", "crossref", NA, NA, NA, NA, "crossref", "crossref", NA, "crossref", "crossref", "crossref", NA, "crossref", "crossref", "crossref", NA, "crossref", NA, "crossref", "crossref", "crossref", "crossref", "crossref", NA, "crossref", "crossref", NA, "crossref"), first.page = c("4352", "131", "25", "158", "1467", "75", "627", "137", "199", "135", "133", "226", "157", "2637", "2823", NA, NA, "885", "25", "175", "1238", "1009", "1", "89", "1951", _x000D_
"1", "798", "124", "24", "351", "197", "622", "584", "370", "125", "93", "171", NA, "32", "205", "277", "385", "38", "1", "253", "112", "481", "150", "143", "28", "215", "31", "517", "47", "1", "237", "223", "717", "536", "1", "165", "387", "343", "75"), DOI = c("10.3168/jds.2011-5085", "10.1016/j.vetmic.2004.05.010", "10.20506/rst.9.1.492", NA, "10.1016/S0093-691X(96)00324-X", "10.1016/j.prevetmed.2005.05.011", "10.1016/S0749-0720(15)30471-0", "10.1016/S0378-1135(00)00270-4", "10.1177/104063879100300302", _x000D_
"10.1177/104063879801000203", "10.1016/S1045-1056(03)00029-0", "10.1016/j.prevetmed.2008.01.013", NA, "10.1099/0022-1317-69-10-2637", "10.1128/JVI.62.8.2823-2827.1988", NA, NA, "10.20506/rst.11.3.638", NA, "10.1016/S0378-1135(00)00143-7", "10.1016/j.theriogenology.2009.01.005", "10.1016/j.theriogenology.2009.11.022", "10.1016/j.prevetmed.2012.11.019", "10.1016/S0378-1135(98)00262-4", "10.2460/javma.1990.196.12.1951", NA, "10.1136/vr.158.23.798", "10.1136/vr.140.5.124", NA, "10.1016/j.virol.2008.12.004", _x000D_
"10.1016/S0378-1135(99)00009-7", "10.1136/vr.132.25.622", "10.7589/0090-3558-36.3.584", "10.1016/j.biologicals.2011.05.003", "10.1016/S1090-0233(02)00161-2", "10.1186/BF03549659", "10.1046/j.1439-0531.2002.00353.x", NA, NA, NA, NA, "10.1136/vr.142.15.385", "10.1016/j.theriogenology.2007.03.022", NA, "10.1016/S0378-1135(98)00275-2", "10.1016/j.prevetmed.2011.01.012", "10.1099/vir.0.82453-0", NA, "10.1016/j.vetmic.2009.09.055", "10.1016/j.prevetmed.2012.07.005", "10.1016/0167-5877(94)00436-M", NA, _x000D_
"10.1051/vetres:2007012", NA, "10.1186/2046-0481-65-12", "10.1016/S0301-6226(99)00160-8", "10.1016/S0378-1135(98)00271-5", "10.1016/S0093-691X(98)00177-0", "10.1111/j.1600-0463.2005.apm_227.x", NA, "10.1016/S0378-1135(98)00177-1", "10.1016/j.theriogenology.2003.07.028", NA, "10.1053/rvsc.2001.0526"), article.title = c("Herd-level risk factors associated with cow mortality in Swedish dairy herds", "Comparison of the sensitivity of in vitro and in vivo tests for detection of the presence of a bovine viral diarrhoea virus type 1 strain", _x000D_
"Clinical aspects of bovine virus diarrhoea virus infection", "Outbreak of bovine virus diarrhea on Dutch dairy farms induced by a bovine herpesvirus 1 marker vaccine contaminated with bovine virus diarrhea virus type 2", "Washing or washing and trypsin treatment is ineffective for removal of noncytopathic bovine viral diarrhea virus from bovine oocytes or embryos after experimental viral contamination of an in vitro fertilization system", "Prevalence of BVDV infection in Greek dairy herds", "Control of bovine viral diarrhea virus infection without vaccines", _x000D_
"Experiences from the Danish programme for eradication of bovine virus diarrhoea (BVD) 1994–1998 with special reference to legislation and causes of infection", "Methods for detection and frequency of contamination of fetal calf serum with bovine viral diarrhea virus and antibodies against bovine viral diarrhea virus", "Prevalence of bovine viral diarrhea virus genotypes and antibody against those viral genotypes in fetal bovine serum", "The persistence of bovine viral diarrhea virus", "Quantitative assessment of the likelihood of the introduction of classical swine fever virus into the Danish swine population", _x000D_
"Pathogenesis and epidemiology of bovine virus diarrhoea virus infection of cattle", "Comparisons of the pestivirus bovine viral diarrhoea virus with members of the Flaviviridae", "Monoclonal antibody analyses of cytopathic and noncytopathic viruses from fatal bovine viral diarrhea virus infections", "Amending Directive 88/407/EEC laying down the animal health requirements applicable to intra-Community trade in and imports of semen of domestic animals of the bovine species", NA, "Thermal and pH stability of pestiviruses", _x000D_
"Geographical distribution and prevalence of bovine pestivirus infections types I and II", "Survival and inactivation of classical swine fever virus", "Bovine viral diarrhea virus (BVDV) associated with single in vivo-derived and in vitro-produced preimplantation bovine embryos following artificial exposure", "Intrauterine inoculation of seronegative heifers with bovine viral diarrhea virus concurrent with transfer of in vivo-derived bovine embryos", "Integrating expert judgment in veterinary epidemiology: example guidance for disease freedom surveillance", _x000D_
"Epidemiological features and economical importance of bovine virus diarrhoea virus (BVDV) infections", "Surveillance for persistent bovine viral diarrhea virus infection in four artificial insemination centers", NA, "Possible spread of bovine viral diarrhoea virus by contaminated medicine", "Insemination of cattle with semen from a bull transiently infected with pestivirus", "Epidemiology and risks", "Phylogeny, classification and evolutionary insights into pestiviruses", "Airborne transmission of BHV1, BRSV, and BVDV among cattle is possible under experimental conditions", _x000D_
"A long term epidemiological study of bovine viral diarrhoea infections in a large herd of dairy cattle", "Bovine virus diarrhea in free-living deer from Denmark", "Gamma irradiation of animal sera for inactivation of viruses and mollicutes – a review", "Transmission of bovine viral diarrhoea virus by unhygienic vaccination procedures, ambient air, and from contaminated pens", "Lack of virus transmission from bovine viral diarrhoea virus infected calves to susceptible peers", "Insemination of susceptible heifers with semen from a non-viremic bull with persistent bovine virus diarrhoea virus infection localized in the testes", _x000D_
NA, "Introduction and qualitative risk analysis", "An apparently new transmissible disease of cattle", "Ricerche sulla resistenza del virus della diarrea virale del bovino agli agenti fisici e nelle acque", "Prevalence of antibodies to bovine virus diarrhoea virus and other viruses in bulk tank milk in England and Wales", "Risk assessment of transmission of bovine viral diarrhea virus (BVDV) in abattoir-derived in vitro produced embryos", "Cytopathic bovine viral diarrhea viruses (BVDV): emerging pestiviruses doomed to extintion", _x000D_
"Prevalence of bovine viral diarrhea virus infection in bulls in artificial insemination centers in Poland", "Bovine viral diarrhea (BVD) eradication in Switzerland – experiences of the first two years", "Virulence, immunogenicity and vaccine properties of a novel chimeric pestivirus", "A BVDV antigen- and antibody blocking ELISA (DVIV) system used in a Danish voluntary eradication program", "Voluntary and compulsory eradication of bovine viral diarrhoea virus in Lower Austria", "Serological and virological BVDV prevalence and risk factor analysis for herds to be BVDV seropositive in Belgian cattle herds", _x000D_
"A stochastic model for simulation of the economic consequences of bovine virus diarrhoea virus infection in a dairy herd", "BVDV control and eradication in Europe – an update", "Natural infection of cattle with an atypical ‘HoBi’-like pestivirus – implications for BVD control and for safety of biological products", NA, "Predicted costs and benefits of eradicating BVDV from Ireland", "Preventing disease transmission through the transfer of in-vivo-derived bovine embryos", "The control of bovine virus diarrhoea virus in Shetland", _x000D_
"Washing and trypsin treatment of in vitro derived bovine embryos exposed to bovine viral diarrhea virus", "Genetic diversity of bovine viral diarrhoea viruses (BVDV) in Denmark during a 10-year eradication period", "Er rådyr reservoir for Bovin virus diarré virus (BVDV) i Danmark? Rådyr rapport juli 2007", "Persistent bovine pestivirus infection localized in the testes of an immune-competent, non-viremic bull", "Infectivity of bovine viral diarrhea virus associated with in vivo-derived bovine embryos", _x000D_
NA, "Predictive values of serum and bulk milk sampling for the presence of persistently infected BVDV carriers in dairy herds"), volume = c("95", "102", "9", "126", "46", "72", "11", "77", "3", "10", "31", "85", "18", "69", "62", NA, NA, "11", NA, "73", "71", "73", "109", "64", "196", NA, "158", "140", NA, "385", "66", "132", "36", "39", "165", "41", "37", NA, "vol. 1", "36", "30", "142", "68", "41", "64", "99", "88", NA, "142", "108", "23", "60", "38", NA, "65", "62", "64", "50", "113", NA, "61", _x000D_
"62", NA, "72"), author = c("Alvåsen", "Antonis", "Baker", "Barkema", "Bielanski", "Billinis", "Bitsch", "Bitsch", "Bolin", "Bolin", "Brock", "Bronsvoort", "Brownlie", "Collett", "Corapi", "Council Directive, 2003/43/EC of 26 May 2003", NA, "Depner", "Deregt", "Edwards", "Gard", "Gard", "Gustafson", "Houe", "Howard", "Internal quality report, Lindholm laboratories, Denmark", "Katholm", "Kirkland", "Lindberg", "Liu", "Mars", "Moerman", "Nielsen", "Nims", "Niskanen", "Niskanen", "Niskanen", "OIE", _x000D_
"OIE", "Olafson", "Pagnini", "Paton", "Perry", "Peterhans", "Polak", "Presi", "Rasmussen", "Rønsholt", "Rossmanith", "Sarrazin", "Sørensen", "Ståhl", "Ståhl", "Stevens", "Stott", "Stringfellow", "Synge", "Trachte", "Uttenthal", "Uttenthal", "Voges", "Waldrop", "World Organization for Animal Health", "Zimmer"), year = c("2012", "2004", "1990", "2001", "1996", "2005", "1995", "2000", "1991", "1998", "2003", "2008", "1987", "1988", "1988", "2003", NA, "1992", "2001", "2000", "2009", "2010", "2013", _x000D_
"1999", "1990", "2005", "2006", "1997", "2006", "2009", "1999", "1993", "2000", "2011", "2003", "2000", "2002", "2004", "2010", "1946", "1984", "1998", "2007", "2010", "1999", "2011", "2007", "1997", "2010", "2013", "1995", "2012", "2007", "2009", "2012", "2000", "1999", "1998", "2005", "2007", "1998", "2004", "2007", "2002"), journal.title = c("J. Dairy Sci.", "Vet. Microbiol.", "Rev. Sci. Tech. Off. Int. Epiz.", "Tijdschr. Diergeneeskd.", "Theriogenology", "Prev. Vet. Med.", "Vet. Clin. North Am. Food Anim. Pract.", _x000D_
"Vet. Microbiol.", "J. Vet. Diagn. Invest.", "J. Vet. Diagn. Invest.", "Biologicals", "Prev. Vet. Med.", "Ann. Rech. Vét.", "J. Gen. Virol.", "J. Virol.", "Off. J. Eur. Union", NA, "Rev. Sci. Tech. Off. Int. Epiz.", NA, "Vet. Microbiol.", "Theriogenology", "Theriogenology", "Prev. Vet. Med.", "Vet. Microbiol.", "J. Am. Vet. Med. Assoc.", NA, "Vet. Rec.", "Vet. Rec.", NA, "Virology", "Vet. Microbiol.", "Vet. Rec.", "J. Wildl. Dis.", "Biologicals", "Vet. J.", "Acta Vet. Scand.", "Reprod. Dom. Anim.", _x000D_
NA, NA, "Cornell Vet.", "Acta Med. Vet.", "Vet. Rec.", "Theriogenology", "Vet. Res.", "Vet. Microbiol.", "Prev. Vet. Med.", "J. Gen. Virol.", NA, "Vet. Microbiol.", "Prev. Vet. Med.", "Prev. Vet. Med.", "Jpn. J. Vet. Res.", "Vet. Res.", NA, "Ir. Vet. J.", "Livest. Prod. Sci.", "Vet. Microbiol.", "Theriogenology", "APMIS", "Vetinst AAU", "Vet. Microbiol.", "Theriogenology", NA, "Res. Vet. Sci."), unstructured = c(NA, NA, NA, NA, NA, NA, NA, NA, NA, NA, NA, NA, NA, NA, NA, NA, "Danish Transport Standard. Version 3.0, January 2012. http://vsp.lf.dk/danish.aspx.", _x000D_
NA, NA, NA, NA, NA, NA, NA, NA, NA, NA, NA, NA, NA, NA, NA, NA, NA, NA, NA, NA, NA, NA, NA, NA, NA, NA, NA, NA, NA, NA, NA, NA, NA, NA, NA, NA, NA, NA, NA, NA, NA, NA, NA, NA, NA, NA, NA), series.title = c(NA, NA, NA, NA, NA, NA, NA, NA, NA, NA, NA, NA, NA, NA, NA, NA, NA, NA, "Proceedings of the International Workshop Organized by the EDQM on: Pestivirus Contamination of Bovine Sera and Other Bovine Virus Contamination", NA, NA, NA, NA, NA, NA, "Påvisning af bovin virus diarre’ virus ved TaqMan PCR", _x000D_
NA, NA, "EU Thematic Network on Control of Bovine Viral Diarrhoea Virus (BVDV). BVDV Control QLRT – 2001-01573", NA, NA, NA, NA, NA, NA, NA, NA, "Manual of Diagnostic Tests and Vaccines for Terrestrial Animals. Bovine Viral Diarrhoea Chapter, 2.10.6", NA, NA, NA, NA, NA, NA, NA, NA, NA, "3rd Pestivirus Symposium", NA, NA, NA, NA, NA, "The Persistently Infected Bovine Viral Diarrhea Virus Individual: Prevalence, Viral Survival, and Impact Within Commercial Feeding Systems. Chapter 4", NA, NA, NA, _x000D_
NA, NA, NA, NA, NA, "Terrestrial Animal Health Code", NA), issue = c(NA, NA, NA, NA, NA, NA, NA, NA, NA, NA, NA, NA, NA, NA, NA, NA, NA, NA, NA, NA, NA, NA, NA, NA, NA, NA, NA, NA, NA, NA, NA, NA, NA, NA, NA, NA, NA, NA, NA, NA, NA, NA, NA, "44", NA, NA, NA, NA, NA, NA, NA, NA, NA, NA, NA, NA, NA, NA, NA, NA, NA, NA, NA, NA))</t>
  </si>
  <si>
    <t>S0167587714001901</t>
  </si>
  <si>
    <t>list(name = "Danish Cattle Federation and the Ministry of Food, Agriculture and Fisheries of Denmark", award = "3412-09-02603")</t>
  </si>
  <si>
    <t>list(value = c("Elsevier", "Quantitative assessment of the risk of introduction of bovine viral diarrhea virus in Danish dairy herds", "Preventive Veterinary Medicine", "https://doi.org/10.1016/j.prevetmed.2014.05.005", "article", "Copyright © 2014 Elsevier B.V. All rights reserved."), name = c("publisher", "articletitle", "journaltitle", "articlelink", "content_type", "copyright"), label = c("This article is maintained by", "Article Title", "Journal Title", "CrossRef DOI link to publisher maintained version", _x000D_
"Content Type", "Copyright"))</t>
  </si>
  <si>
    <t>10.1016/j.prevetmed.2005.07.016</t>
  </si>
  <si>
    <t>209-213</t>
  </si>
  <si>
    <t>Description and first results of a BVDV control scheme in Brittany (western France)</t>
  </si>
  <si>
    <t>list(given = c("Alain", "Christine", "François"), family = c("Joly", "Fourichon", "Beaudeau"), sequence = c("first", "additional", "additional"))</t>
  </si>
  <si>
    <t>list(URL = c("https://api.elsevier.com/content/article/PII:S0167587705002394?httpAccept=text/xml", "https://api.elsevier.com/content/article/PII:S0167587705002394?httpAccept=text/plain"), content.type = c("text/xml", "text/plain"), content.version = c("vor", "vor"), intended.application = c("text-mining", "text-mining"))</t>
  </si>
  <si>
    <t>list(key = c("10.1016/j.prevetmed.2005.07.016_bib1", "10.1016/j.prevetmed.2005.07.016_bib2"), doi.asserted.by = c("crossref", NA), first.page = c("236", "7"), DOI = c("10.1136/vr.149.8.236", NA), article.title = c("Assessing the within herd prevalence of cows antibody-positive to bovine viral diarrhoea virus with a blocking ELISA on bulk tank milk", "Evaluation de la prévalence et de la dynamique de l’infection par le virus de la maladie des muqueuses en Bretagne à l’aide d’un test ELISA sur lait de grand mélange"_x000D_
), volume = c("149", "40"), author = c("Beaudeau", "Joly"), year = c("2001", "2001"), journal.title = c("Vet. Rec.", "Epidémiol. Santé Anim."))</t>
  </si>
  <si>
    <t>S0167587705002394</t>
  </si>
  <si>
    <t>2013-01</t>
  </si>
  <si>
    <t>10.1016/j.prevetmed.2012.07.005</t>
  </si>
  <si>
    <t>28-37</t>
  </si>
  <si>
    <t>Serological and virological BVDV prevalence and risk factor analysis for herds to be BVDV seropositive in Belgian cattle herds</t>
  </si>
  <si>
    <t>list(given = c("Steven", "Anouk", "Estelle", "Ilse", "Jozef", "Jeroen", "Ann Brigitte", "Sofie", "Jozef", "Stefaan", "Yves"), family = c("Sarrazin", "Veldhuis", "Méroc", "Vangeel", "Laureyns", "Dewulf", "Caij", "Piepers", "Hooyberghs", "Ribbens", "Van Der Stede"), sequence = c("first", "additional", "additional", "additional", "additional", "additional", "additional", "additional", "additional", "additional", "additional"))</t>
  </si>
  <si>
    <t>list(URL = c("https://api.elsevier.com/content/article/PII:S0167587712002309?httpAccept=text/xml", "https://api.elsevier.com/content/article/PII:S0167587712002309?httpAccept=text/plain"), content.type = c("text/xml", "text/plain"), content.version = c("vor", "vor"), intended.application = c("text-mining", "text-mining"))</t>
  </si>
  <si>
    <t>list(key = c("10.1016/j.prevetmed.2012.07.005_bib0005", "10.1016/j.prevetmed.2012.07.005_bib0010", "10.1016/j.prevetmed.2012.07.005_bib0015", "10.1016/j.prevetmed.2012.07.005_bib0020", "10.1016/j.prevetmed.2012.07.005_bib0025", "10.1016/j.prevetmed.2012.07.005_bib0030", "10.1016/j.prevetmed.2012.07.005_bib0035", "10.1016/j.prevetmed.2012.07.005_bib0040", "10.1016/j.prevetmed.2012.07.005_bib0045", "10.1016/j.prevetmed.2012.07.005_bib0050", "10.1016/j.prevetmed.2012.07.005_bib0055", "10.1016/j.prevetmed.2012.07.005_bib0060", _x000D_
"10.1016/j.prevetmed.2012.07.005_bib0065", "10.1016/j.prevetmed.2012.07.005_bib0070", "10.1016/j.prevetmed.2012.07.005_bib0075", "10.1016/j.prevetmed.2012.07.005_bib0080", "10.1016/j.prevetmed.2012.07.005_bib0085", "10.1016/j.prevetmed.2012.07.005_bib0090", "10.1016/j.prevetmed.2012.07.005_bib0095", "10.1016/j.prevetmed.2012.07.005_bib0100", "10.1016/j.prevetmed.2012.07.005_bib0105", "10.1016/j.prevetmed.2012.07.005_bib0110", "10.1016/j.prevetmed.2012.07.005_bib0115", "10.1016/j.prevetmed.2012.07.005_bib0120", _x000D_
"10.1016/j.prevetmed.2012.07.005_bib0125", "10.1016/j.prevetmed.2012.07.005_bib0130", "10.1016/j.prevetmed.2012.07.005_bib0135", "10.1016/j.prevetmed.2012.07.005_bib0140", "10.1016/j.prevetmed.2012.07.005_bib0145", "10.1016/j.prevetmed.2012.07.005_bib0150"), doi.asserted.by = c("crossref", NA, "crossref", NA, "crossref", "crossref", NA, "crossref", "crossref", "crossref", "crossref", "crossref", "crossref", "crossref", "crossref", "crossref", "crossref", NA, NA, NA, "crossref", "crossref", "crossref", _x000D_
"crossref", "crossref", "crossref", "crossref", "crossref", "crossref", NA), first.page = c("226", NA, NA, NA, "177", "143", NA, "320", "241", "89", "137", "327", "321", "427", "21", "121", "55", NA, "205", "429", NA, "499", "112", "330", "1171", "71", "3", "28", "499", "175"), DOI = c("10.1016/j.tvjl.2009.08.011", NA, "10.2172/1025774", NA, "10.1016/j.prevetmed.2005.08.018", "10.1016/S1090-0233(03)00112-6", NA, "10.1016/0034-5288(92)90133-M", "10.1016/0167-5877(94)90092-2", "10.1016/S0378-1135(98)00262-4", _x000D_
"10.1016/S1045-1056(03)00030-7", "10.1177/104063879500700305", "10.1177/104063879500700304", "10.1177/104063870601800501", "10.1016/j.tvjl.2008.11.014", "10.1016/j.prevetmed.2005.08.009", "10.1016/j.prevetmed.2005.07.018", NA, NA, NA, "10.1051/vetres/2010016", "10.2460/ajvr.2002.63.499", "10.1016/j.prevetmed.2011.01.012", "10.1016/j.tvjl.2009.12.013", "10.2460/javma.235.10.1171", "10.1093/oxfordjournals.aje.a112510", "10.1016/j.prevetmed.2005.08.015", "10.1080/01652176.1999.9694987", "10.1007/s11250-008-9214-6", _x000D_
NA), article.title = c("The prevalence of bovine viral diarrhoea virus infection in beef suckler herds in Scotland", NA, NA, NA, "Quantification of economic losses consecutive to infection of a dairy herd with bovine viral diarrhoea virus", "Modelling and costing BVD outbreaks in beef herds", NA, "Serological analysis of a small herd sample to predict presence or absence of animals persistently infected with bovine viral diarrhoea virus (BVDV) in dairy herds", "Bovine virus diarrhoea virus: detection of Danish dairy herds with persistently infected animals by means of screening test of ten young stock", _x000D_
"Epidemiological features and economical importance of bovine virus diarrhoea virus (BVDV) infections", "Economic impact of BVDV infection in dairies", "Application of antibody titers against bovine viral diarrhea virus (BVDV) as a measure to detect herds with cattle persistently infected with BVDV", "Prevalence of cattle persistently infected with bovine viral diarrhea virus in 20 dairy herds in two counties in central Michigan and comparison of prevalence of antibody-positive cattle among herds with different infection and vaccination status", _x000D_
"Test strategies in bovine viral diarrhea virus control and eradication campaigns in Europe", "Control of bovine virus diarrhoea at the herd level: reducing the risk of false negatives in the detection of persistently infected cattle", "Detection of BVDV persistently infected animals in Belgium: evaluation of the strategy implemented", "Characteristics in the epidemiology of bovine viral diarrhea virus (BVDV) of relevance to control", "BVDV eradication will become mandatory for all German states as from 2011", _x000D_
"An apparently new transmissible disease of cattle", "Prévalence des bovins immunotolérants infectés permanents par le pestivirus responsable de la diarrhée virale bovine, dans l’est de la Belgique, au sein de troupeaux infectés", "Cytopathic bovine viral diarrhea viruses (BVDV): emerging pestiviruses doomed to extinction", "Serologic evaluation of five unvaccinated heifers to detect herds that have cattle persistently infected with bovine viral diarrhea virus", "Bovine viral diarrhea (BVD) eradication in Switzerland – experiences of the first two years", _x000D_
"Antibody responses to inactivated vaccines and natural infection in cattle using bovine viral diarrhoea virus ELISA kits: Assessment of potential to differentiate infected and vaccinated animals", "Knowledge gaps impacting the development of bovine viral diarrhea virus control programs in the United States", "Estimating prevalence from the results of a screening test", "Selection and use of laboratory diagnostic assays in BVD control programmes", "Prevalence of bovine virus diarrhoea virus infection in Belgian white blue cattle in Southern Belgium", _x000D_
"Prevalence and risk factors associated with bovine viral diarrhea virus infection in dairy herds in Jordan", "Dépistage des bovins BVD-immunotolérants (BVD-IT) à partir des lymphocytes: un aperçu de 22 mois de contrôle de la population bovine belge"), volume = c("186", NA, NA, NA, "72", "167", NA, "53", "19", "64", "31", "7", "7", "18", "184", "72", "72", NA, "36", "139", "41", "63", "99", "187", "235", "107", "72", "21", "41", "134"), author = c("Brülisauer", NA, NA, "Dohoo", "Fourichon", _x000D_
"Gunn", "Hosmer", "Houe", "Houe", "Houe", "Houe", "Houe", "Houe", "Houe", "Laureyns", "Letellier", "Lindberg", "Meier", "Olafson", "Onclin", "Peterhans", "Pillars", "Presi", "Raue", "Ridpath", "Rogan", "Sandvik", "Schreiber", "Talafha", "Wellemans"), year = c("2010", NA, NA, "2009", "2005", "2004", "2000", "1992", "1994", "1999", "2003", "1995", "1995", "2006", "2010", "2005", "2005", "2010", "1946", "1995", "2010", "2002", "2011", "2011", "2009", "1978", "2005", "1999", "2009", "1990"), journal.title = c("Vet. J.", _x000D_
NA, NA, NA, "Prev. Vet. Med.", "Vet. J.", NA, "Res. Vet. Sci.", "Prev. Vet. Med.", "Vet. Microbiol.", "Biologicals", "J. Vet. Diagn. Invest.", "J. Vet. Diagn. Invest.", "J. Vet. Diagn. Invest.", "Vet. J.", "Prev. Vet. Med.", "Prev. Vet. Med.", NA, "Cornell Vet.", "Ann. Méd. Vét.", "Vet. Res.", "Am. J. Vet. Res.", "Prev. Vet. Med.", "Vet. J.", "J. Am. Vet. Med. Assoc.", "Am. J. Epidemiol.", "Prev. Vet. Med.", "Vet. Q.", "Trop. Anim. Health Prod.", "Ann. Méd. Vét."), unstructured = c(NA, "BVDV Ag/Serum Plus Test, IDEXX. www.idexx.com/pubwebresources/pdf/en_us/livestock-poultry/bvdv-ag-serum-plus-test-sheet.pdf (accessed 13.08.2011).", _x000D_
"BVDV Total Ab Test, IDEXX. www.idexx.com/pubwebresources/pdf/en_us/livestock-poultry/bvdv-total-ab-test-brochure.pdf (accessed 13.08.2011).", NA, NA, NA, NA, NA, NA, NA, NA, NA, NA, NA, NA, NA, NA, NA, NA, NA, NA, NA, NA, NA, NA, NA, NA, NA, NA, NA), series.title = c(NA, NA, NA, "Veterinary Epidemiological Research", NA, NA, "Applied Logistic Regression", NA, NA, NA, NA, NA, NA, NA, NA, NA, NA, "26th World Buiatrics Congress", NA, NA, NA, NA, NA, NA, NA, NA, NA, NA, NA, NA))</t>
  </si>
  <si>
    <t>S0167587712002309</t>
  </si>
  <si>
    <t>list(DOI = "10.13039/501100011091", name = "Federal Public Service of Health, Food Chain Safety and Environment", doi.asserted.by = "crossref", id.id = "10.13039/501100011091", id.id.type = "DOI", id.asserted.by = "crossref")</t>
  </si>
  <si>
    <t>list(date = "2013-01-01", content.version = "tdm", delay.in.days = 0, URL = "https://www.elsevier.com/tdm/userlicense/1.0/")</t>
  </si>
  <si>
    <t>10.1016/j.prevetmed.2021.105389</t>
  </si>
  <si>
    <t>105389</t>
  </si>
  <si>
    <t>Seroprevalence of selected endemic infectious diseases in large-scale Estonian dairy herds and their associations with cow longevity and culling rates</t>
  </si>
  <si>
    <t>list(ORCID = c("https://orcid.org/0000-0003-0080-4378", "https://orcid.org/0000-0003-4274-182X", "https://orcid.org/0000-0003-4046-8225", NA, NA), authenticated.orcid = c(FALSE, FALSE, FALSE, NA, NA), given = c("Kerli", "Triin", "Dagni-Alice", "Toomas", "Arvo"), family = c("Mõtus", "Rilanto", "Viidu", "Orro", "Viltrop"), sequence = c("first", "additional", "additional", "additional", "additional"))</t>
  </si>
  <si>
    <t>list(URL = c("https://api.elsevier.com/content/article/PII:S0167587721001331?httpAccept=text/xml", "https://api.elsevier.com/content/article/PII:S0167587721001331?httpAccept=text/plain"), content.type = c("text/xml", "text/plain"), content.version = c("vor", "vor"), intended.application = c("text-mining", "text-mining"))</t>
  </si>
  <si>
    <t>list(key = c("10.1016/j.prevetmed.2021.105389_bib0005", "10.1016/j.prevetmed.2021.105389_bib0010", "10.1016/j.prevetmed.2021.105389_bib0015", "10.1016/j.prevetmed.2021.105389_bib0020", "10.1016/j.prevetmed.2021.105389_bib0025", "10.1016/j.prevetmed.2021.105389_bib0030", "10.1016/j.prevetmed.2021.105389_bib0035", "10.1016/j.prevetmed.2021.105389_bib0040", "10.1016/j.prevetmed.2021.105389_bib0045", "10.1016/j.prevetmed.2021.105389_bib0050", "10.1016/j.prevetmed.2021.105389_bib0055", "10.1016/j.prevetmed.2021.105389_bib0060", _x000D_
"10.1016/j.prevetmed.2021.105389_bib0065", "10.1016/j.prevetmed.2021.105389_bib0070", "10.1016/j.prevetmed.2021.105389_bib0075", "10.1016/j.prevetmed.2021.105389_bib0080", "10.1016/j.prevetmed.2021.105389_bib0085", "10.1016/j.prevetmed.2021.105389_bib0090", "10.1016/j.prevetmed.2021.105389_bib0095", "10.1016/j.prevetmed.2021.105389_bib0100", "10.1016/j.prevetmed.2021.105389_bib0105", "10.1016/j.prevetmed.2021.105389_bib0110", "10.1016/j.prevetmed.2021.105389_bib0115", "10.1016/j.prevetmed.2021.105389_bib0120", _x000D_
"10.1016/j.prevetmed.2021.105389_bib0125", "10.1016/j.prevetmed.2021.105389_bib0130", "10.1016/j.prevetmed.2021.105389_bib0135", "10.1016/j.prevetmed.2021.105389_bib0140", "10.1016/j.prevetmed.2021.105389_bib0145", "10.1016/j.prevetmed.2021.105389_bib0150", "10.1016/j.prevetmed.2021.105389_bib0155", "10.1016/j.prevetmed.2021.105389_bib0160", "10.1016/j.prevetmed.2021.105389_bib0165", "10.1016/j.prevetmed.2021.105389_bib0170", "10.1016/j.prevetmed.2021.105389_bib0175", "10.1016/j.prevetmed.2021.105389_bib0180", _x000D_
"10.1016/j.prevetmed.2021.105389_bib0185", "10.1016/j.prevetmed.2021.105389_bib0190", "10.1016/j.prevetmed.2021.105389_bib0195", "10.1016/j.prevetmed.2021.105389_bib0200", "10.1016/j.prevetmed.2021.105389_bib0205", "10.1016/j.prevetmed.2021.105389_bib0210", "10.1016/j.prevetmed.2021.105389_bib0215", "10.1016/j.prevetmed.2021.105389_bib0220", "10.1016/j.prevetmed.2021.105389_bib0225", "10.1016/j.prevetmed.2021.105389_bib0230", "10.1016/j.prevetmed.2021.105389_bib0235", "10.1016/j.prevetmed.2021.105389_bib0240", _x000D_
"10.1016/j.prevetmed.2021.105389_bib0245", "10.1016/j.prevetmed.2021.105389_bib0250", "10.1016/j.prevetmed.2021.105389_bib0255", "10.1016/j.prevetmed.2021.105389_bib0260", "10.1016/j.prevetmed.2021.105389_bib0265", "10.1016/j.prevetmed.2021.105389_bib0270", "10.1016/j.prevetmed.2021.105389_bib0275", "10.1016/j.prevetmed.2021.105389_bib0280", "10.1016/j.prevetmed.2021.105389_bib0285", "10.1016/j.prevetmed.2021.105389_bib0290", "10.1016/j.prevetmed.2021.105389_bib0295", "10.1016/j.prevetmed.2021.105389_bib0300", _x000D_
"10.1016/j.prevetmed.2021.105389_bib0305", "10.1016/j.prevetmed.2021.105389_bib0310"), doi.asserted.by = c("crossref", "crossref", "crossref", "crossref", "crossref", NA, "crossref", "crossref", "crossref", "crossref", NA, "crossref", "crossref", "crossref", NA, NA, NA, NA, NA, NA, "crossref", "crossref", "crossref", "crossref", "crossref", "crossref", "crossref", "crossref", "crossref", "crossref", "crossref", "crossref", "crossref", "crossref", "crossref", "crossref", "crossref", "crossref", "crossref", _x000D_
"crossref", "crossref", "crossref", "crossref", "crossref", "crossref", "crossref", "crossref", "crossref", "crossref", "crossref", "crossref", NA, "crossref", "crossref", "crossref", "crossref", "crossref", "crossref", "crossref", "crossref", "crossref", NA), first.page = c("1", "1", "1591", "1", "3518", "81", "1", "3846", "808", "S155", NA, "43", "101", "177", NA, NA, NA, NA, NA, NA, "1896", "643", "631", "740", "132", "833", "133", "1", "320", "223", "1107", "169", "201", "197", "772", "678", _x000D_
"85", "1", "212", "569", "338", "91", NA, "8296", "3815", "74", "99", "641", "4", "1", "11008", NA, "66", NA, "659", "401", "17", "49", "9215", "31", "1046", "15"), DOI = c("10.1186/s13028-018-0390-8", "10.1186/s12917-019-2117-0", "10.3168/jds.2012-5930", "10.1186/s12917-016-0797-2", "10.3168/jds.S0022-0302(04)73488-8", NA, "10.3168/jds.2016-11302", "10.3168/jds.2019-17140", "10.3390/ani11030808", "10.1017/S1751731119003264", NA, "10.1016/j.rvsc.2018.01.005", "10.1136/vr.138.5.101", "10.1177/104063879500700202", _x000D_
NA, NA, NA, NA, NA, NA, "10.3168/jds.S0022-0302(06)72257-3", "10.1016/j.vaccine.2003.08.033", "10.1016/j.tvjl.2013.09.017", "10.1002/vms3.312", "10.1016/j.prevetmed.2017.08.020", "10.1177/1040638717724839", "10.1016/j.cvfa.2017.10.005", "10.1186/s12917-018-1535-8", "10.1016/0034-5288(92)90133-M", "10.1016/j.tvjl.2008.07.006", "10.1002/jsfa.3575", "10.1016/j.vetmic.2004.07.003", "10.1016/j.tvjl.2013.07.024", "10.1016/S0378-1135(98)00270-3", "10.1111/j.1939-1676.2011.0750.x", "10.2460/javma.2002.221.678", _x000D_
"10.1017/S1466252309990028", "10.1016/j.prevetmed.2016.09.011", "10.1177/104063870401600306", "10.3168/jds.S0022-0302(06)72120-8", "10.1016/j.prevetmed.2015.08.009", "10.1016/S0167-5877(00)00163-X", "10.3389/fvets.2020.565324", "10.3168/jds.2016-12468", "10.3168/jds.2015-10056", "10.1016/j.prevetmed.2010.06.001", "10.1136/vr.100253", "10.1016/j.rvsc.2011.10.015", "10.1186/1751-0147-54-4", "10.1186/s12917-020-02384-6", "10.3168/jds.2020-19043", NA, "10.1016/j.jviromet.2017.03.015", "10.1016/j.vetmic.2020.108608", _x000D_
"10.3168/jds.S0022-0302(07)71548-5", "10.3389/fvets.2020.00401", "10.1016/S0167-5877(01)00204-5", "10.1016/j.vetmic.2007.05.010", "10.3168/jds.2016-11863", "10.1016/S0167-5877(01)00276-8", "10.1016/j.vaccine.2017.01.006", NA), article.title = c("Farm characteristics and management routines related to cow longevity: a survey among Swedish dairy farmers", "A European inter-laboratory trial to evaluate the performance of three serological methods for diagnosis of Mycoplasma bovis infection in cattle using latent class analysis", _x000D_
"Bovine leukemia virus and cow longevity in Michigan dairy herds", "Comparison of bulk milk antibody and youngstock serology screens for determining herd status for Bovine Viral Diarrhoea Virus", "Prediction of longevity breeding values for US Holstein sires using survival analysis methodology", NA, "Invited review: a systematic literature review and meta-analysis of mortality and culling in dairy cattle", "Symposium review: the impact of management and facilities on cow culling rates", "Keeping dairy cows for longer: a critical literature review on dairy cow longevity in high milk-producing countries", _x000D_
"Review: overview of factors affecting productive lifespan of dairy cows", NA, "Effect of suckler cow vaccination against glycoprotein E (gE)-negative bovine herpesvirus type 1 (BoHV-1) on passive immunity and physiological response to subsequent bovine respiratory disease vaccination of their progeny", "Severe respiratory disease in dairy cows caused by infection with bovine respiratory syncytial virus", "Evaluation and application of an indirect ELISA for the detection of antibodies to bovine respiratory syncytial virus in milk, bulk milk, and serum", _x000D_
NA, NA, NA, NA, NA, NA, "Invited review: culling: nomenclature, definitions, and recommendations", NA, "Associations between bovine viral diarrhoea virus (BVDV) seropositivity and performance indicators in beef suckler and dairy herds", "Highly pathogenic Bovine Respiratory Syncytial virus variant in a dairy herd in Italy", "Culling from the herd’s perspective—Exploring herd-level management factors and culling rates in Québec dairy herds", "Evaluation of 16 commercial antibody ELISAs for the detection of bovine viral diarrhea virus–specific antibodies in serum and milk using well-characterized sample panels", _x000D_
"Salmonella in dairy cattle", "Bovine respiratory syncytial virus seroprevalence and risk factors in non-vaccinated dairy cattle herds in Brazil", "Serological analysis of a small herd-sample to predict presence or absence of animals persistently infected with bovine viral diarrhoea virus (dvdv) in dairy herds", "Bovine herpesvirus type 1 (BHV-1) and bovine viral diarrhoea virus (BVDV) infections in dairy herds: self clearance and the detection of seroconversions against a new atypical pestivirus", _x000D_
"Dairy cows trapped between performancedemands and adaptability", "Evaluation of tests for antibodies against bovine herpesvirus 1 performed in national reference laboratories in Europe", "Bovine viral diarrhoea: pathogenesis and diagnosis", "Principles for eradication of bovine viral diarrhoea virus (BVDV) infections in cattle populations", "Mycoplasma bovis infections in cattle", "Predicted ages of dairy calves when colostrum-derived bovine viral diarrhea virus antibodies would no longer offer protection against disease or interfere with vaccination", _x000D_
"Bovine herpes virus infections in cattle", "Lifetime effects of infection with bovine leukemia virus on longevity and milk production of dairy cows", "Age-stratified validation of an indirect Salmonella dublin serum enzyme-linked immunosorbent assay for individual diagnosis in cattle", "Age-specific characteristics of ELISA and fecal culture for purpose-specific testing for paratuberculosis", "Latent class analysis of bulk tank milk PCR and ELISA testing for herd level diagnosis of Mycoplasma bovis", _x000D_
"A retrospective evaluation of a Bovine Herpesvirus-1 (BHV-1) antibody ELISA on bulk-tank milk samples for classification of the BHV-1 status of Danish dairy herds", "The impact of paratuberculosis on milk production, fertility, and culling in large commercial Hungarian dairy herds", "Bulk tank milk antibody ELISA as a biosecurity tool for detecting dairy herds with past exposure to Mycoplasma bovis", "Factors associated with variation in bulk tank milk Mycoplasma bovis antibody-ELISA results in dairy herds", _x000D_
"Seroepidemiology of bovine herpesvirus 1 (BHV1) infection among Estonian dairy herds and risk factors for the spread within herds", "Dynamics of bovine herpesvirus type 1 infection in Estonian dairy herds with and without a control programme", "Association of herd BHV-1 seroprevalence with respiratory disease in youngstock in Estonian dairy cattle", "Association of herd BRSV and BHV-1 seroprevalence with respiratory disease and reproductive performance in adult dairy cattle", "Culling reasons and risk factors in Estonian dairy cows", _x000D_
"Invited review: academic and applied approach to evaluating longevity in dairy cows", "Epitools Epidemiological Calculators", "Characterization of three commercial ELISA kits for detection of BOHV-1 gE specific antibodies in serum and milk samples and applicability of bulk milk for determination of herd status", "Dynamics of the within-herd prevalence of Mycoplasma bovis intramammary infection in endemically infected dairy herds", "Production effects of pathogens causing bovine leukosis, bovine viral diarrhea, paratuberculosis, and neosporosis", _x000D_
"Repeatability of a commercially available ELISA test for determining the herd-level Salmonella enterica subsp. enterica serovar dublin status in dairy herds using bulk milk", "Time to first calving and calving interval in bovine virus diarrhoea virus (BVDV) sero-converted dairy herds in Norway", "Diagnostic performance of the Pourquier ELISA for detection of antibodies against Mycobacterium avium subspecies paratuberculosis in individual milk and bulk milk samples of dairy herds", "Herd-level prevalence of selected endemic infectious diseases of dairy cows in Great Britain", _x000D_
"Herd-level diagnosis for Salmonella enterica subsp. enterica serovar Dublin infection in bovine dairy herds", NA, "Testing of Bulk Tank Milk for Salmonella Dublin Infection in Danish Dairy Herds"), volume = c("60", "15", "96", "12", "87", "78", "100", "103", "11", "14", NA, "118", "138", "7", NA, NA, NA, NA, NA, NA, "89", "22", "198", "6", "147", "29", "34", "14", "53", "182", "89", "102", "199", "64", "25", "221", "10", "133", "16", "89", "121", "47", NA, "100", "99", "96", "171", "93", "54", "16", _x000D_
"103", NA, "245", "242", "90", "7", "51", "125", "100", "53", "35", "65"), author = c("Alvåsen", "Andersson", "Bartlett", "Booth", "Caraviello", "Chamorro", "Compton", "Cook", "Dallago", "De Vries", "Dohoo", "Earley", "Elvander", "Elvander", "Estonian Livestock Performance Recording Ltd", "Estonian Livestock Performance Recording Ltd", "Estonian Veterinary and Food Laboratory", "Estonian Veterinary and Food Laboratory", "Estonian Veterinary and Food Laboratory", "Eurostat", "Fetrow", "Fulton", "Gates", _x000D_
"Giammarioli", "Haine", "Hanon", "Holschbach", "Hoppe", "Hove", "Kampa", "Knaus", "Kramps", "Lanyon", "Lindberg", "Maunsell", "Mũnoz-Zanzi", "Nandi", "Nekouei", "Nielsen", "Nielsen", "Nielsen", "Nylin", "Ozsvari", "Parker", "Petersen", "Raaperi", "Raaperi", "Raaperi", "Raaperi", "Rilanto", "Schuster", "Sergeant", "Tignon", "Timonen", "Tiwari", "Um", "Valle", "van Weering", "Velasova", "Veling", "Walz", "Wedderkopp"), year = c("2018", "2019", "2013", "2016", "2004", "2014", "2017", "2020", "2021", _x000D_
"2020", "2009", "2018", "1996", "1995", NA, "2019", "2018", "2019", "2021", "2019", "2006", "2004", "2013", "2020", "2017", "2017", "2018", "2018", "1992", "2009", "2009", "2004", "2014", "1999", "2011", "2002", "2009", "2016", "2004", "2006", "2015", "2000", "2020", "2017", "2016", "2010", "2012", "2012", "2012", "2020", "2020", "2018", "2017", "2020", "2007", "2020", "2001", "2007", "2017", "2002", "2017", "2000"), journal.title = c("Acta. Vet. Scand..", "BMC Vet. Res.", "J. Dairy Sci.", "BMC Vet. Res.", _x000D_
"J. Dairy Sci.", "Can. J. Vet. Res.", "J. Dairy Sci.", "J. Dairy Sci.", "Animals", "Animal", NA, "Res. Vet. Sci.", "Vet. Rec.", "J. Vet. Diagn. Invest.", NA, NA, NA, NA, NA, NA, "J. Dairy Sci.", "Vaccine", "Vet. J.", "Vet. Med. Sci.", "Prev. Vet. Med.", "J. Vet. Diagn. Invest.", "Vet. Clin. North Am. - Food Anim. Pract.", "BMC Vet. Res.", "Res. Vet. Sci.", "Vet. J.", "J. Sci. Food Agric.", "Vet. Microbiol.", "Vet. J.", "Vet. Microbiol.", "J. Vet. Intern. Med.", "J. Am. Vet. Med. Assoc.", "Anim. Health Res. Rev.", _x000D_
"Prev. Vet. Med.", "J. Vet. Diagn. Invest.", "J. Dairy Sci.", "Prev. Vet. Med.", "Prev. Vet. Med.", "Front. Vet. Sci.", "J. Dairy Sci.", "J. Dairy Sci.", "Prev. Vet. Med.", "Vet. Rec.", "Res. Vet. Sci.", "Acta Vet. Scand.", "BMC Vet. Res.", "J. Dairy Sci.", "Ausvet", "J. Virol. Methods", "Vet. Microbiol.", "J. Dairy Sci.", "Front. Vet. Sci.", "Prev. Vet. Med.", "Vet. Microbiol.", "J. Dairy Sci.", "Prev. Vet. Med.", "Vaccine", "Can. J. Vet. Res."), series.title = c(NA, NA, NA, NA, NA, NA, NA, NA, _x000D_
NA, NA, "Veterinary Epidemiologic Research", NA, NA, NA, NA, "Annual Report 2019 of Estonian Livestock Performance Recording Ltd.", "Annual Report of Estonian Veterinary and Food Laboratory 2018", "Annual Report of Estonian Veterinary and Food Laboratory 2019", "Annual Reports of Estonian Veterinary and Food Laboratory", "Milk and Milk Product Statistics", NA, NA, NA, NA, NA, NA, NA, NA, NA, NA, NA, NA, NA, NA, NA, NA, NA, NA, NA, NA, NA, NA, NA, NA, NA, NA, NA, NA, NA, NA, NA, NA, NA, NA, NA, NA, _x000D_
NA, NA, NA, NA, NA, NA))</t>
  </si>
  <si>
    <t>S0167587721001331</t>
  </si>
  <si>
    <t>list(DOI = "10.13039/501100002301", name = "Estonian Research Council", doi.asserted.by = "publisher", id.id = "10.13039/501100002301", id.id.type = "DOI", id.asserted.by = "publisher")</t>
  </si>
  <si>
    <t>list(date = c("2021-07-01", "2021-05-26"), content.version = c("tdm", "vor"), delay.in.days = c(0, 0), URL = c("https://www.elsevier.com/tdm/userlicense/1.0/", "http://creativecommons.org/licenses/by-nc-nd/4.0/"))</t>
  </si>
  <si>
    <t>list(value = c("Elsevier", "Seroprevalence of selected endemic infectious diseases in large-scale Estonian dairy herds and their associations with cow longevity and culling rates", "Preventive Veterinary Medicine", "https://doi.org/10.1016/j.prevetmed.2021.105389", "article", "© 2021 The Author(s). Published by Elsevier B.V."), name = c("publisher", "articletitle", "journaltitle", "articlelink", "content_type", "copyright"), label = c("This article is maintained by", "Article Title", "Journal Title", _x000D_
"CrossRef DOI link to publisher maintained version", "Content Type", "Copyright"))</t>
  </si>
  <si>
    <t>Letters in Applied Microbiology</t>
  </si>
  <si>
    <t>2009-09</t>
  </si>
  <si>
    <t>10.1111/j.1472-765x.2009.02658.x</t>
  </si>
  <si>
    <t>0266-8254,1472-765X</t>
  </si>
  <si>
    <t>305-310</t>
  </si>
  <si>
    <t>Prevalence of&lt;i&gt;Campylobacter&lt;/i&gt;spp. in a subset of intensive poultry flocks in Ireland</t>
  </si>
  <si>
    <t>https://doi.org/10.1111/j.1472-765x.2009.02658.x</t>
  </si>
  <si>
    <t>list(given = c("A.", "B.", "E.", "Á.", "S.", "J.", "D.J."), family = c("Patriarchi", "Maunsell", "O’Mahony", "Fox", "Fanning", "Buckley", "Bolton"), sequence = c("first", "additional", "additional", "additional", "additional", "additional", "additional"))</t>
  </si>
  <si>
    <t>list(URL = c("https://api.wiley.com/onlinelibrary/tdm/v1/articles/10.1111%2Fj.1472-765X.2009.02658.x", "http://onlinelibrary.wiley.com/wol1/doi/10.1111/j.1472-765X.2009.02658.x/fullpdf"), content.type = c("unspecified", "unspecified"), content.version = c("vor", "vor"), intended.application = c("text-mining", "similarity-checking"))</t>
  </si>
  <si>
    <t>list(key = c("10.1111/j.1472-765X.2009.02658.x-BIB1", "10.1111/j.1472-765X.2009.02658.x-BIB2", "10.1111/j.1472-765X.2009.02658.x-BIB3", "10.1111/j.1472-765X.2009.02658.x-BIB4", "10.1111/j.1472-765X.2009.02658.x-BIB5", "10.1111/j.1472-765X.2009.02658.x-BIB6", "10.1111/j.1472-765X.2009.02658.x-BIB7", "10.1111/j.1472-765X.2009.02658.x-BIB8", "10.1111/j.1472-765X.2009.02658.x-BIB9", "10.1111/j.1472-765X.2009.02658.x-BIB10", "10.1111/j.1472-765X.2009.02658.x-BIB11", "10.1111/j.1472-765X.2009.02658.x-BIB12", _x000D_
"10.1111/j.1472-765X.2009.02658.x-BIB13", "10.1111/j.1472-765X.2009.02658.x-BIB14", "10.1111/j.1472-765X.2009.02658.x-BIB15", "10.1111/j.1472-765X.2009.02658.x-BIB16", "10.1111/j.1472-765X.2009.02658.x-BIB17", "10.1111/j.1472-765X.2009.02658.x-BIB18", "10.1111/j.1472-765X.2009.02658.x-BIB19", "10.1111/j.1472-765X.2009.02658.x-BIB20", "10.1111/j.1472-765X.2009.02658.x-BIB21", "10.1111/j.1472-765X.2009.02658.x-BIB22", "10.1111/j.1472-765X.2009.02658.x-BIB23", "10.1111/j.1472-765X.2009.02658.x-BIB24"_x000D_
), doi.asserted.by = c("crossref", NA, "crossref", "crossref", NA, "crossref", "crossref", "crossref", NA, "crossref", NA, NA, "crossref", "crossref", "crossref", "crossref", NA, "crossref", NA, "crossref", "crossref", "crossref", "crossref", "crossref"), first.page = c("167", "19", "645", "5794", "1", "540", "209", "18", "42", "237", NA, NA, "245", "5549", "530", "41", "19", "987", "489", "937", "4744", "280", "106", "5431"), DOI = c("10.1016/0167-5877(95)01008-4", NA, "10.1128/AEM.72.1.645-652.2006", _x000D_
"10.1128/AEM.02991-05", NA, "10.1186/BF03548133", "10.1016/S0167-5877(00)00143-4", "10.1186/1751-0147-49-18", NA, "10.1016/j.ijfoodmicro.2007.01.006", NA, NA, "10.1017/S0950268800056958", "10.1128/JCM.42.12.5549-5557.2004", "10.1139/m91-089", "10.1016/j.ijfoodmicro.2007.10.008", NA, "10.1128/AEM.59.4.987-996.1993", NA, "10.3382/ps.0740937", "10.1128/JCM.40.12.4744-4747.2002", "10.3201/eid1202.050936", "10.1016/j.ijfoodmicro.2007.10.014", "10.1128/AEM.67.12.5431-5436.2001"), article.title = c("l-year epidemiological study of campylobacters in 18 Swedish chicken farms", _x000D_
"Effects of the Danish intervention strategies aimed at reducing Campylobacter in broiler meat", "Sources of Campylobacter spp. colonizing housed Broiler flocks during rearing", "Lack of evidence for vertical transmission of Campylobacter spp. in chickens", "Report of the Task Force of Zoonoses. Data collection including a proposal for a harmonized monitoring scheme of antimicrobial resistance in Salmonella in fowl (Gallus gallus), turkeys, and pigs and Campylobacter jejuni and C. coli in broilers", _x000D_
"Colonization of broilers with Campylobacter in conventional broiler-chicken flocks", "A longitudinal study of campylobacter infection of broiler flocks in Great Britain", "A farm-level study of risk factors associated with the colonization of broiler flocks with Campylobacter spp. in Iceland, 2001-2004", NA, "Campylobacters as zoonotic pathogens: a food production perspective", NA, NA, "Epidemiological investigation of risk factors for campylobacter colonization in Norwegian broiler flocks", "Differentiation of Campylobacter coli, Campylobacter jejuni, Campylobacter lari, and Campylobacter upsaliensis by a multiplex PCR developed from the nucleotide sequence of the lipid A gene lpxA", _x000D_
"Comparison of the survival of Campylobacter jejuni and Campylobacter coli in culturable form in surface water", "Quantitative risk assessment of thermophilic Campylobacter spp. and cross-contamination during handling of raw broiler chickens evaluating strategies at the producer level to reduce human campylobacteriosis in Sweden", "A method for the recovery and detection of emerging Campylobacteraceae from meat", "Colonization of broiler chickens by waterborne Campylobacter jejuni", NA, "Campylobacter spp. in broilers on the farm and after transport", _x000D_
"Colony multiplex PCR assay for identification and differentiation of Campylobacter jejuni, C. coli, C. lari, C. upsaliensis, and C. fetus ssp. fetus", "Fresh chicken as main risk factor for campylobacteriosis, Denmark", "An investigation of sources of Campylobacter in a poultry production and packing operation in Barbados", "Prevalence of Campylobacter spp., Escherichia coli, and Salmonella serovars in retail chicken, turkey, pork, and beef from the greater Washington, DC area"), volume = c("26", _x000D_
"54", "72", "72", "96", "27", "46", "49", NA, "117", NA, NA, "111", "42", "37", "121", "54", "59", NA, "74", "40", "12", "121", "67"), author = c("Berndtson", "Borck", "Bull", "Callicott", "EFSA Journal", "Engvall", "Evans", "Guerin", "HPSC (Health Protection Surveillance Centre)", "Humphrey", "International Organisation for Standardisation", "International Organisation for Standardisation", "Kapperud", "Klena", "Korhonen", "Lindqvist", "Lynch", "Pearson", "Relman", "Stern", "Wang", "Wingstrand", _x000D_
"Workman", "Zhao"), year = c("1995", "2007", "2006", "2006", "2007", "1986", "2000", "2007", "2006", "2007", "2005", "2006", "1993", "2004", "1991", "2008", "2007", "1993", "1993", "1995", "2002", "2006", "2008", "2001"), journal.title = c("Prev Vet Med", "Zoonoses Public Health", "Appl Environ Microbiol", "Appl Environ Microbiol", "EFSA Journal", "Acta Vet Scand", "Prev Vet Med", "Acta Vet Scand", NA, "Int J Food Microbiol", NA, NA, "Epidemiol Infect", "J Clin Microbiol", "Can J Microbiol", "Int J Food Microbiol", _x000D_
"Zoonoses Public Health.", "Appl Environ Microbiol", NA, "Poult Sci", "J Clin Microbiol", "Emerg Infect Dis", "Int J Food Microbiol", "Appl Environ Microbiol"), issue = c(NA, "Suppl. 1", NA, NA, NA, NA, NA, NA, NA, NA, NA, NA, NA, NA, NA, NA, NA, NA, NA, NA, NA, NA, NA, NA), volume.title = c(NA, NA, NA, NA, NA, NA, NA, NA, "Annual Report 2006", NA, "ISO 17995:2005, Detection and enumeration of thermotolerant Campylobacterspp", "ISO 10272-1:2006, Microbiology of Food and Animal Feeding Stuffs - Horizontal Method for detection and Enumeration of Campylobacterspp", _x000D_
NA, NA, NA, NA, NA, NA, "Diagnostic Molecular Microbiology: Principles and Applications", NA, NA, NA, NA, NA))</t>
  </si>
  <si>
    <t>list(date = "2015-09-01", content.version = "tdm", delay.in.days = 2191, URL = "http://doi.wiley.com/10.1002/tdm_license_1.1")</t>
  </si>
  <si>
    <t>Journal of Water and Health</t>
  </si>
  <si>
    <t>2017-12-01</t>
  </si>
  <si>
    <t>10.2166/wh.2017.119</t>
  </si>
  <si>
    <t>1477-8920,1996-7829</t>
  </si>
  <si>
    <t>2017-09-14</t>
  </si>
  <si>
    <t>849-862</t>
  </si>
  <si>
    <t>IWA Publishing</t>
  </si>
  <si>
    <t>Prevalence and types of Campylobacter on poultry farms and in their direct environment</t>
  </si>
  <si>
    <t>&lt;jats:title&gt;Abstract&lt;/jats:title&gt;_x000D_
               &lt;jats:p&gt;To study whether broiler and layer farms contribute to the environmental Campylobacter load, environmental matrices at or close to farms, and caecal material from chickens, were examined. Similarity between Campylobacter from poultry and environment was tested based on species identification and Multilocus Sequence Typing. Campylobacter prevalence in caecal samples was 97% at layer farms (n = 5), and 93% at broiler farms with Campylobacter-positive flocks (n = 2/3). Campylobacter prevalence in environmental samples was 24% at layer farms, and 29% at broiler farms with Campylobacter-positive flocks. Campylobacter was detected in soil and surface water, not in dust and flies. Campylobacter prevalence in adjacent and remote surface waters was not significantly (P &amp;amp;gt; 0.1) different. Detected species were C. coli (52%), C. jejuni (40%) and C. lari (7%) in layers, and C. jejuni (100%) in broilers. Identical sequence types (STs) were detected in caecal material and soil. A deviating species distribution in surface water adjacent to farms indicated a high background level of environmental Campylobacter. STs from layer farms were completely deviant from surface water STs. The occasional detection of identical STs in broilers, wastewater at broiler farms and surface water in the farm environment suggested a possible contribution of broiler farms to the aquatic environmental Campylobacter load.&lt;/jats:p&gt;</t>
  </si>
  <si>
    <t>list(given = c("Franciska M.", "Wilma F.", "Rozemarijn Q. J.", "Lianne Kerkhof-De", "Angela H. A. M.", "Raditijo A.", "Ana Maria", "Hetty"), family = c("Schets", "Jacobs-Reitsma", "van der Plaats", "Heer", "van Hoek", "Hamidjaja", "de Roda Husman", "Blaak"), sequence = c("first", "first", "first", "first", "first", "first", "first", "first"), affiliation.name = c("National Institute for Public Health and the Environment (RIVM), Centre for Zoonoses and Environmental Microbiology, Antonie van Leeuwenhoeklaan 9, Bilthoven 3721 MA, The Netherlands", _x000D_
"National Institute for Public Health and the Environment (RIVM), Centre for Zoonoses and Environmental Microbiology, Antonie van Leeuwenhoeklaan 9, Bilthoven 3721 MA, The Netherlands", "National Institute for Public Health and the Environment (RIVM), Centre for Zoonoses and Environmental Microbiology, Antonie van Leeuwenhoeklaan 9, Bilthoven 3721 MA, The Netherlands", "National Institute for Public Health and the Environment (RIVM), Centre for Zoonoses and Environmental Microbiology, Antonie van Leeuwenhoeklaan 9, Bilthoven 3721 MA, The Netherlands", _x000D_
"National Institute for Public Health and the Environment (RIVM), Centre for Zoonoses and Environmental Microbiology, Antonie van Leeuwenhoeklaan 9, Bilthoven 3721 MA, The Netherlands", "National Institute for Public Health and the Environment (RIVM), Centre for Zoonoses and Environmental Microbiology, Antonie van Leeuwenhoeklaan 9, Bilthoven 3721 MA, The Netherlands", "National Institute for Public Health and the Environment (RIVM), Centre for Zoonoses and Environmental Microbiology, Antonie van Leeuwenhoeklaan 9, Bilthoven 3721 MA, The Netherlands", _x000D_
"National Institute for Public Health and the Environment (RIVM), Centre for Zoonoses and Environmental Microbiology, Antonie van Leeuwenhoeklaan 9, Bilthoven 3721 MA, The Netherlands"))</t>
  </si>
  <si>
    <t>list(URL = c("http://iwaponline.com/jwh/article-pdf/15/6/849/239531/jwh0150849.pdf", "http://iwaponline.com/jwh/article-pdf/15/6/849/239531/jwh0150849.pdf"), content.type = c("application/pdf", "unspecified"), content.version = c("vor", "vor"), intended.application = c("syndication", "similarity-checking"))</t>
  </si>
  <si>
    <t>list(key = c("2020032616292583200_JWH-D-17-00119C1", "2020032616292583200_JWH-D-17-00119C2", "2020032616292583200_JWH-D-17-00119C3", "2020032616292583200_JWH-D-17-00119C4", "2020032616292583200_JWH-D-17-00119C5", "2020032616292583200_JWH-D-17-00119C6", "2020032616292583200_JWH-D-17-00119C7", "2020032616292583200_JWH-D-17-00119C8", "2020032616292583200_JWH-D-17-00119C9", "2020032616292583200_JWH-D-17-00119C10", "2020032616292583200_JWH-D-17-00119C11", "2020032616292583200_JWH-D-17-00119C12", "2020032616292583200_JWH-D-17-00119C13", _x000D_
"2020032616292583200_JWH-D-17-00119C14", "2020032616292583200_JWH-D-17-00119C15", "2020032616292583200_JWH-D-17-00119C16", "2020032616292583200_JWH-D-17-00119C17", "2020032616292583200_JWH-D-17-00119C18", "2020032616292583200_JWH-D-17-00119C19", "2020032616292583200_JWH-D-17-00119C20", "2020032616292583200_JWH-D-17-00119C21", "2020032616292583200_JWH-D-17-00119C22", "2020032616292583200_JWH-D-17-00119C23", "2020032616292583200_JWH-D-17-00119C24", "2020032616292583200_JWH-D-17-00119C25", "2020032616292583200_JWH-D-17-00119C26", _x000D_
"2020032616292583200_JWH-D-17-00119C27", "2020032616292583200_JWH-D-17-00119C28"), doi.asserted.by = c("crossref", NA, "crossref", "crossref", "crossref", "crossref", "crossref", "crossref", "crossref", "crossref", NA, "crossref", NA, "crossref", "crossref", "crossref", "crossref", "crossref", "crossref", "crossref", "crossref", "crossref", "crossref", NA, "crossref", NA, "crossref", "crossref"), first.page = c("e0135402", "328", "949", "970", "6292", "3547", "215", "466", "1490", "640", NA, "292", _x000D_
"68S", "1195", "33", "187", "1725", "e83731", "e42599", "36", "135", "1161", "e28490", "1679", "1027", "174", "6075", "5886"), DOI = c("10.1371/journal.pone.0135402", NA, "10.3201/eid0809.02-0122", "10.1017/S0950268811002676", "10.3390/ijerph10126292", "10.2903/j.efsa.2014.3547", "10.1111/risa.12433", "10.3201/eid1803.111024", "10.3201/eid1008.040129", "10.1111/j.1365-2672.2007.03291.x", NA, "10.1111/j.1365-2672.2005.02616.x", NA, "10.3382/ps.2011-01795", "10.1016/j.prevetmed.2009.09.015", "10.1016/S0890-8508(03)00052-5", _x000D_
"10.1017/S0950268812000982", "10.1371/journal.pone.0083731", "10.1371/journal.pone.0042599", "10.1016/j.watres.2016.05.069", "10.1016/j.biortech.2004.02.030", "10.1089/fpd.2009.0327", "10.1371/journal.pone.0028490", NA, "10.1111/j.1365-2672.2010.04725.x", NA, "10.1016/j.watres.2013.07.028", "10.3390/ijerph10115886"), article.title = c("Distribution, numbers, and diversity of ESBL-producing E. coli in the poultry farm environment", "Incidence and trends of infection with pathogens transmitted commonly through food – foodborne diseases active surveillance network, 10 U.S. sites, 2006–2013", _x000D_
"Molecular characterization of Campylobacter jejuni clones: a basis for epidemiologic investigation", "Source attribution of human campylobacteriosis using a meta-analysis of case-control studies of sporadic infections", "Foodborne Campylobacter: infections, metabolism, pathogenisis and reservoirs", "The European Union summary report on trends and sources of zoonoses, zoonotic agents and food-borne outbreaks in 2012", "A QMRA for the transmission of ESBL-producing E. coli and Campylobacter from poultry farms to humans through flies", _x000D_
"Poultry culling and campylobacteriosis reduction among humans, the Netherlands", "Flies and Campylobacter infection of broiler flocks", "Correlations between Campylobacter spp. prevalence in the environment and broiler flocks", NA, "Development of real-time PCR and hybridization methods for detection and identification of thermophilic Campylobacter spp. in pig faecal samples", "Campylobacters in water, sewage and the environment", "Prevalence of coliforms, Salmonella, Listeria, and Campylobacter associated with eggs and the environment of conventional cage and free-range egg production", _x000D_
"Trends in Campylobacter incidence in broilers and humans in six European countries, 1997–2007", "Development of a sensitive DNA microarray suitable for rapid detection of Campylobacter spp", "Investigation of prevalence and risk factors for Campylobacter in broiler flocks at slaughter: results from a UK survey", "Campylobacteriosis in urban versus rural areas: a case-case study integrated with molecular typing to validate risk factors and to attribute sources of infection", "Risk factors for campylobacteriosis of chicken, ruminant, and environmental origin: a combined case-control and source attribution analysis", _x000D_
"Quantifying potential sources of surface water contamination by Campylobacter jejuni and C. coli", "Pathogen survival during livestock manure storage and following land application", "Campylobacter excreted into the environment by animal sources: prevalence, concentration shed, and host association", "Molecular epidemiology of Campylobacter isolates from poultry production units in Southern Ireland", "Human infections with new subspecies of Campylobacter fetus", "Occurrence of thermotolerant Campylobacter species in surface waters of a Mediterranean area and in its prevailing pollution sources", _x000D_
"The dioxin crisis as experiment to determine poultry-related Campylobacter enteritis", "Landscape and seasonal factors influence Salmonella and Campylobacter prevalence in a rural mixed use watershed", "The role of environmental reservoirs in human campylobacteriosis"), volume = c("10", "63", "8", "140", "10", "12", "36", "18", "10", "103", NA, "99", "30", "91", "93", "17", "140", "8", "7", "101", "96", "6", "6", "19", "109", "8", "47", "10"), year = c("2015", "2014", "2002", "2012", "2013", "2014", _x000D_
"2016", "2012", "2004", "2007", NA, "2005", "2001", "2012", "2010", "2003", "2012", "2013", "2012", "2016", "2005", "2009", "2011", "2013", "2010", "2002", "2013", "2013"), journal.title = c("Plos One", "Morbidity and Mortality Weekly Report", "Emerging Infectious Diseases", "Epidemiology and Infection", "International Journal of Environmental Research and Public Health", "EFSA Journal", "Risk Analysis", "Emerging Infectious Diseases", "Emerging Infectious Diseases", "Journal of Applied Microbiology", _x000D_
NA, "Journal of Applied Microbiology", "Journal of Applied Microbiology Symposium Supplement", "Poultry Science", "Preventive Veterinary Medicine", "Molecular and Cellular Probes", "Epidemiology and Infection", "Plos One", "Plos One", "Water Research", "Bioresource Technology", "Foodborne Pathogens and Disease", "Plos One", "Emerging Infectious Diseases", "Journal of Applied Microbiology", "Emerging Infectious Diseases", "Water Research", "International Journal of Environmental Research and Public Health"_x000D_
), author = c(NA, NA, NA, NA, NA, "European Food Safety Authority", NA, NA, NA, NA, NA, NA, NA, NA, NA, NA, NA, NA, NA, NA, NA, NA, NA, NA, NA, NA, NA, NA), issue = c(NA, NA, NA, NA, NA, NA, NA, "3", NA, NA, NA, NA, NA, NA, NA, NA, NA, NA, NA, NA, NA, NA, NA, NA, NA, NA, NA, NA), unstructured = c(NA, NA, NA, NA, NA, NA, NA, NA, NA, NA, "International Organization for Standardization 2007 ISO 19458. Water Quality – Sampling for Microbiological Analysis. International Organization for Standardization, Geneva, Switzerland.", _x000D_
NA, NA, NA, NA, NA, NA, NA, NA, NA, NA, NA, NA, NA, NA, NA, NA, NA))</t>
  </si>
  <si>
    <t>http://dx.doi.org/10.2166/iwapcrossmarkpolicypage</t>
  </si>
  <si>
    <t>2003-04</t>
  </si>
  <si>
    <t>10.1017/s095026880200821x</t>
  </si>
  <si>
    <t>323-333</t>
  </si>
  <si>
    <t>A one-year study of campylobacter carriage by individual Danish broiler chickens as the basis for selection of &lt;i&gt;Campylobacter&lt;/i&gt; spp. strains for a chicken infection model</t>
  </si>
  <si>
    <t>https://doi.org/10.1017/s095026880200821x</t>
  </si>
  <si>
    <t>&lt;jats:p&gt;From February 1999 to February 2000, 1250 individual broiler chickens representing 125 broiler flocks originating from 62 broiler farms in Denmark were screened for campylobacter carriage. Every month, 10 flocks were tested for campylobacter carriage. The swabs were tested individually and as a pooled sample representing the flocks. &lt;jats:italic&gt;Campylobacter&lt;/jats:italic&gt; spp. carriage was detected from 512 (40·9%) broiler chickens originating from 63 (50·4%) positive flocks. Campylobacter carriage by both individual chickens and flocks showed seasonal variation. &lt;jats:italic&gt;Campylobacter jejuni&lt;/jats:italic&gt; was the dominant species (95·5%). Campylobacter isolates were typed using Penner heat-stable serotyping and &lt;jats:italic&gt;flaA&lt;/jats:italic&gt;-typing methods. Data of campylobacter carriage by individual chickens and data generated by the use of different typing methods contributed to a better understanding of the dynamics of campylobacter infection within the broiler flocks. &lt;jats:italic&gt;C. jejuni&lt;/jats:italic&gt; Penner heat-stable serotype HS2, &lt;jats:italic&gt;flaA&lt;/jats:italic&gt;-type 1 was the most common type found in Danish broiler chickens.&lt;/jats:p&gt;</t>
  </si>
  <si>
    <t>list(given = c("D. D.", "E. M.", "K.", "M."), family = c("BANG", "NIELSEN", "KNUDSEN", "MADSEN"), sequence = c("first", "additional", "additional", "additional"))</t>
  </si>
  <si>
    <t>list(URL = "https://www.cambridge.org/core/services/aop-cambridge-core/content/view/S095026880200821X", content.type = "unspecified", content.version = "vor", intended.application = "similarity-checking")</t>
  </si>
  <si>
    <t>S095026880200821X</t>
  </si>
  <si>
    <t>2003-04-29</t>
  </si>
  <si>
    <t>list(date = "2003-04-29", content.version = "unspecified", delay.in.days = 28, URL = "https://www.cambridge.org/core/terms")</t>
  </si>
  <si>
    <t>2011-04</t>
  </si>
  <si>
    <t>10.1016/j.vetmic.2010.10.007</t>
  </si>
  <si>
    <t>1-16</t>
  </si>
  <si>
    <t>Prevalence of Coxiella burnetii infection in domestic ruminants: A critical review</t>
  </si>
  <si>
    <t>list(given = c("Raphaël", "Henri", "Anne-Frieda", "Alain", "François"), family = c("Guatteo", "Seegers", "Taurel", "Joly", "Beaudeau"), sequence = c("first", "additional", "additional", "additional", "additional"))</t>
  </si>
  <si>
    <t>list(URL = c("https://api.elsevier.com/content/article/PII:S0378113510004803?httpAccept=text/xml", "https://api.elsevier.com/content/article/PII:S0378113510004803?httpAccept=text/plain"), content.type = c("text/xml", "text/plain"), content.version = c("vor", "vor"), intended.application = c("text-mining", "text-mining"))</t>
  </si>
  <si>
    <t>list(key = c("10.1016/j.vetmic.2010.10.007_bib0005", "10.1016/j.vetmic.2010.10.007_bib0010", "10.1016/j.vetmic.2010.10.007_bib0015", "10.1016/j.vetmic.2010.10.007_bib0020", "10.1016/j.vetmic.2010.10.007_bib0025", "10.1016/j.vetmic.2010.10.007_bib0030", "10.1016/j.vetmic.2010.10.007_bib0035", "10.1016/j.vetmic.2010.10.007_bib0040", "10.1016/j.vetmic.2010.10.007_bib0045", "10.1016/j.vetmic.2010.10.007_bib0050", "10.1016/j.vetmic.2010.10.007_bib0055", "10.1016/j.vetmic.2010.10.007_bib0060", "10.1016/j.vetmic.2010.10.007_bib0065", _x000D_
"10.1016/j.vetmic.2010.10.007_bib0070", "10.1016/j.vetmic.2010.10.007_bib0075", "10.1016/j.vetmic.2010.10.007_bib0080", "10.1016/j.vetmic.2010.10.007_bib0085", "10.1016/j.vetmic.2010.10.007_bib0090", "10.1016/j.vetmic.2010.10.007_bib0095", "10.1016/j.vetmic.2010.10.007_bib0100", "10.1016/j.vetmic.2010.10.007_bib0105", "10.1016/j.vetmic.2010.10.007_bib0110", "10.1016/j.vetmic.2010.10.007_bib0115", "10.1016/j.vetmic.2010.10.007_bib0120", "10.1016/j.vetmic.2010.10.007_bib0125", "10.1016/j.vetmic.2010.10.007_bib0130", _x000D_
"10.1016/j.vetmic.2010.10.007_bib0135", "10.1016/j.vetmic.2010.10.007_bib0140", "10.1016/j.vetmic.2010.10.007_bib0145", "10.1016/j.vetmic.2010.10.007_bib0150", "10.1016/j.vetmic.2010.10.007_bib0155", "10.1016/j.vetmic.2010.10.007_bib0160", "10.1016/j.vetmic.2010.10.007_bib0165", "10.1016/j.vetmic.2010.10.007_bib0170", "10.1016/j.vetmic.2010.10.007_bib0175", "10.1016/j.vetmic.2010.10.007_bib0180", "10.1016/j.vetmic.2010.10.007_bib0445", "10.1016/j.vetmic.2010.10.007_bib0190", "10.1016/j.vetmic.2010.10.007_bib0195", _x000D_
"10.1016/j.vetmic.2010.10.007_bib0200", "10.1016/j.vetmic.2010.10.007_bib0205", "10.1016/j.vetmic.2010.10.007_bib0210", "10.1016/j.vetmic.2010.10.007_bib0215", "10.1016/j.vetmic.2010.10.007_bib0220", "10.1016/j.vetmic.2010.10.007_bib0225", "10.1016/j.vetmic.2010.10.007_bib0230", "10.1016/j.vetmic.2010.10.007_bib0235", "10.1016/j.vetmic.2010.10.007_bib0240", "10.1016/j.vetmic.2010.10.007_bib0245", "10.1016/j.vetmic.2010.10.007_bib0250", "10.1016/j.vetmic.2010.10.007_bib0255", "10.1016/j.vetmic.2010.10.007_bib0260", _x000D_
"10.1016/j.vetmic.2010.10.007_bib0265", "10.1016/j.vetmic.2010.10.007_bib0270", "10.1016/j.vetmic.2010.10.007_bib0275", "10.1016/j.vetmic.2010.10.007_bib0280", "10.1016/j.vetmic.2010.10.007_bib0285", "10.1016/j.vetmic.2010.10.007_bib0290", "10.1016/j.vetmic.2010.10.007_bib0295", "10.1016/j.vetmic.2010.10.007_bib0300", "10.1016/j.vetmic.2010.10.007_bib0305", "10.1016/j.vetmic.2010.10.007_bib0310", "10.1016/j.vetmic.2010.10.007_bib0450", "10.1016/j.vetmic.2010.10.007_bib0320", "10.1016/j.vetmic.2010.10.007_bib0325", _x000D_
"10.1016/j.vetmic.2010.10.007_bib0330", "10.1016/j.vetmic.2010.10.007_bib0335", "10.1016/j.vetmic.2010.10.007_bib0340", "10.1016/j.vetmic.2010.10.007_bib0345", "10.1016/j.vetmic.2010.10.007_bib0350", "10.1016/j.vetmic.2010.10.007_bib0355", "10.1016/j.vetmic.2010.10.007_bib0360", "10.1016/j.vetmic.2010.10.007_bib0365", "10.1016/j.vetmic.2010.10.007_bib0370", "10.1016/j.vetmic.2010.10.007_bib0455", "10.1016/j.vetmic.2010.10.007_bib0380", "10.1016/j.vetmic.2010.10.007_bib0385", "10.1016/j.vetmic.2010.10.007_bib0390", _x000D_
"10.1016/j.vetmic.2010.10.007_bib0395", "10.1016/j.vetmic.2010.10.007_bib0400", "10.1016/j.vetmic.2010.10.007_bib0405", "10.1016/j.vetmic.2010.10.007_bib0410", "10.1016/j.vetmic.2010.10.007_bib0415", "10.1016/j.vetmic.2010.10.007_bib0420", "10.1016/j.vetmic.2010.10.007_bib0425", "10.1016/j.vetmic.2010.10.007_bib0430", "10.1016/j.vetmic.2010.10.007_bib0435", "10.1016/j.vetmic.2010.10.007_bib0440"), first.page = c("155", "28", "52", "297", "12", "327", "423", NA, "707", "145", "502", "55", "737", "1577", _x000D_
"211", "669", "276", "131", "117", "315", "97", "139", "35", "414", "1581", "827", "191", "849", "4320", "435", "363", "149", "945", "71", "490", "21", "37", "1031", "619", "299", "56", "37", "1", "139", "77", "261", "287", "170", "416", "301", "518", "135", "21", "90", "399", "836", "1025", "1", "290", "570", "498", "519", "146", "101", "576", NA, "137", "208", "50", "121", "5352", "428", "867", "282", "3", "75", "279", "8623", "221", "67", "1264", "859", NA, "12", "15", "744", "185", "577"), article.title = c("Coxiella burnetii antibodies in some Nigerian dairy cows and their suckling calves", _x000D_
"Seroprevalences of brucellosis. Q-fever and toxoplasmosis in slaughter livestock in Trinidad", "Prevalence of Coxiella burnetii antibodies in Danish dairy herds", "Q fever", "Urban outbreak of Q fever, Briancon, France, March to June 1996", "Is Q fever an emerging or re-emerging zoonosis?", "Experimental Coxiella burnetii infection in pregnant goats: excretion routes", "A survey of Western Australian sheep, cattle and kangaroos to determine the prevalence of Coxiella burnetii", "Serologic analysis of a penitentiary group using raw milk from a q fever infected herd", _x000D_
"Estimating disease prevalence in a Bayesian framework using probabilistic constraints", "Relationships between the shedding of Coxiella burnetii, clinical signs and serological responses of 34 sheep", "Shedding of Coxiella burnetii in ewes in two pregnancies following an episode of Coxiella abortion in a sheep flock", "Spread of Coxiella burnetii infection in a flock of sheep after an episode of Q fever", "A survey of Q fever (Coxiella burnetii) in California dairy cows", "Association between Coxiella burnetii seropositivity and abortion in dairy cattle of Northern Italy", _x000D_
"Influence of three types of farm management on the seroprevalence of Q fever as assessed by an indirect immunofluorescence assay", "Report of a serological study of Coxiella burnetii in domestic animals in Albania", "Seroprevalence of coxiellosis in cattle, sheep and people in the east of Turkey", "Bulk tank milk, reliable tool for diagnosing Q fever in dairy herds?", "The serologic prevalence of Q fever (Coxiella burnetii) complement-fixing antibodies in the Peninsular bighorn sheep of Southern California", _x000D_
"Coxiella burnetii seroprevalence of shepherds and their flocks in the lower Saint-Lawrence River region of Quebec, Canada", "Serological survey for antibodies to infectious agents in beef cattle in northern South Australia", "A cluster of Coxiella burnetii infections associated with exposure to vaccinated goats and their unpasteurized dairy products", "Screening of various foodstuffs for occurrence of Coxiella burnetii in Switzerland", "Short communication: investigation of Coxiella burnetii occurrence in dairy sheep flocks by bulk-tank milk analysis and antibody level determination", _x000D_
"Shedding routes of Coxiella burnetii in dairy cows: implications for detection and control", "Assessing the within-herd prevalence of Coxiella burnetii milk-shedder cows using a real-time PCR applied to bulk tank milk", "Coxiella burnetii shedding by dairy cows", "Prevention of Coxiella burnetii shedding in infected dairy herds using a phase I C. burnetii inactivated vaccine", "Relationship between abortions and seroprevalences to selected infectious agents in dairy cows", "Seroprevalence of Coxiella burnetii in selected populations of domestic ruminants in Newfoundland", _x000D_
"Developmental biology of Coxiella burnettii", "Q fever is absent from New Zealand", "A serological survey of dairy cattle in Victoria for antibody to Coxiella burnetii", "Seroepidemiology of Coxiella burnetii in domestic and companion animals in Japan", "Q fever in Zimbabwe. A review of the disease and the results of a serosurvey of humans, cattle, goats and dogs", "Seroprevalence of Q fever (coxiellosis) in sheep from the Southern Marmara Region, Turkey", "An update on a serologic survey of Q Fever in domestic animals in Iran", _x000D_
"Coxiella burnetii in bulk tank milk samples, United States", "Isolation of Coxiella burnetii from bull semen", "Serosurvey on the occurrence of Coxiella burnetii in Ontario cattle", "Serosurvey of Coxiella burnetii infection in dairy goat herds in Ontario. A comparison of two methods of enzyme-linked immunosorbent assay", "Q fever: an emerging public health concern in Canada", "The seroprevalence of coxiellosis (Q fever) in Ontario sheep flocks", "Occurrence of Coxiella burnetti antibodies in cattle, sheep and small terrestrial mammals in the western region of Bohemia", _x000D_
"Herd-level Coxiella burnetii seroprevalence was not associated with herd-level breeding performance in Czech dairy herds", "Q Fever in Colombia, S.A. A Serological Survey of Human and Bovine Populations", "Decreasing prevalence of Q fever in Illinois", "An epidemiological study on Q fever in the Emilia-Romagna Region, Italy", "Occurrence, distribution, and role in abortion of Coxiella burnetii in sheep and goats in Sardinia, Italy", "Q fever", "Q fever (Coxiella burnetii) among man and farm animals in North Sinai", _x000D_
"Coxiella burnetii (Q fever) seroprevalence in cattle", "Prevalence of antibodies to Coxiella burnetii among veterinary school dairy herds in the United States, 2003", "Sexually transmitted Q fever", "occurrence and geographic distribution of Q fever antibodies in Alabama dairy cattle", "Q fever in North-East Scotland", "A review of prevalences of paratuberculosis in farmed animals in Europe", "Bayesian mixture models for within-herd prevalence estimates of bovine paratuberculosis based on a continuous ELISA response", _x000D_
"Detection of Coxiella burnetii by immunomagnetic separation-PCR in the milk of sheep in Turkey", "Incidence of ovine abortion by Coxiella burnetii in northern Spain", "Prevalence of antibodies to Coxiella burnetii (Q fever) in bulk tank milk in England and Wales", "The serological prevalence of Coxiella burnetii antibodies in sheep and goats in northern Greece", "Diagnosis of Coxiella burnetii-related abortion in Italian domestic ruminants using single-tube nested PCR", "Epidemiological study of Q fever in humans, ruminant animals, and ticks in Cyprus using a geographical information system", _x000D_
NA, "Incidence of Q fever among cattle, sheep and goats in the Upper Nile province in southern Sudan", "Dairy cows as reservoirs of Coxiella burnetii in Zimbabwe", "The prevalence of Q-fever antibodies in dairy cows in El Salvador", "Q fever, State of art, epidemiology, diagnosis and prophylaxis", "Comparison of Coxiella burnetii shedding in milk of dairy bovine, caprine, and ovine herds", "Coxiella burnetii shedding routes and antibody response after outbreaks of Q fever-induced abortion in dairy goat herds", _x000D_
"Prevalence of Coxiella burnetii (Q fever) and Toxoplasma gondii among dairy goats in California", "Prevalence of Coxiella burnetti infection in wild and farmed ungulates", "Seroepidemiological study of Q fever in domestic ruminants in semi-extensive grazing systems", "Serologic survey in animals of ‘Q’ fever in Nuevo Leon", "Brucellosis and Q-fever seroprevalences of nomadic pastoralists and their livestock in Chad", "Serological patterns of brucellosis, leptospirosis and Q fever in Bos indicus cattle in Cameroon", _x000D_
"Q Fever in human and livestock populations in Oman", "Hyperendemic focus of Q fever related to sheep and wind", "Wind in November. Q fever in December", "Prevalence of Coxiella burnetii infection in dairy cattle with reproductive disorders", "Prevalence of Q fever in domestic animals with reproductive disorders", "Q fever in the Netherlands: an update on the epidemiology and control measures", "Q fever outbreak in Cheltenham, United Kingdom, in 2007 and the use of dispersion modelling to investigate the possibility of airborne spread", _x000D_
"Ovine-associated Q fever", "The effect of herd and animal factors on the detection of complement-binding antibodies against Coxiella burnetii in cattle", "Serological evidence that the Q fever agent (Coxiella burnetii) has spread widely among dairy cattle of Japan"), volume = c("11", "49", "21", "140", "2", "36", "34", NA, "78", "17", "148", "85", "157", "35", "29", "149", "175", "146", "56", "75", "14", "75", "47", "116", "92", "37", "54", "38", "26", "45", "43", "7", "22", "48", "131", "83", "33", _x000D_
"80", "11", "62", "79", "52", "53", "55", "40", "33", "24", "97", "280", "99", "12", "37", "138", "5", "33", "79", "2", "88", "81", "154", "1078", "144", "15", "118", "25", NA, "122", "39", "11", "62", "90", "75", "39", "126", "20", "44", "61", "21", "990", "150", "10", "60", NA, "25", "25", "137", "107", "35"), author = c("Adesiyun", "Adesiyun", "Agger", "Angelakis", "Armengaud", "Arricau-Bouvery", "Arricau Bouvery", "Banazis", "Benson", "Berkvens", "Berri", "Berri", "Berri", "Biberstein", "Cabassi", _x000D_
"Capuano", "Cekani", "Cetinkaya", "Czaplicki", "DeForge", "Dolcé", "Durham", "Fishbein", "Fretz", "García-Pérez", "Guatteo", "Guatteo", "Guatteo", "Guatteo", "Hässig", "Hatchette", "Heinzen", "Hilbink", "Hore", "Htwe", "Kelly", "Kennerman", "Khalili", "Kim", "Kruszewska", "Lang", "Lang", "Lang", "Lang", "Literák", "Literak", "Lorbacher de Ruiz", "Martin", "Martini", "Masala", "Maurin", "Mazyad", "McCaughey", "McQuiston", "Milazzo", "Miller", "Moffat", "Nielsen", "Nielsen", "Ongör", "Oporto", _x000D_
"Paiba", "Pape", "Parisi", "Psaroulaki", NA, "Reinthaler", "Rhode", "Rice", "Rodolakis", "Rodolakis", "Rousset", "Ruppanner", "Ruiz-Fons", "Ruiz-Fons", "Salinas-Melédez", "Schelling", "Scolamacchia", "Scrimgeour", "Tissot-Dupont", "Tissot-Dupont", "To", "Vaidya", "van der Hoek", "Wallensten", "Webster", "Wittenbrink", "Yoshiie"), year = c("1984", "1996", "2010", "2010", "1997", "2005", "2003", "2009", "1963", "2006", "2001", "2002", "2005", "1974", "2006", "2001", "2008", "2000", "2009", "2006", _x000D_
"2003", "1997", "1992", "2007", "2009", "2006", "2007", "2007", "2008", "1998", "2002", "1999", "1993", "1972", "1992", "1993", "2010", "2009", "2005", "1997", "1988", "1988", "1989", "1991", "1995", "1998", "1977", "1982", "1994", "2004", "1999", "2007", "2010", "2005", "2001", "1964", "1970", "2009", "2007", "2004", "2006", "1999", "2009", "2006", "2006", NA, "1988", "1993", "1979", "2006", "2007", "2009", "1978", "2008", "2010", "2002", "2003", "2010", "2003", "1999", "2004", "1998", "2010", "2010", _x000D_
"2010", "2009", "1994", "1991"), journal.title = c("Int. J. Zoonoses", "Rev. Elev. Med. Vet. Pays Trop.", "Acta Vet. Scand.", "Vet. Microbiol.", "Euro Surveill.", "Vet. Res.", "Vet. Res.", "Vet. Microbiol.", "Public Health Rep.", "Epidemiology", "Vet. Rec.", "Vet. Microbiol.", "Vet. Rec.", "Am. J. Vet. Res.", "New Microbiol.", "Vet. Rec.", "Vet. J.", "Vet. Rec.", "Epidemiol. Santé Anim.", "Am. J. Trop. Med. Hyg.", "Can. J. Infect. Dis.", "Aust. Vet. J.", "Am. J. Trop. Med. Hyg.", "Int. J. Food Microbiol.", _x000D_
"J. Dairy Sci.", "Vet. Res.", "Zoonoses Public Health", "Vet. Res.", "Vaccine", "Zentralbl. Veterinarmed. B", "Can. Vet. J.", "Trends Microbiol.", "Int. J. Epidemiol.", "Aust. Vet. J.", "Vet. Rec.", "S. Afr. Med. J.", "Comp. Immunol. Microbiol. Infect. Dis.", "Am. J. Trop. Med. Hyg.", "Emerg. Infect. Dis.", "Res. Vet. Sci.", "Can. J. Public Health", "Can. J. Vet. Res.", "Can. J. Vet. Res.", "Can. J. Vet. Res.", "Vet. Med.", "Prev. Vet. Med.", "Zbl. Vet. Med. B.", "Public Health Rep.", "Zentralbl. Bakteriol.", _x000D_
"Vet. Microbiol.", "Clin. Microbiol. Rev.", "Egypt. J. Egypt. Soc. Parasitol.", "Epidemiol. Infect.", "Vector Borne Zoonotic Dis.", "Clin. Infect. Dis.", "Public Health Rep.", "Lancet", "Prev. Vet. Med.", "Prev. Vet. Med.", "Vet. Rec.", "Ann. N. Y. Acad. Sci.", "Vet. Rec.", "Clin. Microbiol. Infect.", "Vet. Microbiol.", "Eur. J. Clin. Microbiol. Infect. Dis.", NA, "Vet. Rec.", "Cent. Afr. J. Med.", "Trop. Anim. Health Prod.", "Small Rum. Res.", "J. Dairy Sci.", "Appl. Environ. Microbiol.", "Am. J. Vet. Res.", _x000D_
"Vet. Microbiol.", "BMC Vet. Res.", "Rev. Latinoam. Microbiol.", "Prev. Vet. Med.", "PLoS One", "Ann. N. Y. Acad. Sci.", "Am. J. Epidemiol.", "Emerg. Infect. Dis.", "J. Vet. Med. Sci.", "Comp. Immunol. Microbiol. Infect. Dis.", "Euro Surveill.", "Euro Surveill.", "Epidemiol. Infect.", "Berl. Munch. Tierarztl. Wochenschr.", "Microbiol. Immunol."), doi.asserted.by = c(NA, "crossref", NA, "crossref", "crossref", "crossref", "crossref", NA, "crossref", "crossref", "crossref", "crossref", "crossref", _x000D_
NA, NA, "crossref", "crossref", "crossref", NA, "crossref", "crossref", "crossref", "crossref", "crossref", "crossref", "crossref", "crossref", "crossref", "crossref", NA, NA, "crossref", "crossref", "crossref", "crossref", NA, "crossref", "crossref", "crossref", "crossref", NA, NA, NA, NA, NA, "crossref", "crossref", NA, "crossref", "crossref", "crossref", NA, "crossref", "crossref", "crossref", "crossref", "crossref", "crossref", "crossref", "crossref", "crossref", "crossref", "crossref", "crossref", _x000D_
"crossref", "crossref", "crossref", NA, "crossref", "crossref", "crossref", "crossref", NA, "crossref", "crossref", NA, "crossref", "crossref", "crossref", "crossref", "crossref", "crossref", "crossref", NA, NA, "crossref", NA, "crossref"), DOI = c(NA, "10.19182/remvt.9541", NA, "10.1016/j.vetmic.2009.07.016", "10.2807/esm.02.02.00137-en", "10.1051/vetres:2005010", "10.1051/vetres:2003017", NA, "10.2307/4591908", "10.1097/01.ede.0000198422.64801.8d", "10.1136/vr.148.16.502", "10.1016/S0378-1135(01)00480-1", _x000D_
"10.1136/vr.157.23.737", NA, NA, "10.1136/vr.149.22.669", "10.1016/j.tvjl.2007.01.005", "10.1136/vr.146.5.131", NA, "10.4269/ajtmh.2006.75.315", "10.1155/2003/504796", "10.1111/j.1751-0813.1997.tb14176.x", "10.4269/ajtmh.1992.47.35", "10.1016/j.ijfoodmicro.2007.03.001", "10.3168/jds.2008-1672", "10.1051/vetres:2006038", "10.1111/j.1863-2378.2007.01043.x", "10.1051/vetres:2007038", "10.1016/j.vaccine.2008.06.023", NA, NA, "10.1016/S0966-842X(99)01475-4", "10.1093/ije/22.5.945", "10.1111/j.1751-0813.1972.tb05128.x", _x000D_
"10.1136/vr.131.21.490", NA, "10.1016/j.cimid.2008.07.007", "10.4269/ajtmh.2009.80.1031", "10.3201/eid1104.041036", "10.1016/S0034-5288(97)90210-1", NA, NA, NA, NA, NA, "10.1016/S0167-5877(97)00034-2", "10.1111/j.1439-0450.1977.tb01000.x", NA, "10.1016/S0934-8840(11)80606-7", "10.1016/j.vetmic.2004.01.006", "10.1128/CMR.12.4.518", NA, "10.1017/S0950268809002854", "10.1089/vbz.2005.5.90", "10.1086/321878", "10.2307/4592256", "10.1016/S0140-6736(70)92829-1", "10.1016/j.prevetmed.2008.07.003", "10.1016/j.prevetmed.2007.05.014", _x000D_
"10.1136/vr.154.18.570", "10.1196/annals.1374.095", "10.1136/vr.144.19.519", "10.1111/j.1469-0691.2008.02159.x", "10.1016/j.vetmic.2006.06.023", "10.1007/s10096-006-0170-7", "10.1111/j.1863-2378.2009.01289.x", "10.1136/vr.122.6.137", NA, "10.1007/BF02237768", "10.1016/j.smallrumres.2005.07.038", "10.3168/jds.2006-815", "10.1128/AEM.00690-08", NA, "10.1016/j.vetmic.2007.06.020", "10.1186/1746-6148-6-3", NA, "10.1016/j.prevetmed.2003.08.004", "10.1371/journal.pone.0008623", "10.1111/j.1749-6632.2003.tb07366.x", _x000D_
"10.1093/oxfordjournals.aje.a009920", "10.3201/eid1007.030724", "10.1292/jvms.60.859", "10.1016/j.cimid.2008.10.006", NA, NA, "10.1017/S0950268808001404", NA, "10.1111/j.1348-0421.1991.tb01588.x"), issue = c(NA, NA, NA, NA, NA, NA, NA, NA, NA, NA, NA, NA, NA, NA, NA, NA, NA, NA, NA, NA, NA, NA, NA, NA, NA, NA, NA, NA, NA, NA, NA, NA, NA, NA, NA, NA, "1", NA, NA, NA, NA, NA, NA, NA, NA, NA, NA, NA, NA, NA, NA, NA, NA, NA, NA, NA, NA, NA, NA, NA, NA, NA, "Suppl 2", NA, NA, NA, NA, NA, NA, NA, NA, NA, _x000D_
NA, NA, "6", NA, NA, NA, NA, NA, NA, NA, NA, NA, NA, NA, NA, NA), unstructured = c(NA, NA, NA, NA, NA, NA, NA, NA, NA, NA, NA, NA, NA, NA, NA, NA, NA, NA, NA, NA, NA, NA, NA, NA, NA, NA, NA, NA, NA, NA, NA, NA, NA, NA, NA, NA, NA, NA, NA, NA, NA, NA, NA, NA, NA, NA, NA, NA, NA, NA, NA, NA, NA, NA, NA, NA, NA, NA, NA, NA, NA, NA, NA, NA, NA, "Rahimi, E., Doosti, A., Ameri, M., Kabiri, E., Sharifian, B., 2009. Detection of Coxiella burnetii by nested PCR in bulk milk samples from dairy bovine, ovine, and caprine herds in Iran. Zoonoses Public Health, doi:10.1111/j.1863-2378.2009.01289.x.", _x000D_
NA, NA, NA, NA, NA, NA, NA, NA, NA, NA, NA, NA, NA, NA, NA, NA, NA, NA, NA, NA, NA, NA))</t>
  </si>
  <si>
    <t>S0378113510004803</t>
  </si>
  <si>
    <t>list(date = "2011-04-01", content.version = "tdm", delay.in.days = 0, URL = "https://www.elsevier.com/tdm/userlicense/1.0/")</t>
  </si>
  <si>
    <t>10.3168/jds.2008-1672</t>
  </si>
  <si>
    <t>1581-1584</t>
  </si>
  <si>
    <t>Short communication: Investigation of Coxiella burnetii occurrence in dairy sheep flocks by bulk-tank milk analysis and antibody level determination</t>
  </si>
  <si>
    <t>list(given = c("A.L.", "I.", "J.F.", "R.", "A.", "R.A."), family = c("García-Pérez", "Astobiza", "Barandika", "Atxaerandio", "Hurtado", "Juste"), sequence = c("first", "additional", "additional", "additional", "additional", "additional"))</t>
  </si>
  <si>
    <t>list(URL = c("https://api.elsevier.com/content/article/PII:S0022030209704692?httpAccept=text/xml", "https://api.elsevier.com/content/article/PII:S0022030209704692?httpAccept=text/plain", "https://linkinghub.elsevier.com/retrieve/pii/S0022030209704692"), content.type = c("text/xml", "text/plain", "unspecified"), content.version = c("vor", "vor", "vor"), intended.application = c("text-mining", "text-mining", "similarity-checking"))</t>
  </si>
  <si>
    <t>list(key = c("10.3168/jds.2008-1672_bib1", "10.3168/jds.2008-1672_bib2", "10.3168/jds.2008-1672_bib3", "10.3168/jds.2008-1672_bib4", "10.3168/jds.2008-1672_bib22", "10.3168/jds.2008-1672_bib5", "10.3168/jds.2008-1672_bib6", "10.3168/jds.2008-1672_bib7", "10.3168/jds.2008-1672_bib8", "10.3168/jds.2008-1672_bib9", "10.3168/jds.2008-1672_bib10", "10.3168/jds.2008-1672_bib11", "10.3168/jds.2008-1672_bib12", "10.3168/jds.2008-1672_bib13", "10.3168/jds.2008-1672_bib14", "10.3168/jds.2008-1672_bib15", "10.3168/jds.2008-1672_bib16", _x000D_
"10.3168/jds.2008-1672_bib17", "10.3168/jds.2008-1672_bib18", "10.3168/jds.2008-1672_bib19", "10.3168/jds.2008-1672_bib20", "10.3168/jds.2008-1672_bib21"), doi.asserted.by = c("crossref", "crossref", "crossref", "crossref", NA, "crossref", "crossref", "crossref", "crossref", "crossref", "crossref", NA, "crossref", "crossref", "crossref", NA, NA, "crossref", "crossref", "crossref", NA, NA), first.page = c("4392", "285", "502", "55", "211", "131", "35", "43", "827", "4320", "619", "365", "518", "129", _x000D_
"498", "387", NA, "121", "5352", "286", NA, "580"), DOI = c("10.1016/j.vaccine.2005.04.010", "10.1016/S0378-1135(99)00178-9", "10.1136/vr.148.16.502", "10.1016/S0378-1135(01)00480-1", NA, "10.1136/vr.146.5.131", "10.4269/ajtmh.1992.47.35", "10.1016/S0167-5877(00)00116-1", "10.1051/vetres:2006038", "10.1016/j.vaccine.2008.06.023", "10.3201/eid1104.041036", NA, "10.1128/CMR.12.4.518", "10.1196/annals.1374.020", "10.1196/annals.1374.095", NA, NA, "10.1016/j.smallrumres.2005.07.038", "10.3168/jds.2006-815", _x000D_
"10.1016/j.vetmic.2007.04.033", NA, NA), article.title = c("Effect of vaccination with phase I and phase II Coxiella burnetii vaccines in pregnant goats", "The detection of Coxiella burnetii from ovine genital swabs, milk and fecal samples by the use of a single touchdown polymerase chain reaction", "Relationships between the shedding of Coxiella burnetii, clinical signs and serological responses of 34 sheep", "Shedding of Coxiella burnetii in ewes in two pregnancies following an episode of Coxiella abortion in a sheep flock", _x000D_
"Association between Coxiella burnetii seropositivity and abortion in dairy cattle of Northern Italy", "Seroprevalence of coxiellosis in cattle, sheep and people in the east of Turkey", "A cluster of Coxiella burnetii infections associated with exposure to vaccinated goats and their unpasteurized dairy products", "Application of diagnostic tests in veterinary epidemiologic studies", "Shedding routes of Coxiella burnetii in dairy cows: Implications for detection and control", "Prevention of Coxiella burnetii shedding in infected dairy herds using a phase I C. burnetii inactivated vaccine", _x000D_
"Coxiella burnetii in bulk tank milk samples, United States", "Suitability of various Coxiella burnetii antigen preparations for detection of serum antibodies by various tests", "Q fever", "Gipuzkoa, Basque Country, Spain (1984-2004): A hyperendemic area of Q fever. Hospital Donostia", "Incidence of ovine abortion by Coxiella burnetii in northern Spain", "An investigaton of Coxiella burnetii infection at calving within a herd of dairy cows in England using PCR", NA, "Q fever, state of art: Epidemiology, diagnosis and prophylaxis", _x000D_
"Comparison of Coxiella burnetii shedding in milk of dairy bovine, caprine, and ovine herds", "Comparative diagnostic potential of three serological tests for abortive Q fever in goat herds", NA, "Detection of Coxiella burnetii in cow's milk using the polymerase chain reaction (PCR)"), volume = c("23", "72", "148", "85", "29", "146", "47", "45", "37", NA, "11", "42", "12", "1078", "1078", NA, NA, "62", "90", "124", NA, "41"), author = c("Arricau-Bouvery", "Berri", "Berri", "Berri", "Cabassi", "Cetinkaya", _x000D_
"Fishbein", "Greiner", "Guatteo", "Guatteo", "Kim", "Kovacova", "Maurin", "Montes", "Oporto", "Paiba", NA, "Rodolakis", "Rodolakis", "Rousset", NA, "Willems"), year = c("2005", "2000", "2001", "2002", "2006", "2000", "1992", "2000", "2006", "2008", "2005", "1998", "1999", "2006", "2006", "1999", NA, "2006", "2007", "2007", NA, "1994"), journal.title = c("Vaccine", "Vet. Microbiol.", "Vet. Rec.", "Vet. Microbiol.", "New Microbiol.", "Vet. Rec.", "Am. J. Trop. Med. Hyg.", "Prev. Vet. Med.", "Vet. Res.", _x000D_
"Vaccine 26:", "Emerg. Infect. Dis.", "Acta Virol.", "Clin. Microbiol. Rev.", "Ann. N. Y. Acad. Sci.", "Ann. N. Y. Acad. Sci.", NA, NA, "Small Rumin. Res.", "J. Dairy Sci.", "Vet. Microbiol.", NA, "Zentralbl. Veterinarmed. B."), series.title = c(NA, NA, NA, NA, NA, NA, NA, NA, NA, NA, NA, NA, NA, NA, NA, "Rickettsiae and Rickettsia Diseases at the Turn of the Third Millennium", NA, NA, NA, NA, NA, NA), unstructured = c(NA, NA, NA, NA, NA, NA, NA, NA, NA, NA, NA, NA, NA, NA, NA, NA, "Pascual-Velasco, F. 1996. Fiebre Q. Consejería Sanidad y Bienestar Social. Ed. Junta de Castilla y León, Zamora, Spain.", _x000D_
NA, NA, NA, "Sáez de Ocáriz, C., J. L. Gelabert, and R. A. Juste. 1987. Encuesta serológica sobre la difusión de algunas enfermedades del ganado ovino Latxo. Informes Técnicos no. 5. Servicio de Publicaciones del Dpto. de Agricultura y Pesca del Gobierno Vasco, Vitoria-Gasteiz, Spain.", NA))</t>
  </si>
  <si>
    <t>S0022030209704692</t>
  </si>
  <si>
    <t>list(name = "INIA", award = "FAU2006-00002-C04-01")</t>
  </si>
  <si>
    <t>list(date = c("2009-04-01", "2019-01-14"), content.version = c("tdm", "vor"), delay.in.days = c(0, 3575), URL = c("https://www.elsevier.com/tdm/userlicense/1.0/", "http://www.elsevier.com/open-access/userlicense/1.0/"))</t>
  </si>
  <si>
    <t>10.1016/j.vetmic.2011.03.007</t>
  </si>
  <si>
    <t>291-300</t>
  </si>
  <si>
    <t>Insights into the dynamics of endemic Coxiella burnetii infection in cattle by application of phase-specific ELISAs in an infected dairy herd</t>
  </si>
  <si>
    <t>list(given = c("Jens", "Annette", "Britta", "Michaela", "Armin", "Andreas", "Norbert"), family = c("Böttcher", "Vossen", "Janowetz", "Alex", "Gangl", "Randt", "Meier"), sequence = c("first", "additional", "additional", "additional", "additional", "additional", "additional"))</t>
  </si>
  <si>
    <t>list(URL = c("https://api.elsevier.com/content/article/PII:S0378113511001453?httpAccept=text/xml", "https://api.elsevier.com/content/article/PII:S0378113511001453?httpAccept=text/plain"), content.type = c("text/xml", "text/plain"), content.version = c("vor", "vor"), intended.application = c("text-mining", "text-mining"))</t>
  </si>
  <si>
    <t>list(issue = c("4", "35", "2", NA, "10", "9", "4", NA, "7", NA, NA, NA, NA, NA, "1–2", "7", "5", NA, NA, "2", NA, NA, NA, NA, NA, NA, "7", NA, "7", NA, NA, NA, NA, "1"), key = c("10.1016/j.vetmic.2011.03.007_bib0005", "10.1016/j.vetmic.2011.03.007_bib0010", "10.1016/j.vetmic.2011.03.007_bib0015", "10.1016/j.vetmic.2011.03.007_bib0020", "10.1016/j.vetmic.2011.03.007_bib0025", "10.1016/j.vetmic.2011.03.007_bib0030", "10.1016/j.vetmic.2011.03.007_bib0035", "10.1016/j.vetmic.2011.03.007_bib0040", "10.1016/j.vetmic.2011.03.007_bib0045", _x000D_
"10.1016/j.vetmic.2011.03.007_bib0050", "10.1016/j.vetmic.2011.03.007_bib0055", "10.1016/j.vetmic.2011.03.007_bib0170", "10.1016/j.vetmic.2011.03.007_bib0060", "10.1016/j.vetmic.2011.03.007_bib0065", "10.1016/j.vetmic.2011.03.007_bib0070", "10.1016/j.vetmic.2011.03.007_bib0075", "10.1016/j.vetmic.2011.03.007_bib0080", "10.1016/j.vetmic.2011.03.007_bib0085", "10.1016/j.vetmic.2011.03.007_bib0090", "10.1016/j.vetmic.2011.03.007_bib0095", "10.1016/j.vetmic.2011.03.007_bib0100", "10.1016/j.vetmic.2011.03.007_bib0105", _x000D_
"10.1016/j.vetmic.2011.03.007_bib0110", "10.1016/j.vetmic.2011.03.007_bib0115", "10.1016/j.vetmic.2011.03.007_bib0120", "10.1016/j.vetmic.2011.03.007_bib0125", "10.1016/j.vetmic.2011.03.007_bib0130", "10.1016/j.vetmic.2011.03.007_bib0135", "10.1016/j.vetmic.2011.03.007_bib0140", "10.1016/j.vetmic.2011.03.007_bib0145", "10.1016/j.vetmic.2011.03.007_bib0150", "10.1016/j.vetmic.2011.03.007_bib0155", "10.1016/j.vetmic.2011.03.007_bib0160", "10.1016/j.vetmic.2011.03.007_bib0165"), doi.asserted.by = c("crossref", _x000D_
"crossref", "crossref", "crossref", "crossref", NA, "crossref", "crossref", "crossref", "crossref", "crossref", "crossref", "crossref", "crossref", NA, NA, "crossref", NA, NA, "crossref", "crossref", "crossref", "crossref", NA, NA, NA, "crossref", "crossref", "crossref", "crossref", "crossref", NA, "crossref", "crossref"), first.page = c("420", "327", "214", "55", "4143", "365", "484", "282", "1823", "849", "4320", "359", "435", "789", "13", "708", "262", "23", "223", "107", "132", "5352", "263", _x000D_
"197", "423", "390", "859", "175", "353", "580", "935", "201", "281", "51"), DOI = c("10.1007/BF00140132", "10.1051/vetres:2005010", "10.1093/infdis/148.2.214", "10.1016/S0378-1135(01)00480-1", "10.1128/IAI.64.10.4143-4147.1996", NA, "10.1128/JCM.22.4.484-487.1985", "10.1093/ije/16.2.282", "10.1128/JCM.36.7.1823-1834.1998", "10.1051/vetres:2007038", "10.1016/j.vaccine.2008.06.023", "10.1128/IAI.48.2.359-365.1985", "10.1111/j.1439-0450.1998.tb00813.x", "10.3201/eid0705.010504", NA, NA, "10.1080/00480169.2009.58619", _x000D_
NA, NA, "10.1016/S1045-1056(03)00024-1", "10.1016/S0934-8840(11)80287-2", "10.3168/jds.2006-815", "10.1016/S0167-5699(97)80019-9", NA, NA, NA, "10.1292/jvms.60.859", "10.1016/0008-6215(96)87610-5", "10.1016/0167-5699(93)90235-D", "10.1111/j.1439-0450.1994.tb00267.x", "10.1128/JCM.24.6.935-939.1986", NA, "10.1099/00222615-19-3-281", "10.1111/j.1348-0421.1998.tb01969.x"), article.title = c("Clinical aspects and prevention of Q fever in animals", "Is Q fever an emerging or re-emerging zoonosis?", "Initial clinical and immunologic evaluation of a new phase I Q fever vaccine and skin test in humans", _x000D_
"Shedding of Coxiella burnetii in ewes in two pregnancies following an episode of Coxiella abortion in a sheep flock", "Production of interleukin-10 and transforming growth factor β by peripheral blood mononuclear cells in Q fever endocarditis", "Q fever in the Netherlands: a concise overview and implications of the largest ongoing outbreak", "Immunglobulin responses in acute Q fever", "An important out-break of human Q fever in a Swiss Alpine valley", "Diagnosis of Q Fever", "Coxiella burnetii shedding by dairy cows", _x000D_
"Prevention of Coxiella burnetii shedding in infected dairy herds using a phase I C. burnetii inactivated vaccine", "Lipopolysaccaride variation in Coxiella burnetii: intrastrain heterogeneity in structure an antigenicity", "Relationship between abortions and seroprevalences to selected infectious agents in dairy cows", "Changing epidemiology of Q fever in Germany, 1947–1999", "Unvorhergesehener Q-Fieber-Ausbruch während eines Tierversuchs mit Schafen und Folgerungen für die Praxis", "Vaccination of cattle workers at risk of Q fever on the north coast of New South Wales", _x000D_
NA, "Coxiellosis (Q fever) in animals", "The developmental cycle of Coxiella burnetii", "BVDV and innate immunity", "Studies of the prevalence of Coxiella burnetii, the agent of Q-fever, in the foothills of the southern Bavarian forest", "Comparison of Coxiella burnetii shedding in milk of dairy bovine, caprine, and ovine herds", "The Th1/Th2 paradigm", "Untersuchungen zur Verbreitung des Q-Fiebers bei Rindern in Nordbayern und zu Maßnahmen zur Bekämpfung unter besonderer Berücksichtigung der Impfung", _x000D_
"Untersuchungen zu Coxiella burnetii-Infektionen und Infektion mit Bakterien der Gattung Chlamydia in Milchviehbetrieben", "Untersuchungen zum Vorkommen von Coxiella burnetii bei Schafen und Zecken der Gattung Dermacentor marginatus in Baden-Württemberg", "Prevalence of Coxiella burnetii infection in dairy cattle with reproductive disorders", "Structural study on a lipopolysaccharide from Coxiella burnetii strain Nine Mile in avirulent phase II", "Bidirectional cytokine interactions in the maternal-fetal relationship: is successful pregnancy a TH2 phenomenon?", _x000D_
"Detection of Coxiella burnetii in Cow's Milk using the Polymerase Chain Reaction (PCR)", "Humoral immune response to Q fever: enzyme-linked immunosorbent assay antibody response to Coxiella burnetii in experimentally infected guinea pigs", "Q-Fieber beim Rind: Vorkommen. Bekämpfung mit Hilfe der Impfung und/oder antibiotischen Behandlung", "Antibody responses in acute and chronic Q fever and in subjects vaccinated against Q fever", "Detection of Coxiella burnetii from dust in a barn housing dairy cattle"_x000D_
), volume = c("5", "23", "148", "85", "64", "66", "22", "16", "36", "38", "26", "48", "45", "7", "122", "29", "57", "vol. 1", NA, "31", "278", "90", "18/6", "41", "113", "111", "60", "283", "14", "41", "24", "41", "19", "42"), author = c("Aitken", "Arricau-Bouvery", "Ascher", "Berri", "Capo", "Delsing", "Dupuis", "Dupuis", "Fournier", "Guatteo", "Guatteo", "Hackstadt", "Hässig", "Hellenbrand", "Henning", "Huston", "Kittelberger", "Lang", "McCaul", "Peterhans", "Rehacek", "Rodolakis", "Romagnani", _x000D_
"Roth", "Sting", "Sting", "To", "Toman", "Wegmann", "Willems", "Williams", "Woernle", "Worswick", "Yanase"), year = c("1989", "2005", "1983", "2002", "1996", "2008", "1985", "1987", "1998", "2000", "2008", "1985", "1998", "2001", "2009", "2000", "2009", "1990", "1991", "2003", "1993", "2007", "1997", "1986", "2000", "2004", "1998", "1996", "1993", "1994", "1986", "1986", "1985", "1998"), journal.title = c("Eur. J. Epidemiol.", "Vet. Res.", "J. Infect. Dis.", "Vet. Microbiol.", "Infect. Immun.", "Neth. J. Med.", _x000D_
"J. Clin. Microbiol.", "Int. J. Epidemiol.", "J. Clin. Microbiol.", "Vet. Res.", "Vaccine", "Infect. Immun.", "J. Vet. Med. B", "Emerg. Infect. Dis.", "Berl. Münch. Tierärztl. Wschr.", "Aust. Fam. Physician", "N. Z. Vet. J.", NA, NA, "Biologicals", "Zbl. Bakt.", "J. Dairy Sci.", "Immunol. Today", "Tier. Umsch.", "Berl. Münch. Tierärztl. Wschr.", "Dtsch. Tier. Wschr.", "J. Vet. Med. Sci.", "Carbohydr. Res.", "Immunol. Today", "J. Vet. Med. B", "J. Clin. Microbiol.", "Tier. Umsch.", "J. Med. Microbiol.", _x000D_
"Microbiol. Immunol."), series.title = c(NA, NA, NA, NA, NA, NA, NA, NA, NA, NA, NA, NA, NA, NA, NA, NA, NA, NA, "Q fever: The Biology of Coxiella burnetii", NA, NA, NA, NA, NA, NA, NA, NA, NA, NA, NA, NA, NA, NA, NA))</t>
  </si>
  <si>
    <t>S0378113511001453</t>
  </si>
  <si>
    <t>10.1017/s0950268809002854</t>
  </si>
  <si>
    <t>2009-06-01</t>
  </si>
  <si>
    <t>21-27</t>
  </si>
  <si>
    <t>&lt;i&gt;Coxiella burnetii&lt;/i&gt;(Q fever) seroprevalence in cattle</t>
  </si>
  <si>
    <t>https://doi.org/10.1017/s0950268809002854</t>
  </si>
  <si>
    <t>&lt;jats:title&gt;SUMMARY&lt;/jats:title&gt;&lt;jats:p&gt;Human cases of Q fever appear to be common in Northern Ireland compared to the rest of the British Isles. The purpose of this study was to describe the seroepidemiology of&lt;jats:italic&gt;Coxiella burnetii&lt;/jats:italic&gt;infection in cattle in Northern Ireland in terms of seroprevalence and determinants of infection. A total of 5182 animals (from a stratified systematic random sample of 273 herds) were tested with a commercial&lt;jats:italic&gt;C. burnetii&lt;/jats:italic&gt;phase 2 IgG ELISA. A total of 6·2% of animals and 48·4% of herds tested positively. Results from a multilevel logistic regression model indicated that the odds of cattle being infected with Q fever increased with age, Friesian breed, being from large herds and from dairy herds. Large dairy herd animal prevalence was 12·5% compared to 2·1% for small beef herds. Preliminary seroprevalence in sheep (12·3%), goats (9·3%), pigs (0%) rats (9·7%) and mice (3·2%) using indirect immunofluorescence is reported.&lt;/jats:p&gt;</t>
  </si>
  <si>
    <t>list(given = c("C.", "L. J.", "J. P.", "F. D.", "S. J.", "H. J.", "D. E.", "C. R.", "P. V."), family = c("McCAUGHEY", "MURRAY", "McKENNA", "MENZIES", "McCULLOUGH", "O'NEILL", "WYATT", "CARDWELL", "COYLE"), sequence = c("first", "additional", "additional", "additional", "additional", "additional", "additional", "additional", "additional"))</t>
  </si>
  <si>
    <t>list(URL = "https://www.cambridge.org/core/services/aop-cambridge-core/content/view/S0950268809002854", content.type = "unspecified", content.version = "vor", intended.application = "similarity-checking")</t>
  </si>
  <si>
    <t>list(key = c("S0950268809002854_ref009", "S0950268809002854_ref017", "S0950268809002854_ref019", "S0950268809002854_ref008", "S0950268809002854_ref024", "S0950268809002854_ref018", "S0950268809002854_ref002", "S0950268809002854_ref025", "S0950268809002854_ref021", "S0950268809002854_ref004", "S0950268809002854_ref010", "S0950268809002854_ref003", "S0950268809002854_ref022", "S0950268809002854_ref015", "S0950268809002854_ref007", "S0950268809002854_ref005", "S0950268809002854_ref028", "S0950268809002854_ref013", _x000D_
"S0950268809002854_ref020", "S0950268809002854_ref016", "S0950268809002854_ref027", "S0950268809002854_ref026", "S0950268809002854_ref006", "S0950268809002854_ref023", "S0950268809002854_ref011", "S0950268809002854_ref001", "S0950268809002854_ref012", "S0950268809002854_ref014"), first.page = c("155", NA, NA, NA, NA, "23", NA, NA, "211", NA, "2413", NA, NA, NA, NA, NA, NA, NA, NA, "56", NA, "31", NA, NA, NA, NA, "30", NA), article.title = c("Coxiella burnetii antibodies in some Nigerian dairy cows and their suckling calves", _x000D_
NA, NA, NA, NA, NA, NA, NA, "Association between Coxiella burnetii seropositivity and abortion in dairy cattle of Northern Italy", NA, "Enzyme immunoassay for surveillance of Q fever", NA, NA, NA, NA, NA, NA, NA, NA, "Serosurvey on the occurrence of Coxiella burnetii in Ontario cattle", NA, "Large ongoing Q fever outbreak in the south of The Netherlands, 2008", NA, NA, NA, NA, "Infections with Coxiella burnetii in man and animals in The Netherlands", NA), volume = c("11", NA, NA, NA, NA, NA, NA, _x000D_
NA, "29", NA, "46", NA, NA, NA, NA, NA, NA, NA, NA, "79", NA, "13", NA, NA, NA, NA, "267", NA), author = c("Adesiyun", NA, NA, NA, NA, "Lang", NA, NA, "Cabassi", NA, "Behymer", NA, NA, NA, NA, NA, NA, NA, NA, "Lang", NA, "Schimmer", NA, NA, NA, NA, "Houwers", NA), year = c("1984", NA, NA, NA, NA, "1990", NA, NA, "2006", NA, "1985", NA, NA, NA, NA, NA, NA, NA, NA, "1988", NA, "2008", NA, NA, NA, NA, "1987", NA), journal.title = c("International Journal of Zoonoses", NA, NA, NA, NA, NA, NA, NA, "New Microbiology", _x000D_
NA, "American Journal of Veterinary Research", NA, NA, NA, NA, NA, NA, NA, NA, "Canadian Journal of Public Health", NA, "Eurosurveillance", NA, NA, NA, NA, "Zentralblatt fur Bakteriologie, Mikrobiologie und Hygiene [A]", NA), doi.asserted.by = c(NA, "publisher", "publisher", "publisher", "publisher", NA, "publisher", "publisher", NA, NA, "crossref", NA, "publisher", "publisher", "publisher", NA, "publisher", "publisher", NA, NA, "publisher", "crossref", "publisher", "publisher", "publisher", "publisher", _x000D_
NA, "publisher"), DOI = c(NA, "10.3201/eid1104.041036", "10.20506/rst.20.2.1293", "10.1136/vr.149.22.669", "10.1017/S0950268800001540", NA, "10.1016/S0140-6736(06)68266-4", "10.2460/javma.2002.221.796", NA, NA, "10.2460/ajvr.1985.46.11.2413", NA, "10.1051/vetres:2007060", "10.1136/vr.144.19.519", "10.1089/15303660260613747", NA, "10.1017/S0031182000081014", "10.2105/AJPH.75.7.763", NA, NA, "10.1016/j.vaccine.2008.06.023", "10.2807/ese.13.31.18939-en", "10.1136/oem.52.10.644", "10.1007/BF00140140", _x000D_
"10.1136/vr.146.5.131", "10.1016/j.jinf.2006.10.048", NA, "10.1136/vr.131.21.490"), volume.title = c(NA, NA, NA, NA, NA, "Q fever, Vol I. The Disease", NA, NA, NA, NA, NA, NA, NA, NA, NA, NA, NA, NA, NA, NA, NA, NA, NA, NA, NA, NA, NA, NA), unstructured = c(NA, NA, NA, NA, NA, NA, NA, NA, NA, "4. Department of Agriculture and Rural Development. European Union Farm Structure Survey 2005 (http://www.dardni.gov.uk/index/publications/pubs-dard-statistics/european-union-structure-survey-2005.htm). Accessed 20 December 2008.", _x000D_
NA, "3. Department for Environment Food and Rural Affairs. Zoonoses Report, United Kingdom 2004 (http://www.defra.gov.uk/animalh/diseases/zoonoses/zoonoses_reports/zoonoses2004.pdf). Accessed 20 December 2008.", NA, NA, NA, "5. Department of Agriculture and Rural Development. The agricultural census in Northern Ireland: Results for June 2007 (http://www.dardni.gov.uk/index/publications/pubs-dard-statistics/agricultural-census-2007.htm). Accessed 20 December 2008.", NA, NA, "20. Sting R , Studies of Coxiella burnetii infections in dairy herds with special regard to infections in men [in German]. Berliner und Munchener Tierarztliche Wochenschrift 2002; 115: 360–365.", _x000D_
NA, NA, NA, NA, NA, NA, NA, NA, NA))</t>
  </si>
  <si>
    <t>S0950268809002854</t>
  </si>
  <si>
    <t>list(date = "2009-06-01", content.version = "unspecified", delay.in.days = 0, URL = "https://www.cambridge.org/core/terms")</t>
  </si>
  <si>
    <t>10.1016/j.vetmic.2013.08.004</t>
  </si>
  <si>
    <t>500-505</t>
  </si>
  <si>
    <t>Serological evidence of exposure to Coxiella burnetii in sheep and goats in central Portugal</t>
  </si>
  <si>
    <t>list(given = c("S.", "N.", "N.", "K.", "G.J."), family = c("Anastácio", "Tavares", "Carolino", "Sidi-Boumedine", "da Silva"), sequence = c("first", "additional", "additional", "additional", "additional"))</t>
  </si>
  <si>
    <t>list(URL = c("https://api.elsevier.com/content/article/PII:S0378113513004033?httpAccept=text/xml", "https://api.elsevier.com/content/article/PII:S0378113513004033?httpAccept=text/plain"), content.type = c("text/xml", "text/plain"), content.version = c("vor", "vor"), intended.application = c("text-mining", "text-mining"))</t>
  </si>
  <si>
    <t>list(key = c("10.1016/j.vetmic.2013.08.004_bib0010", "10.1016/j.vetmic.2013.08.004_bib0015", "10.1016/j.vetmic.2013.08.004_bib0025", "10.1016/j.vetmic.2013.08.004_bib0020", "10.1016/j.vetmic.2013.08.004_bib0030", "10.1016/j.vetmic.2013.08.004_bib0040", "10.1016/j.vetmic.2013.08.004_bib0045", "10.1016/j.vetmic.2013.08.004_bib0035", "10.1016/j.vetmic.2013.08.004_bib0055", "10.1016/j.vetmic.2013.08.004_bib0070", "10.1016/j.vetmic.2013.08.004_bib0065", "10.1016/j.vetmic.2013.08.004_bib0080", "10.1016/j.vetmic.2013.08.004_bib0085", _x000D_
"10.1016/j.vetmic.2013.08.004_bib0090", "10.1016/j.vetmic.2013.08.004_bib0095", "10.1016/j.vetmic.2013.08.004_bib0100", "10.1016/j.vetmic.2013.08.004_bib0105", "10.1016/j.vetmic.2013.08.004_bib0110", "10.1016/j.vetmic.2013.08.004_bib0115", "10.1016/j.vetmic.2013.08.004_bib0120", "10.1016/j.vetmic.2013.08.004_bib0125", "10.1016/j.vetmic.2013.08.004_bib0130", "10.1016/j.vetmic.2013.08.004_bib0140", "10.1016/j.vetmic.2013.08.004_bib0145", "10.1016/j.vetmic.2013.08.004_bib0150", "10.1016/j.vetmic.2013.08.004_bib0275", _x000D_
"10.1016/j.vetmic.2013.08.004_bib0155", "10.1016/j.vetmic.2013.08.004_bib0160", "10.1016/j.vetmic.2013.08.004_bib0165", "10.1016/j.vetmic.2013.08.004_bib0170", "10.1016/j.vetmic.2013.08.004_bib0175", "10.1016/j.vetmic.2013.08.004_bib0185", "10.1016/j.vetmic.2013.08.004_bib0190", "10.1016/j.vetmic.2013.08.004_bib0195", "10.1016/j.vetmic.2013.08.004_bib0200", "10.1016/j.vetmic.2013.08.004_bib0205", "10.1016/j.vetmic.2013.08.004_bib0210", "10.1016/j.vetmic.2013.08.004_bib0215", "10.1016/j.vetmic.2013.08.004_bib0230", _x000D_
"10.1016/j.vetmic.2013.08.004_bib0225", "10.1016/j.vetmic.2013.08.004_bib0220", "10.1016/j.vetmic.2013.08.004_bib0240", "10.1016/j.vetmic.2013.08.004_bib0245", "10.1016/j.vetmic.2013.08.004_bib0250", "10.1016/j.vetmic.2013.08.004_bib0255", "10.1016/j.vetmic.2013.08.004_bib0260", "10.1016/j.vetmic.2013.08.004_bib0265", "10.1016/j.vetmic.2013.08.004_bib0270"), first.page = c("S524", "297", "327", "423", "1632", "502", "55", "548", "211", "221", "373", "181", "1595", "108", "1581", "1084", "827", "849", _x000D_
"1", "152", "37", "613", "301", "518", "21", "796", "315", "83", "146", "147", "121", "668", "1", NA, "3", NA, "90", "253", "69", "81", "e42364", "178", "859", NA, "310", NA, "280", "93"), article.title = c("Investigation of Coxiella burnetii infection in dairy ruminant herds with reproductive disorders in two different regions of Portugal", "Q fever", "Is Q fever an emerging or re-emerging zoonosis?", "Experimental Coxiella burnetii infection in pregnant goats: excretion routes", "Estimation of Coxiella burnetii prevalence in dairy cattle in intensive systems by serological and molecular analyses of bulk-tank milk samples", _x000D_
"Relationships between the shedding of Coxiella burnetii, clinical signs and serological responses of 34 sheep", "Shedding of Coxiella burnetii in ewes in two pregnancies following an episode of Coxiella abortion in a sheep flock", "Progression of Q Fever and Coxiella burnetii shedding in milk after an outbreak of enzootic abortion in a goat herd", "Association between Coxiella burnetii seropositivity andabortion in dairy cattle of Northern Italy", "Confirmation by PCR of Coxiella burnetii infection in animals at a zoo in Lisbon, Portugal", _x000D_
"Diagnosis of Coxiella burnetii by PCR in aborted foetuses of domestic ruminants in Portugal", NA, "Scientific opinion on Q Fever", NA, "Investigation of Coxiella burnetii occurrence in dairy sheep flocks by bulk-tank milk analysis and antibody level determination", "Large Q fever outbreak due to sheep farming near residential areas. Germany, 2005", "Shedding routes of Coxiella burnetii in dairy cows: implications for detection and control", "Coxiella burnetii shedding by dairy cows", "Prevalence of Coxiella burnetii in domestic ruminants: a critical review", _x000D_
"Prevalence of Coxiella burnetii in clinically healthy German sheep flocks", "Seroprevalence of Q fever (coxiellosis) in sheep from the southern Marmara region, Turkey", "Multigenotype Q Fever outbreak, The Netherlands", "Occurrence, distribution, and role in abortion of Coxiella burnetii in sheep and goats in Sardinia, Italy", "Q Fever", "Coxiella burnetii (Q fever) seroprevalence in cattle", "Q fever", "Q fever epidemic among employees in a factory in the suburb of Zadar", "An outbreak of Q fever in Bulgaria", _x000D_
"The serological prevalence of Coxiella burnetii antibodies in sheep and goats in northern Greece", "A superspreading ewe infects hundreds with Q fever at a farmers’ market in Germany", "Q fever, state of art: Epidemiology, diagnosis and prophylaxis", "Molecular Epidemiology of Coxiella burnetii from ruminants in Q fever outbreak, the Netherlands", "The Q fever epidemic in The Netherlands: history, onset, response and reflection", "Chapter 2.1.1.2 – Q fever", "Seroepidemiological study of Q fever in domestic ruminants in semi-extensive grazing systems", _x000D_
"Clinical indicators of exposure to Coxiella burnetii in dairy herds", "Q fever: a revision of concepts", "Genotypic diversity of clinical Coxiella burnetii isolates from Portugal based on MST and MLVA typing", "The use of a geographic information system to identify a dairy goat farm as the most likely source of an urban Q-fever outbreak", "Seroprevalence and risk factors of Q fever in goats on commercial dairy goat farms in the Netherlands, 2009–2010", "Seroprevalence and risk factors for Coxiella burnetii (Q fever) seropositivity in dairy goat farmers’ households in The Netherlands, 2009–2010", _x000D_
NA, "Prevalence of Coxiella burnetii infection in dairy cattle with reproductive disorders", "Economic assessment of Q fever in the Netherlands", "Coxiella burnetii in bulk tank milk samples from dairy goat and sheep farms in The Netherlands", "Q fever in the Netherlands: an update on the epidemiology and control measures", "Assessing the long-term health impact of Q-fever in the Netherlands: a prospective cohort study started in 2007 on the largest documented Q-fever outbreak to date", "Q fever (Coxiellosis): epidemiology and pathogenesis"_x000D_
), volume = c("18", "140", "36", "34", "95", "148", "85", "156", "29", "163", "164", NA, "8", NA, "92", "136", "37", "38", "149", "5", "33", "15", "99", "12", "138", "221", "46", "45", "15", "6", "62", "17", "139", NA, "6", NA, "14", "302", "10", "7", "7", NA, "60", NA, "170", "15", "12", "77"), author = c("Anastácio", "Angelaskis", "Arricau-Bouvery", "Arricau-Bouvery", "Astobiza", "Berri", "Berri", "Berri", "Cabassi", "Clemente", "Clemente", "ECDC (European Centre for Diasease Prevention and Control)", _x000D_
"European Food Saftey Authority (EFSA) Panel on Animal Health and Welfare (AHAW)", "Fernandes", "García-Pérez", "Gilsdorf", "Guatteo", "Guatteo", "Guatteo", "Hilbert", "Kennerman", "Klaassen", "Masala", "Maurin", "McCaughey", "McQuiston", "Medic", "Panaiotov", "Pape", "Porten", "Rodolaskis", "Roest", "Roest", "Rousset", "Ruiz-Fons", "Saegerman", "Santos", "Santos", "Schimmer", "Schimmer", "Schimmer", "Thrusfield", "To", "van Asseldonk", "van den Brom", "van der Hoek", "van Loenhout", "Woldehiwet"_x000D_
), year = c("2012", "2010", "2005", "2003", "2012", "2001", "2002", "2005", "2006", "2008", "2009", "2010", "2010", "2008", "2009", "2008", "2006", "2007", "2011", "2012", "2010", "2009", "2004", "1999", "2010", "2002", "2005", "2009", "2009", "2006", "2006", "2011", "2011", "2010", "2010", "2013", "2007", "2012", "2010", "2011", "2012", "1995", "1998", "2013", "2012", "2010", "2012", "2004"), journal.title = c("Clin. Microbiol. Infect.", "Vet. Microbiol.", "Vet. Res.", "Vet. Res.", "J. Dairy Sci.", _x000D_
"Vet. Rec.", "Vet. Microbiol.", "Vet. Rec.", "New Microbiol.", "Vet. Rec.", "Vet. Rec.", NA, "EFSA J.", NA, "J. Dairy Sci.", "Epidemiol. Infect", "Vet. Res.", "Vet. Res.", "Vet. Microbiol.", "BMC Res. Notes", "Comp. Immunol. Microb.", "Emerg. Infect. Dis.", "Vet. Microbiol.", "Clin. Microbiol. Rev.", "Epidemiol. Infect.", "JAVMA", "Croatia. Croat. Med. J.", "Ann. Ist. Sup. Sanità", "Clin. Microbiol. Infect.", "BMC Infect. Dis.", "Small Ruminant Res.", "Emerg. Infect. Dis.", "Epidemiol. Infect.", _x000D_
NA, "BMC Vet. Res.", "Transbound. Emerg. Dis.", "Med. Int.", "Int. J. Med. Microbiol.", "BMC Infect. Dis.", "BMC Vet. Res.", "PLoS ONE", NA, "J. Vet. Med. Sci.", "Prev. Vet. Med.", "Vet. Rec.", "Euro Surveill.", "BMC Infect. Dis.", "Res. Vet. Sci."), doi.asserted.by = c(NA, "crossref", "crossref", "crossref", "crossref", "crossref", "crossref", "crossref", NA, "crossref", "crossref", NA, "crossref", NA, "crossref", "crossref", "crossref", "crossref", "crossref", "crossref", "crossref", "crossref", _x000D_
"crossref", "crossref", "crossref", "crossref", NA, NA, "crossref", "crossref", "crossref", "crossref", "crossref", NA, "crossref", NA, NA, "crossref", "crossref", "crossref", "crossref", NA, "crossref", "crossref", "crossref", "crossref", "crossref", "crossref"), DOI = c(NA, "10.1016/j.vetmic.2009.07.016", "10.1051/vetres:2005010", "10.1051/vetres:2003017", "10.3168/jds.2011-4721", "10.1136/vr.148.16.502", "10.1016/S0378-1135(01)00480-1", "10.1136/vr.156.17.548", NA, "10.1136/vr.163.7.221", "10.1136/vr.164.12.373", _x000D_
NA, "10.2903/j.efsa.2010.1595", NA, "10.3168/jds.2008-1672", "10.1017/S0950268807009533", "10.1051/vetres:2006038", "10.1051/vetres:2007038", "10.1016/j.vetmic.2010.10.007", "10.1186/1756-0500-5-152", "10.1016/j.cimid.2008.07.007", "10.3201/eid1504.081612", "10.1016/j.vetmic.2004.01.006", "10.1128/CMR.12.4.518", "10.1017/S0950268809002854", "10.2460/javma.2002.221.796", NA, NA, "10.1111/j.1469-0691.2008.02159.x", "10.1186/1471-2334-6-147", "10.1016/j.smallrumres.2005.07.038", "10.3201/eid1704.101562", _x000D_
"10.1017/S0950268810002268", NA, "10.1186/1746-6148-6-3", NA, NA, "10.1016/j.ijmm.2012.08.003", "10.1186/1471-2334-10-69", "10.1186/1746-6148-7-81", "10.1371/journal.pone.0042364", NA, "10.1292/jvms.60.859", "10.1016/j.prevetmed.2013.06.002", "10.1136/vr.100304", "10.2807/ese.15.12.19520-en", "10.1186/1471-2334-12-280", "10.1016/j.rvsc.2003.09.001"), series.title = c(NA, NA, NA, NA, NA, NA, NA, NA, NA, NA, NA, "Annual Epidemiological Report of Communicable Diseases in Europe", NA, "Rastreio serológico de Febre Q em ovinos no concelho de Montemor-o-Novo", _x000D_
NA, NA, NA, NA, NA, NA, NA, NA, NA, NA, NA, NA, NA, NA, NA, NA, NA, NA, NA, "Manual of Diagnostic Tests and Vaccines for Terrestrial Animals (Mammals, Birds and Bees)", NA, NA, NA, NA, NA, NA, NA, "Veterinary Epidemiology", NA, NA, NA, NA, NA, NA), issue = c(NA, NA, NA, NA, NA, NA, NA, NA, NA, NA, NA, NA, NA, NA, NA, NA, NA, NA, NA, NA, NA, NA, NA, NA, NA, "6", NA, NA, NA, NA, NA, NA, NA, NA, NA, NA, NA, NA, NA, NA, "7", NA, "7", NA, NA, "12", NA, NA))</t>
  </si>
  <si>
    <t>S0378113513004033</t>
  </si>
  <si>
    <t>list(name = c("Fundação para a Ciência e a Tecnologia (FCT), Lisbon, Portugal", "Center for Pharmaceutical Studies, University of Coimbra (CEF/UC), Portugal"), award = c("SFRH/BD/77823/2011", NA))</t>
  </si>
  <si>
    <t>list(value = c("Elsevier", "Serological evidence of exposure to Coxiella burnetii in sheep and goats in central Portugal", "Veterinary Microbiology", "https://doi.org/10.1016/j.vetmic.2013.08.004", "article", "Copyright © 2013 Elsevier B.V. All rights reserved."), name = c("publisher", "articletitle", "journaltitle", "articlelink", "content_type", "copyright"), label = c("This article is maintained by", "Article Title", "Journal Title", "CrossRef DOI link to publisher maintained version", "Content Type", _x000D_
"Copyright"))</t>
  </si>
  <si>
    <t>10.1017/s0950268817002308</t>
  </si>
  <si>
    <t>2017-10-17</t>
  </si>
  <si>
    <t>3131-3142</t>
  </si>
  <si>
    <t>Estimation of the frequency of Q fever in sheep, goat and cattle herds in France: results of a 3-year study of the seroprevalence of Q fever and excretion level of&lt;i&gt;Coxiella burnetii&lt;/i&gt;in abortive episodes</t>
  </si>
  <si>
    <t>https://doi.org/10.1017/s0950268817002308</t>
  </si>
  <si>
    <t>&lt;jats:title&gt;SUMMARY&lt;/jats:title&gt;&lt;jats:p&gt;A study was carried out, from 2012 to 2015, in 10 French&lt;jats:italic&gt;départements&lt;/jats:italic&gt;to estimate the serological prevalence of Q fever and the frequency of abortive episodes potentially related to&lt;jats:italic&gt;Coxiella burnetii&lt;/jats:italic&gt;in a large sample of cattle, sheep and goat herds. The serological survey covered 731 cattle, 522 sheep and 349 goat herds, randomly sampled. The frequency of abortive episodes potentially related to&lt;jats:italic&gt;C. burnetii&lt;/jats:italic&gt;was estimated by investigating series of abortions in 2695 cattle, 658 sheep and 105 goat herds using quantitative polymerase chain reaction analyses and complementary serological results when needed. The average between-herd seroprevalence was significantly lower for cattle (36·0%) than for sheep (55·7%) and goats (61·0%) and significantly higher for dairy herds (64·9% for cattle and 75·6% for sheep) than for meat herds (18·9% for cattle and 39·8% for sheep). Within-herd seroprevalence was also significantly higher for goats (41·5%) than for cattle (22·2%) and sheep (25·7%). During the study period, we estimated that 2·7% (&lt;jats:italic&gt;n&lt;/jats:italic&gt;= 90), 6·2% (&lt;jats:italic&gt;n&lt;/jats:italic&gt;= 48) and 16·7% (&lt;jats:italic&gt;n&lt;/jats:italic&gt;= 19) of the abortive episodes investigated could be ‘potentially related to&lt;jats:italic&gt;C. burnetii’&lt;/jats:italic&gt;in cattle, sheep and goat herds, respectively. Overall, strong variability was observed between&lt;jats:italic&gt;départements&lt;/jats:italic&gt;and species, suggesting that risk factors such as herd density and farming practices play a role in disease transmission and maintenance.&lt;/jats:p&gt;</t>
  </si>
  <si>
    <t>list(given = c("K.", "E.", "J. B.", "R.", "S.", "E.", "R.", "P.", "A.", "D.", "C."), family = c("GACHE", "ROUSSET", "PERRIN", "DE CREMOUX", "HOSTEING", "JOURDAIN", "GUATTEO", "NICOLLET", "TOURATIER", "CALAVAS", "SALA"), sequence = c("first", "additional", "additional", "additional", "additional", "additional", "additional", "additional", "additional", "additional", "additional"))</t>
  </si>
  <si>
    <t>list(URL = "https://www.cambridge.org/core/services/aop-cambridge-core/content/view/S0950268817002308", content.type = "unspecified", content.version = "vor", intended.application = "similarity-checking")</t>
  </si>
  <si>
    <t>list(key = c("S0950268817002308_ref16", "S0950268817002308_ref32", "S0950268817002308_ref13", "S0950268817002308_ref3", "S0950268817002308_ref38", "S0950268817002308_ref34", "S0950268817002308_ref21", "S0950268817002308_ref39", "S0950268817002308_ref25", "S0950268817002308_ref24", "S0950268817002308_ref18", "S0950268817002308_ref8", "S0950268817002308_ref30", "S0950268817002308_ref4", "S0950268817002308_ref37", "S0950268817002308_ref36", "S0950268817002308_ref19", "S0950268817002308_ref11", "S0950268817002308_ref12", _x000D_
"S0950268817002308_ref9", "S0950268817002308_ref23", "S0950268817002308_ref22", "S0950268817002308_ref40", "S0950268817002308_ref14", "S0950268817002308_ref10", "S0950268817002308_ref33", "S0950268817002308_ref6", "S0950268817002308_ref28", "S0950268817002308_ref31", "S0950268817002308_ref42", "S0950268817002308_ref5", "S0950268817002308_ref17", "S0950268817002308_ref41", "S0950268817002308_ref20", "S0950268817002308_ref15", "S0950268817002308_ref35", "S0950268817002308_ref26", "S0950268817002308_ref7", _x000D_
"S0950268817002308_ref1", "S0950268817002308_ref2", "S0950268817002308_ref29", "S0950268817002308_ref27"), doi.asserted.by = c("publisher", "publisher", "publisher", NA, "publisher", "publisher", "publisher", "publisher", "publisher", "publisher", NA, "publisher", "publisher", "crossref", "publisher", "publisher", NA, "publisher", "publisher", NA, "publisher", "publisher", "publisher", "publisher", "publisher", "publisher", "publisher", "publisher", "publisher", "publisher", "publisher", NA, "publisher", _x000D_
"publisher", "publisher", "publisher", "publisher", "publisher", NA, NA, "publisher", "publisher"), DOI = c("10.1016/j.prevetmed.2012.09.002", "10.1177/104063870001200505", "10.1017/S0950268809002854", NA, "10.1016/j.vetmic.2015.07.011", "10.1136/vr.100378", "10.1186/1756-0500-5-152", "10.1177/1040638713484729", "10.1016/j.vetmic.2011.03.007", "10.1186/1751-0147-56-39", NA, "10.1016/j.prevetmed.2015.02.019", "10.1016/j.onehlt.2016.03.004", "10.2807/ese.18.08.20407-en", "10.1177/104063870101300317", _x000D_
"10.1177/104063870701900116", NA, "10.1017/S0950268810002530", "10.1111/j.1863-2378.2007.01043.x", NA, "10.1111/tbed.12362", "10.1017/S0950268815000874", "10.1016/j.vetmic.2011.09.026", "10.1186/1746-6148-7-81", "10.1186/1746-6148-6-3", "10.1111/j.1600-0463.2007.apm_591.x", "10.3201/eid1703.100882", "10.1186/1751-0147-52-5", "10.1186/1751-0147-55-13", "10.1128/AEM.02180-15", "10.1016/j.medmal.2014.02.006", NA, "10.1051/vetres:2003017", "10.1016/j.vetmic.2013.08.004", "10.3168/jds.2008-1672", "10.1024/0036-7281.144.9.483", _x000D_
"10.1016/j.prevetmed.2011.05.005", "10.1016/j.vetmic.2010.10.007", NA, NA, "10.1136/vr.c6106", "10.1136/vr.100304"), volume.title = c(NA, NA, NA, "Manual of Diagnostic Tests and Vaccines for Terrestrial Animals 2016", NA, NA, NA, NA, NA, NA, NA, NA, NA, NA, NA, NA, NA, NA, NA, NA, NA, NA, NA, NA, NA, NA, NA, NA, NA, NA, NA, NA, NA, NA, NA, NA, NA, NA, "Q FEVER: Volume 1 the Disease", NA, NA, NA), unstructured = c(NA, NA, NA, NA, NA, NA, NA, NA, NA, NA, "Association de Certification de la Santé Animale, Proposition de plan de maîtrise de la fièvre Q dans les élevages cliniquement atteints, in Technical report. Paris, France; 2007.", _x000D_
NA, NA, NA, NA, NA, NA, NA, NA, "Perrin J-B , Absence of bovine brucellosis confirmed in 2014, but vigilance must be maintained. Bulletin épidémiologique, animal health and nutrition (http://bulletinepidemiologique.mag.anses.fr/sites/default/files/BEP-mg-BE71-eng-art2.pdf). Accessed 12 Mai 2017.", NA, NA, NA, NA, NA, NA, NA, NA, NA, NA, NA, NA, NA, NA, NA, NA, NA, NA, NA, NA, NA, NA), first.page = c(NA, NA, NA, NA, NA, NA, NA, NA, NA, NA, NA, NA, NA, "13", NA, NA, "117", NA, NA, NA, NA, NA, NA, _x000D_
NA, NA, NA, NA, NA, NA, NA, NA, "21", NA, NA, NA, NA, NA, NA, "23", "1593", NA, NA), article.title = c(NA, NA, NA, NA, NA, NA, NA, NA, NA, NA, NA, NA, NA, "Q fever in humans and farm animals in four European countries, 1982 to 2010", NA, NA, "Démarche d'appréciation du risque d'excrétion de Coxiella burnetii dans les troupeaux caprins laitieres dans le sud-est de la France", NA, NA, NA, NA, NA, NA, NA, NA, NA, NA, NA, NA, NA, NA, "Adoption by a network's laboratories of a validated quantitative real-time PCR method for monitoring Q fever abortions in ruminant livestock", _x000D_
NA, NA, NA, NA, NA, NA, NA, "Scientific opinion on Q fever", NA, NA), volume = c(NA, NA, NA, NA, NA, NA, NA, NA, NA, NA, NA, NA, NA, "18", NA, NA, "55", NA, NA, NA, NA, NA, NA, NA, NA, NA, NA, NA, NA, NA, NA, "8", NA, NA, NA, NA, NA, NA, NA, "8", NA, NA), author = c(NA, NA, NA, NA, NA, NA, NA, NA, NA, NA, NA, NA, NA, "Georgiev", NA, NA, "Dubuc-Forfait", NA, NA, NA, NA, NA, NA, NA, NA, NA, NA, NA, NA, NA, NA, "Rousset", NA, NA, NA, NA, NA, NA, "Lang", NA, NA, NA), year = c(NA, NA, NA, NA, NA, NA, _x000D_
NA, NA, NA, NA, NA, NA, NA, "2013", NA, NA, "2009", NA, NA, NA, NA, NA, NA, NA, NA, NA, NA, NA, NA, NA, NA, "2012", NA, NA, NA, NA, NA, NA, "1990", "2010", NA, NA), journal.title = c(NA, NA, NA, NA, NA, NA, NA, NA, NA, NA, NA, NA, NA, "Eurosurveillance", NA, NA, "Epidémiologie et santé animale", NA, NA, NA, NA, NA, NA, NA, NA, NA, NA, NA, NA, NA, NA, "Euroreference", NA, NA, NA, NA, NA, NA, NA, "EFSA J", NA, NA))</t>
  </si>
  <si>
    <t>S0950268817002308</t>
  </si>
  <si>
    <t>list(date = "2017-10-17", content.version = "unspecified", delay.in.days = 0, URL = "https://www.cambridge.org/core/terms")</t>
  </si>
  <si>
    <t>list(value = "Copyright © Cambridge University Press 2017 ", name = "license", label = "License", group.name = "copyright_and_licensing", group.label = "Copyright and Licensing")</t>
  </si>
  <si>
    <t>2020</t>
  </si>
  <si>
    <t>10.1017/s0950268819002115</t>
  </si>
  <si>
    <t>Cross-sectional serosurvey of &lt;i&gt;Coxiella burnetii&lt;/i&gt; in healthy cattle and sheep from extensive grazing system in central Italy</t>
  </si>
  <si>
    <t>https://doi.org/10.1017/s0950268819002115</t>
  </si>
  <si>
    <t>&lt;jats:title&gt;Abstract&lt;/jats:title&gt;_x000D_
	  &lt;jats:p&gt;A cross-sectional survey was carried out to estimate the seroprevalence of &lt;jats:italic&gt;Coxiella burnetii&lt;/jats:italic&gt; in extensively grazed cattle and sheep from central Italy and to identify the related risk factors. Data on notified human Q fever cases in the area were also collected and described. A two-stage cluster sampling was performed. A total of 5083 animals (2210 cattle; 2873 sheep) belonging to 186 farms (92 herds; 94 flocks) were tested for the presence of antibodies against &lt;jats:italic&gt;C. burnetii&lt;/jats:italic&gt; using a commercial enzyme-linked immunosorbent assay kit. The prevalence at the animal-level resulted three times higher in sheep compared to cattle (37.8% &lt;jats:italic&gt;vs.&lt;/jats:italic&gt; 12.0%; &lt;jats:italic&gt;χ&lt;/jats:italic&gt;&lt;jats:sup&gt;2&lt;/jats:sup&gt; = 270.10, &lt;jats:italic&gt;P&lt;/jats:italic&gt; &amp;lt; 0.001). The prevalence at the herd-level was also higher in sheep than in cattle (87.2% &lt;jats:italic&gt;vs.&lt;/jats:italic&gt; 68.5%; &lt;jats:italic&gt;χ&lt;/jats:italic&gt;&lt;jats:sup&gt;2&lt;/jats:sup&gt; = 9.52, &lt;jats:italic&gt;P&lt;/jats:italic&gt; &amp;lt; 0.01). The multivariate analysis showed a higher risk of seropositivity for cattle aged 67–107 months (OR 2.79, 95% CI 1.86–4.18), cattle &amp;gt;107 months of age (OR 2.07, 95% CI 1.36–3.14) and mixed breed cattle (OR 1.74, 95% CI 1.11–2.72). A herd size &amp;gt;92 animals was recognized as herd-level risk factor in cattle (OR 6.88, 95% CI 1.67–28.37). The risk of being seropositive was double in sheep belonging to flocks &amp;gt;600 animals (odds ratio (OR) 2.04, 95% CI 1.63–2.56). Sheep were confirmed to be the most exposed species. Nevertheless, the prevalence observed in cattle also suggests the potential involvement of this species in the circulation of the pathogen in the area. Seven confirmed human Q fever cases were reported. In five out of seven cases there was at least one exposed herd within a 5 km buffer. Even though the source of the infection was not identified, the possibility of &lt;jats:italic&gt;C. burnetii&lt;/jats:italic&gt; circulating in the livestock and human population in the study area cannot be overlooked. The integration between veterinary and human surveillance will be crucial to understand the spread of this zoonosis and to support the adoption of appropriate control measures.&lt;/jats:p&gt;</t>
  </si>
  <si>
    <t>list(ORCID = c("https://orcid.org/0000-0002-3099-8137", NA, NA, NA, NA, NA, NA, NA, NA), authenticated.orcid = c(FALSE, NA, NA, NA, NA, NA, NA, NA, NA), given = c("G.", "M.", "F.", "C.", "N.", "P.", "F.", "G.", "M."), family = c("Barlozzari", "Sala", "Iacoponi", "Volpi", "Polinori", "Rombolà", "Vairo", "Macrì", "Scarpulla"), sequence = c("first", "additional", "additional", "additional", "additional", "additional", "additional", "additional", "additional"))</t>
  </si>
  <si>
    <t>list(URL = "https://www.cambridge.org/core/services/aop-cambridge-core/content/view/S0950268819002115", content.type = "unspecified", content.version = "vor", intended.application = "similarity-checking")</t>
  </si>
  <si>
    <t>list(key = c("S0950268819002115_ref47", "S0950268819002115_ref20", "S0950268819002115_ref23", "S0950268819002115_ref7", "S0950268819002115_ref16", "S0950268819002115_ref15", "S0950268819002115_ref12", "S0950268819002115_ref6", "S0950268819002115_ref9", "S0950268819002115_ref19", "S0950268819002115_ref4", "S0950268819002115_ref21", "S0950268819002115_ref11", "S0950268819002115_ref14", "S0950268819002115_ref43", "S0950268819002115_ref8", "S0950268819002115_ref5", "S0950268819002115_ref41", "S0950268819002115_ref24", _x000D_
"S0950268819002115_ref17", "S0950268819002115_ref25", "S0950268819002115_ref27", "S0950268819002115_ref28", "S0950268819002115_ref38", "S0950268819002115_ref29", "S0950268819002115_ref18", "S0950268819002115_ref34", "S0950268819002115_ref2", "S0950268819002115_ref36", "S0950268819002115_ref13", "S0950268819002115_ref30", "S0950268819002115_ref31", "S0950268819002115_ref3", "S0950268819002115_ref37", "S0950268819002115_ref1", "S0950268819002115_ref32", "S0950268819002115_ref48", "#cr-split#-S0950268819002115_ref33.1", _x000D_
"#cr-split#-S0950268819002115_ref33.2", "S0950268819002115_ref39", "S0950268819002115_ref40", "S0950268819002115_ref22", "S0950268819002115_ref35", "S0950268819002115_ref42", "S0950268819002115_ref26", "S0950268819002115_ref45", "S0950268819002115_ref10", "S0950268819002115_ref44", "S0950268819002115_ref46"), first.page = c("151", NA, NA, NA, NA, NA, NA, NA, NA, NA, NA, NA, NA, NA, NA, NA, NA, "286", NA, NA, NA, NA, NA, NA, NA, NA, "e05500", "1", NA, NA, "211", NA, NA, "865", NA, NA, NA, NA, NA, _x000D_
NA, NA, NA, NA, "827", NA, NA, NA, NA, "190"), article.title = c("First report of Brucella suis biovar 2 in a semi free-range pig farm, Italy", NA, NA, NA, NA, NA, NA, NA, NA, NA, NA, NA, NA, NA, NA, NA, NA, NA, NA, NA, NA, NA, NA, NA, NA, NA, "The European Union summary report on trends and sources of zoonoses, zoonotic agents and foodborne outbreaks in 2017", "Coxiella burnetii associated reproductive disorders in domestic animals – a critical review", NA, NA, "Association between Coxiella burnetii seropositivity and abortion in dairy cattle of Northern Italy", _x000D_
NA, NA, NA, NA, NA, NA, NA, NA, NA, NA, NA, NA, "Shedding routes of Coxiella burnetii in dairy cows: implications for detection and control", NA, NA, "Development of harmonised schemes for the monitoring and reporting of Q-fever in animals in the European Union", NA, "Molecular investigation of the occurrence of Coxiella burnetii in wildlife and ticks in an endemic area"), volume = c("51", NA, NA, NA, NA, NA, NA, NA, NA, NA, NA, NA, NA, NA, NA, NA, NA, "124", NA, NA, NA, NA, NA, NA, NA, NA, "16", _x000D_
"39", NA, NA, "29", NA, NA, NA, NA, NA, NA, NA, NA, NA, NA, NA, NA, "37", NA, NA, NA, NA, "147"), author = c("Barlozzari", NA, NA, NA, NA, NA, NA, NA, NA, NA, NA, NA, NA, NA, NA, NA, NA, "Rousset", NA, NA, NA, NA, NA, NA, NA, NA, NA, "Barlow", NA, NA, "Cabassi", NA, NA, "Dohoo", NA, NA, NA, NA, NA, NA, NA, NA, NA, "Guatteo", NA, NA, "Sidi-Boumedine", NA, "Billinis"), year = c("2015", NA, NA, NA, NA, NA, NA, NA, NA, NA, NA, NA, NA, NA, NA, NA, NA, "2007", NA, NA, NA, NA, NA, NA, NA, NA, "2018", "2008", _x000D_
NA, NA, "2006", NA, NA, "2009", NA, NA, NA, NA, NA, NA, NA, NA, NA, "2006", NA, NA, "2010", NA, "2011"), journal.title = c("Veterinaria Italiana", NA, NA, NA, NA, NA, NA, NA, NA, NA, NA, NA, NA, NA, NA, NA, NA, "Comparative diagnostic potential of three serological tests for abortive Q fever in goat herds", NA, NA, NA, NA, NA, NA, NA, NA, "EFSA Journal", "Acta Veterinaria Scandinavica", NA, NA, "New Microbiologica", NA, NA, NA, NA, NA, NA, NA, NA, NA, NA, NA, NA, "Veterinary Research", NA, NA, "EFSA Scientific Report on Question No EFSA-Q-2009-00511", _x000D_
NA, "Small Ruminant Research"), doi.asserted.by = c(NA, "publisher", "publisher", "publisher", "publisher", "publisher", "publisher", "publisher", "publisher", "publisher", "publisher", "publisher", "publisher", "publisher", "publisher", "publisher", "publisher", NA, "publisher", "publisher", "publisher", "publisher", "publisher", "publisher", "publisher", "publisher", NA, NA, NA, "publisher", NA, "publisher", "publisher", NA, "publisher", "publisher", "publisher", NA, NA, "publisher", "publisher", _x000D_
"publisher", "publisher", "crossref", "publisher", "publisher", NA, "publisher", NA), DOI = c(NA, "10.1136/vr.149.22.669", "10.1017/S0950268809002854", "10.3168/jds.2006-815", "10.1016/j.prevetmed.2012.10.007", "10.2903/j.efsa.2010.1595", "10.1136/vr.148.16.502", "10.1016/j.prevetmed.2013.06.002", "10.1016/j.prevetmed.2017.02.006", "10.1016/j.vetmic.2015.02.010", "10.1177/0300985818760376", "10.4269/ajtmh.2009.80.1031", "10.1016/j.cimid.2012.03.002", "10.1128/AEM.00690-08", "10.1093/femsle/fnv132", _x000D_
"10.1017/S0950268810002268", "10.1111/j.1467-842X.1997.tb01787.x", NA, "10.1371/journal.pone.0008623", "10.1016/j.vetmic.2011.03.007", "10.1016/j.vetmic.2010.10.007", "10.1016/j.prevetmed.2016.05.014", "10.1016/j.smallrumres.2018.05.006", "10.1002/0471722146", "10.1016/j.vetmic.2004.01.006", "10.1016/j.vetmic.2013.09.015", NA, NA, NA, "10.1051/vetres:2007038", NA, "10.1016/j.vetmic.2006.06.023", "10.1186/1751-0147-55-13", NA, "10.1016/j.vetmic.2009.07.016", "10.1111/j.1469-0691.2008.02154.x", "10.1186/s12879-018-3135-4", _x000D_
NA, NA, "10.1016/j.tvjl.2012.02.022", "10.1016/S0934-8840(11)80606-7", "10.1186/1746-6148-6-3", "10.1186/s12917-018-1499-8", "10.1051/vetres:2006038", "10.1016/j.prevetmed.2015.07.007", "10.1186/1746-6148-7-13", NA, "10.3201/eid2202.150106", NA), unstructured = c(NA, NA, NA, NA, NA, NA, NA, NA, NA, NA, NA, NA, NA, NA, NA, NA, NA, NA, NA, NA, NA, NA, NA, NA, NA, NA, NA, NA, "Ferrari G (2016) Foot and mouth disease vaccination and post-vaccination monitoring: Guidelines. Rome: Food and Agriculture Organization of the United Nations &amp; World Organisation for Animal Health Inc, pp. 82.", _x000D_
NA, NA, NA, NA, NA, NA, NA, NA, "European Commission, Directorate-General for Health and Food Safety (2018) Commission Implementing Decision", "(EU) 2018/945 of 22 June 2018 on the communicable diseases and related special health issues to be covered by epidemiological surveillance as well as relevant case definitions, The Official Journal of the European Union L series 170, 1-74.", NA, NA, NA, NA, NA, NA, NA, NA, NA, NA), volume.title = c(NA, NA, NA, NA, NA, NA, NA, NA, NA, NA, NA, NA, NA, NA, NA, _x000D_
NA, NA, NA, NA, NA, NA, NA, NA, NA, NA, NA, NA, NA, NA, NA, NA, NA, NA, "Veterinary Epidemiologic Research", NA, NA, NA, NA, NA, NA, NA, NA, NA, NA, NA, NA, NA, NA, NA))</t>
  </si>
  <si>
    <t>S0950268819002115</t>
  </si>
  <si>
    <t>2020-01-20</t>
  </si>
  <si>
    <t>list(date = "2020-01-20", content.version = "unspecified", delay.in.days = 19, URL = "http://creativecommons.org/licenses/by/4.0/")</t>
  </si>
  <si>
    <t>Comparative Immunology, Microbiology and Infectious Diseases</t>
  </si>
  <si>
    <t>10.1016/j.cimid.2011.07.003</t>
  </si>
  <si>
    <t>0147-9571</t>
  </si>
  <si>
    <t>419-427</t>
  </si>
  <si>
    <t>High prevalence of Hepatitis E virus in French domestic pigs</t>
  </si>
  <si>
    <t>list(given = c("Nicolas", "Aurélie", "Virginie", "Thiziri", "Florent", "Marc", "François", "Nicole"), family = c("Rose", "Lunazzi", "Dorenlor", "Merbah", "Eono", "Eloit", "Madec", "Pavio"), sequence = c("first", "additional", "additional", "additional", "additional", "additional", "additional", "additional"))</t>
  </si>
  <si>
    <t>list(URL = c("https://api.elsevier.com/content/article/PII:S0147957111000579?httpAccept=text/xml", "https://api.elsevier.com/content/article/PII:S0147957111000579?httpAccept=text/plain"), content.type = c("text/xml", "text/plain"), content.version = c("vor", "vor"), intended.application = c("text-mining", "text-mining"))</t>
  </si>
  <si>
    <t>list(key = c("10.1016/j.cimid.2011.07.003_bib0005", "10.1016/j.cimid.2011.07.003_bib0010", "10.1016/j.cimid.2011.07.003_bib0015", "10.1016/j.cimid.2011.07.003_bib0020", "10.1016/j.cimid.2011.07.003_bib0025", "10.1016/j.cimid.2011.07.003_bib0030", "10.1016/j.cimid.2011.07.003_bib0035", "10.1016/j.cimid.2011.07.003_bib0040", "10.1016/j.cimid.2011.07.003_bib0045", "10.1016/j.cimid.2011.07.003_bib0050", "10.1016/j.cimid.2011.07.003_bib0055", "10.1016/j.cimid.2011.07.003_bib0060", "10.1016/j.cimid.2011.07.003_bib0065", _x000D_
"10.1016/j.cimid.2011.07.003_bib0070", "10.1016/j.cimid.2011.07.003_bib0075", "10.1016/j.cimid.2011.07.003_bib0080", "10.1016/j.cimid.2011.07.003_bib0085", "10.1016/j.cimid.2011.07.003_bib0090", "10.1016/j.cimid.2011.07.003_bib0095", "10.1016/j.cimid.2011.07.003_bib0100", "10.1016/j.cimid.2011.07.003_bib0105", "10.1016/j.cimid.2011.07.003_bib0110", "10.1016/j.cimid.2011.07.003_bib0115", "10.1016/j.cimid.2011.07.003_bib0120", "10.1016/j.cimid.2011.07.003_bib0125", "10.1016/j.cimid.2011.07.003_bib0130", _x000D_
"10.1016/j.cimid.2011.07.003_bib0135", "10.1016/j.cimid.2011.07.003_bib0140", "10.1016/j.cimid.2011.07.003_bib0145", "10.1016/j.cimid.2011.07.003_bib0150", "10.1016/j.cimid.2011.07.003_bib0155", "10.1016/j.cimid.2011.07.003_bib0160", "10.1016/j.cimid.2011.07.003_bib0165", "10.1016/j.cimid.2011.07.003_bib0170", "10.1016/j.cimid.2011.07.003_bib0175", "10.1016/j.cimid.2011.07.003_bib0180", "10.1016/j.cimid.2011.07.003_bib0185", "10.1016/j.cimid.2011.07.003_bib0190", "10.1016/j.cimid.2011.07.003_bib0195", _x000D_
"10.1016/j.cimid.2011.07.003_bib0200", "10.1016/j.cimid.2011.07.003_bib0205", "10.1016/j.cimid.2011.07.003_bib0210", "10.1016/j.cimid.2011.07.003_bib0215", "10.1016/j.cimid.2011.07.003_bib0220", "10.1016/j.cimid.2011.07.003_bib0225"), series.title = c("Virus taxonomy: eighth report of the International Committee on Taxonomy of Viruses", NA, "Fields virology", NA, NA, NA, NA, NA, NA, NA, NA, NA, NA, NA, NA, NA, NA, NA, NA, NA, NA, NA, NA, NA, NA, NA, NA, NA, "Symposium of the International Society for Animal Hygiene; 2004 October 11–13", _x000D_
NA, NA, "SAS/STAT User's Guide", NA, NA, "Veterinary Epidemiologic Research", NA, NA, NA, NA, NA, NA, NA, NA, NA, NA), first.page = c("853", "1", "3051", "859", "811", "337", "19", "371", "1958", "825", "1732", "48", "289", "2009", "1086", "305", "1684", "525", "9860", "130", "223", "1579", "851", "912", "2889", "117", "55", "329", "149", NA, "65", NA, "117", "411", NA, "47", NA, "3", NA, "206", "69", "835", "110", "5", "2351"), article.title = c("Genus hepevirus", "Molecular biology and pathogenesis of hepatitis E virus", _x000D_
"Hepatitis E virus", "Chronic hepatitis E with cirrhosis in a kidney-transplant recipient", "Hepatitis E virus and chronic hepatitis in organ-transplant recipients", "Hepatitis E in France: surveillance data for human cases, 2006–2008", "Données de surveillance des cas humains d’hépatite E en France 2006–2009", "Zoonotic transmission of hepatitis E virus from deer to human beings", "Hepatitis E virus transmission from wild boar meat", "Pig liver sausage as a source of Hepatitis E virus transmission to humans", _x000D_
"Phylogenetic and case-control study on hepatitis E virus infection in Germany", "Epidemiology of hepatitis E virus in the United States: results from the third national health and nutrition examination survey, 1988–1994", "High prevalence of anti-hepatitis E virus antibodies in blood donors from South West France", "Prevalence of anti-hepatitis E virus antibodies in French blood donors", "A national survey of acute hepatitis E in France", "Prevalence of hepatitis E virus antibodies in pigs: implications for human infections in village-based subsistence pig farming in the Lao PDR", _x000D_
"Identification of genotype 3 hepatitis E virus (HEV) in serum and fecal samples from pigs in Thailand and Mexico, where genotype 1 and 2 HEV strains are prevalent in the respective human populations", "Detection and characterisation of swine hepatitis E virus in New Zealand", "A novel virus in swine is closely related to the human hepatitis E virus", "Distribution of hepatitis E virus infection and its prevalence in pigs on commercial farms in Spain", "Hepatitis E virus antibodies in swine herds of Mato Grosso State, Central Brazil", _x000D_
"Identification of the first strain of swine hepatitis E virus in South America and prevalence of anti-HEV antibodies in swine in Argentina", "Swine hepatitis E virus strains in Japan form four phylogenetic clusters comparable with those of Japanese isolates of human hepatitis E virus", "Detection and characterization of infectious Hepatitis E virus from commercial pig livers sold in local grocery in the USA", "Human AMDR Hepatitis E virus RNA in commercial porcine livers in The Netherlands", "Prevalence of antibodies to hepatitis E virus in veterinarians working with swine and in normal blood donors in the United States and other countries", _x000D_
"Unexpected high prevalence of IgG-antibodies to hepatitis E virus in Swedish pig farmers and controls", "The use of Bayesian methods for evaluating the performance of a virus-like particles-based ELISA for serology of hepatitis E virus infection in swine", "Production of long term, low-cost specific pathogen free pigs", NA, "A broadly reactive one-step real-time RT-PCR assay for rapid and sensitive detection of hepatitis E virus", NA, "Regression analysis for sample survey", "A simple method for approximating the variance of a complicated estimate", _x000D_
NA, "Widespread diffusion of genotype 3 hepatitis E virus among farming swine in Northern Italy", "Hepatitis E virus is highly prevalent in the Danish pig population", "Viral and antibody HEV prevalence in swine at slaughterhouse in Italy", "The course of hepatitis E virus infection in pigs after contact-infection and intravenous inoculation", "Hepatitis E virus load in swine organs and tissues at slaughterhouse determined by real-time RT-PCR", "Long-term shedding of hepatitis E virus in the feces of pigs infected naturally, born to sows with and without maternal antibodies", _x000D_
"Characteristics of autochthonous hepatitis E virus infection in solid-organ transplant recipients in France", "E virus genotype 3 diversity, France", "Phylogenetic analysis of global hepatitis E virus sequences: genetic diversity, subtypes and zoonosis", "Sporadic acute or fulminant hepatitis E in Hokkaido, Japan, may be food-borne, as suggested by the presence of hepatitis E virus in pig liver as food"), author = c("Emerson", "Jameel", "Purcell", "Gerolami", "Kamar", "Nicand", "Nicand", "Tei", _x000D_
"Li", "Colson", "Wichmann", "Kuniholm", "Mansuy", "Boutrouille", "Renou", "Blacksell", "Cooper", "Garkavenko", "Meng", "Seminati", "Guimaraes", "Munne", "Takahashi", "Feagins", "Bouwknegt", "Meng", "Olsen", "Rose", "Cariolet", NA, "Jothikumar", "SAS Institute Inc", "Fuller", "Woodruff", "Dohoo", "Di Bartolo", "Breum", "Di Bartolo", "Bouwknegt", "Leblanc", "Kanai", "Legrand-Abravanel", "Legrand-Abravanel", "Lu", "Yazaki"), year = c("2004", "1999", "2001", "2008", "2008", "2009", "2011", "2003", "2005", _x000D_
"2010", "2008", "2009", "2008", "2007", "2008", "2007", "2005", "2001", "1997", "2008", "2005", "2006", "2003", "2007", "2007", "2002", "2006", "2010", "2004", NA, "2006", "2002", "1975", "1971", "2003", "2008", "2010", "2011", "2009", "2010", "2011", "2010", "2009", "2006", "2003"), doi.asserted.by = c(NA, "crossref", NA, "crossref", "crossref", NA, NA, "crossref", "crossref", "crossref", "crossref", "crossref", "crossref", "crossref", "crossref", "crossref", "crossref", "crossref", "crossref", _x000D_
"crossref", "crossref", "crossref", "crossref", "crossref", "crossref", "crossref", "crossref", "crossref", NA, "crossref", "crossref", NA, NA, "crossref", NA, "crossref", "crossref", "crossref", NA, "crossref", "crossref", "crossref", "crossref", "crossref", "crossref"), DOI = c(NA, "10.1017/S1462399499001271", NA, "10.1056/NEJMc0708687", "10.1056/NEJMoa0706992", NA, NA, "10.1016/S0140-6736(03)14025-1", "10.3201/eid1112.051041", "10.1086/655898", "10.1086/593211", "10.1086/599319", "10.1002/jmv.21056", _x000D_
"10.1128/JCM.00235-07", "10.1111/j.1365-2036.2008.03679.x", "10.1016/j.trstmh.2006.05.003", "10.1128/JCM.43.4.1684-1688.2005", "10.1002/jmv.2067", "10.1073/pnas.94.18.9860", "10.1016/j.tvjl.2006.11.018", "10.1590/S1517-83822005000300004", "10.1002/jmv.20741", "10.1099/vir.0.18918-0", "10.1099/vir.0.82613-0", "10.4315/0362-028X-70.12.2889", "10.1128/JCM.40.1.117-122.2002", "10.1080/00365540500321470", "10.1016/j.jviromet.2009.10.019", NA, "10.3201/eid1711.110616", "10.1016/j.jviromet.2005.07.004", _x000D_
NA, NA, "10.2307/2283947", NA, "10.1016/j.vetmic.2008.04.028", "10.1016/j.vetmic.2010.05.002", "10.1016/j.vetmic.2010.12.007", NA, "10.1016/j.ijfoodmicro.2010.02.016", "10.1002/jmv.21647", "10.1086/655899", "10.3201/eid1501.080296", "10.1002/rmv.482", "10.1099/vir.0.19242-0"), volume = c(NA, "1", NA, "358", "358", "3", "298", "362", "11", "202", "198", "200", "80", "45", "27", "101", "43", "65", "94", "175", "36", "78", "84", "88", "70", "40", "38", "163", NA, NA, "131", NA, "37", "66", NA, "132", _x000D_
NA, "149", "5", "139", "82", "202", "15", "16", "84"), journal.title = c(NA, "Exp Rev Mol Med", NA, "N Engl J Med", "N Engl J Med", "Bull Epidémiol Hebd", "Feuill Biol", "Lancet", "Emerg Infect Dis", "J Infect Dis", "J Infect Dis", "J Infect Dis", "J Med Virol", "J Clin Microbiol", "Aliment Pharmacol Ther", "Trans R Soc Trop Med Hyg", "J Clin Microbiol", "J Med Virol", "Proc Natl Acad Sci USA", "Vet J", "Braz J Microbiol", "J Med Virol", "J Gen Virol", "J Gen Virol", "J Food Prot", "J Clin Microbiol", _x000D_
"Scand J Infect Dis", "J Virol Methods", NA, NA, "J Virol Methods", NA, "Sankhy", "J Am Stat Assoc", NA, "Vet Microbiol", "Vet Microbiol", "Vet Microbiol", "BMC Vet Res", "Int J Food Microbiol", "J Med Virol", "J Infect Dis", "Emerg Infect Dis", "Rev Med Virol", "J Gen Virol"), issue = c(NA, NA, NA, NA, "8", "1–32", NA, "9381", "12", "6", "12", "1", "2", "6", "11", "3", "4", "3", "18", "1", "3", "12", "4", "3", "12", "1", "1", "2", NA, NA, "1", NA, NA, NA, NA, "1–2", NA, NA, "7", "3", "1", "6", _x000D_
"1", "1", "9"), unstructured = c(NA, NA, NA, NA, NA, NA, NA, NA, NA, NA, NA, NA, NA, NA, NA, NA, NA, NA, NA, NA, NA, NA, NA, NA, NA, NA, NA, NA, NA, "Bouquet J, Tessé S, Lunazzi A, Eloit M, Rose N, Nicand E, Pavio N. Close similarity between sequences of Hepatitis E Virus recovered from Human and Swine in France between 2008 and 2009. Emerg Infect Dis 2011, in press.", NA, NA, NA, NA, NA, NA, NA, NA, NA, NA, NA, NA, NA, NA, NA))</t>
  </si>
  <si>
    <t>S0147957111000579</t>
  </si>
  <si>
    <t>10.1016/j.tvjl.2006.11.018</t>
  </si>
  <si>
    <t>130-132</t>
  </si>
  <si>
    <t>Distribution of hepatitis E virus infection and its prevalence in pigs on commercial farms in Spain</t>
  </si>
  <si>
    <t>list(given = c("C.", "E.", "B.", "N.", "M."), family = c("Seminati", "Mateu", "Peralta", "de Deus", "Martin"), sequence = c("first", "additional", "additional", "additional", "additional"))</t>
  </si>
  <si>
    <t>list(URL = c("https://api.elsevier.com/content/article/PII:S1090023306002589?httpAccept=text/xml", "https://api.elsevier.com/content/article/PII:S1090023306002589?httpAccept=text/plain"), content.type = c("text/xml", "text/plain"), content.version = c("vor", "vor"), intended.application = c("text-mining", "text-mining"))</t>
  </si>
  <si>
    <t>list(key = c("10.1016/j.tvjl.2006.11.018_bib1", "10.1016/j.tvjl.2006.11.018_bib2", "10.1016/j.tvjl.2006.11.018_bib3", "10.1016/j.tvjl.2006.11.018_bib4", "10.1016/j.tvjl.2006.11.018_bib5", "10.1016/j.tvjl.2006.11.018_bib6", "10.1016/j.tvjl.2006.11.018_bib7", "10.1016/j.tvjl.2006.11.018_bib8", "10.1016/j.tvjl.2006.11.018_bib9"), doi.asserted.by = c("crossref", "crossref", "crossref", "crossref", "crossref", "crossref", NA, "crossref", "crossref"), first.page = c("126", "448", "944", "9860", "3321", _x000D_
"826", "1931", "657", "356"), DOI = c("10.1016/j.jhep.2004.03.013", "10.3201/eid0904.020351", "10.1086/378074", "10.1073/pnas.94.18.9860", "10.1099/vir.0.81394-0", "10.1016/S0168-8278(00)80316-5", NA, "10.1016/S1286-4579(02)01584-8", "10.1002/(SICI)1096-9071(199904)57:4&lt;356::AID-JMV5&gt;3.0.CO;2-D"), article.title = c("Sporadic cases of acute autochthonous hepatitis E in Spain", "Hepatitis E virus epidemiology in industrialized countries", "Severe hepatitis E virus infection after ingestion of uncooked liver from a wild boar", _x000D_
"A novel virus in swine is closely related to the human hepatitis E virus", "Analysis of the full-length genome of hepatitis E virus isolates obtained from wild boars in Japan", "HEV identified in serum from humans with acute hepatitis and in sewage of animal origin in Spain", "Identification of distinct genotypes of hepatitis E virus in a Japanese patient with acute hepatitis who had not travelled abroad", "Hepatitis E: an overview", "Identification of a novel variant of Hepatitis E virus in Italy"_x000D_
), volume = c("41", "9", "188", "94", "86", "33", "83", "4", "57"), author = c("Buti", "Clemente-Casares", "Matsuda", "Meng", "Nishizawa", "Pina", "Takahashi", "Worm", "Zanetti"), year = c("2004", "2003", "2003", "1997", "2005", "2000", "2002", "2002", "1999"), journal.title = c("Journal of Hepatology", "Emerging Infectious Diseases", "Jounal of Infectious Diseases", "Proceedings of the National Academy of Science USA", "Journal of General Virology", "Journal of Hepatology", "Journal of Infectious Diseases", _x000D_
"Microbes and Infection", "Journal of Medical Virology"))</t>
  </si>
  <si>
    <t>S1090023306002589</t>
  </si>
  <si>
    <t>list(DOI = "10.13039/501100006473", name = "Ministerio de Ciencia Tecnología y Telecomunicaciones", doi.asserted.by = "publisher", id.id = "10.13039/501100006473", id.id.type = "DOI", id.asserted.by = "publisher")</t>
  </si>
  <si>
    <t>list(date = c("2008-01-01", "2008-01-01", "2008-01-01", "2008-01-01", "2008-01-01", "2008-01-01", "2008-01-01"), content.version = c("tdm", "tdm", "stm-asf", "stm-asf", "stm-asf", "stm-asf", "stm-asf"), delay.in.days = c(0, 0, 0, 0, 0, 0, 0), URL = c("https://www.elsevier.com/tdm/userlicense/1.0/", "https://www.elsevier.com/legal/tdmrep-license", "https://doi.org/10.15223/policy-017", "https://doi.org/10.15223/policy-037", "https://doi.org/10.15223/policy-012", "https://doi.org/10.15223/policy-029", _x000D_
"https://doi.org/10.15223/policy-004"))</t>
  </si>
  <si>
    <t>list(value = c("Elsevier", "Distribution of hepatitis E virus infection and its prevalence in pigs on commercial farms in Spain", "The Veterinary Journal", "https://doi.org/10.1016/j.tvjl.2006.11.018", "article", "Copyright © 2006 Elsevier Ltd. All rights reserved."), name = c("publisher", "articletitle", "journaltitle", "articlelink", "content_type", "copyright"), label = c("This article is maintained by", "Article Title", "Journal Title", "CrossRef DOI link to publisher maintained version", "Content Type", _x000D_
"Copyright"))</t>
  </si>
  <si>
    <t>10.4315/0362-028x.jfp-13-302</t>
  </si>
  <si>
    <t>640-642</t>
  </si>
  <si>
    <t>Seroprevalence of Hepatitis E Virus in Pigs from Different Farming Systems in The Netherlands</t>
  </si>
  <si>
    <t>https://doi.org/10.4315/0362-028x.jfp-13-302</t>
  </si>
  <si>
    <t>list(given = c("S.A.", "M.", "J.W.", "A.M.", "C.B.E.M."), family = c("Rutjes", "Bouwknegt", "Van Der Giessen", "De Roda Husman", "Reusken"), sequence = c("first", "additional", "additional", "additional", "additional"))</t>
  </si>
  <si>
    <t>list(URL = c("https://api.elsevier.com/content/article/PII:S0362028X23062026?httpAccept=text/xml", "https://api.elsevier.com/content/article/PII:S0362028X23062026?httpAccept=text/plain", "http://meridian.allenpress.com/jfp/article-pdf/77/4/640/1684285/0362-028x_jfp-13-302.pdf", "http://meridian.allenpress.com/jfp/article-pdf/77/4/640/1684285/0362-028x_jfp-13-302.pdf"), content.type = c("text/xml", "text/plain", "application/pdf", "unspecified"), content.version = c("vor", "vor", "vor", "vor"), intended.application = c("text-mining", _x000D_
"text-mining", "syndication", "similarity-checking"))</t>
  </si>
  <si>
    <t>list(key = c("10.4315/0362-028X.JFP-13-302_bb0010", "10.4315/0362-028X.JFP-13-302_bb0015", "10.4315/0362-028X.JFP-13-302_bb0020", "10.4315/0362-028X.JFP-13-302_bb0025", "10.4315/0362-028X.JFP-13-302_bb0030", "10.4315/0362-028X.JFP-13-302_bb0035", "10.4315/0362-028X.JFP-13-302_bb0040", "10.4315/0362-028X.JFP-13-302_bb0045", "10.4315/0362-028X.JFP-13-302_bb0050", "10.4315/0362-028X.JFP-13-302_bb0055", "10.4315/0362-028X.JFP-13-302_bb0060"), unstructured = c("Centraal Bureau voor de Statistiek. Available at: http://statline.cbs.nl/StatWeb/selection/default.aspx?VW=T&amp;DM=SLNL&amp;PA=81517NED&amp;D1=379&amp;D2=a&amp;D3=l&amp;HDR=T,G2,G1. Accessed 13 August 2012.", _x000D_
NA, NA, NA, NA, NA, NA, NA, "Voedsel en Warenautoriteit. 2004. Biologische landbouw in Neder-land: ketenstructuur en voedselveiligheid van dierlijke producten Project nr: OT03H011. Available at: www.vwa.nl/txmpub/files/?p_ file_id=10566. Accessed 20 December 2013.", NA, NA), doi.asserted.by = c(NA, "crossref", "crossref", "crossref", "crossref", "crossref", "crossref", "crossref", NA, NA, "crossref"), first.page = c(NA, "e22673", "1151", "23", "419", "112", "381", "197", NA, NA, "e33480"), DOI = c(NA, _x000D_
"10.1371/journal.pone.0022673", "10.1128/CVI.00186-07", "10.1016/j.virusres.2011.01.016", "10.1016/j.cimid.2011.07.003", "10.1016/j.jviromet.2007.01.030", "10.3201/eid1503.071472", "10.1016/j.jviromet.2010.05.014", NA, NA, "10.1371/journal.pone.0033480"), article.title = c(NA, "First isolation of hepatitis E virus genotype 4 in Europe through swine surveillance in the Netherlands and Belgium", "Double-antigen enzyme-linked immunosorbent assay for detection of hepatitis virus-specific antibodies in human or swine sera", _x000D_
"From barnyard to food table: the omnipresence of hepatitis E virus and risk for zoonotic infection and food safety", "High prevalence of Hepatitis E virus in French domestic pigs", "Increased hepatitis E virus prevalence on Dutch pig farms from 33% to 55% by using appropriate internal quality controls for RT-PCR", "Sources of hepatitis E virus genotype 3 in the Netherlands", "Seroprevalence and molecular detection of hepatitis E virus in wild boar and red deer in The Netherlands", NA, NA, "Prevalence of hepatitis E virus in swine fed on kitchen residue"_x000D_
), volume = c(NA, "6", "15", "161", "34", "143", "15", "168", NA, NA, "7"), author = c(NA, "Hakze-van der Honing", "Hu", "Meng", "Rose", "Rutjes", "Rutjes", "Rutjes", NA, "Wolfinger", "Xiao"), year = c(NA, "2011", "2008", "2011", "2011", "2007", "2009", "2010", NA, "2000", "2012"), journal.title = c(NA, "PLoS One", "Clin. Vaccine Immunol.", "Virus Res.", "Comp. Immunol. Microbiol. Infect. Dis.", "J. Virol. Methods", "Emerg. Infect. Dis.", "J. Virol. Methods", NA, NA, "PLoS One"), series.title = c(NA, _x000D_
NA, NA, NA, NA, NA, NA, NA, NA, "Fitting non-linear mixed models with the new NLMIXED procedure. Technical Report", NA))</t>
  </si>
  <si>
    <t>S0362028X23062026</t>
  </si>
  <si>
    <t>list(date = c("2014-04-01", "2022-12-01"), content.version = c("tdm", "vor"), delay.in.days = c(0, 3166), URL = c("https://www.elsevier.com/tdm/userlicense/1.0/", "http://www.elsevier.com/open-access/userlicense/1.0/"))</t>
  </si>
  <si>
    <t>list(value = c("Elsevier", "Seroprevalence of Hepatitis E Virus in Pigs from Different Farming Systems in The Netherlands", "Journal of Food Protection", "https://doi.org/10.4315/0362-028X.JFP-13-302", "article", "Copyright © 2014 International Association for Food Protection. Published by Elsevier Inc."), name = c("publisher", "articletitle", "journaltitle", "articlelink", "content_type", "copyright"), label = c("This article is maintained by", "Article Title", "Journal Title", "CrossRef DOI link to publisher maintained version", _x000D_
"Content Type", "Copyright"))</t>
  </si>
  <si>
    <t>2010-11</t>
  </si>
  <si>
    <t>10.1016/j.vetmic.2010.05.002</t>
  </si>
  <si>
    <t>144-149</t>
  </si>
  <si>
    <t>Hepatitis E virus is highly prevalent in the Danish pig population</t>
  </si>
  <si>
    <t>list(given = c("Solvej Ø.", "Charlotte K.", "Nilsa", "Joaquim", "Lars E."), family = c("Breum", "Hjulsager", "de Deus", "Segalés", "Larsen"), sequence = c("first", "additional", "additional", "additional", "additional"))</t>
  </si>
  <si>
    <t>list(URL = c("https://api.elsevier.com/content/article/PII:S0378113510002221?httpAccept=text/xml", "https://api.elsevier.com/content/article/PII:S0378113510002221?httpAccept=text/plain"), content.type = c("text/xml", "text/plain"), content.version = c("vor", "vor"), intended.application = c("text-mining", "text-mining"))</t>
  </si>
  <si>
    <t>list(key = c("10.1016/j.vetmic.2010.05.002_bib1", "10.1016/j.vetmic.2010.05.002_bib2", "10.1016/j.vetmic.2010.05.002_bib3", "10.1016/j.vetmic.2010.05.002_bib4", "10.1016/j.vetmic.2010.05.002_bib5", "10.1016/j.vetmic.2010.05.002_bib6", "10.1016/j.vetmic.2010.05.002_bib7", "10.1016/j.vetmic.2010.05.002_bib8", "10.1016/j.vetmic.2010.05.002_bib9", "10.1016/j.vetmic.2010.05.002_bib10", "10.1016/j.vetmic.2010.05.002_bib11", "10.1016/j.vetmic.2010.05.002_bib12", "10.1016/j.vetmic.2010.05.002_bib13", "10.1016/j.vetmic.2010.05.002_bib14", _x000D_
"10.1016/j.vetmic.2010.05.002_bib15", "10.1016/j.vetmic.2010.05.002_bib16", "10.1016/j.vetmic.2010.05.002_bib17", "10.1016/j.vetmic.2010.05.002_bib18", "10.1016/j.vetmic.2010.05.002_bib19", "10.1016/j.vetmic.2010.05.002_bib20", "10.1016/j.vetmic.2010.05.002_bib21", "10.1016/j.vetmic.2010.05.002_bib22", "10.1016/j.vetmic.2010.05.002_bib23", "10.1016/j.vetmic.2010.05.002_bib24", "10.1016/j.vetmic.2010.05.002_bib25", "10.1016/j.vetmic.2010.05.002_bib26", "10.1016/j.vetmic.2010.05.002_bib27", "10.1016/j.vetmic.2010.05.002_bib28", _x000D_
"10.1016/j.vetmic.2010.05.002_bib29", "10.1016/j.vetmic.2010.05.002_bib30", "10.1016/j.vetmic.2010.05.002_bib31", "10.1016/j.vetmic.2010.05.002_bib32", "10.1016/j.vetmic.2010.05.002_bib33", "10.1016/j.vetmic.2010.05.002_bib34", "10.1016/j.vetmic.2010.05.002_bib35", "10.1016/j.vetmic.2010.05.002_bib36", "10.1016/j.vetmic.2010.05.002_bib37"), first.page = c("165", "223", "863", "567", "40", "2889", "139", "664", "698", "105", "19", "47", "851", "912", "236", "1012", "918", "1326", "1166", "303", "240", _x000D_
"160", "1682", "289", "9714", "9860", "1245", NA, "151", "2005", "277", "112", "381", "94", "130", "371", "2351"), article.title = c("A high hepatitis E virus (HEV) seroprevalence among unpaid blood donors and haemodialysis patients in Egypt", "Evidence for the presence of hepatitis E virus in pigs in the United Kingdom", "Sequence analysis and comparison of avian hepatitis E viruses from Australia and Europe indicate the existence of different genotypes", "Bayesian estimation of hepatitis E virus seroprevalence for populations with different exposure levels to swine in The Netherlands", _x000D_
"Estimation of hepatitis E virus transmission among pigs due to contact-exposure", "Hepatitis E virus RNA in commercial porcine livers in The Netherlands", "African strains of hepatitis E virus that are distinct from Asian strains", "Hepatitis E virus genotype 3 and sporadically also genotype 1 circulate in the population of Catalonia, Spain", "Hepatitis E: an emerging infection in developed countries", "Detection of hepatitis E virus in liver, mesenteric lymph node, serum, bile and faeces of naturally infected pigs affected by different pathological conditions", _x000D_
"Hepatitis E virus infection dynamics and organic distribution in naturally infected pigs in a farrow-to-finish farm", "Widespread diffusion of genotype 3 hepatitis E virus among farming swine in Northern Italy", "Hepevirus", "Detection and characterization of infectious Hepatitis E virus from commercial pig livers sold in local grocery stores in the USA", "Prevalence and genetic characterization of hepatitis E virus in paired samples of feces and serum from naturally infected pigs", "Occupational exposure to Hepatitis E Virus (HEV) in swine workers", _x000D_
"Comparative pathogenesis of infection of pigs with Hepatitis E Viruses recovered from a pig and a human", "Detection by reverse transcription-PCR and genetic characterization of field isolates of swine hepatitis E virus from pigs in different geographic regions of the United States", "Non-travel-associated hepatitis E in England and Wales: demographic, clinical, and molecular epidemiological characteristics", "Experimental infection of pregnant gilts with swine hepatitis E virus", "Hepatitis E in pregnancy", _x000D_
"Presence of hepatitis E virus in a naturally infected swine herd from nursery to slaughter", "Seroprevalence of hepatitis E virus infection, rural southern People's Republic of China", "High prevalence of anti-hepatitis E virus antibodies in blood donors from South West France", "Genetic and experimental evidence for cross-species infection by swine hepatitis E virus", "A novel virus in swine is closely related to the human hepatitis E virus", "Characterization of Japanese swine and human hepatitis E virus isolates of genotype IV with 99% identity over the entire genome", _x000D_
"Endemic Hepatitis E in two Nordic countries", "Hepatitis E virus", "Development of a novel quantitative real-time RT-PCR assay for the simultaneous detection of all serotypes of foot-and-mouth disease virus", "Characterization and zoonotic potential of endemic hepatitis E virus (HEV) strains in humans and animals in Hungary", "Increased hepatitis E virus prevalence on Dutch pig farms from 33 to 55% by using appropriate internal quality controls for RT-PCR", "Sources of hepatitis E virus genotype 3 in The Netherlands", _x000D_
"A SYBR Green RT-PCR assay in single tube to detect human and bovine noroviruses and control for inhibition", "Distribution of hepatitis E virus infection and its prevalence in pigs on commercial farms in Spain", "Zoonotic transmission of hepatitis E virus from deer to human beings", "Sporadic acute or fulminant hepatitis E in Hokkaido, Japan, may be food-borne, as suggested by the presence of hepatitis E virus in pig liver as food"), volume = c("73", "154", "90", "136", "39", "70", "53", "7", "8", _x000D_
"119", "132", "132", NA, "88", "71", "78", "39", "40", "192", "67", "85", "117", "12", "80", "72", "94", "84", "14", "17", "148", "44", "143", "15", "5", "175", "362", "84"), author = c("Abdel Hady", "Banks", "Bilic", "Bouwknegt", "Bouwknegt", "Bouwknegt", "Chatterjee", "Clemente-Casares", "Dalton", "de Deus", "de Deus", "Di Bartolo", "Emerson", "Feagins", "Fernández-Barredo", "Galiana", "Halbur", "Huang", "Ijaz", "Kasorndorkbua", "Kumar", "Leblanc", "Li", "Mansuy", "Meng", "Meng", "Nishizawa", _x000D_
"Norder", "Panda", "Rasmussen", "Reuter", "Rutjes", "Rutjes", "Scipioni", "Seminati", "Tei", "Yazaki"), year = c("1998", "2004", "2009", "2008", "2008", "2007", "1997", "2009", "2008", "2007", "2008", "2008", "2004", "2007", "2007", "2008", "2001", "2002", "2005", "2003", "2004", "2007", "2006", "2008", "1998", "1997", "2003", "2009", "2007", "2003", "2009", "2007", "2009", "2008", "2008", "2003", "2003"), journal.title = c("J. Egypt. Public Health Assoc.", "Vet. Rec.", "J. Gen. Virol.", "Epidemiol. Infect.", _x000D_
"Vet. Res.", "J. Food Prot.", "J. Med. Virol.", "J. Water Health", "Lancet Infect. Dis.", "Vet. Microbiol.", "Vet. Microbiol.", "Vet. Microbiol.", NA, "J. Gen. Virol.", "Can. J. Vet. Res.", "Am. J. Trop. Med. Hyg.", "J. Clin. Microbiol.", "J. Clin. Microbiol.", "J. Infect. Dis.", "Can. J. Vet. Res.", "Int. J. Gynaecol. Obstet.", "Int. J. Food Microbiol.", "Emerg. Infect. Dis.", "J. Med. Virol.", "J. Virol.", "Proc. Natl. Acad. Sci. U.S.A.", "J. Gen. Virol.", "Eurosurveillance", "Rev. Med. Virol.", _x000D_
"Arch. Virol.", "J. Clin. Virol.", "J. Virol. Methods", "Emerg. Infect. Dis.", "Virol. J.", "Vet. J.", "Lancet", "J. Gen. Virol."), doi.asserted.by = c(NA, "crossref", "crossref", "crossref", "crossref", "crossref", "crossref", "crossref", "crossref", "crossref", "crossref", "crossref", NA, "crossref", NA, "crossref", "crossref", "crossref", "crossref", NA, "crossref", "crossref", "crossref", "crossref", "crossref", "crossref", "crossref", "crossref", "crossref", "crossref", "crossref", "crossref", _x000D_
"crossref", "crossref", "crossref", "crossref", "crossref"), DOI = c(NA, "10.1136/vr.154.8.223", "10.1099/vir.0.007179-0", "10.1017/S0950268807008941", "10.1051/vetres:2008017", "10.4315/0362-028X-70.12.2889", "10.1002/(SICI)1096-9071(199710)53:2&lt;139::AID-JMV5&gt;3.0.CO;2-A", "10.2166/wh.2009.120", "10.1016/S1473-3099(08)70255-X", "10.1016/j.vetmic.2006.08.027", "10.1016/j.vetmic.2008.04.036", "10.1016/j.vetmic.2008.04.028", NA, "10.1099/vir.0.82613-0", NA, "10.4269/ajtmh.2008.78.1012", "10.1128/JCM.39.3.918-923.2001", _x000D_
"10.1128/JCM.40.4.1326-1332.2002", "10.1086/444396", NA, "10.1016/j.ijgo.2003.11.018", "10.1016/j.ijfoodmicro.2007.03.008", "10.3201/eid1211.060332", "10.1002/jmv.21056", "10.1128/JVI.72.12.9714-9721.1998", "10.1073/pnas.94.18.9860", "10.1099/vir.0.19052-0", "10.2807/ese.14.19.19211-en", "10.1002/rmv.522", "10.1007/s00705-003-0145-2", "10.1016/j.jcv.2009.01.008", "10.1016/j.jviromet.2007.01.030", "10.3201/eid1503.071472", "10.1186/1743-422X-5-94", "10.1016/j.tvjl.2006.11.018", "10.1016/S0140-6736(03)14025-1", _x000D_
"10.1099/vir.0.19242-0"), series.title = c(NA, NA, NA, NA, NA, NA, NA, NA, NA, NA, NA, NA, "Virus Taxonomy, VIIIth Report of the ICTV", NA, NA, NA, NA, NA, NA, NA, NA, NA, NA, NA, NA, NA, NA, NA, NA, NA, NA, NA, NA, NA, NA, NA, NA), issue = c(NA, NA, NA, NA, NA, NA, NA, NA, NA, NA, NA, NA, NA, NA, NA, NA, NA, NA, NA, NA, NA, NA, NA, NA, NA, NA, NA, "19", NA, NA, NA, NA, NA, NA, NA, NA, NA))</t>
  </si>
  <si>
    <t>S0378113510002221</t>
  </si>
  <si>
    <t>list(date = "2010-11-01", content.version = "tdm", delay.in.days = 0, URL = "https://www.elsevier.com/tdm/userlicense/1.0/")</t>
  </si>
  <si>
    <t>2016-08</t>
  </si>
  <si>
    <t>10.1016/j.vetmic.2016.06.006</t>
  </si>
  <si>
    <t>10-20</t>
  </si>
  <si>
    <t>Factors associated with herd-level PRRSV infection and age-time to seroconversion in farrow-to-finish herds</t>
  </si>
  <si>
    <t>list(given = c("C.", "C.", "B.", "G.", "N."), family = c("Fablet", "Marois-Créhan", "Grasland", "Simon", "Rose"), sequence = c("first", "additional", "additional", "additional", "additional"), ORCID = c(NA, NA, NA, "https://orcid.org/0000-0003-1099-5075", NA), authenticated.orcid = c(NA, NA, NA, FALSE, NA))</t>
  </si>
  <si>
    <t>list(URL = c("https://api.elsevier.com/content/article/PII:S0378113516301614?httpAccept=text/xml", "https://api.elsevier.com/content/article/PII:S0378113516301614?httpAccept=text/plain"), content.type = c("text/xml", "text/plain"), content.version = c("vor", "vor"), intended.application = c("text-mining", "text-mining"))</t>
  </si>
  <si>
    <t>list(year = c("2010", "1997", "2004", "2012", "1995", "2001", "1995", "2009", "2010", "2014", "2003", "1996", "2008", "2010", "2009", "2010", "2012", "2012", "2013", "2004", "1994", "2002", "2013", "2000", "2005", "2009", "2011", "1989", "1995", "2014", "1998", "2011", "2013", "2012", "1998", "1999", "2010", "2004", "2002", "2010", "2005", "1997", "2000", "2012", "2002", "2002", "2004", "2003", "2012", "1998", "1997", "2015", "1998", "1994", "2000", "2003"), author = c("Agreste", "Baysinger", "Beloeil", _x000D_
"Charpin", "Christopher-Hennings", "de Groot", "Dee", "Dee", "Dee", "Dobrescu", "Dohoo", "Done", "Evans", "Evans", "Fablet", "Fablet", "Fablet", "Fablet", "Fablet", "Firkins", "Freese", "Gardner", "Geldhof", "Goldberg", "Grasland", "grosse Beilage", "Hervé", "Hosmer", "Houben", "Hu", "Kranker", "Kyriakis", "Kyriakis", "Lambert", "Madec", "Maes", "Marois", "Merlot", "Mortensen", "Murtaugh", "Neumann", "Nodelijk", "Nodelijk", "Opriessnig", "Otake", "Otake", "Otake", "Rose", "Rose", "Rossow", "Sørensen", _x000D_
"Salines", "Stärk", "Swenson", "Weigel", "Wills"), series.title = c("La statistique, l’évaluation et la prospective agricole: données en ligne", NA, NA, NA, NA, NA, NA, NA, NA, NA, "Veterinary Epidemiologic Research", NA, NA, NA, "Sustainable Animal Production", NA, NA, NA, NA, NA, NA, NA, NA, NA, NA, NA, "Estimation de la séroprévalence des virus influenza chez le porc charcutier en France en 2008–2009", "Applied Logistic Regression", NA, NA, NA, NA, NA, NA, NA, NA, NA, NA, NA, NA, NA, _x000D_
NA, NA, NA, NA, NA, NA, NA, NA, NA, NA, NA, NA, NA, NA, NA), key = c("10.1016/j.vetmic.2016.06.006_bib0005", "10.1016/j.vetmic.2016.06.006_bib0010", "10.1016/j.vetmic.2016.06.006_bib0015", "10.1016/j.vetmic.2016.06.006_bib0020", "10.1016/j.vetmic.2016.06.006_bib0025", "10.1016/j.vetmic.2016.06.006_bib0030", "10.1016/j.vetmic.2016.06.006_bib0035", "10.1016/j.vetmic.2016.06.006_bib0040", "10.1016/j.vetmic.2016.06.006_bib0045", "10.1016/j.vetmic.2016.06.006_bib0050", "10.1016/j.vetmic.2016.06.006_bib0055", _x000D_
"10.1016/j.vetmic.2016.06.006_bib0060", "10.1016/j.vetmic.2016.06.006_bib0065", "10.1016/j.vetmic.2016.06.006_bib0070", "10.1016/j.vetmic.2016.06.006_bib0075", "10.1016/j.vetmic.2016.06.006_bib0080", "10.1016/j.vetmic.2016.06.006_bib0085", "10.1016/j.vetmic.2016.06.006_bib0090", "10.1016/j.vetmic.2016.06.006_bib0095", "10.1016/j.vetmic.2016.06.006_bib0100", "10.1016/j.vetmic.2016.06.006_bib0105", "10.1016/j.vetmic.2016.06.006_bib0110", "10.1016/j.vetmic.2016.06.006_bib0115", "10.1016/j.vetmic.2016.06.006_bib0120", _x000D_
"10.1016/j.vetmic.2016.06.006_bib0125", "10.1016/j.vetmic.2016.06.006_bib0130", "10.1016/j.vetmic.2016.06.006_bib0135", "10.1016/j.vetmic.2016.06.006_bib0140", "10.1016/j.vetmic.2016.06.006_bib0145", "10.1016/j.vetmic.2016.06.006_bib0150", "10.1016/j.vetmic.2016.06.006_bib0155", "10.1016/j.vetmic.2016.06.006_bib0160", "10.1016/j.vetmic.2016.06.006_bib0165", "10.1016/j.vetmic.2016.06.006_bib0170", "10.1016/j.vetmic.2016.06.006_bib0175", "10.1016/j.vetmic.2016.06.006_bib0180", "10.1016/j.vetmic.2016.06.006_bib0185", _x000D_
"10.1016/j.vetmic.2016.06.006_bib0190", "10.1016/j.vetmic.2016.06.006_bib0195", "10.1016/j.vetmic.2016.06.006_bib0200", "10.1016/j.vetmic.2016.06.006_bib0205", "10.1016/j.vetmic.2016.06.006_bib0210", "10.1016/j.vetmic.2016.06.006_bib0215", "10.1016/j.vetmic.2016.06.006_bib0220", "10.1016/j.vetmic.2016.06.006_bib0225", "10.1016/j.vetmic.2016.06.006_bib0230", "10.1016/j.vetmic.2016.06.006_bib0235", "10.1016/j.vetmic.2016.06.006_bib0240", "10.1016/j.vetmic.2016.06.006_bib0245", "10.1016/j.vetmic.2016.06.006_bib0250", _x000D_
"10.1016/j.vetmic.2016.06.006_bib0255", "10.1016/j.vetmic.2016.06.006_bib0260", "10.1016/j.vetmic.2016.06.006_bib0265", "10.1016/j.vetmic.2016.06.006_bib0270", "10.1016/j.vetmic.2016.06.006_bib0275", "10.1016/j.vetmic.2016.06.006_bib0280"), first.page = c(NA, "179", "103", "69", "456", "145", "64", "39", "177", "18", "706", "153", "48", "248", "269", "238", "271", "152", "257", "23", "13", "43", "260", "293", "685", "255", "281", "307", "209", "109", "21", "93", "543", "84", "53", "341", "1523", _x000D_
"255", "83", "18", "385", "21", "173", "133", "804", "59", "80", "209", "78", "1", "23", "55", "3", "1943", "87", "58"), article.title = c(NA, "Risk factors associated with endemic reproductive deficiencies caused by PRRSV infection", "Risk factors for Salmonella enterica subsp. enterica shedding by market-age pigs in French farrow-to-finish herds", "Infectiousness of pigs infected by the Porcine Reproductive and Respiratory Syndrome virus (PRRSV) is time-dependent", "Persistence of Porcine Reproductive and Respiratory Syndrome Virus in serum and semen of adult boars", _x000D_
"Long-term effects of social stress on antiviral immunity in pigs", "Controlling the spread of PRRS virus in the breeding herd through management of the gilt pool", "Evidence of long distance airborne transport of porcine reproductive and respiratory syndrome virus and Mycoplasma hyopneumoniae", "Use of a production region model to assess the efficacy of various air filtration systems for preventing airborne transmission of porcine reproductive and respiratory syndrome virus and Mycoplasma hyopneumoniae: results from a 2-year study", _x000D_
"In vitro and ex vivo analyses of co-infections with swine influenza and porcine reproductive and respiratory syndrome viruses", NA, "Porcine reproductive and respiratory syndrome (PRRS): a review, with emphasis on pathological, virological and diagnostic aspects", "Porcine reproductive and respiratory syndrome virus (PRRSV) in GB pig herds: farm characteristics associated with heterogeneity in seroprevalence", "A stochastic mathematical model of the within-herd transmission dynamics of porcine reproductive and respiratory syndrome virus (PRRSV): fade-out and persistence", _x000D_
"An overview of the impact of the environment on enzootic respiratory diseases in pigs", "Estimation of the sensitivity of four sampling methods for Mycoplasma hyopneumoniae detection in live pigs using a Bayesian approach", "Noninfectious factors associated with pneumonia and pleuritis in slaughtered pigs from 143 farrow-to-finish pig farms", "Infectious agents associated with respiratory diseases in 125 farrow-to-finish pig herds: a cross-sectional study", "Different herd level factors associated with H1N1 or H1N2 influenza virus infections in fattening pigs", _x000D_
"A retrospective study of risk factors for porcine reproductive and respiratory syndrome virus infection and clinical disease in swine herds in Illinois during the early years of the pandemic", "Cessation of porcine reproductive and respiratory syndrome (PRRS) virus spread in a commercial swine herd", "Empirical and theoretical evidence for herd size as a risk factor for swine diseases", "Antibody response and maternal immunity upon boosting PRRSV-immune sows with experimental farm-specific and commercial PRRSV vaccines", _x000D_
"Associations between genetics, farm characteristics and clinical disease in field outbreaks of porcine reproductive and respiratory syndrome virus", "Reproduction of PMWS in immunostimulated SPF piglets transfected with infectious cloned genomic DNA of type 2 porcine circovirus", "Seroprevalence and risk factors associated with seropositivity in sows from 67 herds in north-west Germany infected with Mycoplasma hyopneumoniae", NA, NA, "Pattern of infection with the porcine reproductive and respiratory syndrome virus on swine farms in Belgium", _x000D_
"Porcine reproductive and respiratory syndrome virus vaccines: current status and strategies to a universal vaccine", "Experimental inoculation of swine at various stages of gestation with a Danish isolate of porcine reproductive and respiratory syndrome virus (PRRSV)", "Virological surveillance and preliminary antigenic characterization of influenza viruses in pigs in five European countries from 2006 to 2008", "Influenza A virus infection dynamics in swine farms in Belgium, France, Italy and Spain, 2006–2008", _x000D_
"Epidemiological investigations in regard to porcine reproductive and respiratory syndrome (PRRS) in Quebec, Canada. Part 2. Prevalence and risk factors in breeding sites", "Measurement of digestive disorders in the piglet at weaning and related risk factors", "Risk indicators for the seroprevalence of Mycoplasma hyopneumoniae, Porcine Influenza Viruses and Aujeszky’s disease virus in slaughter pigs from fattening pig herds", "Development of a quantitative Real-Time TaqMan PCR assay for determination of the minimal dose of Mycoplasma hyopneumoniae strain 116 required to induce pneumonia in SPF pigs", _x000D_
"Conséquences du stress sur la fonction immunitaire chez les animaux d’élevage", "Risk factors for infection of sow herds with porcine reproductive and respiratory syndrome (PRRS) virus", "The ever-expanding diversity of porcine reproductive and respiratory syndrome virus", "Assessment of the economic impact of porcine reproductive and respiratory syndrome on swine production in the United States", "Seroprevalence of porcine reproductive and respiratory syndrome virus in Dutch weaning pigs", _x000D_
"Introduction, persistence and fade-out of porcine reproductive and respiratory syndrome virus in a Dutch breeding herd: a mathematical analysis", "Polymicrobial respiratory disease in pigs", "Evaluation of aerosol transmission of porcine reproductive and respiratory syndrome virus under controlled field conditions", "Transmission of porcine reproductive and respiratory syndrome virus by fomites (boots and coveralls)", "Studies on the carriage and transmission of porcine reproductive and respiratory syndrome virus by individual houseflies (Musca domestica)", _x000D_
"Risk factors for porcine post-weaning multisystemic wasting syndrome (PMWS) in 149 French farrow-to-finish herds", "Epidemiology and transmission of porcine circovirus type 2 (PCV2)", "Porcine reproductive and respiratory syndrome", "Mycoplasma hyopneumoniae infection in pigs: duration of the disease and evaluation of four diagnostic assays", "Hepatitis E virus chronic infection of swine co-infected with Porcine Reproductive and Respiratory Syndrome Virus", "Risk factors for respiratory diseases in New Zealand pig herds", _x000D_
"Excretion of porcine reproductive and respiratory syndrome virus in semen after experimentally induced infection in boars", "Prevalence and risk factors for infection with Porcine Reproductive and Respiratory Syndrome Virus (PRRSV) in swine herds in Illinois (USA)", "Duration of infection and proportion of pigs persistently infected with porcine reproductive and respiratory syndrome virus"), volume = c(NA, "5", "63", "43", "7", "73", "3", "40", "154", "169", NA, "152", "4", "93", NA, "143", "104", _x000D_
"157", "112", "12", "2", "3", "167", "43", "36", "88", NA, NA, "42", "61", "61", "58", "162", "104", "35", "46", "108", "17", "53", "154", "227", "56", "124", "12", "150", "10", "154", "61", "164", "35", "54", "46", "46", "204", "31", "41"), journal.title = c(NA, "Swine Health Prod.", "Prev. Vet. Med.", "Vet. Res.", "J. Vet. Diagn. Investig.", "Physiol. Behav.", "J. Swine Health Prod.", "Vet. Res.", "Virus Res.", "Vet. Microbiol.", NA, "Br. Vet. J.", "BMC Vet. Res.", "Prev. Vet. Med.", NA, "Vet. Microbiol.", _x000D_
"Prev. Vet. Med.", "Vet. Microbiol.", "Prev. Vet. Med.", "J. Swine Health Prod.", "J. Swine Health Prod.", "Anim. Health Res. Rev.", "Vet. Microbiol.", "Prev. Vet. Med.", "Vet. Res.", "Prev. Vet. Med.", NA, NA, "Zentralbl. Veterinarmed. B", "Transbound. Emerg. Dis.", "Vet. Microbiol.", "Zoonoses Public Health", "Vet. Microbiol.", "Prev. Vet. Med.", "Prev. Vet. Med.", "J. Vet. Med. B", "J. Appl. Microbiol.", "INRA Prod. Anim.", "Prev. Vet. Med.", "Virus Res.", "J. Am. Vet. Med. Assoc.", "Vet. Microbiol.", _x000D_
"Epidemiol. Infect.", "Anim. Health Res. Rev.", "Vet. Rec.", "J. Swine Health Prod.", "Vet. Rec.", "Prev. Vet. Med.", "Virus Res.", "Vet. Pathol.", "Vet. Microbiol.", "Vet. Res.", "N. Z. Vet. J.", "J. Am. Vet. Med. Assoc.", "Vet. Res.", "J. Clin. Microbiol."), doi.asserted.by = c(NA, NA, "crossref", "crossref", "crossref", "crossref", NA, "crossref", "crossref", "crossref", NA, "crossref", "crossref", "crossref", NA, "crossref", "crossref", "crossref", "crossref", NA, NA, "crossref", "crossref", _x000D_
"crossref", "crossref", "crossref", NA, NA, NA, "crossref", "crossref", "crossref", "crossref", "crossref", "crossref", "crossref", "crossref", "crossref", "crossref", "crossref", "crossref", "crossref", "crossref", "crossref", "crossref", NA, "crossref", "crossref", "crossref", "crossref", "crossref", "crossref", "crossref", "crossref", "crossref", "crossref"), DOI = c(NA, NA, "10.1016/j.prevetmed.2004.01.010", "10.1186/1297-9716-43-69", "10.1177/104063879500700406", "10.1016/S0031-9384(01)00472-3", _x000D_
NA, "10.1051/vetres/2009022", "10.1016/j.virusres.2010.07.022", "10.1016/j.vetmic.2013.11.037", NA, "10.1016/S0007-1935(96)80071-6", "10.1186/1746-6148-4-48", "10.1016/j.prevetmed.2009.11.001", NA, "10.1016/j.vetmic.2009.12.001", "10.1016/j.prevetmed.2011.11.012", "10.1016/j.vetmic.2011.12.015", "10.1016/j.prevetmed.2013.07.006", NA, NA, "10.1079/AHRR200239", "10.1016/j.vetmic.2013.08.017", "10.1016/S0167-5877(99)00104-X", "10.1051/vetres:2005024", "10.1016/j.prevetmed.2008.10.005", NA, NA, NA, "10.1111/tbed.12016", _x000D_
"10.1016/S0378-1135(98)00176-X", "10.1111/j.1863-2378.2009.01301.x", "10.1016/j.vetmic.2012.11.014", "10.1016/j.prevetmed.2011.11.002", "10.1016/S0167-5877(97)00057-3", "10.1111/j.1439-0450.1999.tb01239.x", "10.1111/j.1365-2672.2009.04556.x", "10.20870/productions-animales.2004.17.4.3601", "10.1016/S0167-5877(01)00260-4", "10.1016/j.virusres.2010.08.015", "10.2460/javma.2005.227.385", "10.1016/S0378-1135(96)01349-1", "10.1017/S0950268899003246", "10.1017/S1466252311000120", "10.1136/vr.150.26.804", _x000D_
NA, "10.1136/vr.154.3.80", "10.1016/j.prevetmed.2003.07.003", "10.1016/j.virusres.2011.12.002", "10.1177/030098589803500101", "10.1016/S0378-1135(96)01266-7", "10.1186/s13567-015-0207-y", "10.1080/00480169.1998.36043", "10.2460/javma.1994.204.12.1943", "10.1051/vetres:2000069", "10.1128/JCM.41.1.58-62.2003"))</t>
  </si>
  <si>
    <t>S0378113516301614</t>
  </si>
  <si>
    <t>list(name = c("Regional Council of Brittany", "CRP regional swine committee’", "Boehringer Ingelheim Animal Health France", "Zoetis", "MSD"), DOI = c(NA, NA, NA, "10.13039/100012895", NA), doi.asserted.by = c(NA, NA, NA, "crossref", NA), id.id = c(NA, NA, NA, "10.13039/100012895", NA), id.id.type = c(NA, NA, NA, "DOI", NA), id.asserted.by = c(NA, NA, NA, "crossref", NA))</t>
  </si>
  <si>
    <t>list(date = "2016-08-01", content.version = "tdm", delay.in.days = 0, URL = "https://www.elsevier.com/tdm/userlicense/1.0/")</t>
  </si>
  <si>
    <t>list(value = c("Elsevier", "Factors associated with herd-level PRRSV infection and age-time to seroconversion in farrow-to-finish herds", "Veterinary Microbiology", "https://doi.org/10.1016/j.vetmic.2016.06.006", "article", "© 2016 Published by Elsevier B.V."), name = c("publisher", "articletitle", "journaltitle", "articlelink", "content_type", "copyright"), label = c("This article is maintained by", "Article Title", "Journal Title", "CrossRef DOI link to publisher maintained version", "Content Type", _x000D_
"Copyright"))</t>
  </si>
  <si>
    <t>10.3390/v14091944</t>
  </si>
  <si>
    <t>2022-08-31</t>
  </si>
  <si>
    <t>1944</t>
  </si>
  <si>
    <t>Porcine Reproductive and Respiratory Syndrome virus (PRRSv): A Cross-Sectional Study on ELISA Seronegative, Multivaccinated Sows</t>
  </si>
  <si>
    <t>&lt;jats:p&gt;Vaccination against Porcine Reproductive and Respiratory Syndrome virus (PRRSv) is widely used to control clinical disease, but the effectiveness appears in some cases to be suboptimal. Field reports have stated the presence of routinely PRRSv-vaccinated but ELISA seronegative sows: the ELISA non-responders. The real extent of this phenomenon (prevalence–origin–consequences) was not yet investigated. In this study, the prevalence of ELISA non-responders was assessed by measuring PRRSv-specific antibodies in 1400 sows, originating from 70 PRRSv-vaccinating sow herds, using IDEXX ELISA (ELISA 1) and CIVTEST E/S ELISA (ELISA 2). Neutralizing antibodies (NAbs) were quantified in a virus neutralization assay. Univariable logistic regression was used to identify herd risk factors for the presence of ELISA non-responders. The global prevalence of non-responders varied from 3.5% (ELISA 1) to 4.1% (ELISA 2), the herd-level prevalence was 40% and the within-herd prevalence ranged from 5% to 20% (ELISA 1) and from 5% to 30% (ELISA 2). The ELISA non-responders had significantly lower NAbs than the ELISA responders. Herds using the combination of one modified live vaccine and one killed vaccine had a significantly reduced risk of having ELISA non-responders. A first assessment of the prevalence and possible consequences of ELISA non-responders has been provided by this study. The clinical importance, origin and underlying immunological mechanisms warrant further research.&lt;/jats:p&gt;</t>
  </si>
  <si>
    <t>list(ORCID = c("https://orcid.org/0000-0002-3721-274X", "https://orcid.org/0000-0001-9781-5289", NA, "https://orcid.org/0000-0002-9163-9381", NA), authenticated.orcid = c(FALSE, FALSE, NA, FALSE, NA), given = c("Jorian", "Marylène", "Ann Brigitte", "Xavier", "Dominiek"), family = c("Fiers", "Tignon", "Cay", "Simons", "Maes"), sequence = c("first", "additional", "additional", "additional", "additional"), affiliation1.name = c("Unit Viral Re-emerging, Enzootic and Bee diseases, Department Infectious diseases in animals, Sciensano, Groeselenbergstraat 99, 1066 Ukkel, Belgium", _x000D_
NA, NA, NA, NA), affiliation2.name = c("Unit of Porcine Health Management, Department of Reproduction, Obstetrics and Herd Health, Faculty of Veterinary Medicine, Ghent University, Salisburylaan 133, 9820 Merelbeke, Belgium", NA, NA, NA, NA), affiliation.name = c(NA, "Unit Viral Re-emerging, Enzootic and Bee diseases, Department Infectious diseases in animals, Sciensano, Groeselenbergstraat 99, 1066 Ukkel, Belgium", "Unit Viral Re-emerging, Enzootic and Bee diseases, Department Infectious diseases in animals, Sciensano, Groeselenbergstraat 99, 1066 Ukkel, Belgium", _x000D_
"Unit Veterinary Epidemiology, Department Epidemiology and Public Health, Sciensano, Rue Ernest Blerot 1, 1070 Anderlecht, Belgium", "Unit of Porcine Health Management, Department of Reproduction, Obstetrics and Herd Health, Faculty of Veterinary Medicine, Ghent University, Salisburylaan 133, 9820 Merelbeke, Belgium"))</t>
  </si>
  <si>
    <t>list(URL = "https://www.mdpi.com/1999-4915/14/9/1944/pdf", content.type = "unspecified", content.version = "vor", intended.application = "similarity-checking")</t>
  </si>
  <si>
    <t>list(key = c("ref_1", "ref_2", "ref_3", "ref_4", "ref_5", "ref_6", "ref_7", "ref_8", "ref_9", "ref_10", "ref_11", "ref_12", "ref_13", "ref_14", "ref_15", "ref_16", "ref_17", "ref_18", "ref_19", "ref_20", "ref_21", "ref_22", "ref_23", "ref_24", "ref_25", "ref_26", "ref_27", "ref_28", "ref_29", "ref_30", "ref_31", "ref_32", "ref_33", "ref_34", "ref_35"), doi.asserted.by = c("crossref", "crossref", "crossref", "crossref", "crossref", "crossref", "crossref", "crossref", "crossref", "crossref", "crossref", _x000D_
"crossref", "crossref", "crossref", "crossref", "crossref", "crossref", "crossref", "crossref", "crossref", "crossref", "crossref", NA, NA, "crossref", "crossref", NA, "crossref", "crossref", "crossref", "crossref", NA, "crossref", "crossref", "crossref"), first.page = c("001632", "475", "307", "1659", NA, "385", "16", NA, "500", "3704", "4069", NA, "1078", "110", "2032", "9543", "26", NA, "23", "4318", "175", "123", NA, "302", "19", "289", "33", "13", NA, "40", "438", NA, "129", "283", "25"), DOI = c("10.1099/jgv.0.001632", _x000D_
"10.1016/j.virol.2015.02.012", "10.1099/0022-1317-80-2-307", "10.1099/vir.0.020503-0", "10.1002/9781119350927.ch41", "10.2460/javma.2005.227.385", "10.1016/j.prevetmed.2017.04.006", "10.3390/vaccines9020185", "10.3389/fvets.2020.00500", "10.1016/j.vaccine.2009.04.022", "10.1016/j.vaccine.2015.06.092", "10.3390/v11030296", "10.1111/tbed.12852", "10.1016/j.vetmic.2017.04.017", "10.3201/eid1512.090390", "10.1128/JVI.01341-12", "10.1186/s40813-020-00165-z", "10.3390/v13122419", "10.1186/s40813-018-0096-3", _x000D_
"10.1016/j.vaccine.2019.06.045", "10.1016/j.vetmic.2016.07.014", "10.1136/vr.105432", NA, NA, "10.1186/s40813-015-0015-9", "10.1177/104063879400600326", NA, "10.1016/j.virusres.2018.01.015", "10.1186/s12917-014-0300-x", "10.1016/j.rvsc.2018.10.005", "10.1016/j.tvjl.2013.02.008", NA, "10.1146/annurev-animal-022114-111025", "10.1016/j.vetimm.2008.08.002", "10.1186/s40813-021-00205-2"), article.title = c("ICTV Virus Taxonomy Profile: Arteriviridae 2021", "PRRSV structure, replication and recombination: Origin of phenotype and genotype diversity", _x000D_
"North American and European porcine reproductive and respiratory syndrome viruses differ in non-structural protein coding regions", "Porcine reproductive and respiratory syndrome virus entry into the porcine macrophage", NA, "Assessment of the economic impact of porcine reproductive and respiratory syndrome on swine production in the United States", "Cost of porcine reproductive and respiratory syndrome virus at individual farm level—An economic disease model", NA, "Modeling Economic Effects of Vaccination Against Porcine Reproductive and Respiratory Syndrome: Impact of Vaccination Effectiveness, Vaccine Price, and Vaccination Coverage", _x000D_
"Challenges for porcine reproductive and respiratory syndrome virus (PRRSV) vaccinology", "Live porcine reproductive and respiratory syndrome virus vaccines: Current status and future direction", NA, "A natural recombinant PRRSV between HP-PRRSV JXA1-like and NADC30-like strains", "Recombination in JXA1-R vaccine and NADC30-like strain of porcine reproductive and respiratory syndrome viruses", "Recombination in vaccine and circulating strains of porcine reproductive and respiratory syndrome viruses", _x000D_
"Complete genome sequence of a novel variant porcine reproductive and respiratory syndrome virus (PRRSV) strain: Evidence for recombination between vaccine and wild-type PRRSV strains", "Production losses five months after outbreak with a recombinant of two PRRSV vaccine strains in 13 Danish sow herds", NA, "Initial vaccination and revaccination with Type I PRRS 94881 MLV reduces viral load and infection with porcine reproductive and respiratory syndrome virus", "Maternally-derived neutralizing antibodies reduce vaccine efficacy against porcine reproductive and respiratory syndrome virus infection", _x000D_
"Maternally-derived antibodies (MDAs) impair piglets’ humoral and cellular immune responses to vaccination against porcine reproductive and respiratory syndrome (PRRS)", "Using commercial ELISAs to assess humoral response in sows repeatedly vaccinated with modified live porcine reproductive and respiratory syndrome virus", NA, "Bioveiligheid op varkensbedrijven: Ontwikkeling van een online scoresysteem en de resultaten van de eerste 99 deelnemende bedrijven", "Performance of ELISAs for detection of antibodies against porcine respiratory and reproductive syndrome virus in serum of pigs after PRRSV type 2 live vaccination and challenge", _x000D_
"A modified serum neutralization test for the detection of antibody to porcine reproductive and respiratory syndrome virus in swine sera", "Laboratory diagnosis of porcine reproductive and respiratory syndrome (PRRS) virus infection", "Porcine reproductive and respiratory syndrome virus neutralizing antibodies provide in vivo cross-protection to PRRSV1 and PRRSV2 viral challenge", NA, "Comparison of six commercial ELISAs for the detection of antibodies against porcine reproductive and respiratory syndrome virus (PRRSV) in field serum samples", _x000D_
"Comparison of different vaccination schedules for sustaining the immune response against porcine reproductive and respiratory syndrome virus", NA, "Porcine Reproductive and Respiratory Syndrome Virus (PRRSV): Pathogenesis and Interaction with the Immune System", "Immune response against porcine reproductive and respiratory syndrome virus during acute and chronic infection", "Purchasing policy, quarantine and acclimation practices of breeding gilts in Belgian pig farms"), volume = c("102", "479–480", _x000D_
"80", "91", NA, "227", "142", NA, "7", "27", "33", NA, "65", "204", "15", "86", "6", NA, "4", "37", "192", "186", NA, "79", "1", "6", "4", "248", NA, "121", "197", NA, "4", "126", "7"), author = c("Brinton", "Kappes", "Allende", "Delputte", NA, "Neumann", "Nathues", NA, "Thomann", "Kimman", "Renukaradhya", NA, "Wang", "Liu", "Li", "Wenhui", "Kristensen", NA, "Kroll", "Renson", "Fablet", "Mateu", NA, "Laanen", "Sattler", "Yoon", "Collins", "Robinson", NA, "Biernacka", "Gimeno", NA, "Lunney", "Molina", _x000D_
"Bernaerdt"), year = c("2021", "2015", "1999", "2010", NA, "2005", "2017", NA, "2020", "2009", "2015", NA, "2018", "2017", "2009", "2012", "2020", NA, "2018", "2019", "2016", "2020", NA, "2010", "2015", "1994", "1996", "2018", NA, "2018", "2013", NA, "2016", "2008", "2021"), journal.title = c("J. Gen. Virol.", "Virology", "J. Gen. Virol.", "J. Gen. Virol.", NA, "J. Am. Vet. Med. Assoc.", "Prev. Vet. Med.", NA, "Front. Vet. Sci.", "Vaccine", "Vaccine", NA, "Transbound. Emerg. Dis.", "Vet. Microbiol.", _x000D_
"Emerg. Infect. Dis.", "J. Virol.", "Porcine Health Manag.", NA, "Porcine Health Manag.", "Vaccine", "Vet. Microbiol.", "Vet. Rec.", NA, "Vlaams Diergeneeskd. Tijdschr.", "Porcine Health Manag.", "J. Vet. Diagn. Investig.", "J. Swine Health Prod.", "Virus Res.", NA, "Res. Vet. Sci.", "Vet. J.", NA, "Annu. Rev. Anim. Biosci.", "Vet. Immunol. Immunopathol.", "Porcine Health Manag."), unstructured = c(NA, NA, NA, NA, "Zimmerman, J.J., Karriker, L.A., Ramirez, A., Schwartz, K.J., Stevenson, G.W., and Zhang, J. (2019). Porcine Reproductive and Respiratory Syndrome Viruses (Porcine Arteriviruses) in Diseases of Swine, John Wiley &amp; Sons. [11th ed.].", _x000D_
NA, NA, "Chae, C. (2021). Commercial PRRS Modified-Live Virus Vaccines. Vaccines, 9.", NA, NA, NA, "Eclercy, J., Renson, P., Lebret, A., Hirchaud, E., Normand, V., Andraud, M., Paboeuf, F., Blanchard, Y., Rose, N., and Bourry, O. (2019). A Field Recombinant Strain Derived from Two Type 1 Porcine Reproductive and Respiratory Syndrome Virus (PRRSV-1) Modified Live Vaccines Shows Increased Viremia and Transmission in SPF Pigs. Viruses, 11.", NA, NA, NA, NA, NA, "Vandenbussche, F., Mathijs, E., Tignon, M., Vandersmissen, T., and Cay, A.B. (2021). WGS- versus ORF5-Based Typing of PRRSV: A Belgian Case Study. Viruses, 13.", _x000D_
NA, NA, NA, NA, "(2020, October 18). Biocheck. Ugent: Prevention Is Better Than Cure!. Available online: https://biocheck.ugent.be/en.", NA, NA, NA, NA, NA, "Sattler, T., Wodak, E., Revilla-Fernández, S., and Schmoll, F. (2014). Comparison of different commercial ELISAs for detection of antibodies against porcine respiratory and reproductive syndrome virus in serum. BMC Vet. Res., 10.", NA, NA, "Baker, B., Thacker, E., Thacker, B., and Vincent, A. (1999, January 17). A Preliminary Investigation into Possible PRRSV Anergy Induction from Repeated Immunization with A Modified Live Vaccine. Proceedings of the 26th Allen, D. Leman Swine Conference, Minneapolis, MN, USA.", _x000D_
NA, NA, NA))</t>
  </si>
  <si>
    <t>v14091944</t>
  </si>
  <si>
    <t>list(DOI = c("10.13039/501100011091", NA), name = c("Belgian Federal Public Service Health, Food Chain Safety and Environment", "Viral Re-emerging Enzootic and Bee diseases (Sciensano)"), doi.asserted.by = c("crossref", NA), award = c("RF19/6335", NA), id.id = c("10.13039/501100011091", NA), id.id.type = c("DOI", NA), id.asserted.by = c("crossref", NA))</t>
  </si>
  <si>
    <t>list(date = "2022-08-31", content.version = "vor", delay.in.days = 0, URL = "https://creativecommons.org/licenses/by/4.0/")</t>
  </si>
  <si>
    <t>2013-10</t>
  </si>
  <si>
    <t>10.1017/s0950268812003007</t>
  </si>
  <si>
    <t>2013-01-18</t>
  </si>
  <si>
    <t>2074-2082</t>
  </si>
  <si>
    <t>Within-herd prevalence of&lt;i&gt;Salmonella&lt;/i&gt;Dublin in endemically infected dairy herds</t>
  </si>
  <si>
    <t>https://doi.org/10.1017/s0950268812003007</t>
  </si>
  <si>
    <t>&lt;jats:title&gt;SUMMARY&lt;/jats:title&gt;&lt;jats:p&gt;In this study within-herd prevalence of&lt;jats:italic&gt;Salmonella&lt;/jats:italic&gt;Dublin was investigated in three age groups (calves, young stock, adult cows) during five herd visits at 3-month intervals of 14 endemically infected dairy herds. A total of 10162 paired faecal cultures and antibody measurements were used to calculate the age and temporal dynamics of seroprevalence and prevalence of positive faecal cultures. Faecal culture-positive prevalence was generally low. It was highest (5·4%) in calves during December to February. Seroprevalence varied from 0% to 70% between herds, but was generally more stable in young stock and adult cows than in calves. Hierarchical mixed-model results showed that seroprevalence was associated with the bacteriological status in calves and cows, but not in young stock. These results can be used to develop and validate theoretical infection dynamics models and to design effective control programmes for&lt;jats:italic&gt;Salmonella&lt;/jats:italic&gt;Dublin in dairy herds.&lt;/jats:p&gt;</t>
  </si>
  <si>
    <t>list(given = "L. R.", family = "NIELSEN", sequence = "first")</t>
  </si>
  <si>
    <t>list(URL = "https://www.cambridge.org/core/services/aop-cambridge-core/content/view/S0950268812003007", content.type = "unspecified", content.version = "vor", intended.application = "similarity-checking")</t>
  </si>
  <si>
    <t>list(key = c("S0950268812003007_ref26", "S0950268812003007_ref25", "S0950268812003007_ref19", "S0950268812003007_ref18", "S0950268812003007_ref17", "S0950268812003007_ref16", "S0950268812003007_ref15", "S0950268812003007_ref14", "S0950268812003007_ref12", "S0950268812003007_ref10", "S0950268812003007_ref9", "S0950268812003007_ref7", "S0950268812003007_ref6", "S0950268812003007_ref3", "S0950268812003007_ref2", "S0950268812003007_ref28", "S0950268812003007_ref21", "S0950268812003007_ref22", "S0950268812003007_ref27", _x000D_
"S0950268812003007_ref23", "S0950268812003007_ref5", "S0950268812003007_ref24", "S0950268812003007_ref1", "S0950268812003007_ref20", "S0950268812003007_ref11", "S0950268812003007_ref13", "S0950268812003007_ref8", "S0950268812003007_ref4"), first.page = c("966", NA, NA, NA, "1895", NA, "268", NA, NA, "1391", NA, NA, NA, NA, NA, NA, NA, NA, NA, NA, NA, "2418", NA, NA, "258", NA, NA, NA), article.title = c("Incidence of Salmonella infections in Danish cattle herds 1992–1998 [in Danish]", NA, NA, NA, _x000D_
"Effect of calf age and Salmonella bacterin type on ability to produce immunoglobulins directed against Salmonella whole cells or lipopolysaccharide", NA, "Serodiagnosis of Salmonella dublin infection in Danish dairy herds using O-antigen based enzyme-linked immunosorbent assay", NA, NA, "Enzyme-linked immunosorbent assay for serologic detection of Salmonella dublin carriers on a large dairy", NA, NA, NA, NA, NA, NA, NA, NA, NA, "Review of pathogenesis and diagnostic methods of immediate relevance for epidemiology and control of Salmonella Dublin in cattle", _x000D_
NA, "Salmonella enterica serotype Dublin infection: an emerging infectious disease for the northeastern United States", NA, NA, NA, NA, NA, NA), volume = c("82", NA, NA, NA, "53", NA, "58", NA, NA, "54", NA, NA, NA, NA, NA, NA, NA, NA, NA, NA, NA, "37", NA, NA, NA, NA, NA, NA), author = c("Steffensen", NA, NA, NA, "Da", NA, "Hoorfar", NA, NA, "House", NA, NA, NA, NA, NA, NA, NA, NA, NA, "Nielsen", NA, "McDonough", NA, NA, "Andersen", NA, NA, NA), year = c("1999", NA, NA, NA, "1992", NA, "1994", NA, _x000D_
NA, "1993", NA, NA, NA, NA, NA, NA, NA, NA, NA, "2012", NA, "1999", NA, NA, NA, NA, NA, NA), journal.title = c("Dansk Veterinærtidsskrift", NA, NA, NA, "American Journal of Veterinary Research", NA, "Canadian Journal of Veterinary Research", NA, NA, "American Journal of Veterinary Research", NA, NA, NA, NA, NA, NA, NA, NA, NA, "Veterinary Microbiology", NA, "Journal of Clinical Microbiology", NA, NA, NA, NA, NA, NA), doi.asserted.by = c(NA, "publisher", "publisher", "publisher", "crossref", "publisher", _x000D_
NA, "publisher", NA, "crossref", "publisher", "publisher", "publisher", "publisher", "publisher", "publisher", "publisher", "publisher", "publisher", NA, NA, "crossref", "publisher", "publisher", NA, "publisher", "publisher", "publisher"), DOI = c(NA, "10.1016/j.prevetmed.2006.11.006", "10.1111/j.1439-0450.1984.tb01314.x", "10.1017/S0950268807000179", "10.2460/ajvr.1992.53.10.1895", "10.1177/104063870401600306", NA, "10.1046/j.1365-2672.2004.02151.x", NA, "10.2460/ajvr.1993.54.09.1391", "10.1016/S0167-5877(01)00276-8", _x000D_
"10.1016/j.prevetmed.2012.02.005", "10.1017/S0950268807000209", "10.1016/S0007-1935(17)37634-0", "10.3168/jds.2011-4332", "10.1017/S0022172400069758", "10.1111/j.1439-0450.1993.tb00171.x", "10.1016/0378-1135(95)00134-4", "10.1136/vr.c4943", NA, NA, "10.1128/JCM.37.8.2418-2427.1999", "10.3168/jds.2009-2528", "10.1016/S0007-1935(17)31641-X", NA, "10.1016/j.prevetmed.2004.12.006", "10.1016/j.jtbi.2004.09.015", "10.1016/j.foodres.2011.02.027"), unstructured = c(NA, NA, NA, NA, NA, NA, NA, NA, "Nielsen LR . Salmonella Dublin in dairy cattle: use of diagnostic tests for investigation of risk factors and infection dynamics (PhD thesis). The Royal Veterinary and Agricultural University, 2003, pp. 1–219.", _x000D_
NA, NA, NA, NA, NA, NA, NA, NA, NA, NA, NA, "Veling J . Diagnosis and control of Salmonella Dublin infections on Dutch dairy farms (PhD thesis). Animal Health Service, Deventer, The Netherlands, 2004, pp. 1–173.", NA, NA, NA, NA, NA, NA, NA), volume.title = c(NA, NA, NA, NA, NA, NA, NA, NA, NA, NA, NA, NA, NA, NA, NA, NA, NA, NA, NA, NA, NA, NA, NA, NA, "Proceedings of the 9th Symposium of ISVEE", NA, NA, NA))</t>
  </si>
  <si>
    <t>S0950268812003007</t>
  </si>
  <si>
    <t>list(date = "2013-01-18", content.version = "unspecified", delay.in.days = 0, URL = "https://www.cambridge.org/core/terms")</t>
  </si>
  <si>
    <t>2002-02</t>
  </si>
  <si>
    <t>10.1016/s0167-5877(01)00276-8</t>
  </si>
  <si>
    <t>31-42</t>
  </si>
  <si>
    <t>Herd-level diagnosis for Salmonella enterica subsp. enterica serovar Dublin infection in bovine dairy herds</t>
  </si>
  <si>
    <t>https://doi.org/10.1016/s0167-5877(01)00276-8</t>
  </si>
  <si>
    <t>list(given = c("J", "H.W", "J", "F", "J"), family = c("Veling", "Barkema", "van der Schans", "van Zijderveld", "Verhoeff"), sequence = c("first", "additional", "additional", "additional", "additional"))</t>
  </si>
  <si>
    <t>list(URL = c("https://api.elsevier.com/content/article/PII:S0167587701002768?httpAccept=text/xml", "https://api.elsevier.com/content/article/PII:S0167587701002768?httpAccept=text/plain"), content.type = c("text/xml", "text/plain"), content.version = c("vor", "vor"), intended.application = c("text-mining", "text-mining"))</t>
  </si>
  <si>
    <t>list(key = c("10.1016/S0167-5877(01)00276-8_BIB1", "10.1016/S0167-5877(01)00276-8_BIB2", "10.1016/S0167-5877(01)00276-8_BIB3", "10.1016/S0167-5877(01)00276-8_BIB4", "10.1016/S0167-5877(01)00276-8_BIB5", "10.1016/S0167-5877(01)00276-8_BIB6", "10.1016/S0167-5877(01)00276-8_BIB7", "10.1016/S0167-5877(01)00276-8_BIB8", "10.1016/S0167-5877(01)00276-8_BIB9", "10.1016/S0167-5877(01)00276-8_BIB10", "10.1016/S0167-5877(01)00276-8_BIB11", "10.1016/S0167-5877(01)00276-8_BIB12", "10.1016/S0167-5877(01)00276-8_BIB13", _x000D_
"10.1016/S0167-5877(01)00276-8_BIB14", "10.1016/S0167-5877(01)00276-8_BIB15", "10.1016/S0167-5877(01)00276-8_BIB16", "10.1016/S0167-5877(01)00276-8_BIB17", "10.1016/S0167-5877(01)00276-8_BIB18", "10.1016/S0167-5877(01)00276-8_BIB19", "10.1016/S0167-5877(01)00276-8_BIB20", "10.1016/S0167-5877(01)00276-8_BIB21", "10.1016/S0167-5877(01)00276-8_BIB22", "10.1016/S0167-5877(01)00276-8_BIB23", "10.1016/S0167-5877(01)00276-8_BIB24", "10.1016/S0167-5877(01)00276-8_BIB25", "10.1016/S0167-5877(01)00276-8_BIB26", _x000D_
"10.1016/S0167-5877(01)00276-8_BIB27"), first.page = c("816", NA, "251", NA, "107", "1314", "155", "194", "1548", "268", "142", "81", "1391", "864", "59", "Iiii", "112", "151", "468", "1352", "467", "4402", "1049", "738", "84", NA, "532"), article.title = c("The clinical syndromes caused by Salmonella infection", NA, "A survey of bovine salmonellosis in mid and west Wales", NA, "Conditional dependence between tests affects the diagnosis and surveillance of animal diseases", "Isolation of multiple Salmonella serovars from a dairy two years after a clinical salmonellosis outbreak", _x000D_
"Experimental Salmonella infection in calves. 1. The effect of stress factors on the carrier state", "Phage typing of Salmonella Typhimurium in The Netherlands", "Enzyme-linked immunosorbent assay for screening of milk samples for Salmonella Typhimurium in dairy herds", "Serodiagnosis of Salmonella Dublin infection in Danish dairy herds using O-antigen based ELISA", "Evaluation of an O antigen enzyme-linked immunosorbent assay for screening of milk samples for Salmonella Dublin infection in dairy herds", _x000D_
"Comparison between persisting anti-lipopolysaccharide antibodies and culture at postmortem in Salmonella-infected cattle herds", "Enzyme-linked immunosorbent assay for serologic detection of Salmonella Dublin carriers on a large dairy", "Salmonella infections in neonatal dairy calves", "Prevalence of Salmonella and multiple antimicrobial-resistant Salmonella in California dairies", "Serological responses of Salmonella Dublin carrier cows", "The transmission of Salmonella Dublin to calves from adult carrier cows", _x000D_
"Salmonella Dublin in calves: the value of rectal swabs in diagnosis and epidemiological studies", "Human illness costs of foodborne bacteria", "Detection of Salmonella Dublin mammary gland infection in carrier cows, using an enzyme-linked immunosorbent assay for antibody in milk or serum", "Prevalence of Salmonella in cattle and in the environment on California dairies", "Evaluation of three newly developed enzyme-linked immunosorbent assays and two agglutination tests for detecting Salmonella enterica subsp. enterica serovar Dublin infections in dairy cattle", _x000D_
"Evaluation of two enzyme-linked immunosorbent assays for detecting Salmonella enterica subsp. enterica serovar Dublin antibodies in bulk milk", "Increasing incidence of Salmonella Dublin infections on dairy farms", "Salmonella Dublin on dairy farms in the north of The Netherlands", NA, "A three-year study of Salmonella Dublin infection in a closed dairy herd"), volume = c("84", NA, "104", NA, "45", "203", "72", "226", "56", "58", "59", "50", "54", "201", "195", "129", "92", "129", "71", "50", "205", _x000D_
"38", "8", "115", "118", NA, "124"), author = c("Anderson", NA, "Field", NA, "Gardner", "Gay", "Grønstøl", "Guinee", "Hoorfar", "Hoorfar", "Hoorfar", "Hoorfar", "House", "Lance", "Pacer", "Richardson", "Richardson", "Richardson", "Roberts", "Smith", "Smith", "Veling", "Veling", "Visser", "Visser", NA, "Wray"), year = c("1989", NA, "1948", NA, "2000", "1993", "1974", "1974", "1995", "1994", "1995", "1996", "1993", "1992", "1989", "1973", "1973", "1973", "1989", "1989", "1994", "2000", "2001", "1990", _x000D_
"1991", NA, "1989"), journal.title = c("Vet. Med.", NA, "Vet. J.", NA, "Prev. Vet. Med.", "J. Am. Vet. Med. Assoc.", "J. Hyg. (London)", "Zentralbl. Bacteriol. Mikrobiol. Hyg. A", "Am. J. Vet. Res.", "Can. J. Vet. Res.", "Can. J. Vet. Res.", "Vet. Microbiol.", "Am. J. Vet. Res.", "J. Am. Vet. Med. Assoc.", "J. Am. Vet. Med. Assoc.", "Br. Vet. J.", "Vet. Rec.", "Br. Vet. J.", "Am. J. Agric. Econ.", "Am. J. Vet. Res.", "J. Am. Vet. Med. Assoc.", "J. Clin. Microbiol.", "Clin. Diagn. Lab. Immunol.", _x000D_
"Tijdschr. Diergeneeskd.", "Tijdschr. Diergeneeskd.", NA, "Vet. Rec."), unstructured = c(NA, "Andrew, A.H. (Ed.), 1992. Bovine Medicine: Disease and Husbandry of Cattle. Blackwell Scientific Publications, Oxford.", NA, "Fleiss, J.L., 1981. Statistical Methods for Rates and Proportions. Wiley, New York.", NA, NA, NA, NA, NA, NA, NA, NA, NA, NA, NA, NA, NA, NA, NA, NA, NA, NA, NA, NA, NA, "Wray, C., Wray, A., 2000. Salmonella in Domestic Animals. CAB International, Oxon.", NA), doi.asserted.by = c(NA, _x000D_
NA, NA, NA, "crossref", "crossref", "crossref", NA, "crossref", NA, NA, "crossref", "crossref", "crossref", NA, "crossref", "crossref", "crossref", "crossref", NA, "crossref", "crossref", "crossref", NA, NA, "crossref", "crossref"), DOI = c(NA, NA, NA, NA, "10.1016/S0167-5877(00)00119-7", "10.2460/javma.1993.203.09.1314", "10.1017/S0022172400023342", NA, "10.2460/ajvr.1995.56.12.1549", NA, NA, "10.1016/0378-1135(95)00199-9", "10.2460/ajvr.1993.54.09.1391", "10.2460/javma.1992.201.06.864", NA, "10.1016/S0007-1935(17)36457-6", _x000D_
"10.1136/vr.92.5.112", "10.1016/S0007-1935(17)36539-9", "10.2307/1241614", NA, "10.2460/javma.1994.205.03.467", "10.1128/JCM.38.12.4402-4407.2000", "10.1128/CDLI.8.6.1049-1055.2001", NA, NA, "10.1079/9780851992617.0000", "10.1136/vr.124.20.532"))</t>
  </si>
  <si>
    <t>S0167587701002768</t>
  </si>
  <si>
    <t>list(date = "2002-02-01", content.version = "tdm", delay.in.days = 0, URL = "https://www.elsevier.com/tdm/userlicense/1.0/")</t>
  </si>
  <si>
    <t>2020-08</t>
  </si>
  <si>
    <t>10.1016/j.prevetmed.2018.09.005</t>
  </si>
  <si>
    <t>104531</t>
  </si>
  <si>
    <t>Combining Salmonella Dublin genome information and contact-tracing to substantiate a new approach for improved detection of infectious transmission routes in cattle populations</t>
  </si>
  <si>
    <t>list(given = c("Leonardo Víctor", "Eglė", "Erik", "Gitte", "Matthew James", "John Elmerdahl", "Liza Rosenbaum"), family = c("de Knegt", "Kudirkiene", "Rattenborg", "Sørensen", "Denwood", "Olsen", "Nielsen"), sequence = c("first", "additional", "additional", "additional", "additional", "additional", "additional"), ORCID = c(NA, NA, NA, NA, NA, "https://orcid.org/0000-0001-6225-6587", "https://orcid.org/0000-0003-2046-2387"), authenticated.orcid = c(NA, NA, NA, NA, NA, FALSE, FALSE))</t>
  </si>
  <si>
    <t>list(URL = c("https://api.elsevier.com/content/article/PII:S016758771830357X?httpAccept=text/xml", "https://api.elsevier.com/content/article/PII:S016758771830357X?httpAccept=text/plain"), content.type = c("text/xml", "text/plain"), content.version = c("vor", "vor"), intended.application = c("text-mining", "text-mining"))</t>
  </si>
  <si>
    <t>list(key = c("10.1016/j.prevetmed.2018.09.005_bib0005", "10.1016/j.prevetmed.2018.09.005_bib0010", "10.1016/j.prevetmed.2018.09.005_bib0015", "10.1016/j.prevetmed.2018.09.005_bib0020", "10.1016/j.prevetmed.2018.09.005_bib0025", "10.1016/j.prevetmed.2018.09.005_bib0030", "10.1016/j.prevetmed.2018.09.005_bib0035", "10.1016/j.prevetmed.2018.09.005_bib0040", "10.1016/j.prevetmed.2018.09.005_bib0045", "10.1016/j.prevetmed.2018.09.005_bib0050", "10.1016/j.prevetmed.2018.09.005_bib0055", "10.1016/j.prevetmed.2018.09.005_bib0060", _x000D_
"10.1016/j.prevetmed.2018.09.005_bib0065", "10.1016/j.prevetmed.2018.09.005_bib0070", "10.1016/j.prevetmed.2018.09.005_bib0075", "10.1016/j.prevetmed.2018.09.005_bib0080", "10.1016/j.prevetmed.2018.09.005_bib0085", "10.1016/j.prevetmed.2018.09.005_bib0090", "10.1016/j.prevetmed.2018.09.005_bib0095", "10.1016/j.prevetmed.2018.09.005_bib0100", "10.1016/j.prevetmed.2018.09.005_bib0105", "10.1016/j.prevetmed.2018.09.005_bib0110", "10.1016/j.prevetmed.2018.09.005_bib0115", "10.1016/j.prevetmed.2018.09.005_bib0120", _x000D_
"10.1016/j.prevetmed.2018.09.005_bib0125", "10.1016/j.prevetmed.2018.09.005_bib0130", "10.1016/j.prevetmed.2018.09.005_bib0135", "10.1016/j.prevetmed.2018.09.005_bib0140", "10.1016/j.prevetmed.2018.09.005_bib0145", "10.1016/j.prevetmed.2018.09.005_bib0150", "10.1016/j.prevetmed.2018.09.005_bib0155", "10.1016/j.prevetmed.2018.09.005_bib0160", "10.1016/j.prevetmed.2018.09.005_bib0165", "10.1016/j.prevetmed.2018.09.005_bib0170", "10.1016/j.prevetmed.2018.09.005_bib0175"), article.title = c("Comparison of whole genome sequencing typing results and epidemiological contact information from outbreaks of Salmonella dublin in Swedish cattle herds", _x000D_
"Logistic-normal distributions: some properties and uses", NA, NA, "Whole genome sequencing reveals local transmission patterns of Mycobacterium bovis in sympatric cattle and badger populations", "Network analysis of Danish cattle industry trade patterns as an evaluation of risk potential for disease spread", NA, "Risk factors for hazard of release from Salmonella-control restriction on Swedish cattle farms from 1993 to 2002", "Biosecurity on cattle farms: a study in North-West England", "Direct and indirect contacts between cattle farms in north-west England", _x000D_
"Application of molecular typing results in source attribution models: the case of multiple locus variable number tandem repeat analysis, (MLVA) of Salmonella isolates obtained from integrated surveillance in Denmark", "The range of influence between cattle herds is of importance for the local spread of Salmonella dublin in Denmark", "A novel method to identify herds with an increased probability of disease introduction due to animal trade", NA, NA, "Transmission routes of Salmonella typhimurium DT 104 between 14 cattle and pig herds in Denmark demonstrated by molecular fingerprinting", _x000D_
"Salmonella enterica serotype Dublin infection: an emerging infectious disease for the northeastern United States", "Whole genome sequencing provides an unambiguous link between Salmonella dublin outbreak strain and a historical isolate", "Temporal characterisation of the network of Danish cattle movements and its implication for disease control: 2000-2009", "Within-herd prevalence of Salmonella dublin in endemically infected dairy herds", "Time-to-event analysis of predictors for recovery from Salmonella dublin infection in Danish dairy herds between 2002 and 2012", _x000D_
"Risk factors for changing test classification in the danish surveillance program for Salmonella in dairy herds", "Bayesian estimation of true between-herd and within-herd prevalence of Salmonella in Danish veal calves", "Effect of management on prevention of Salmonella dublin exposure of calves during a one-year control programme in 84 Danish dairy herds", "Gross margin losses due to Salmonella dublin infection in Danish dairy cattle herds estimated by simulation modelling", "EpiContactTrace: an R-package for contact tracing during livestock disease outbreaks and for risk-based surveillance", _x000D_
NA, NA, "Classes and methods for spatial data in R", NA, NA, "Disease transmission in animal transfer networks", "Good farmers, good neighbours? The role of cultural capital in social capital development in a Scottish farming community", "Use of bacterial whole-genome sequencing to investigate local persistence and spread in bovine tuberculosis", "Reshaping data with the reshape package"), volume = c("6", "67", NA, NA, "8", "76", NA, "71", "7", "84", "36", "84", "117", NA, NA, "101", "37", "144", _x000D_
"110", "141", "110", "90", "100", "105", "111", "71", NA, NA, "5", NA, NA, "137", "51", "14", "21"), author = c("Ågren", "Aitchson", "Anon", "Anon", "Biek", "Bigras-Poulin", "Bivand", "Boqvist", "Brennan", "Brennan", "de Knegt", "Ersbøll", "Frössling", "Hijmans", "Houe", "Langvad", "McDonough", "Mohammed", "Mweu", "Nielsen", "Nielsen", "Nielsen", "Nielsen", "Nielsen", "Nielsen", "Nöremark", "Nychka", "OIE", "Pebesma", "R Core Team", "Revelle", "Sintayehu", "Sutherland", "Trewby", "Wickham"), _x000D_
    year = c("2016", "1980", "2013", "2017", "2012", "2006", "2017", "2005", "2012", "2008", "2016", "2008", "2014", "2016", "2014", "2006", "1999", "2016", "2013", "2013", "2013", "2007", "2011", "2012", "2013", "2014", "2015", "2015", "2005", "2017", "2017", "2017", "2011", "2016", "2007"), journal.title = c("Infect. Ecol. Epidemiol.", "Biometrika", NA, NA, "PLoS Pathog.", "Prev. Vet. Med.", NA, "Prev. Vet. Med.", "PLoS One", "Prev. Vet. Med.", "Risk Anal.", "Prev. Vet. Med.", "Prev. Vet. Med.", _x000D_
    NA, NA, "J. Appl. Microbiol.", "J. Clin. Microbiol.", "Epidemiol. Infect.", "Prev. Vet. Med.", "Epidemiol. Infect.", "Prev. Vet. Med.", "J. Dairy Sci.", "Prev. Vet. Med.", "Prev. Vet. Med.", "Prev. Vet. Med.", "BMC Vet. Res.", NA, NA, "R News", NA, NA, "Prev. Vet. Med.", "Sociol. Ruralis", "Epidemics", "J. Stat. Softw."), first.page = c(NA, "261", NA, NA, "1", "11", NA, "35", "1", "242", "571", "277", "367", NA, NA, "883", "2418", "576", "379", "2074", "370", "2815", "155", "101", "51", "1", _x000D_
    NA, NA, NA, NA, NA, "36", "238", "26", "1"), series.title = c(NA, NA, NA, "Bekendtgørelse om mærkning, registrering og flytning af kvæg, svin, får eller geder. Chapter 3, paragraph 7-10. Miliø- og Fødevareministeriet 2017-14-31-00306, 3-5", NA, NA, "rgdal: Bindings for the’ Geospatial’ Data Abstraction Library. R package version 1.2-16", NA, NA, NA, NA, NA, NA, "geosphere: Spherical Trigonometry. R package version 1.5-5", "Control and Eradication of Endemic Infectious Diseases in Cattle", _x000D_
    NA, NA, NA, NA, NA, NA, NA, NA, NA, NA, NA, "fields: Tools for spatial data", "Terrestrial Animal Health Code", NA, "R: a Language and Environment for Statistical Computing", "psych: Procedures for Personality and Psychological Research", NA, NA, NA, NA), doi.asserted.by = c(NA, NA, NA, NA, "crossref", "crossref", NA, "crossref", "crossref", "crossref", "crossref", "crossref", "crossref", NA, NA, "crossref", "crossref", "crossref", "crossref", "crossref", "crossref", "crossref", "crossref", "crossref", _x000D_
    "crossref", NA, NA, NA, NA, NA, NA, "crossref", "crossref", "crossref", "crossref"), DOI = c(NA, NA, NA, NA, "10.1371/journal.ppat.1003008", "10.1016/j.prevetmed.2006.04.004", NA, "10.1016/j.prevetmed.2005.05.003", "10.1371/journal.pone.0028139", "10.1016/j.prevetmed.2007.12.009", "10.1111/risa.12483", "10.1016/j.prevetmed.2007.12.005", "10.1016/j.prevetmed.2014.07.013", NA, NA, "10.1111/j.1365-2672.2006.02992.x", "10.1128/JCM.37.8.2418-2427.1999", "10.1017/S0950268815001636", "10.1016/j.prevetmed.2013.02.015", _x000D_
    "10.1017/S0950268812003007", "10.1016/j.prevetmed.2013.02.014", "10.3168/jds.2006-314", "10.1016/j.prevetmed.2011.02.014", "10.1016/j.prevetmed.2012.01.012", "10.1016/j.prevetmed.2013.03.011", NA, NA, NA, NA, NA, NA, "10.1016/j.prevetmed.2016.12.017", "10.1111/j.1467-9523.2011.00536.x", "10.1016/j.epidem.2015.08.003", "10.18637/jss.v021.i12"), issue = c(NA, NA, NA, NA, NA, NA, NA, NA, NA, NA, NA, NA, NA, NA, NA, NA, NA, NA, NA, NA, NA, NA, NA, NA, NA, NA, NA, NA, "2", NA, NA, NA, NA, NA, NA))</t>
  </si>
  <si>
    <t>S016758771830357X</t>
  </si>
  <si>
    <t>list(name = c("Danish Agriculture Levy Fund", "Danish Milk Levy Fund and University of Copenhagen"))</t>
  </si>
  <si>
    <t>list(date = "2020-08-01", content.version = "tdm", delay.in.days = 0, URL = "https://www.elsevier.com/tdm/userlicense/1.0/")</t>
  </si>
  <si>
    <t>list(value = c("Elsevier", "Combining Salmonella Dublin genome information and contact-tracing to substantiate a new approach for improved detection of infectious transmission routes in cattle populations", "Preventive Veterinary Medicine", "https://doi.org/10.1016/j.prevetmed.2018.09.005", "article", "© 2018 Elsevier B.V. All rights reserved."), name = c("publisher", "articletitle", "journaltitle", "articlelink", "content_type", "copyright"), label = c("This article is maintained by", "Article Title", _x000D_
"Journal Title", "CrossRef DOI link to publisher maintained version", "Content Type", "Copyright"))</t>
  </si>
  <si>
    <t>10.3390/v12091013</t>
  </si>
  <si>
    <t>1013</t>
  </si>
  <si>
    <t>Infection Dynamics of Swine Influenza Virus in a Danish Pig Herd Reveals Recurrent Infections with Different Variants of the H1N2 Swine Influenza A Virus Subtype</t>
  </si>
  <si>
    <t>https://doi.org/10.3390/v12091013</t>
  </si>
  <si>
    <t>&lt;jats:p&gt;Influenza A virus (IAV) in swine, so-called swine influenza A virus (swIAV), causes respiratory illness in pigs around the globe. In Danish pig herds, a H1N2 subtype named H1N2dk is one of the main circulating swIAV. In this cohort study, the infection dynamic of swIAV was evaluated in a Danish pig herd by sampling and PCR testing of pigs from two weeks of age until slaughter at 22 weeks of age. In addition, next generation sequencing (NGS) was used to identify and characterize the complete genome of swIAV circulating in the herd, and to examine the antigenic variability in the antigenic sites of the virus hemagglutinin (HA) and neuraminidase (NA) proteins. Overall, 76.6% of the pigs became PCR positive for swIAV during the study, with the highest prevalence at four weeks of age. Detailed analysis of the virus sequences obtained showed that the majority of mutations occurred at antigenic sites in the HA and NA proteins of the virus. At least two different H1N2 variants were found to be circulating in the herd; one H1N2 variant was circulating at the sow and nursery sites, while another H1N2 variant was circulating at the finisher site. Furthermore, it was demonstrated that individual pigs had recurrent swIAV infections with the two different H1N2 variants, but re-infection with the same H1N2 variant was also observed. Better understandings of the epidemiology, genetic and antigenic diversity of swIAV may help to design better health interventions for the prevention and control of swIAV infections in the herds.&lt;/jats:p&gt;</t>
  </si>
  <si>
    <t>list(ORCID = c("https://orcid.org/0000-0002-8199-8444", NA, NA, "https://orcid.org/0000-0003-0730-5555", "https://orcid.org/0000-0003-4575-2241", "https://orcid.org/0000-0002-7762-4757", "https://orcid.org/0000-0003-4948-9946", "https://orcid.org/0000-0002-5039-3178"), authenticated.orcid = c(FALSE, NA, NA, FALSE, FALSE, FALSE, FALSE, FALSE), given = c("Tarka", "Pia", "Jens", "Lars", "Inge", "Anthony", "Nicole", "Soren"), family = c("Bhatta", "Ryt-Hansen", "Nielsen", "Larsen", "Larsen", "Chamings", _x000D_
"Goecke", "Alexandersen"), sequence = c("first", "additional", "additional", "additional", "additional", "additional", "additional", "additional"), affiliation1.name = c("Geelong Centre for Emerging Infectious Diseases, Geelong, VIC 3220, Australia", NA, NA, NA, NA, "Geelong Centre for Emerging Infectious Diseases, Geelong, VIC 3220, Australia", "Department of Veterinary and Animal Sciences, University of Copenhagen, 1870 Frederiksberg C, Denmark", "Geelong Centre for Emerging Infectious Diseases, Geelong, VIC 3220, Australia"_x000D_
), affiliation2.name = c("School of Medicine, Deakin University, Geelong, VIC 3220, Australia", NA, NA, NA, NA, "School of Medicine, Deakin University, Geelong, VIC 3220, Australia", "Division for Diagnostics &amp;amp; Scientific Advice, National Veterinary Institute, Technical University of Denmark, 2800 Kongens Lyngby, Denmark", "School of Medicine, Deakin University, Geelong, VIC 3220, Australia"), affiliation3.name = c("Department of Veterinary and Animal Sciences, University of Copenhagen, 1870 Frederiksberg C, Denmark", _x000D_
NA, NA, NA, NA, NA, NA, "Barwon Health, University Hospital Geelong, Geelong, VIC 3220, Australia"), affiliation.name = c(NA, "Department of Veterinary and Animal Sciences, University of Copenhagen, 1870 Frederiksberg C, Denmark", "Department of Veterinary and Animal Sciences, University of Copenhagen, 1870 Frederiksberg C, Denmark", "Department of Veterinary and Animal Sciences, University of Copenhagen, 1870 Frederiksberg C, Denmark", "Department of Veterinary and Animal Sciences, University of Copenhagen, 1870 Frederiksberg C, Denmark", _x000D_
NA, NA, NA))</t>
  </si>
  <si>
    <t>list(URL = "https://www.mdpi.com/1999-4915/12/9/1013/pdf", content.type = "unspecified", content.version = "vor", intended.application = "similarity-checking")</t>
  </si>
  <si>
    <t>list(key = c("ref_1", "ref_2", "ref_3", "ref_4", "ref_5", "ref_6", "ref_7", "ref_8", "ref_9", "ref_10", "ref_11", "ref_12", "ref_13", "ref_14", "ref_15", "ref_16", "ref_17", "ref_18", "ref_19", "ref_20", "ref_21", "ref_22", "ref_23", "ref_24", "ref_25", "ref_26", "ref_27", "ref_28", "ref_29", "ref_30", "ref_31", "ref_32", "ref_33", "ref_34", "ref_35", "ref_36", "ref_37", "ref_38", "ref_39", "ref_40", "ref_41", "ref_42", "ref_43", "ref_44", "ref_45", "ref_46", "ref_47", "ref_48", "ref_49", "ref_50", _x000D_
"ref_51", "ref_52", "ref_53", "ref_54", "ref_55", "ref_56", "ref_57", "ref_58", "ref_59", "ref_60", "ref_61", "ref_62", "ref_63", "ref_64", "ref_65", "ref_66", "ref_67", "ref_68", "ref_69", "ref_70", "ref_71", "ref_72", "ref_73", "ref_74", "ref_75", "ref_76", "ref_77", "ref_78", "ref_79", "ref_80", "ref_81", "ref_82", "ref_83", "ref_84", "ref_85", "ref_86", "ref_87"), doi.asserted.by = c("crossref", "crossref", "crossref", "crossref", "crossref", "crossref", "crossref", NA, "crossref", NA, "crossref", _x000D_
"crossref", "crossref", "crossref", "crossref", "crossref", "crossref", "crossref", "crossref", "crossref", "crossref", "crossref", "crossref", "crossref", "crossref", "crossref", "crossref", "crossref", "crossref", "crossref", "crossref", "crossref", "crossref", "crossref", NA, NA, NA, "crossref", "crossref", "crossref", "crossref", NA, NA, "crossref", "crossref", "crossref", "crossref", "crossref", NA, "crossref", "crossref", "crossref", "crossref", "crossref", "crossref", "crossref", "crossref", _x000D_
"crossref", "crossref", "crossref", "crossref", "crossref", "crossref", "crossref", NA, NA, "crossref", "crossref", "crossref", "crossref", "crossref", "crossref", NA, "crossref", "crossref", "crossref", "crossref", "crossref", "crossref", "crossref", "crossref", "crossref", "crossref", "crossref", "crossref", "crossref", "crossref"), unstructured = c("Tong, S., Zhu, X., Li, Y., Shi, M., Zhang, J., Bourgeois, M., Yang, H., Chen, X., Recuenco, S., and Gomez, J. (2013). New world bats harbor diverse influenza A viruses. PLoS Pathog., 9.", _x000D_
NA, NA, "Verhagen, J.H., Munster, V.J., and Fouchier, R.A. (2011). Ecology and evolution of avian influenza viruses. Genetics and Evolution of Infectious Disease, Elsevier.", NA, "Simon, G., Larsen, L.E., Dürrwald, R., Foni, E., Harder, T., Van Reeth, K., Markowska-Daniel, I., Reid, S.M., Dan, A., and Maldonado, J. (2014). European surveillance network for influenza in pigs: Surveillance programs, diagnostic tools and Swine influenza virus subtypes identified in 14 European countries from 2010 to 2013. PLoS ONE, 9.", _x000D_
NA, NA, NA, "Straw, B.E., Zimmerman, J.J., D’Allaire, S., and Taylor, D.J. (2006). Swine influenza. Diseases of Swine, Blackwell Publishing.", NA, NA, NA, NA, "Ryt-Hansen, P., Pedersen, A.G., Larsen, I., Krog, J.S., Kristensen, C.S., and Larsen, L.E. (2019). Acute Influenza A virus outbreak in an enzootic infected sow herd: Impact on viral dynamics, genetic and antigenic variability and effect of maternally derived antibodies and vaccination. PLoS ONE, 14.", NA, NA, NA, NA, NA, NA, NA, NA, NA, _x000D_
"Duffy, S. (2018). Why are RNA virus mutation rates so damn high?. PLoS Biol., 16.", NA, "Ryt-Hansen, P., Pedersen, A.G., Larsen, I., Kristensen, C.S., Krog, J.S., Wacheck, S., and Larsen, L.E. (2020). Substantial Antigenic Drift in the Hemagglutinin Protein of Swine Influenza A Viruses. Viruses, 12.", NA, NA, "Tutykhina, I., Esmagambetov, I., Bagaev, A., Pichugin, A., Lysenko, A., Shcherbinin, D., Sedova, E., Logunov, D., Shmarov, M., and Ataullakhanov, R. (2018). Vaccination potential of B and T epitope-enriched NP and M2 against influenza A viruses from different clades and hosts. PLoS ONE, 13.", _x000D_
NA, NA, NA, "Kim, P., Jang, Y.H., Kwon, S.B., Lee, C.M., Han, G., and Seong, B.L. (2018). Glycosylation of hemagglutinin and neuraminidase of influenza a virus as signature for ecological spillover and adaptation among influenza reservoirs. Viruses, 10.", "(2020, June 08). Danish Pig Meat Industry. Available online: https://agricultureandfood.dk/danish-agriculture-and-food/danish-pig-meat-industry.", "(2020, June 08). Structural Development in Danish Pig Production 2019. Available online: https://svineproduktion.dk/publikationer/kilder/notater/2019/1915.", _x000D_
"Jilani, T.N., Jamil, R.T., and Siddiqui, A.H. (2019). H1N1 Influenza (Swine Flu). StatPearls [Internet], StatPearls Publishing.", NA, NA, NA, NA, "Baekbo, P.J. (2018, January 11–14). Raised without antibiotics. Proceedings of the 25th International Pig Veterinary Society Congress and International PRRS Symposium, Chongqing, China.", "Krog, J.S., Hjulsager, C.K., and Larsen, L.E. (2017). Monitoring of Influenza A Virus in Pig Final Report 2016, Veterinary Institute, Technical University of Denmark.", _x000D_
NA, NA, NA, "Edgar, R.C. (2004). MUSCLE: A multiple sequence alignment method with reduced time and space complexity. BMC Bioinformatics, 5.", NA, NA, NA, NA, NA, NA, NA, "Igarashi, M., Ito, K., Yoshida, R., Tomabechi, D., Kida, H., and Takada, A. (2010). Predicting the antigenic structure of the pandemic (H1N1) 2009 influenza virus hemagglutinin. PLoS ONE, 5.", NA, NA, NA, NA, NA, NA, NA, NA, NA, NA, "Toft, N., Agger, J.F., and Brunn, J. (2004). Measure of association and effect. Introduction to Veterinary Epidemiology, Biofolia. [4th ed.].", _x000D_
NA, NA, NA, "Nei, M., and Kumar, S. (2000). Molecular Evolution and Phylogenetics, Oxford University Press.", NA, NA, NA, "Pardo, F.O.C., Wayne, S., Culhane, M.R., Perez, A., Allerson, M., and Torremorell, M. (2019). Effect of strain-specific maternally-derived antibodies on influenza A virus infection dynamics in nursery pigs. PLoS ONE, 14.", NA, NA, NA, NA, NA, NA, "Sun, S., Wang, Q., Zhao, F., Chen, W., and Li, Z. (2012). Prediction of biological functions on glycosylation site migrations in human influenza H1N1 viruses. PLoS ONE, 7.", _x000D_
NA, NA, NA, NA, NA, NA), DOI = c("10.1371/journal.ppat.1003657", "10.1016/j.vaccine.2008.07.039", "10.1038/nrg2053", "10.1016/B978-0-12-384890-1.00028-5", "10.1111/j.1863-2378.2009.01236.x", "10.1371/journal.pone.0115815", "10.1186/s12985-018-0920-z", NA, "10.1111/zph.12049", NA, "10.1016/S0378-1135(00)00164-4", "10.1186/1297-9716-43-24", "10.1016/0147-9571(85)90003-7", "10.1016/j.vetmic.2012.11.014", "10.1371/journal.pone.0224854", "10.1186/s13567-019-0655-x", "10.1038/ncomms7696", "10.1098/rsif.2016.0138", _x000D_
"10.1016/j.vetmic.2009.01.004", "10.1099/vir.0.028662-0", "10.1128/JVI.00840-15", "10.3201/eid/1706.101886", "10.1111/irv.12451", "10.1186/1743-422X-10-290", "10.1371/journal.pbio.3000003", "10.3390/v4091438", "10.3390/v12020248", "10.2183/pjab.88.226", "10.1111/j.1749-6632.2010.05829.x", "10.1371/journal.pone.0191574", "10.1186/1743-422X-10-244", "10.1186/1743-422X-7-351", "10.1073/pnas.0911580106", "10.3390/v10040183", NA, NA, NA, "10.1016/0378-1135(95)00145-X", "10.1128/JCM.39.7.2525-2530.2001", _x000D_
"10.1016/S0065-3527(08)00403-X", "10.1177/1040638719890863", NA, NA, "10.1007/s00705-010-0636-x", "10.1016/j.rvsc.2019.10.015", "10.1128/JVI.01109-09", "10.1186/1471-2105-5-113", "10.1016/S0022-2836(05)80360-2", NA, "10.1093/bioinformatics/btm404", "10.1093/molbev/msw054", "10.1111/j.1750-2659.2011.00331.x", "10.1093/nar/gkw857", "10.1098/rstb.2001.1001", "10.1371/journal.pone.0008553", "10.1016/0092-8674(82)90135-0", "10.1016/j.virol.2018.07.013", "10.3389/fimmu.2019.00098", "10.1099/jgv.0.000748", _x000D_
"10.1186/1743-422X-11-163", "10.1038/303041a0", "10.1016/0042-6822(84)90114-4", "10.1016/0042-6822(82)90244-6", "10.1016/0042-6822(85)90157-6", NA, NA, "10.1038/s41598-017-11272-3", "10.1128/mSphere.00275-16", "10.1007/s002329900466", "10.1093/oso/9780195135848.001.0001", "10.1002/j.1460-2075.1992.tb05026.x", "10.1128/jvi.67.6.2972-2980.1993", NA, "10.1371/journal.pone.0210700", "10.1016/S0165-2427(03)00019-9", "10.1016/S0264-410X(02)00688-6", "10.1016/j.virol.2014.02.011", "10.1111/irv.12105", "10.3389/fimmu.2019.01677", _x000D_
"10.1186/1297-9716-44-72", "10.1371/journal.pone.0032119", "10.1016/j.jmb.2017.06.015", "10.1073/pnas.81.6.1779", "10.1128/JVI.78.18.9605-9611.2004", "10.1053/rvsc.1998.0277", "10.1016/S0378-1135(00)00171-1", "10.1051/vetres:2006062"), first.page = c(NA, "D49", "196", NA, "310", NA, "7", "75", "4", NA, "29", "24", "247", "543", NA, "36", "1", "20160138", "45", "1184", "9920", "1049", "298", "290", NA, "1438", NA, "226", "178", NA, "244", "351", "20365", NA, NA, NA, NA, "325", "2525", "127", "51", _x000D_
NA, NA, "665", "47", "10309", NA, "403", "pdb", "2947", "1870", "404", "D466", "1871", NA, "417", "131", "98", "895", "163", "41", "30", "450", "237", "310", NA, "1", "e00275-16", "1", NA, "49", "2972", "678", NA, "23", "1375", "169", "1260", "1677", "72", NA, "2694", "1779", "9605", "47", "109", "243"), article.title = c(NA, "The biology of influenza viruses", "The evolution of epidemic influenza", NA, "Genetic and antigenic evolution of swine influenza viruses in Europe and evaluation of their zoonotic potential", _x000D_
NA, "Molecular subtyping of European swine influenza viruses and scaling to high-throughput analysis", "Evidence for the natural transmission of influenza A virus from wild ducks to swine and its potential importance for man", "Review of influenza A virus in swine worldwide: A call for increased surveillance and research", NA, "The epidemiology and evolution of influenza viruses in pigs", "Swine influenza virus infection dynamics in two pig farms; results of a longitudinal assessment", "Study of the persistence of activity of the H1N1 influenza virus in swine intensive units out of epidemical phases", _x000D_
"Influenza A virus infection dynamics in swine farms in Belgium, France, Italy and Spain, 2006–2008", NA, "Longitudinal field studies reveal early infection and persistence of influenza A virus in piglets despite the presence of maternally derived antibodies", "Global migration of influenza A viruses in swine", "High turnover drives prolonged persistence of influenza in managed pig herds", "Population dynamics of swine influenza virus in farrow-to-finish and specialised finishing herds in the Netherlands", _x000D_
"Reassorted pandemic (H1N1) 2009 influenza A virus discovered from pigs in Germany", "Molecular epidemiology and evolution of influenza viruses circulating within European swine between 2009 and 2013", "Reassortant pandemic (H1N1) 2009 virus in pigs, United Kingdom", "Triple-reassortant influenza A virus with H3 of human seasonal origin, NA of swine origin, and internal A (H1N1) pandemic 2009 genes is established in Danish pigs", "Genetic and biological characterisation of an avian-like H1N2 swine influenza virus generated by reassortment of circulating avian-like H1N1 and H3N2 subtypes in Denmark", _x000D_
NA, "Evasion of influenza A viruses from innate and adaptive immune responses", NA, "Molecular basis of the structure and function of H1 hemagglutinin of influenza virus", "Structural basis of influenza virus neutralization", NA, "Cross-reactive human B cell and T cell epitopes between influenza A and B viruses", "Conserved epitopes of influenza A virus inducing protective immunity and their prospects for universal vaccine development", "Pre-existing immunity against swine-origin H1N1 influenza viruses in the general human population", _x000D_
NA, NA, NA, NA, "Dual infections of feeder pigs with porcine reproductive and respiratory syndrome virus followed by porcine respiratory coronavirus or swine influenza virus: A clinical and virological study", "Interaction between Mycoplasma hyopneumoniae and swine influenza virus", "Swine influenza viruses: A North American perspective", "Development of a high-throughput real-time PCR system for detection of enzootic pathogens in pigs", NA, NA, "Development and evaluation of a one-step real-time RT-PCR assay for universal detection of influenza A viruses from avian and mammal species", _x000D_
"Limited impact of influenza A virus vaccination of piglets in an enzootic infected sow herd", "Single-reaction genomic amplification accelerates sequencing and vaccine production for classical and Swine origin human influenza a viruses", NA, "Basic local alignment search tool", "Using the basic local alignment search tool (BLAST)", "Clustal W and Clustal X version 2.0", "MEGA7: Molecular evolutionary genetics analysis version 7.0 for bigger datasets", "Influenza research database: An integrated bioinformatics resource for influenza research and surveillance", _x000D_
"Influenza Research Database: An integrated bioinformatics resource for influenza virus research", "The predicted antigenicity of the haemagglutinin of the 1918 Spanish influenza pandemic suggests an avian origin", NA, "The antigenic structure of the influenza virus A/PR/8/34 hemagglutinin (H1 subtype)", "Detailed mapping of the linear B Cell epitopes of the hemagglutinin (HA) protein of swine influenza virus", "T and B cell immune responses to influenza viruses in pigs", "Identification of cross-reacting T-cell epitopes in structural and non-structural proteins of swine and pandemic H1N1 influenza A virus strains in pigs", _x000D_
"Identification of swine influenza virus epitopes and analysis of multiple specificities expressed by cytotoxic T cell subsets", "Structure of the catalytic and antigenic sites in influenza virus neuraminidase", "Antigenic and biological characterization of influenza virus neuraminidase (N2) with monoclonal antibodies", "Amino acid sequence changes in antigenic variants of type A influenza virus N2 neuraminidase", "Location of antigenic sites on the three-dimensional structure of the influenza N2 virus neuraminidase", _x000D_
"Prediction of glycosylation across the human proteome and the correlation to protein function", NA, "Multiple genome constellations of similar and distinct influenza A viruses co-circulate in pigs during epidemic events", "A phylogeny-based global nomenclature system and automated annotation tool for H1 hemagglutinin genes from swine influenza A viruses", "Peptides and membrane fusion: Towards an understanding of the molecular mechanism of protein-induced fusion", NA, "The 2.2 A resolution crystal structure of influenza B neuraminidase and its complex with sialic acid", _x000D_
"Sequence and structure alignment of paramyxovirus hemagglutinin-neuraminidase with influenza virus neuraminidase", "Estimation of the number of nucleotide substitutions when there are strong transition-transversion and G+C-content biases", NA, "Effect of maternally derived antibodies on the clinical signs and immune response in pigs after primary and secondary infection with an influenza H1N1 virus", "Protection against a European H1N2 swine influenza virus in pigs previously infected with H1N1 and/or H3N2 subtypes", _x000D_
"Evaluation of the antigenic relatedness and cross-protective immunity of the neuraminidase between human influenza A (H1N1) virus and highly pathogenic avian influenza A (H5N1) virus", "Prior infection of pigs with a recent human H 3 N 2 influenza virus confers minimal cross-protection against a E uropean swine H 3 N 2 virus", "Protective antibodies against influenza proteins", "Dynamics of influenza A virus infections in permanently infected pig farms: Evidence of recurrent infections, circulation of several swine influenza viruses and reassortment events", _x000D_
NA, "A perspective on the structural and functional constraints for immune evasion: Insights from influenza virus", "A carbohydrate side chain on hemagglutinins of Hong Kong influenza viruses inhibits recognition by a monoclonal antibody", "Effect of the addition of oligosaccharides on the biological activities and antigenicity of influenza A/H3N2 virus hemagglutinin", "Differential production of proinflammatory cytokines in the pig lung during different respiratory virus infections: Correlations with pathogenicity", _x000D_
"Cytokines in the pathogenesis of influenza", "Avian and swine influenza viruses: Our current understanding of the zoonotic risk"), volume = c(NA, "26", "8", NA, "56", NA, "15", "59", "61", NA, "74", "43", "8", "162", NA, "50", "6", "13", "137", "92", "89", "17", "11", "10", NA, "4", NA, "88", "1217", NA, "10", "7", "106", NA, NA, NA, NA, "48", "39", "72", "32", NA, NA, "155", "127", "83", NA, "215", "2007", "23", "33", "6", "45", "356", NA, "31", "522", "10", "98", "11", "303", "135", "122", "145", _x000D_
"7", NA, "7", "1", "167", NA, "11", "67", "9", NA, "92", "21", "454", "7", "10", "44", NA, "429", "81", "78", "67", "74", "38"), author = c(NA, "Bouvier", "Nelson", NA, "Madec", NA, "Bonin", "Pensaert", "Vincent", NA, "Brown", "Vilar", "Madec", "Kyriakis", NA, "Larsen", "Nelson", "Pitzer", "Loeffen", "Starick", "Watson", "Howard", "Krog", "Trebbien", NA, "Kreijtz", NA, "Sriwilaijaroen", "Han", NA, "Terajima", NA, "Greenbaum", NA, NA, NA, NA, "Nauwynck", "Thacker", "Vincent", "Goecke", NA, NA, "Nagy", _x000D_
"Larsen", "Zhou", NA, "Altschul", "Mount", "Larkin", "Kumar", "Squires", "Zhang", "Brownlee", NA, "Caton", "Wang", "Holzer", "Baratelli", "Pedersen", "Colman", "Webster", "Laver", "Air", "Gupta", NA, "Diaz", "Anderson", "Pecheur", NA, "Burmeister", "Colman", "Tamura", NA, "Loeffen", "Gregory", "Lu", "Qiu", "Guerrero", "Rose", NA, "Wu", "Skehel", "Abe", "Labarque", NA, NA), year = c(NA, "2008", "2007", NA, "2009", NA, "2018", "1981", "2014", NA, "2000", "2012", "1985", "2013", NA, "2019", "2015", _x000D_
"2016", "2009", "2011", "2015", "2011", "2017", "2013", NA, "2012", NA, "2012", "2011", NA, "2013", "2010", "2009", NA, NA, NA, NA, "1996", "2001", "2008", "2020", NA, NA, "2010", "2019", "2009", NA, "1990", "2007", "2007", "2016", "2012", "2017", "2001", NA, "1982", "2018", "2019", "2017", "2014", "1983", "1984", "1982", "1985", "2001", NA, "2017", "2016", "1999", NA, "1992", "1993", "1992", NA, "2003", "2003", "2014", "2013", "2019", "2013", NA, "2017", "1984", "2004", "1999", "2000", "2007"), _x000D_
    journal.title = c(NA, "Vaccine", "Nat. Rev. Genet.", NA, "Zoonoses Public Health", NA, "Virol J.", "Bull. World Health Organ.", "Zoonoses Public Health", NA, "Vet. Microbiol.", "Vet. Res.", "Comp. Immunol Microb.", "Vet. Microbiol.", NA, "Vet. Res.", "Nat. Commun.", "J. R. Soc. Interface", "Vet. Microbiol.", "J. Gen. Virol.", "J. Virol.", "Emerg. Infect. Dis.", "Influenza Other Respi. Viruses", "Virol. J.", NA, "Viruses", NA, "Proc. Jpn. Acad. B.", "Ann. N. Y. Acad. Sci.", NA, "Virol. J.", "Virol. J.", _x000D_
    "Proc. Natl. Acad. Sci. USA", NA, NA, NA, NA, "Vet. Microbiol.", "J. Clin. Microbiol.", "Adv. Virus Res.", "J. Vet. Diagn. Investig.", NA, NA, "Arch. Virol.", "Res. Vet. Sci.", "J. Virol.", NA, "J. Mol. Biol.", "CSH Protoc.", "Bioinformatics", "Mol. Biol. Evol.", "Influenza Other Respi. Viruses", "Nucleic Acids Res.", "Philos. Trans. R. Soc. Lond. B Biol. Sci.", NA, "Cell", "Virology", "Front. Immunol.", "J. Gen. Virol.", "Virol. J.", "Nature", "Virology", "Virology", "Virology", "Pac. Symp. Biocomput.", _x000D_
    NA, "Sci. Rep.", "mSphere", "J. Membrane. Biol.", NA, "EMBO J.", "J. Virol.", "Mol. Biol. Evol.", NA, "Vet. Immunol. Immunopathol.", "Vaccine", "Virology", "Influenza Other Respi. Viruses", "Front. Immunol.", "Vet. Res.", NA, "J. Mol. Biol.", "Proc. Natl. Acad. Sci. USA", "J. Virol.", "Res. Vet. Sci.", "Vet. Microbiol.", "Vet. Res."))</t>
  </si>
  <si>
    <t>v12091013</t>
  </si>
  <si>
    <t>list(name = "Green Development and Demonstration Programme, Ministry of Environment and Food of Denmark", award = "34009-17-1246")</t>
  </si>
  <si>
    <t>list(date = "2020-09-10", content.version = "vor", delay.in.days = 0, URL = "https://creativecommons.org/licenses/by/4.0/")</t>
  </si>
  <si>
    <t>10.1016/j.prevetmed.2013.07.006</t>
  </si>
  <si>
    <t>257-265</t>
  </si>
  <si>
    <t>Different herd level factors associated with H1N1 or H1N2 influenza virus infections in fattening pigs</t>
  </si>
  <si>
    <t>list(given = c("C.", "G.", "V.", "F.", "E.", "S.", "S.", "F.", "N."), family = c("Fablet", "Simon", "Dorenlor", "Eono", "Eveno", "Gorin", "Quéguiner", "Madec", "Rose"), sequence = c("first", "additional", "additional", "additional", "additional", "additional", "additional", "additional", "additional"))</t>
  </si>
  <si>
    <t>list(URL = c("https://api.elsevier.com/content/article/PII:S0167587713002328?httpAccept=text/xml", "https://api.elsevier.com/content/article/PII:S0167587713002328?httpAccept=text/plain"), content.type = c("text/xml", "text/plain"), content.version = c("vor", "vor"), intended.application = c("text-mining", "text-mining"))</t>
  </si>
  <si>
    <t>list(key = c("10.1016/j.prevetmed.2013.07.006_bib0005", "10.1016/j.prevetmed.2013.07.006_bib0010", "10.1016/j.prevetmed.2013.07.006_bib0015", "10.1016/j.prevetmed.2013.07.006_bib0020", "10.1016/j.prevetmed.2013.07.006_bib0025", "10.1016/j.prevetmed.2013.07.006_bib0030", "10.1016/j.prevetmed.2013.07.006_bib0035", "10.1016/j.prevetmed.2013.07.006_bib0040", "10.1016/j.prevetmed.2013.07.006_bib0045", "10.1016/j.prevetmed.2013.07.006_bib0050", "10.1016/j.prevetmed.2013.07.006_bib0055", "10.1016/j.prevetmed.2013.07.006_bib0060", _x000D_
"10.1016/j.prevetmed.2013.07.006_bib0065", "10.1016/j.prevetmed.2013.07.006_bib0070", "10.1016/j.prevetmed.2013.07.006_bib0075", "10.1016/j.prevetmed.2013.07.006_bib0080", "10.1016/j.prevetmed.2013.07.006_bib0085", "10.1016/j.prevetmed.2013.07.006_bib0090", "10.1016/j.prevetmed.2013.07.006_bib0095", "10.1016/j.prevetmed.2013.07.006_bib0100", "10.1016/j.prevetmed.2013.07.006_bib0105", "10.1016/j.prevetmed.2013.07.006_bib0110", "10.1016/j.prevetmed.2013.07.006_bib0115", "10.1016/j.prevetmed.2013.07.006_bib0120", _x000D_
"10.1016/j.prevetmed.2013.07.006_bib0125", "10.1016/j.prevetmed.2013.07.006_bib0130", "10.1016/j.prevetmed.2013.07.006_bib0135", "10.1016/j.prevetmed.2013.07.006_bib0140", "10.1016/j.prevetmed.2013.07.006_bib0145", "10.1016/j.prevetmed.2013.07.006_bib0150", "10.1016/j.prevetmed.2013.07.006_bib0155", "10.1016/j.prevetmed.2013.07.006_bib0160", "10.1016/j.prevetmed.2013.07.006_bib0165", "10.1016/j.prevetmed.2013.07.006_bib0170", "10.1016/j.prevetmed.2013.07.006_bib0175", "10.1016/j.prevetmed.2013.07.006_bib0180", _x000D_
"10.1016/j.prevetmed.2013.07.006_bib0185", "10.1016/j.prevetmed.2013.07.006_bib0190", "10.1016/j.prevetmed.2013.07.006_bib0195", "10.1016/j.prevetmed.2013.07.006_bib0200"), series.title = c("La statistique, l’évaluation et la prospective agricole: données en ligne", NA, "Proceedings of 6th International Symposium on Emerging and Re-emerging Pig Diseases, Barcelona, Spain", NA, NA, "Veterinary epidemiologic research.", NA, NA, "Sustainable Animal Production", NA, NA, "Journée de la Recherche Porcine, Paris, France", _x000D_
"Proceedings of the Royal Society of Medicine", "Applied logistic regression", "Le porc par les chiffres 2007. Paris, France", NA, NA, NA, NA, NA, NA, NA, NA, NA, NA, NA, NA, NA, "Manual of Diagnostic Tests and Vaccines for Terrestrial Animals", "Diseases of Swine", NA, "SAS/STAT User's Guide.Version 8 Cary, NC.", NA, NA, NA, "Diseases of Swine", NA, NA, NA, NA), author = c("Agreste", "Bennett", "Brons", "Brown", "Deblanc", NA, "Elbers", "Ewald", "Fablet", "Fablet", "Fablet", "Hervé", "Hill", "Hosmer", _x000D_
NA, "Kelley", "Kuntz-Simon", "Kyriakis", "Kyriakis", "Loeffen", "Madec", "Madec", "Maes", "Maes", "Maldonado", "Mastin", "Merlot", "Morrow-Tesch", "OIE", "Olsen", "Poljak", NA, "Simon", "Simon-Grife", "Smith", "Sorensen", "Stärk", "Stegeman", "Suriya", "Torremorell"), year = c("2010", "2005", "2011", "2000", "2012", "2003", "1992", "1994", "2009", "2012", "2012", "2011", "1965", "1989", "2007", "1980", "2009", "2011", "2013", "2009", "1982", "1985", "1999", "2000", "2006", "2011", "2004", "1994", _x000D_
"2008", "2006", "2008", "2001", "2013", "2012", "2009", "2006", "1998", "1995", "2008", "2012"), first.page = c(NA, "135", "p271", "29", "96", NA, "8", "256", "269", "271", "152", "281", "295", NA, NA, "445", "310", "93", "543", "45", "56", "247", "341", "313", "377", NA, "255", "2599", "1128", "469", "7", NA, "17", "24", "1122", "149", "3", "273", "342", "68"), volume = c(NA, "vol. 56", NA, "74", "157", NA, "14", "107", NA, "104", "157", NA, NA, NA, NA, "11", "56", "58", "162", "137", "2", "8", _x000D_
"46", "31", "172", NA, "17", "72", NA, NA, "72", NA, "56", "43", "459", NA, "46", "22", "55", "59"), article.title = c(NA, NA, "Outbreak of swine influenza, subtype H1N2: a case report and its financial consequences", "The epidemiology and evolution of influenza viruses in pigs", "Pre-infection of pigs with Mycoplasma hyopneumoniae modifies outcomes of infection with European swine influenza virus of H1N1, but not H1N2, subtype", NA, "Variation in seropositivity for some respiratory disease agents in finishing pigs: epidemiological studies on some health parameters and farm and management conditions in the herds", _x000D_
"Factors associated with the occurrence of influenza A virus infections in fattening swine", "An overview of the impact of the environment on enzootic respiratory diseases in pigs", "Noninfectious factors associated with pneumonia and pleuritis in slaughtered pigs from 143 farrow-to-finish pig farms", "Infectious agents associated with respiratory diseases in 125 farrow-to-finish pig herds: a cross-sectional study", "Estimation de la séroprévalence des virus influenza chez le porc charcutier en France en 2008–2009", _x000D_
"The environment and disease: association or causation?", NA, NA, "Stress and immune function: a bibliographic review", "Genetic and antigenic evolution of swine influenza viruses in Europe and evaluation of their zoonotic potential", "Virological surveillance and preliminary antigenic characterization of influenza viruses in pigs in five European countries from 2006 to 2008", "Influenza A virus infection dynamics in swine farms in Belgium, France, Italy and Spain, 2006–2008", "Population dynamics of swine influenza virus in farrow-to-finish and specialised finishing herds in the Netherlands", _x000D_
"Epidemiology of swine influenza H1N1 on farms in Brittany (first outbreak-1982)", "Etude de la persistance d’une activité du virus grippal H1N1 (swine) dans les élevages porcins en dehors des phases épidémiques", "Risk indicators for the seroprevalence of Mycoplasma hyopneumoniae, Porcine Influenza Viruses and Aujeszky's disease virus in slaughter pigs from fattening pig herds", "Herd factors associated with the seroprevalences of four major respiratory pathogens in slaughter pigs from farrow-to-finish pig herds", _x000D_
"Evidence of the concurrent circulation of H1N2, H1N1 and H3N2 influenza A viruses in densely populated pig areas in Spain", "Prevalence and risk factors for swine influenza virus infection in the English pig population", "Conséquences du stress sur la fonction immunitaire chez les animaux d’élevage", "Heat and social stress effects on pig immune measures", "Swine influenza", "Swine influenza", "Prevalence of and risk factors for influenza in southern Ontario swine herds in 2001 and 2003", NA, _x000D_
"Épidémiosurveillance de la grippe chez le porc en France entre 2005 et 2012: dispositifs, virus détectés et données épidémiologiques associées", "Swine influenza virus infection dynamics in two pig farms; results of a longitudinal assessment", "Origins and evolutionary genomics of the 2009 swine-origin H1N1 influenza A epidemic", "Diseases of the respiratory system", "Risk factors for respiratory diseases in New Zealand pig herds", "A retrospective study into characteristics associated with the seroprevalence of pseudorabies virus-infected breeding pigs in vaccinated herds in the southern Netherlands", _x000D_
"Seroprevalence and risk factors for Influenza A viruses in pigs in Peninsular Malaysia", "Transmission of influenza A virus in pigs"), doi.asserted.by = c(NA, NA, NA, "crossref", "crossref", NA, "crossref", NA, NA, "crossref", "crossref", NA, NA, NA, NA, NA, "crossref", "crossref", "crossref", "crossref", NA, "crossref", "crossref", "crossref", "crossref", "crossref", "crossref", "crossref", NA, NA, NA, NA, NA, "crossref", "crossref", NA, "crossref", "crossref", "crossref", "crossref"), DOI = c(NA, _x000D_
NA, NA, "10.1016/S0378-1135(00)00164-4", "10.1016/j.vetmic.2011.12.027", NA, "10.1080/01652176.1992.9694318", NA, NA, "10.1016/j.prevetmed.2011.11.012", "10.1016/j.vetmic.2011.12.015", NA, NA, NA, NA, NA, "10.1111/j.1863-2378.2009.01236.x", "10.1111/j.1863-2378.2009.01301.x", "10.1016/j.vetmic.2012.11.014", "10.1016/j.vetmic.2009.01.004", NA, "10.1016/0147-9571(85)90003-7", "10.1111/j.1439-0450.1999.tb01239.x", "10.1051/vetres:2000122", "10.1016/j.tvjl.2005.04.014", "10.1371/currents.RRN1209", "10.20870/productions-animales.2004.17.4.3601", _x000D_
"10.2527/1994.72102599x", NA, NA, NA, NA, NA, "10.1186/1297-9716-43-24", "10.1038/nature08182", NA, "10.1080/00480169.1998.36043", "10.1016/0167-5877(94)00420-N", "10.1111/j.1863-2378.2008.01138.x", "10.1111/j.1865-1682.2011.01300.x"), journal.title = c(NA, NA, NA, "Vet. Microbiol.", "Vet. Microbiol.", NA, "Vet. Quat.", "Berl. Munch. Tierarztl. Wochenschr.", NA, "Prev. Vet. Med.", "Vet. Microbiol.", NA, NA, NA, NA, "Ann. Rech. Vet.", "Zoonoses Public Health", "Zoonoses Public Health", "Vet. Microbiol.", _x000D_
"Vet. Microbiol.", "Epidem. Santé Animale", "Comp. Immunol. Microbiol. Infect. Dis.", "J. Vet. Med. B.", "Vet. Res.", "Vet. J.", "PLOS Currents Influenza", "INRA Prod. Anim.", "J. Anim Sci.", NA, NA, "Can. J. Vet. Res.", NA, "Bull. Epidémiol. Santé Anim. et Aliment. Anses-DGAl", "Vet. Res.", "Nature", NA, "N.Z. Vet. J.", "Prev. Vet. Med.", "Zoonoses Public Health", "Transbound. Emerg. Dis."))</t>
  </si>
  <si>
    <t>S0167587713002328</t>
  </si>
  <si>
    <t>list(date = "2013-11-01", content.version = "tdm", delay.in.days = 0, URL = "https://www.elsevier.com/tdm/userlicense/1.0/")</t>
  </si>
  <si>
    <t>list(value = c("Elsevier", "Different herd level factors associated with H1N1 or H1N2 influenza virus infections in fattening pigs", "Preventive Veterinary Medicine", "https://doi.org/10.1016/j.prevetmed.2013.07.006", "article", "Copyright © 2013 Elsevier B.V. All rights reserved."), name = c("publisher", "articletitle", "journaltitle", "articlelink", "content_type", "copyright"), label = c("This article is maintained by", "Article Title", "Journal Title", "CrossRef DOI link to publisher maintained version", _x000D_
"Content Type", "Copyright"))</t>
  </si>
  <si>
    <t>10.1371/journal.pone.0179044</t>
  </si>
  <si>
    <t>2017-06-07</t>
  </si>
  <si>
    <t>e0179044</t>
  </si>
  <si>
    <t>Epidemiological features of influenza circulation in swine populations: A systematic review and meta-analysis</t>
  </si>
  <si>
    <t>list(ORCID = c("https://orcid.org/0000-0003-0059-6812", NA, NA, NA), authenticated.orcid = c(TRUE, NA, NA, NA), given = c("Eugénie", "Marisa", "Malik", "Benjamin John"), family = c("Baudon", "Peyre", "Peiris", "Cowling"), sequence = c("first", "additional", "additional", "additional"))</t>
  </si>
  <si>
    <t>list(URL = "http://dx.plos.org/10.1371/journal.pone.0179044", content.type = "unspecified", content.version = "vor", intended.application = "similarity-checking")</t>
  </si>
  <si>
    <t>list(issue = c("7250", "1", "12", "12", NA, NA, "45", "11", NA, NA, NA, NA, "3–4", NA, NA, "10", "5", NA, "17", "3–4", "52", "19", "5", "1–2", "6–7", NA, "2", "1", NA, "6–7", NA, "3", NA, NA, "1–2", "5", "3", "9", "18", NA, NA, "5", "3", NA, NA, "5", "4", "3", NA, NA, NA, "6", "24", "2", "1", "11", "4", NA, "8", "1", "5", "6", "1", NA, "1", "4", "6", "10", NA, "1", "1", NA), key = c("ref1", "ref2", "ref3", "ref4", "ref5", "ref6", "ref7", "ref8", "ref9", "ref10", "ref11", "ref12", "ref13", _x000D_
"ref14", "ref15", "ref16", "ref17", "ref18", "ref19", "ref20", "ref21", "ref22", "ref23", "ref24", "ref25", "ref26", "ref27", "ref28", "ref29", "ref30", "ref31", "ref32", "ref33", "ref34", "ref35", "ref36", "ref37", "ref38", "ref39", "ref40", "ref41", "ref42", "ref43", "ref44", "ref45", "ref46", "ref47", "ref48", "ref49", "ref50", "ref51", "ref52", "ref53", "ref54", "ref55", "ref56", "ref57", "ref58", "ref59", "ref60", "ref61", "ref62", "ref63", "ref64", "ref65", "ref66", "ref67", "ref68", "ref69", _x000D_
"ref70", "ref71", "ref72"), doi.asserted.by = c("crossref", "crossref", "crossref", "crossref", NA, NA, "crossref", "crossref", NA, NA, NA, NA, "crossref", NA, NA, "crossref", "crossref", NA, "crossref", "crossref", "crossref", "crossref", "crossref", "crossref", "crossref", NA, "crossref", "crossref", "crossref", "crossref", NA, "crossref", NA, NA, "crossref", NA, "crossref", "crossref", "crossref", NA, NA, NA, "crossref", NA, "crossref", "crossref", "crossref", "crossref", NA, NA, NA, "crossref", _x000D_
"crossref", "crossref", "crossref", "crossref", "crossref", NA, "crossref", "crossref", "crossref", "crossref", "crossref", NA, NA, NA, "crossref", "crossref", NA, "crossref", "crossref", NA), first.page = c("1122", "4", "6218", "2080", NA, NA, NA, "427", NA, "57", "133", "113", "361", "147", NA, "5092", "787", NA, "9542", "393", "20949", "9322", "887", "125", "310", "57", "213", "3", "1", "310", NA, "1", NA, NA, "56", "256", "388", "3204", "8243", "173", NA, "341", "313", NA, "39", "1174", "726", _x000D_
"e42", NA, NA, NA, "919", "2339", "265", "e14582", "524", "562", NA, "e71444", "160", "348", "429", "227", NA, "7", "176", "e0129213", "1834", NA, "72", "24", "1"), DOI = c("10.1038/nature08182", "10.1111/zph.12049", "10.1128/JVI.00459-15", "10.3201/eid2012.140842", NA, NA, "10.2807/ese.14.45.19406-en", "10.1111/j.1751-0813.2011.00844.x", NA, NA, NA, NA, "10.1016/j.vetmic.2009.04.007", NA, NA, "10.1128/JVI.80.10.5092-5096.2006", "10.3201/eid1205.051060", NA, "10.1128/JVI.01475-12", "10.1016/j.vetmic.2011.06.011", _x000D_
"10.1073/pnas.0710286104", "10.1128/JVI.74.19.9322-9327.2000", "10.1007/s00705-009-0381-1", "10.1016/0378-1135(94)90093-0", "10.1111/j.1863-2378.2009.01236.x", NA, "10.1017/S1466252311000181", "10.1007/s12088-013-0419-7", "10.1186/2046-4053-4-1", "10.1111/j.1863-2378.2009.01236.x", NA, "10.18637/jss.v036.i03", NA, NA, "10.1016/j.vetmic.2010.10.015", NA, "10.1016/j.tvjl.2009.12.027", "10.1128/JCM.00053-10", "10.1128/JVI.74.18.8243-8251.2000", NA, NA, NA, "10.1051/vetres:2000122", NA, "10.1016/j.micpath.2013.08.001", _x000D_
"10.1016/j.meegid.2011.02.023", "10.3201/eid1604.091316", "10.1111/j.1750-2659.2012.00337.x", NA, NA, NA, "10.1093/cid/cit396", "10.1056/NEJMc1305865", "10.1093/infdis/jit430", "10.1371/journal.pone.0014582", "10.3923/pjbs.2013.524.529", "10.1093/infdis/jiv109", NA, "10.1371/journal.pone.0071444", "10.1016/j.actatropica.2011.11.012", "10.1111/j.1750-2659.2011.00324.x", "10.1111/zph.12164", "10.1186/s12917-016-0844-z", NA, NA, NA, "10.1371/journal.pone.0129213", "10.3201/eid2110.140633", NA, "10.1186/1297-9716-44-72", _x000D_
"10.1186/1297-9716-43-24", NA), article.title = c("Origins and evolutionary genomics of the 2009 swine-origin H1N1 influenza A epidemic", "Review of influenza A virus in swine worldwide: a call for increased surveillance and research", "Continual Reintroduction of Human Pandemic H1N1 Influenza A Viruses into Swine in the United States, 2009 to 2014", "Molecular epidemiology of influenza A(H1N1)pdm09 virus among humans and swine, Sri Lanka", "Detection of Novel Reassortant Influenza A (H3N2) and H1N1 2009 Pandemic Viruses in Swine in Hanoi, Vietnam", _x000D_
"Transmission of influenza A(H1N1) 2009 pandemic viruses in Australian swine", "Pandemic influenza A(H1N1)v: human to pig transmission in Norway?", "The first identified case of pandemic H1N1 influenza in pigs in Australia", NA, "History of Swine influenza viruses in Asia", "History and epidemiology of Swine influenza in Europe", "Contemporary epidemiology of North American lineage triple reassortant influenza A viruses in pigs", "Novel swine influenza virus subtype H3N1 in Italy", "Swine influenza viruses: an Asian perspective", _x000D_
"Novel Human-like Influenza A Viruses Circulate in Swine in Mexico and Chile", "Isolation and genetic characterization of new reassortant H3N1 swine influenza virus from pigs in the midwestern United States", "Novel swine influenza virus subtype H3N1, United States", "Contemporary Epidemiology of North American Lineage Triple Reassortant Influenza A Viruses in Pigs", "Complete Genome Sequence of an Avian-Like H4N8 Swine Influenza Virus Discovered in Southern China", "Genetic characterization of H7N2 influenza virus isolated from pigs", _x000D_
"Identification of H2N3 influenza A viruses from swine in the United States", "Isolation and characterization of H4N6 avian influenza viruses from pigs with pneumonia in Canada", "Isolation and molecular characterization of equine H3N8 influenza viruses from pigs in China", "Isolation of an influenza A virus of unusual subtype (H1N7) from pigs in England, and the subsequent experimental transmission from pig to pig", "Genetic and antigenic evolution of swine influenza viruses in Europe and evaluation of their zoonotic potential", _x000D_
"History of Swine influenza viruses in Asia", "Swine influenza surveillance in East and Southeast Asia: a systematic review", "Epidemic status of Swine influenza virus in china", "Preferred reporting items for systematic review and meta-analysis protocols (PRISMA-P) 2015 statement", "Genetic and antigenic evolution of swine influenza viruses in Europe and evaluation of their zoonotic potential", "R: A language and environment for statistical computing", "Conducting meta-analyses in R with the metafor package", _x000D_
NA, NA, "Seroprevalence and risk factors of swine influenza in Spain", "Survey of disease pressures in twenty-six niche herds in the midwestern United States", "A cross-sectional study of risk factors associated with pulmonary lesions in pigs at slaughter", "Evidence of human-to-swine transmission of the pandemic (H1N1) 2009 influenza virus in South Korea", "Evolution of swine H3N2 influenza viruses in the United States", "Swine influenza virus vaccines: to change or not to change-that&amp;apos;s the question", _x000D_
"Review of Influenza A Virus in Swine Worldwide: a Call for Increased Surveillance and Research", "Risk indicators for the seroprevalence of Mycoplasma hyopneumoniae, porcine influenza viruses and Aujeszky&amp;apos;s disease virus in slaughter pigs from fattening pig herds", "Herd factors associated with the seroprevalences of four major respiratory pathogens in slaughter pigs from farrow-to-finish pig herds", "Influenza A Virus Surveillance Based on Pre-Weaning Piglet Oral Fluid Samples", "Serological surveillance of H5 and H9 avian influenza A viral infections among pigs in Southern China", _x000D_
"Identification of an H6N6 swine influenza virus in southern China", "Avian influenza prevalence in pigs, Egypt", "Transmission of influenza A(H1N1) 2009 pandemic viruses in Australian swine", "CONSISE statement on the Reporting of Seroepidemiologic Studies for Influenza (ROSES-I statement): an extension of the STROBE statement", NA, NA, "Serological investigation of subclinical influenza A(H7H9) infection among healthcare and non-healthcare workers in Zhejiang Province, China", "Serologic study for influenza A (H7N9) among high-risk groups in China", _x000D_
"Avian-origin influenza A(H7N9) infection in influenza A(H7N9)-affected areas of China: a serological study", "Highly pathogenic avian influenza (H5N1): pathways of exposure at the animal-human interface, a systematic review", "Sero-prevalence of avian influenza in animals and human in Egypt", "A Systematic Review and Meta-Analysis of the Seroprevalence of Influenza A(H9N2) Infection Among Humans", "Transmission of Influenza A Virus in Pigs", "Airborne detection and quantification of Swine influenza a virus in air samples collected inside, outside and downwind from Swine barns", _x000D_
"Evidence for freedom from swine influenza in a remote area of Northern Vietnam", "Transmission of pandemic influenza H1N1 (2009) in Vietnamese swine in 2009–2010", "Detection of Novel Reassortant Influenza A (H3N2) and H1N1 2009 Pandemic Viruses in Swine in Hanoi, Vietnam", "Effect of herd size on subclinical infection of swine in Vietnam with influenza A viruses", NA, "Prevalence of and risk factors for influenza in southern Ontario swine herds in 2001 and 2003", "Risk factors for detecting influenza A virus in growing pigs", _x000D_
"Association between Influenza A Virus Infection and Pigs Subpopulations in Endemically Infected Breeding Herds", "Influenza Virus Surveillance in Coordinated Swine Production Systems, United States", "Infection Dynamics of Pandemic 2009 H1N1 Influenza Virus in a Two-Site Swine Herd", "Dynamics of influenza A virus infections in permanently infected pig farms: evidence of recurrent infections, circulation of several swine influenza viruses and reassortment events", "Swine influenza virus infection dynamics in two pig farms; results of a longitudinal assessment", _x000D_
"Influenza surveillance in animals: what is our capacity to detect emerging influenza viruses with zoonotic potential?"), volume = c("459", "61", "89", "20", NA, NA, "14", "89", NA, "370", "370", "370", "138", "370", "7", "80", "12", NA, "86", "153", "104", "74", "154", "39", "56", "370", "12", "54", "4", "56", NA, "36", NA, NA, "149", "17", "187", "48", "74", "370", NA, "46", "31", NA, "64", "11", "16", "6", NA, NA, NA, "57", "368", "209", "6", "16", "212", NA, "8", "122", "6", "62", "12", NA, "72", _x000D_
"22", "10", "21", NA, "44", "43", NA), author = c("GJ Smith", "A Vincent", "MI Nelson", "HK Perera", "E Baudon", "YM Deng", "M Hofshagen", "PK Holyoake", NA, "H Zhu", "IH Brown", "A Lorusso", "A Moreno", "YK Choi", "M Nelson", "W Ma", "P Lekcharoensuk", "A Lorusso", "S Su", "TY Kwon", "W Ma", "AI Karasin", "J Tu", "IH Brown", "G Kuntz-Simon", "H Zhu", "K Trevennec", "W Kong", "D Moher", "G Kuntz-Simon", NA, "W Viechtbauer", NA, NA, "M Simon-Grife", "MJ Yaeger", "T Meyns", "MS Song", "RJ Webby", "K Van Reeth", _x000D_
"A Vincent", "D Maes", "D Maes", "Y Panyasing", "Z Yuan", "G Zhang", "A El-Sayed", "YM Deng", "PW Horby", NA, NA, "W Xu", "T Bai", "S Yang", "MD Van Kerkhove", "A El-Sayed", "SU Khan", "M Torremorell", "CA Corzo", "K Trevennec", "K Trevennec", "E Baudon", "N Takemae", NA, "Z Poljak", "CA Corzo", "A Diaz", "BS Kaplan", "MW Allerson", "N Rose", "M Simon-Grife", "S Von Dobschuetz"), year = c("2009", "2014", "2015", "2014", "2014", "2012", "2009", "2011", NA, "2013", "2013", "2013", "2009", "2013", "2015", _x000D_
"2006", "2006", "2012", "2012", "2011", "2007", "2000", "2009", "1994", "2009", "2013", "2011", "2014", "2015", "2009", "2015", "2010", NA, NA, "2011", "2009", "2011", "2010", "2000", "2013", "2013", "1999", "2000", "2014", "2013", "2011", "2010", "2012", "2016", NA, NA, "2013", "2013", "2014", "2011", "2013", "2015", "2012", "2013", "2012", "2012", "2015", "2016", NA, "2008", "2014", "2015", "2015", "2013", "2013", "2012", "2014"), journal.title = c("Nature", "Zoonoses Public Health", "J Virol", _x000D_
"Emerg Infect Dis", "Zoonoses Public Health", "Influenza Other Respi Viruses", "Euro Surveill", "Aust Vet J", NA, "Curr Top Microbiol Immunol", "Curr Top Microbiol Immunol", "Curr Top Microbiol Immunol", "Vet Microbiol", "Curr Top Microbiol Immunol", "PLoS Curr", "J Virol", "Emerg Infect Dis", "Curr Top Microbiol Immunol", "J Virol", "Vet Microbiol", "Proc Natl Acad Sci U S A", "J Virol", "Arch Virol", "Vet Microbiol", "Zoonoses Public Health", "Curr Top Microbiol Immunol", "Anim Health Res Rev", _x000D_
"Indian journal of microbiology", "Systematic reviews", "Zoonoses Public Health", NA, "Journal of Statistical Software", NA, NA, "Vet Microbiol", "Journal of Swine Health and Production", "The Veterinary Journal", "J Clin Microbiol", "J Virol", "Curr Top Microbiol Immunol", "Zoonoses Public Health", "Zentralblatt fur Veterinarmedizin Reihe B Journal of veterinary medicine Series B", "Vet Res", "Transbound Emerg Dis", "Microbial pathogenesis", "Infect Genet Evol", "Emerg Infect Dis", "Influenza Other Respir Viruses", _x000D_
"Influenza Other Respir Viruses", NA, NA, "Clin Infect Dis", "The New England journal of medicine", "J Infect Dis", "PLoS One", "Pakistan journal of biological sciences: PJBS", "J Infect Dis", "Transbound Emerg Dis", "PLoS One", "Acta Trop", "Influenza Other Respir Viruses", "Zoonoses Public Health", "BMC Vet Res", NA, "Can J Vet Res", "Journal of Swine Health and Production", "PLoS One", "Emerg Infect Dis", "Transbound Emerg Dis", "Vet Res", "Vet Res", "Epidemiol Infect"), unstructured = c(NA, NA, _x000D_
NA, NA, NA, NA, NA, NA, "CDC. Influenza A (H3N2) Variant Virus: Centers for Disease Control and Prevention; 2015. &lt;ext-link xmlns:xlink=\"http://www.w3.org/1999/xlink\" ext-link-type=\"uri\" xlink:href=\"http://www.cdc.gov/flu/swineflu/h3n2v-cases.htm\" xlink:type=\"simple\"&gt;http://www.cdc.gov/flu/swineflu/h3n2v-cases.htm&lt;/ext-link&gt; [accessed 01.12.2016].", NA, NA, NA, NA, NA, NA, NA, NA, NA, NA, NA, NA, NA, NA, NA, NA, NA, NA, NA, NA, NA, NA, NA, "FAO. Food and Agriculture Organization of the United Nations statistic division 2015. &lt;ext-link xmlns:xlink=\"http://www.w3.org/1999/xlink\" ext-link-type=\"uri\" xlink:href=\"http://faostat3.fao.org/home/E\" xlink:type=\"simple\"&gt;http://faostat3.fao.org/home/E&lt;/ext-link&gt;. (accessed 13 April 2015).", _x000D_
"Bank TW. World Bank Open Data 2015. &lt;ext-link xmlns:xlink=\"http://www.w3.org/1999/xlink\" ext-link-type=\"uri\" xlink:href=\"http://data.worldbank.org/\" xlink:type=\"simple\"&gt;http://data.worldbank.org/&lt;/ext-link&gt;. (accessed 13 April 2015).", NA, NA, NA, NA, NA, NA, NA, NA, NA, NA, NA, NA, NA, NA, NA, "WHO. Avian influenza A(H7N9) virus 2015. &lt;ext-link xmlns:xlink=\"http://www.w3.org/1999/xlink\" ext-link-type=\"uri\" xlink:href=\"http://www.who.int/influenza/human_animal_interface/influenza_h7n9/en/\" xlink:type=\"simple\"&gt;http://www.who.int/influenza/human_animal_interface/influenza_h7n9/en/&lt;/ext-link&gt; [accessed 30.11.2015].", _x000D_
"CDC. Highly Pathogenic Asian Avian Influenza A (H5N1) in People: Centers for Disease Control and Prevention; 2015. &lt;ext-link xmlns:xlink=\"http://www.w3.org/1999/xlink\" ext-link-type=\"uri\" xlink:href=\"http://www.cdc.gov/flu/avianflu/h5n1-people.htm\" xlink:type=\"simple\"&gt;http://www.cdc.gov/flu/avianflu/h5n1-people.htm&lt;/ext-link&gt; [accessed 30.11.2015].", NA, NA, NA, NA, NA, NA, NA, NA, NA, NA, NA, NA, "FAO. The state of food and agriculture. Rome &amp;lt;&lt;ext-link xmlns:xlink=\"http://www.w3.org/1999/xlink\" ext-link-type=\"uri\" xlink:href=\"http://www.fao.org/docrep/012/i0680e/i0680e00.htm\" xlink:type=\"simple\"&gt;www.fao.org/docrep/012/i0680e/i0680e00.htm&lt;/ext-link&gt;&amp;gt;: 2009.", _x000D_
NA, NA, NA, NA, NA, NA, NA, NA))</t>
  </si>
  <si>
    <t>list(DOI = c("10.13039/501100007204", NA, NA, "10.13039/100000002"), name = c("CIRAD", "Area of Excellence Scheme of the University Grants Committee", "Harvard Center for Communicable Disease Dynamics from the National Institute of General Medical Sciences", "National Institutes of Health"), doi.asserted.by = c("crossref", NA, NA, "publisher"), id.id = c("10.13039/501100007204", NA, NA, "10.13039/100000002"), id.id.type = c("DOI", NA, NA, "DOI"), id.asserted.by = c("crossref", NA, NA, "publisher"_x000D_
), award = c(NA, "AoE/M-12/06", "U54 GM088558", "HHSN272201400006C"))</t>
  </si>
  <si>
    <t>list(date = "2017-06-07", content.version = "vor", delay.in.days = 0, URL = "http://creativecommons.org/licenses/by/4.0/")</t>
  </si>
  <si>
    <t>Animal Diseases</t>
  </si>
  <si>
    <t>10.1186/s44149-021-00024-6</t>
  </si>
  <si>
    <t>2731-0442</t>
  </si>
  <si>
    <t>2021-09-28</t>
  </si>
  <si>
    <t>The epidemiology of swine influenza</t>
  </si>
  <si>
    <t>&lt;jats:title&gt;Abstract&lt;/jats:title&gt;&lt;jats:p&gt;Globally swine influenza is one of the most important diseases of the pig industry, with various subtypes of swine influenza virus co-circulating in the field. Swine influenza can not only cause large economic losses for the pig industry but can also lead to epidemics or pandemics in the human population. We provide an overview of the pathogenic characteristics of the disease, diagnosis, risk factors for the occurrence on pig farms, impact on pigs and humans and methods to control it. This review is designed to promote understanding of the epidemiology of swine influenza which will benefit the control of the disease in both pigs and humans.&lt;/jats:p&gt;</t>
  </si>
  <si>
    <t>list(ORCID = c("https://orcid.org/0000-0001-5720-5267", NA), authenticated.orcid = c(FALSE, NA), given = c("Yin", "Ian"), family = c("Li", "Robertson"), sequence = c("first", "additional"))</t>
  </si>
  <si>
    <t>list(URL = c("https://link.springer.com/content/pdf/10.1186/s44149-021-00024-6.pdf", "https://link.springer.com/article/10.1186/s44149-021-00024-6/fulltext.html", "https://link.springer.com/content/pdf/10.1186/s44149-021-00024-6.pdf"), content.type = c("application/pdf", "text/html", "application/pdf"), content.version = c("vor", "vor", "vor"), intended.application = c("text-mining", "text-mining", "similarity-checking"))</t>
  </si>
  <si>
    <t>list(key = c("24_CR1", "24_CR2", "24_CR3", "24_CR4", "24_CR5", "24_CR6", "24_CR7", "24_CR8", "24_CR9", "24_CR10", "24_CR11", "24_CR12", "24_CR13", "24_CR14", "24_CR15", "24_CR16", "24_CR17", "24_CR18", "24_CR19", "24_CR20", "24_CR21", "24_CR22", "24_CR23", "24_CR24", "24_CR25", "24_CR26", "24_CR27", "24_CR28", "24_CR29", "24_CR30", "24_CR31", "24_CR32", "24_CR33", "24_CR34", "24_CR35", "24_CR36", "24_CR37", "24_CR38", "24_CR39", "24_CR40", "24_CR41", "24_CR42", "24_CR43", "24_CR44", "24_CR45", "24_CR46", _x000D_
"24_CR47", "24_CR48", "24_CR49", "24_CR50", "24_CR51", "24_CR52", "24_CR53", "24_CR54", "24_CR55", "24_CR56", "24_CR57", "24_CR58", "24_CR59", "24_CR60", "24_CR61", "24_CR62", "24_CR63", "24_CR64", "24_CR65", "24_CR66", "24_CR67", "24_CR68", "24_CR69", "24_CR70", "24_CR71", "24_CR72", "24_CR73", "24_CR74", "24_CR75", "24_CR76", "24_CR77", "24_CR78", "24_CR79", "24_CR80", "24_CR81", "24_CR82", "24_CR83", "24_CR84", "24_CR85", "24_CR86", "24_CR87", "24_CR88", "24_CR89", "24_CR90", "24_CR91", "24_CR92", _x000D_
"24_CR93", "24_CR94", "24_CR95", "24_CR96", "24_CR97", "24_CR98", "24_CR99", "24_CR100", "24_CR101", "24_CR102", "24_CR103", "24_CR104", "24_CR105", "24_CR106", "24_CR107", "24_CR108", "24_CR109", "24_CR110", "24_CR111", "24_CR112", "24_CR113", "24_CR114", "24_CR115", "24_CR116", "24_CR117", "24_CR118", "24_CR119", "24_CR120", "24_CR121", "24_CR122", "24_CR123", "24_CR124", "24_CR125", "24_CR126", "24_CR127", "24_CR128", "24_CR129", "24_CR130", "24_CR131", "24_CR132", "24_CR133", "24_CR134", "24_CR135", _x000D_
"24_CR136", "24_CR137", "24_CR138", "24_CR139", "24_CR140", "24_CR141", "24_CR142", "24_CR143", "24_CR144"), doi.asserted.by = c("publisher", "publisher", "publisher", "publisher", "publisher", "crossref", "publisher", "publisher", "publisher", "publisher", "publisher", "crossref", "publisher", "publisher", "publisher", "publisher", "publisher", "publisher", "publisher", "publisher", "publisher", "publisher", "publisher", "publisher", "publisher", NA, "publisher", "publisher", "publisher", "publisher", _x000D_
NA, "publisher", NA, "publisher", "publisher", "publisher", "publisher", "publisher", "publisher", NA, "publisher", "publisher", NA, "publisher", "publisher", "crossref", "publisher", "publisher", "publisher", "publisher", "publisher", "publisher", "publisher", "publisher", NA, "publisher", "publisher", NA, "publisher", "publisher", "publisher", "publisher", "publisher", "publisher", "publisher", "publisher", "publisher", "publisher", "publisher", "publisher", "publisher", "publisher", "publisher", _x000D_
"publisher", "publisher", "publisher", "publisher", "publisher", "publisher", "publisher", "publisher", "publisher", "publisher", "publisher", "publisher", "publisher", "publisher", "publisher", "publisher", "publisher", "publisher", "publisher", "publisher", "publisher", "publisher", "publisher", "publisher", "publisher", "publisher", "publisher", "publisher", NA, "publisher", "publisher", "publisher", "publisher", NA, "publisher", "publisher", "publisher", "crossref", "publisher", "publisher", _x000D_
"publisher", "publisher", "publisher", "publisher", "publisher", "crossref", "publisher", "publisher", "publisher", "publisher", "publisher", "publisher", NA, NA, "publisher", "publisher", "publisher", "publisher", "publisher", "publisher", "publisher", NA, "publisher", "publisher", "publisher", "publisher", "publisher", "publisher", "publisher", "publisher", "publisher"), first.page = c("203", "56", "500", NA, "25", NA, "123", NA, "213", "25", "96", NA, "41", "82", "1472", NA, "29", "15", "86", _x000D_
NA, "2705", "1413", "331", "162", "303", "117", "954", "171", "1446", "1119", NA, "643", "85", "105317", "e229", "230", "284", "3148", "751", NA, "152", "257", "839", "23", "381", NA, "197", "3", "359", "182", "24", "1397", "429", "9", "435", "e00031", "103", NA, "504", "129", "7367", "354", "123", "1834", "9322", "196", "62", "45", "543", "1558", NA, "34", NA, NA, "1", "1315", "314", "200", "295", "118", "323", "183", "88", NA, "647", NA, "3438", "5900", "457", "19847", "424", "6218", "6696", "142", _x000D_
"107", "221", "13", "1051", "174", "1331", "177", "167", "327", "529", NA, "e155", NA, "367", "20", "72", NA, "1", NA, "56", NA, "291", "1", "1040", NA, "1110", "537", "227", "235", "213", "348", "E1", "56", "1375", "373", "519", "4", "310", "9920", "9920", "215", "346", "e00229", "392", "76", "91", "254", "85", "429", "49"), DOI = c("10.1016/j.virol.2015.06.002", "10.1016/j.virol.2017.08.021", "10.1016/j.vaccine.2012.11.023", "10.1371/journal.pone.0067293", "10.1007/s11250-016-1153-z", "10.1128/mSphere.00275-16", _x000D_
"10.1038/s41426-018-0109-y", "10.1371/journal.pone.0179044", "10.1111/zph.12671", "10.1016/j.vetmic.2016.08.015", "10.1111/j.1863-2378.2011.01423.x", "10.1128/JVI.02293-16", "10.1016/j.vetmic.2011.12.010", "10.1177/1040638712470449", "10.3201/eid2009.131082", "10.1038/emi.2014.5", "10.1016/S0378-1135(00)00164-4", "10.1186/s13690-017-0182-z", "10.1186/s13567-016-0365-6", "10.1371/journal.pone.0210700", "10.1007/s00705-014-2040-4", "10.1007/s00705-013-1955-5", "10.1016/j.meegid.2012.09.021", "10.1016/j.jviromet.2009.09.017", _x000D_
"10.2460/ajvr.2004.65.303", NA, "10.3201/eid1906.121637", "10.1016/j.tvjl.2012.09.024", "10.3201/eid1809.111296", "10.3934/mbe.2017058", NA, "10.1016/j.vetmic.2012.11.028", NA, "10.1016/j.prevetmed.2021.105317", "10.1111/tbed.12260", "10.1016/j.prevetmed.2013.09.012", "10.1186/s12917-014-0284-6", "10.1017/S0950268816001424", "10.2527/jas.2015-9251", NA, "10.1016/j.vetmic.2011.12.015", "10.1016/j.prevetmed.2013.07.006", NA, "10.1186/s13567-016-0308-2", "10.1111/tbed.12758", "10.2807/1560-7917.ES.2016.21.48.30416", _x000D_
"10.1126/science.1176225", "10.1002/vms3.51", "10.1007/s00705-017-3619-3", "10.1111/irv.12437", "10.1111/tbed.12214", "10.1099/0022-1317-82-6-1397", "10.1016/j.prevetmed.2013.02.016", "10.1186/s40813-019-0141-x", NA, "10.1128/mBio.00031-14", "10.1186/s13567-016-0390-5", NA, "10.1111/irv.12407", "10.1111/j.1348-0421.2009.00193.x", "10.1128/JVI.72.9.7367-7373.1998", "10.1016/j.ajic.2010.03.003", "10.1016/j.vetmic.2008.03.006", "10.3201/eid2110.140633", "10.1128/JVI.74.19.9322-9327.2000", "10.1111/j.1863-2378.2012.01508.x", _x000D_
"10.1016/j.micpath.2015.09.002", "10.1080/01652176.2006.9695207", "10.1016/j.vetmic.2012.11.014", "10.1093/cid/ciw646", "10.7554/eLife.12217", "10.1186/s12985-015-0265-9", "10.1111/zph.12723", "10.1111/zph.12723", "10.1016/j.prevetmed.2019.03.011", "10.1111/tbed.13472", "10.1016/j.amjms.2016.04.010", "10.1016/j.tvjl.2009.10.026", "10.1016/S0378-1135(02)00306-1", "10.1637/8055-070907-Reg", "10.1016/j.vetmic.2014.05.017", "10.1111/j.1865-1682.2011.01250.x", "10.1016/j.virol.2016.11.004", "10.1371/journal.pone.0128479", _x000D_
"10.3389/fvets.2020.00647", "10.1371/currents.RRN1209", "10.3390/v6093438", "10.1038/s41598-018-24371-6", "10.1007/s00705-018-4091-4", "10.1038/s41598-020-76771-2", "10.1136/vr.101527", "10.1128/JVI.00459-15", "10.1038/ncomms7696", "10.1016/j.tim.2014.12.002", "10.1016/S0378-1135(02)00105-0", "10.1007/s11262-014-1153-x", "10.1016/j.prevetmed.2013.07.008", "10.1126/science.288.5468.1051", "10.1089/vim.2013.0111", "10.1128/JCM.02941-14", "10.1111/tbed.12019", NA, "10.2754/avb200170030327", "10.1016/j.jcv.2014.10.014", _x000D_
"10.1128/JVI.01763-16", "10.1111/zph.12424", NA, "10.1177/104063870401600501", "10.1016/j.eng.2019.10.004", "10.1186/1297-9716-44-72", "10.2807/1560-7917.ES.2017.22.5.30456", "10.1016/j.onehlt.2015.03.001", "10.1371/journal.pone.0053362", "10.1016/j.vetmic.2010.10.015", "10.1371/journal.pone.0115815", "10.1111/j.1863-2378.2009.01270.x", "10.1186/1472-6963-6-20", "10.3390/v11111040", "10.1128/JVI.01490-16", "10.1111/tbed.12849", "10.1186/1743-422X-8-537", "10.1186/s12917-016-0844-z", "10.1097/MCP.0b013e3283375727", _x000D_
"10.1017/S1466252311000181", "10.1111/j.1750-2659.2011.00324.x", NA, NA, "10.1016/S0264-410X(02)00688-6", "10.1089/vim.2006.19.373", "10.1038/nature10004", "10.1111/zph.12049", "10.1016/j.vetmic.2007.07.011", "10.1128/JVI.00840-15", "10.1128/JVI.00840-15", NA, "10.1016/j.vetmic.2010.05.031", "10.1128/genomeA.00229-14", "10.1073/pnas.1522643113", "10.1128/JCM.02467-13", "10.1016/j.bbrc.2007.02.096", "10.1016/j.vetmic.2010.11.008", "10.1016/j.virusres.2008.11.008", "10.4081/gh.2014.31", "10.1016/j.virol.2013.07.022"_x000D_
), volume = c("484", "511", "31", "8", "49", NA, "7", "12", "67", "195", "59", NA, "157", "25", "20", "3", "74", "75", "47", "14", "159", "159", "13", "163", "65", "66", "19", "196", "18", "14", NA, "162", "370", "190", "63", "112", "10", "144", "94", NA, "157", "112", "26", "47", "65", NA, "325", "3", "163", "11", "63", "82", "110", "6", "14", "5", "47", "28", "10", "54", "72", "38", "131", "21", "74", "60", "89", "28", "162", "63", "5", "12", NA, NA, "167", "67", "352", "187", "91", "52", "172", _x000D_
"59", "501", "10", "7", "3", "6", "8", "164", "10", "173", "89", "6", "23", "88", "50", "112", "288", "27", "53", "61", "49", "70", "61", "91", "65", NA, "16", "6", "44", NA, "1", "8", "149", "9", "57", "6", "11", NA, "65", "8", "12", "16", "12", "6", "59", "51", "21", "19", "473", "61", "126", "89", "89", "68", "146", "2", "113", "52", "356", "149", "140", "8", "446"), author = c("H Abe", "EJ Abente", "M Allerson", "MW Allerson", "HM Almeida", NA, "E Baudon", "E Baudon", "E Baudon", "MS Beato", _x000D_
"A Beaudoin", NA, "A Botner", "AS Bowman", "AS Bowman", "AS Bowman", "IH Brown", "CM Bui", "C Cador", "FO Chamba Pardo", "J Chen", "Y Chen", "Y Chen", "C Chiapponi", "YK Choi", "A Clavijo", "CA Corzo", "CA Corzo", "E Couacy-Hymann", "JA Cui", NA, "C Deblanc", "S Detmer", "F Ding", "S Dorjee", "IJ East", "C Er", "C Er", "C Er", NA, "C Fablet", "C Fablet", "LQ Fang", "M Ferenczi", "ME Filippitzi", NA, "RJ Garten", "PF Gerber", "MR Gomaa", "AS Gonzalez-Reiche", "CK Goodell", "V Gregory", "CA Grontvedt", _x000D_
"S Gumbert", "B Haas", "BM Hause", "JD Hemmink", "D Henritzi", "D Henritzi", "E Inoue", "T Ito", "EK Jeong", "V Kaden", "BS Kaplan", "AI Karasin", "ML Killian", "W Kong", "H Kothalawala", "CS Kyriakis", "PM Lantos", "NS Lewis", "S Li", "Y Li", "Y Li", "Y Li", "Y Li", "SY Lin", "W Liu", "WL Loeffen", "ME Lombardi", "G Lopez-Robles", "G Lopez-Robles", "J Luo", "M Ma", "JC Mancera Gracia", "A Mastin", "A Mehle", "C Meseko", "J Mine", "C Nasamran", "GM Nava", "MI Nelson", "MI Nelson", "MI Nelson", "A Ninomiya", _x000D_
"N Nonthabenjawan", "B Oidtmann", "AD Osterhaus", "IG Ovsyannikova", "M Ozawa", "Y Panyasing", "T Pasma", "Z Pospisil", "C Qiao", "DS Rajao", "RR Rech", NA, "JA Richt", "ID Robertson", "N Rose", NA, "KR Short", "Y Si", "M Simon-Grife", "G Simon", "XH Song", "KDC Stark", "HL Sun", NA, "N Takemae", "N Takemae", "N Takemae", "JW Tang", "K Trevennec", "K Trevennec", "CM Trombetta", "FJ van der Meer", "K Van Reeth", "K Van Reeth", "D Vijaykrishna", "A Vincent", "AL Vincent", "SJ Watson", "SJ Watson", _x000D_
"RD Wesley", "W Wiriyarat", "Z Xie", "H Yang", "JR Yang", "H Yu", "H Yu", "H Yu", "JC Zhang", "R Zu"), year = c("2015", "2017", "2013", "2013", "2017", NA, "2018", "2017", "2020", "2016", "2012", NA, "2012", "2013", "2014", "2014", "2000", "2017", "2016", "2019", "2014", "2014", "2013", "2010", "2004", "2002", "2013", "2013", "2012", "2017", NA, "2013", "2013", "2021", "2016", "2013", "2014", "2016", "2016", NA, "2012", "2013", "2005", "2016", "2018", NA, "2009", "2017", "2018", "2017", "2016", "2001", _x000D_
"2013", "2020", "1995", "2014", "2016", "2020", "2016", "2010", "1998", "2010", "2008", "2015", "2000", "2013", "2015", "2006", "2013", "2016", "2016", "2015", "2020", "2020", "2019", "2020", "2016", "2011", "2003", "2008", "2014", "2012", "2017", "2015", "2020", "2011", "2014", "2018", "2019", "2020", "2013", "2015", "2015", "2015", "2002", "2015", "2013", "2000", "2014", "2015", "2014", "2008", "2001", "2014", "2017", "2018", NA, "2004", "2020", "2013", NA, "2015", "2013", "2011", "2014", "2010", _x000D_
"2006", "2019", NA, "2018", "2011", "2016", "2010", "2011", "2012", "2018", "2010", "2003", "2006", "2011", "2014", "2008", "2015", "2015", "2004", "2010", "2014", "2016", "2014", "2007", "2011", "2009", "2014", "2013"), unstructured = c("Abe, H., J. Mine, S. Parchariyanon, N. Takemae, P. Boonpornprasert, N. Ubonyaem, P. Patcharasinghawut, B. Nuansrichay, T. Tanikawa, R. Tsunekuni, and T. Saito. 2015. Co-infection of influenza a viruses of swine contributes to effective shuffling of gene segments in a naturally reared pig. Virology 484: 203–212. https://doi.org/10.1016/j.virol.2015.06.002.", _x000D_
"Abente, E.J., P.C. Gauger, R.R. Walia, D.S. Rajao, J.Q. Zhang, K.M. Harmon, M.L. Killian, and A.L. Vincent. 2017. Detection and characterization of an H4N6 avian-lineage influenza a virus in pigs in the Midwestern United States. Virology 511: 56–65. https://doi.org/10.1016/j.virol.2017.08.021.", "Allerson, M., J. Deen, S.E. Detmer, M.R. Gramer, H.S. Joo, A. Romagosa, and M. Torremorell. 2013a. The impact of maternally derived immunity on influenza a virus transmission in neonatal pig populations. Vaccine 31: 500–505.", _x000D_
"Allerson, M.W., C.J. Cardona, and M. Torremorell. 2013b. Indirect transmission of influenza a virus between pig populations under two different biosecurity settings. PLoS One 8: e67293.", "Almeida, H.M., G.Y. Storino, D.A. Pereira, I.R. Gatto, L.A. Mathias, H.J. Montassier, and L.G. de Oliveira. 2017. A cross-sectional study of swine influenza in intensive and extensive farms in the northeastern region of the state of Sao Paulo. Brazil. Trop. Anim. Health Prod. 49: 25–30.", "Anderson, T.K., Macken, C.A., Lewis, N.S., Scheuermann, R.H., Van Reeth, K., Brown, I.H., Swenson, S.L., Simon, G., Saito, T., Berhane, Y., Ciacci-Zanella, J., Pereda, A., Davis, C.T., Donis, R.O., Webby, R.J., Vincent, A.L., 2016. A Phylogeny-Based Global Nomenclature System and Automated Annotation Tool for H1 Hemagglutinin Genes from Swine Influenza A Viruses. mSphere 1.", _x000D_
"Baudon, E., D.K.W. Chu, D.D. Tung, P. Thi Nga, H. Vu Mai Phuong, N. Le Khanh Hang, L.T. Thanh, N.T. Thuy, N.C. Khanh, L.Q. Mai, N.V. Khong, B.J. Cowling, M. Peyre, and M. Peiris. 2018. Swine influenza viruses in northern Vietnam in 2013-2014. Emerg Microbes Infect 7: 123.", "Baudon, E., M. Peyre, M. Peiris, and B.J. Cowling. 2017. Epidemiological features of influenza circulation in swine populations: A systematic review and meta-analysis. PLoS One 12: e0179044.", "Baudon, E., M. Peyre, D.D. Tung, P. Thi Nga, N.V. Khong, B.J. Cowling, and M. Peiris. 2020. Surveillance of swine influenza viruses in sentinel familial farms in hung yen province in northern Vietnam in 2013-2014. Zoonoses and Public Health 67: 213–221.", _x000D_
"Beato, M.S., L. Tassoni, A. Milani, A. Salviato, G. Di Martino, M. Mion, L. Bonfanti, I. Monne, S.J. Watson, and A. Fusaro. 2016. Circulation of multiple genotypes of H1N2 viruses in a swine farm in Italy over a two-month period. Veterinary Microbiology 195: 25–29.", "Beaudoin, A., S. Johnson, P. Davies, J. Bender, and M. Gramer. 2012. Characterization of influenza a outbreaks in Minnesota swine herds and measures taken to reduce the risk of zoonotic transmission. Zoonoses and Public Health 59: 96–106.", _x000D_
"Benton, D.J., S.A. Wharton, S.R. Martin, and J.W. McCauley. 2017. Role of neuraminidase in influenza a(H7N9) virus receptor binding. Journal of Virology 91.", "Botner, A., and G.J. Belsham. 2012. Virus survival in slurry: Analysis of the stability of foot-and-mouth disease, classical swine fever, bovine viral diarrhoea and swine influenza viruses. Veterinary Microbiology 157 (1-2): 41–49. https://doi.org/10.1016/j.vetmic.2011.12.010.", "Bowman, A.S., S.W. Nelson, J.L. Edwards, C.C. Hofer, J.M. Nolting, I.C. Davis, and R.D. Slemons. 2013. Comparative effectiveness of isolation techniques for contemporary influenza a virus strains circulating in exhibition swine. Journal of Veterinary Diagnostic Investigation 25: 82–90.", _x000D_
"Bowman, A.S., S.W. Nelson, S.L. Page, J.M. Nolting, M.L. Killian, S. Sreevatsan, and R.D. Slemons. 2014a. Swine-to-human transmission of influenza a(H3N2) virus at agricultural fairs, Ohio, USA, 2012. Emerging Infectious Diseases 20: 1472–1480.", "Bowman, A.S., J.D. Workman, J.M. Nolting, S.W. Nelson, and R.D. Slemons. 2014b. Exploration of risk factors contributing to the presence of influenza a virus in swine at agricultural fairs. Emerging microbes &amp; infections 3: e5.", "Brown, I.H. 2000. The epidemiology and evolution of influenza viruses in pigs. Veterinary Microbiology 74 (1-2): 29–46. https://doi.org/10.1016/S0378-1135(00)00164-4.", _x000D_
"Bui, C.M., A.A. Chughtai, D.C. Adam, and C.R. MacIntyre. 2017. An overview of the epidemiology and emergence of influenza a infection in humans over time. Arch Public Health 75: 15.", "Cador, C., S. Herve, M. Andraud, S. Gorin, F. Paboeuf, N. Barbier, S. Queguiner, C. Deblanc, G. Simon, and N. Rose. 2016. Maternally-derived antibodies do not prevent transmission of swine influenza a virus between pigs. Veterinary Research 47: 86.", "Chamba Pardo, F.O., S. Wayne, M.R. Culhane, A. Perez, M. Allerson, and M. Torremorell. 2019. Effect of strain-specific maternally-derived antibodies on influenza a virus infection dynamics in nursery pigs. PLoS One 14: e0210700.", _x000D_
"Chen, J., X. Fu, Y. Chen, S. He, Y. Zheng, Z. Cao, W. Yu, H. Zhou, S. Su, and G. Zhang. 2014a. Identification of four genotypes of H3N2 swine influenza virus in pigs from southern China. Archives of Virology 159: 2705–2709.", "Chen, Y., J. Zhang, C. Qiao, J. Wang, H. Yang, and H. Chen. 2014b. Identification of a linear epitope on the haemagglutinin protein of pandemic a/H1N1 2009 influenza virus using monoclonal antibodies. Archives of Virology 159: 1413–1419.", "Chen, Y., J. Zhang, C. Qiao, H. Yang, Y. Zhang, X. Xin, and H. Chen. 2013. Co-circulation of pandemic 2009 H1N1, classical swine H1N1 and avian-like swine H1N1 influenza viruses in pigs in China. Infection, Genetics and Evolution 13: 331–338.", _x000D_
"Chiapponi, C., I. Zanni, C. Garbarino, G. Barigazzi, and E. Foni. 2010. Comparison of the usefulness of the CACO-2 cell line with standard substrates for isolation of swine influenza a viruses. Journal of Virological Methods 163: 162–165.", "Choi, Y.K., S.M. Goyal, and H.S. Joo. 2004. Evaluation of transmission of swine influenza type a subtype H1N2 virus in seropositive pigs. American Journal of Veterinary Research 65: 303–306.", "Clavijo, A., D.B. Tresnan, R. Jolie, and E.M. Zhou. 2002. Comparison of embryonated chicken eggs with MDCK cell culture for the isolation of swine influenza virus. Canadian Journal of Veterinary Research 66: 117–121.", _x000D_
"Corzo, C.A., M. Culhane, K. Juleen, E. Stigger-Rosser, M.F. Ducatez, R.J. Webby, and J.F. Lowe. 2013a. Active surveillance for influenza a virus among swine, midwestern United States, 2009-2011. Emerging Infectious Diseases 19: 954–960.", "Corzo, C.A., A. Romagosa, S.A. Dee, M.R. Gramer, R.B. Morrison, and M. Torremorell. 2013b. Relationship between airborne detection of influenza a virus and the number of infected pigs. Veterinary Journal 196: 171–175.", "Couacy-Hymann, E., V.A. Kouakou, G.L. Aplogan, F. Awoume, C.K. Kouakou, L. Kakpo, B.R. Sharp, L. McClenaghan, P. McKenzie, R.G. Webster, R.J. Webby, and M.F. Ducatez. 2012. Surveillance for influenza viruses in poultry and swine, West Africa, 2006-2008. Emerging Infectious Diseases 18: 1446–1452.", _x000D_
"Cui, J.A., and F.Y. Chen. 2017. Effects of isolation and slaughter strategies in different species on emerging zoonoses. Mathematical Biosciences and Engineering 14 (5/6): 1119–1140. https://doi.org/10.3934/mbe.2017058.", "David, E.S., David, L.S., Leslie, D.S., 2020. Influenza. In: David, E.S., Martine, B., Catherine, M.L., Larry, R.M., Venugopal, N., David, L.S. (Eds.), Diseases of poultry. John Wiley &amp; Sons, Inc., NJ, USA, 210–256.", "Deblanc, C., F. Robert, T. Pinard, S. Gorin, S. Queguiner, A.V. Gautier-Bouchardon, S. Ferre, J.M. Garraud, R. Cariolet, M. Brack, and G. Simon. 2013. Pre-infection of pigs with mycoplasma hyopneumoniae induces oxidative stress that influences outcomes of a subsequent infection with a swine influenza virus of H1N1 subtype. Veterinary Microbiology 162: 643–651.", _x000D_
"Detmer, S., M. Gramer, S. Goyal, M. Torremorell, and J. Torrison. 2013. Diagnostics and surveillance for swine influenza. Current Topics in Microbiology and Immunology 370: 85–112.", "Ding, F., Y. Li, B. Huang, J. Edwards, C. Cai, G. Zhang, D. Jiang, Q. Wang, and I.D. Robertson. 2021. Infection and risk factors of human and avian influenza in pigs in South China. Preventive Veterinary Medicine 190: 105317.", "Dorjee, S., C.W. Revie, Z. Poljak, W.B. McNab, J.T. McClure, and J. Sanchez. 2016. One-health simulation modelling: Assessment of control strategies against the spread of influenza between swine and human populations using NAADSM. Transboundary and Emerging Diseases 63: e229–e244.", _x000D_
"East, I.J., R.M. Wicks, P.A. Martin, E.S. Sergeant, L.A. Randall, and M.G. Garner. 2013. Use of a multi-criteria analysis framework to inform the design of risk based general surveillance systems for animal disease in Australia. Preventive Veterinary Medicine 112: 230–247.", "Er, C., B. Lium, S. Tavornpanich, P.O. Hofmo, H. Forberg, A.G. Hauge, C.A. Grontvedt, T. Framstad, and E. Brun. 2014. Adverse effects of influenza a(H1N1)pdm09 virus infection on growth performance of Norwegian pigs - a longitudinal study at a boar testing station. BMC Veterinary Research 10: 284.", _x000D_
"Er, C., E. Skjerve, E. Brun, T. Framstad, and B. Lium. 2016a. Occurrence and spread of influenza a(H1N1)pdm09 virus infection in Norwegian pig herds based on active serosurveillance from 2010 to 2014. Epidemiology and Infection 144: 3148–3165.", "Er, C., E. Skjerve, E. Brun, P.O. Hofmo, T. Framstad, and B. Lium. 2016b. Production impact of influenza a(H1N1)pdm09 virus infection on fattening pigs in Norway. Journal of Animal Science 94 (2): 751–759. https://doi.org/10.2527/jas.2015-9251.", "European Union, 2021. Major knowledge gaps yet to be filled to fight animal influenza. Horizon 2020.", _x000D_
"Fablet, C., C. Marois-Crehan, G. Simon, B. Grasland, A. Jestin, M. Kobisch, F. Madec, and N. Rose. 2012. Infectious agents associated with respiratory diseases in 125 farrow-to-finish pig herds: A cross-sectional study. Veterinary Microbiology 157: 152–163.", "Fablet, C., G. Simon, V. Dorenlor, F. Eono, E. Eveno, S. Gorin, S. Queguiner, F. Madec, and N. Rose. 2013. Different herd level factors associated with H1N1 or H1N2 influenza virus infections in fattening pigs. Preventive Veterinary Medicine 112: 257–265.", _x000D_
"Fang, L.Q., C.X. Cao, G.S. Chen, F.M. Lei, Y.L. Liu, C.Y. Li, H. Yang, X.N. Han, L. Yan, X.W. Li, and W.C. Cao. 2005. Studies on the spatial distribution and environmental factors of highly pathogenic avian influenza in mainland China, using geographic information system technology. Zhonghua Liu Xing Bing Xue Za Zhi 26: 839–842.", "Ferenczi, M., C. Beckmann, S. Warner, R. Loyn, K. O'Riley, X. Wang, and M. Klaassen. 2016. Avian influenza infection dynamics under variable climatic conditions, viral prevalence is rainfall driven in waterfowl from temperate, south-East Australia. Veterinary Research 47: 23.", _x000D_
"Filippitzi, M.E., A.B. Kruse, M. Postma, S. Sarrazin, D. Maes, L. Alban, L.R. Nielsen, and J. Dewulf. 2018. Review of transmission routes of 24 infectious diseases preventable by biosecurity measures and comparison of the implementation of these measures in pig herds in six European countries. Transboundary and Emerging Diseases 65: 381–398.", "Fraaij, P.L., Wildschut, E.D., Houmes, R.J., Swaan, C.M., Hoebe, C.J., de Jonge, H.C., Tolsma, P., de Kleer, I., Pas, S.D., Oude Munnink, B.B., Phan, M.V., Bestebroer, T.M., Roosenhoff, R.S., van Kampen, J.J., Cotten, M., Beerens, N., Fouchier, R.A., van den Kerkhof, J.H., Timen, A., Koopmans, M.P., 2016. Severe acute respiratory infection caused by swine influenza virus in a child necessitating extracorporeal membrane oxygenation (ECMO), the Netherlands, October 2016a. Euro Surveillance 21.", _x000D_
"Garten, R.J., C.T. Davis, C.A. Russell, B. Shu, S. Lindstrom, A. Balish, W.M. Sessions, X. Xu, E. Skepner, V. Deyde, M. Okomo-Adhiambo, L. Gubareva, J. Barnes, C.B. Smith, S.L. Emery, M.J. Hillman, P. Rivailler, J. Smagala, M. de Graaf, D.F. Burke, R.A. Fouchier, C. Pappas, C.M. Alpuche-Aranda, H. Lopez-Gatell, H. Olivera, I. Lopez, C.A. Myers, D. Faix, P.J. Blair, C. Yu, K.M. Keene, P.D. Dotson Jr., D. Boxrud, A.R. Sambol, S.H. Abid, K. St George, T. Bannerman, A.L. Moore, D.J. Stringer, P. Blevins, G.J. Demmler-Harrison, M. Ginsberg, P. Kriner, S. Waterman, S. Smole, H.F. Guevara, E.A. Belongia, P.A. Clark, S.T. Beatrice, R. Donis, J. Katz, L. Finelli, C.B. Bridges, M. Shaw, D.B. Jernigan, T.M. Uyeki, D.J. Smith, A.I. Klimov, and N.J. Cox. 2009. Antigenic and genetic characteristics of swine-origin 2009 a(H1N1) influenza viruses circulating in humans. Science 325: 197–201.", _x000D_
"Gerber, P.F., L. Dawson, B. Strugnell, R. Burgess, H. Brown, and T. Opriessnig. 2017. Using oral fluids samples for indirect influenza a virus surveillance in farmed UK pigs. Vet Med Sci 3: 3–12.", "Gomaa, M.R., A. Kandeil, R. El-Shesheny, M.M. Shehata, P.P. McKenzie, R.J. Webby, M.A. Ali, and G. Kayali. 2018. Evidence of infection with avian, human, and swine influenza viruses in pigs in Cairo. Egypt. Arch. Virol. 163: 359–364.", "Gonzalez-Reiche, A.S., A.L. Ramirez, M.L. Muller, D. Orellana, S.M. Sosa, P. Ola, J. Paniagua, L. Ortiz, J. Hernandez, C. Cordon-Rosales, and D.R. Perez. 2017. Origin, distribution, and potential risk factors associated with influenza a virus in swine in two production systems in Guatemala. Influenza and Other Respiratory Viruses 11: 182–192.", _x000D_
"Goodell, C.K., J. Prickett, A. Kittawornrat, J. Johnson, J. Zhang, C. Wang, and J.J. Zimmerman. 2016. Evaluation of screening assays for the detection of influenza a virus serum antibodies in swine. Transboundary and Emerging Diseases 63: 24–35.", "Gregory, V., W. Lim, K. Cameron, M. Bennett, S. Marozin, A. Klimov, H. Hall, N. Cox, A. Hay, and Y.P. Lin. 2001. Infection of a child in Hong Kong by an influenza a H3N2 virus closely related to viruses circulating in European pigs. The Journal of General Virology 82: 1397–1406.", _x000D_
"Grontvedt, C.A., C. Er, B. Gjerset, A.G. Hauge, E. Brun, A. Jorgensen, B. Lium, and T. Framstad. 2013. Influenza a(H1N1)pdm09 virus infection in Norwegian swine herds 2009/10: The risk of human to swine transmission. Preventive Veterinary Medicine 110: 429–434.", "Gumbert, S., S. Froehlich, A. Rieger, J. Stadler, M. Ritzmann, and S. Zoels. 2020. Reproductive performance of pandemic influenza a virus infected sow herds before and after implementation of a vaccine against the influenza a (H1N1)pdm09 virus. Porcine Health Manag. 6: 9.", _x000D_
"Haas, B., R. Ahl, R. Bohm, and D. Strauch. 1995. Inactivation of viruses in liquid manure. Revue scientifique et technique (International Office of Epizootics) 14: 435–445.", "Hause, B.M., E.A. Collin, R. Liu, B. Huang, Z. Sheng, W. Lu, D. Wang, E.A. Nelson, and F. Li. 2014. Characterization of a novel influenza virus in cattle and swine: Proposal for a new genus in the Orthomyxoviridae family. MBio 5 (2): e00031–e00014. https://doi.org/10.1128/mBio.00031-14.", "Hemmink, J.D., S.B. Morgan, M. Aramouni, H. Everett, F.J. Salguero, L. Canini, E. Porter, M. Chase-Topping, K. Beck, R.M. Loughlin, B.V. Carr, I.H. Brown, M. Bailey, M. Woolhouse, S.M. Brookes, B. Charleston, and E. Tchilian. 2016. Distinct immune responses and virus shedding in pigs following aerosol, intra-nasal and contact infection with pandemic swine influenza a virus, a(H1N1)09. Veterinary Research 47: 103.", _x000D_
"Henritzi, D., P.P. Petric, N.S. Lewis, A. Graaf, A. Pessia, E. Starick, A. Breithaupt, G. Strebelow, C. Luttermann, L.M.K. Parker, C. Schroder, B. Hammerschmidt, G. Herrler, E.G. Beilage, D. Stadlbauer, V. Simon, F. Krammer, S. Wacheck, S. Pesch, M. Schwemmle, M. Beer, and T.C. Harder. 2020. Surveillance of European domestic pig populations identifies an emerging reservoir of potentially zoonotic swine influenza a viruses. Cell Host &amp; Microbe 28 (614–627): e616.", "Henritzi, D., N. Zhao, E. Starick, G. Simon, J.S. Krog, L.E. Larsen, S.M. Reid, I.H. Brown, C. Chiapponi, E. Foni, S. Wacheck, P. Schmid, M. Beer, B. Hoffmann, and T.C. Harder. 2016. Rapid detection and subtyping of European swine influenza viruses in porcine clinical samples by haemagglutinin- and neuraminidase-specific tetra- and triplex real-time RT-PCRs. Influenza and Other Respiratory Viruses 10: 504–517.", _x000D_
"Inoue, E., X.F. Wang, Y. Osawa, and K. Okazaki. 2010. Full genomic amplification and subtyping of influenza a virus using a single set of universal primers. Microbiology and Immunology 54: 129–134.", "Ito, T., J.N. Couceiro, S. Kelm, L.G. Baum, S. Krauss, M.R. Castrucci, I. Donatelli, H. Kida, J.C. Paulson, R.G. Webster, and Y. Kawaoka. 1998. Molecular basis for the generation in pigs of influenza a viruses with pandemic potential. Journal of Virology 72: 7367–7373.", "Jeong, E.K., J.E. Bae, and I.S. Kim. 2010. Inactivation of influenza a virus H1N1 by disinfection process. American Journal of Infection Control 38: 354–360.", _x000D_
"Kaden, V., E. Lange, E. Starick, W. Bruer, W. Krakowski, and M. Klopries. 2008. Epidemiological survey of swine influenza a virus in selected wild boar populations in Germany. Veterinary Microbiology 131: 123–132.", "Kaplan, B.S., J. DeBeauchamp, E. Stigger-Rosser, J. Franks, J.C. Crumpton, J. Turner, D. Darnell, T. Jeevan, G. Kayali, A. Harding, R.J. Webby, and J.F. Lowe. 2015. Influenza virus surveillance in coordinated swine production systems, United States. Emerging Infectious Diseases 21: 1834–1836.", _x000D_
"Karasin, A.I., I.H. Brown, S. Carman, and C.W. Olsen. 2000. Isolation and characterization of H4N6 avian influenza viruses from pigs with pneumonia in Canada. Journal of Virology 74: 9322–9327.", "Killian, M.L., S.L. Swenson, A.L. Vincent, J.G. Landgraf, B. Shu, S. Lindstrom, X. Xu, A. Klimov, Y. Zhang, and A.S. Bowman. 2013. Simultaneous infection of pigs and people with triple-reassortant swine influenza virus H1N1 at a U.S. county fair. Zoonoses and Public Health 60: 196–201.", "Kong, W., F. Wang, B. Dong, C. Ou, D. Meng, J. Liu, and Z.C. Fan. 2015. Novel reassortant influenza viruses between pandemic (H1N1) 2009 and other influenza viruses pose a risk to public health. Microbial Pathogenesis 89: 62–72.", _x000D_
"Kothalawala, H., M.J. Toussaint, and E. Gruys. 2006. An overview of swine influenza. The Veterinary Quarterly 28 (2): 45–53. https://doi.org/10.1080/01652176.2006.9695207.", "Kyriakis, C.S., N. Rose, E. Foni, J. Maldonado, W.L. Loeffen, F. Madec, G. Simon, and K. Van Reeth. 2013. Influenza a virus infection dynamics in swine farms in Belgium, France, Italy and Spain, 2006-2008. Veterinary Microbiology 162: 543–550.", "Lantos, P.M., K. Hoffman, M. Hohle, B. Anderson, and G.C. Gray. 2016. Are people living near modern swine production facilities at increased risk of influenza virus infection? Clinical Infectious Diseases 63: 1558–1563.", _x000D_
"Lewis, N.S., C.A. Russell, P. Langat, T.K. Anderson, K. Berger, F. Bielejec, D.F. Burke, G. Dudas, J.M. Fonville, R.A. Fouchier, P. Kellam, B.F. Koel, P. Lemey, T. Nguyen, B. Nuansrichy, J.M. Peiris, T. Saito, G. Simon, E. Skepner, N. Takemae, E. Consortium, R.J. Webby, K. Van Reeth, S.M. Brookes, L. Larsen, S.J. Watson, I.H. Brown, and A.L. Vincent. 2016. The global antigenic diversity of swine influenza a viruses. Elife 5: e12217.", "Li, S., Y. Zhou, Y. Zhao, W. Li, W. Song, and Z. Miao. 2015. Avian influenza H9N2 seroprevalence among pig population and pig farm staff in Shandong. China. Virol J. 12: 34.", _x000D_
"Li, Y., J. Edwards, B. Huang, C. Shen, C. Cai, Y. Wang, G. Zhang, and I. Robertson. 2020a. Risk of zoonotic transmission of swine influenza at the human-pig interface in Guangdong Province. China: Zoonoses Public Health.", "Li, Y., J. Edwards, B.X. Huang, C.J. Shen, C. Cai, Y.M. Wang, G.H. Zhang, and I. Robertson. 2020b. Risk of zoonotic transmission of swine influenza at the human-pig interface in Guangdong Province. China: Zoonoses Public Health.", "Li, Y., J. Edwards, Y. Wang, G. Zhang, C. Cai, M. Zhao, B. Huang, and I.D. Robertson. 2019. Prevalence, distribution and risk factors of farmer reported swine influenza infection in Guangdong Province. China. Prev. Vet. Med. 167: 1–8.", _x000D_
"Li, Y., B. Huang, C. Shen, C. Cai, Y. Wang, J. Edwards, G. Zhang, and I.D. Robertson. 2020c. Pig trade networks through live pig markets in Guangdong Province. China. Transbound. Emerg. Dis. 67 (3): 1315–1329. https://doi.org/10.1111/tbed.13472.", "Lin, S.Y., Y.H. Chen, P.L. Lu, Y.M. Tsai, and T.C. Chen. 2016. An underestimated co-infection: Swine influenza and pneumonia due to legionella pneumophila. The American Journal of the Medical Sciences 352: 314–316.", "Liu, W., M.T. We</t>
  </si>
  <si>
    <t>24</t>
  </si>
  <si>
    <t>list(DOI = "10.13039/501100001799", name = "murdoch university", doi.asserted.by = "publisher", award = "MIPS Strategic Scholarship from Murdoch University.", id.id = "10.13039/501100001799", id.id.type = "DOI", id.asserted.by = "publisher")</t>
  </si>
  <si>
    <t>list(date = c("2021-09-28", "2021-09-28"), content.version = c("tdm", "vor"), delay.in.days = c(0, 0), URL = c("https://creativecommons.org/licenses/by/4.0", "https://creativecommons.org/licenses/by/4.0"))</t>
  </si>
  <si>
    <t>list(value = c("5 July 2021", "7 September 2021", "28 September 2021", NA, "Not Applicable.", "Not applicable.", "This study was funded by MIPS Strategic Scholarship from Murdoch University. The funder has no impact on the design of the study and the interpretation of the results. Author Ian Robertson was not involved in the journal’s review of, or decisions related to this manuscript. The authors declare that they have no competing interests."), order = c(1, 2, 3, 1, 2, 3, 4), name = c("received", _x000D_
"accepted", "first_online", "Ethics", "Ethics", "Ethics", "Ethics"), label = c("Received", "Accepted", "First Online", NA, NA, NA, NA), group.name = c("ArticleHistory", "ArticleHistory", "ArticleHistory", "EthicsHeading", "EthicsHeading", "EthicsHeading", "EthicsHeading"), group.label = c("Article History", "Article History", "Article History", "Declarations", "Ethics approval and consent to participate", "Consent for publication", "Competing interests"))</t>
  </si>
  <si>
    <t>Veterinary Record Open</t>
  </si>
  <si>
    <t>2020-01</t>
  </si>
  <si>
    <t>10.1136/vetreco-2020-000399</t>
  </si>
  <si>
    <t>2399-2050,2052-6113</t>
  </si>
  <si>
    <t>A survey of biosecurity measures and serological status for bovine viral diarrhoea virus and bovine herpesvirus 1 on dairy cattle farms in north‐west and north‐east Spain</t>
  </si>
  <si>
    <t>https://doi.org/10.1136/vetreco-2020-000399</t>
  </si>
  <si>
    <t>&lt;jats:sec&gt;&lt;jats:title&gt;Background&lt;/jats:title&gt;&lt;jats:p&gt;Biosecurity is a key measure to reduce and prevent the introduction of diseases to farms and minimise spread of diseases within a herd. The aim of the study was to characterise the current application of biosecurity measures on dairy cattle farms in Spain along with their bovine viral diarrhoea and infectious bovine rhinotracheitis status.&lt;/jats:p&gt;&lt;/jats:sec&gt;&lt;jats:sec&gt;&lt;jats:title&gt;Methods&lt;/jats:title&gt;&lt;jats:p&gt;Data on biosecurity measures for 124 dairy herds were collected using a questionnaire. The sanitary status of these farms for bovine viral diarrhoea and infectious bovine rhinotracheitis was also assessed using antibody ELISA. Data were analysed using multiple correspondence analysis and a two‐step cluster analysis.&lt;/jats:p&gt;&lt;/jats:sec&gt;&lt;jats:sec&gt;&lt;jats:title&gt;Results&lt;/jats:title&gt;&lt;jats:p&gt;Three main clusters of farms were identified: clusters 1 and 2 included herds of small and intermediate sizes. These, particularly cluster 1, showed the most deficiencies in the control of vehicles and visitors. However, laboratory tests were always performed on purchased animals. Cluster 3 had the largest herd sizes, with somewhat better biosecurity control of vehicles and visitors. However, farms in this cluster also purchased the most animals, sometimes without testing, and hired external workers more often.&lt;/jats:p&gt;&lt;/jats:sec&gt;&lt;jats:sec&gt;&lt;jats:title&gt;Conclusion&lt;/jats:title&gt;&lt;jats:p&gt;The study indicated that, in the study population, there are serious shortcomings in the application of biosecurity measures on dairy farms, exposing them to disease transmission. This survey also highlights regional and herd size‐related differences in the implementation of biosecurity. Collecting data is an important first step to identification of specific weaknesses in different farm typologies, and an adequate follow‐up is needed to ensure that measures are implemented correctly on farms.&lt;/jats:p&gt;&lt;/jats:sec&gt;</t>
  </si>
  <si>
    <t>list(given = c("Francisco J", "Ignacio", "Alberto", "Miquel", "Mercedes", "Bibiana", "Sebastián J", "Jordi Casal", "Eduardo", "Francisco J"), family = c("Villaamil", "Arnaiz", "Allepuz", "Molins", "Lazaro", "Benavides", "Moya", "Fabrega", "Yus", "Dieguez"), sequence = c("first", "additional", "additional", "additional", "additional", "additional", "additional", "additional", "additional", "additional"), affiliation.name = c("ADSG Costa da Morte A Coruña Spain", "Serology Animal Health and Production Laboratory of Galicia Lugo Spain", _x000D_
"Department of Helath ans Animal Anatomy Universitat Autònoma de Barcelona Barcelona Catalunya Spain", "Animal Health Service Animal Health Laboratory of Catalonia Lleida Spain", "Dairy Interprofessional Laboratory of Catalonia Cabrils Barcelona Spain", "Animal Health Department Universidad de Nariño San Juan de Pasto Colombia", "Department of Helath ans Animal Anatomy Autonomous University of Barcelona Barcelona Catalunya Spain", NA, "Institute of Food Analysis and Research, Santiago de Compostela University Lugo Spain", _x000D_
"Animal Production University of Santiago de Compostela Lugo Galicia Spain"), affiliation1.name = c(NA, NA, NA, NA, NA, NA, NA, "Sanidad y Anatomia Animal Universidad Autonoma de Barcelona Barcelona Catalonia Spain", NA, NA), affiliation2.name = c(NA, NA, NA, NA, NA, NA, NA, "Epidemiologia Centre de Recerca en Sanitat Animal (CReSA), UAB, IRTA Barcelona Catalonia Spain", NA, NA), ORCID = c(NA, NA, NA, NA, NA, NA, NA, NA, NA, "https://orcid.org/0000-0003-3642-481X"), authenticated.orcid = c(NA, NA, _x000D_
NA, NA, NA, NA, NA, NA, NA, FALSE))</t>
  </si>
  <si>
    <t>list(URL = c("https://api.wiley.com/onlinelibrary/tdm/v1/articles/10.1136%2Fvetreco-2020-000399", "https://onlinelibrary.wiley.com/doi/pdf/10.1136/vetreco-2020-000399", "https://onlinelibrary.wiley.com/doi/full-xml/10.1136/vetreco-2020-000399", "https://onlinelibrary.wiley.com/doi/pdf/10.1136/vetreco-2020-000399"), content.type = c("application/pdf", "application/pdf", "application/xml", "unspecified"), content.version = c("vor", "vor", "vor", "vor"), intended.application = c("text-mining", "text-mining", _x000D_
"text-mining", "similarity-checking"))</t>
  </si>
  <si>
    <t>list(key = c("e_1_2_7_2_1", "e_1_2_7_3_1", "e_1_2_7_4_1", "e_1_2_7_5_1", "e_1_2_7_6_1", "e_1_2_7_7_1", "e_1_2_7_8_1", "e_1_2_7_9_1", "e_1_2_7_10_1", "e_1_2_7_11_1", "e_1_2_7_12_1", "e_1_2_7_13_1", "e_1_2_7_14_1", "e_1_2_7_15_1", "e_1_2_7_16_1", "e_1_2_7_17_1", "e_1_2_7_18_1", "e_1_2_7_19_1", "e_1_2_7_20_1", "e_1_2_7_21_1", "e_1_2_7_22_1", "e_1_2_7_23_1", "e_1_2_7_24_1", "e_1_2_7_25_1", "e_1_2_7_26_1", "e_1_2_7_27_1", "e_1_2_7_28_1", "e_1_2_7_29_1", "e_1_2_7_30_1", "e_1_2_7_31_1", "e_1_2_7_32_1", _x000D_
"e_1_2_7_33_1", "e_1_2_7_34_1", "e_1_2_7_35_1", "e_1_2_7_36_1", "e_1_2_7_37_1", "e_1_2_7_38_1", "e_1_2_7_39_1", "e_1_2_7_40_1", "e_1_2_7_41_1", "e_1_2_7_42_1", "e_1_2_7_43_1", "e_1_2_7_44_1", "e_1_2_7_45_1"), doi.asserted.by = c("publisher", "publisher", "publisher", NA, "publisher", "publisher", NA, NA, "publisher", "publisher", "publisher", "publisher", "publisher", "publisher", "publisher", "publisher", "publisher", NA, NA, "publisher", NA, NA, "crossref", "publisher", "publisher", "publisher", _x000D_
NA, "publisher", "publisher", NA, "publisher", NA, NA, "publisher", "publisher", "publisher", "publisher", "publisher", "publisher", "publisher", "publisher", "publisher", NA, NA), DOI = c("10.1016/S0167-5877(01)00224-0", "10.1007/s41130-016-0022-5", "10.3389/fvets.2016.00046", NA, "10.1016/j.cvfa.2003.11.008", "10.1111/tbed.12865", NA, NA, "10.1371/journal.pone.0028139", "10.1016/j.tvjl.2013.08.029", "10.1016/j.tvjl.2014.02.010", "10.1016/j.prevetmed.2014.07.004", "10.1016/j.prevetmed.2014.07.014", _x000D_
"10.1371/journal.pone.0144533", "10.1016/j.prevetmed.2016.06.001", "10.3168/jds.2017-12815", "10.1111/tbed.12719", NA, NA, "10.1016/j.prevetmed.2016.12.014", NA, NA, "10.2460/ajvr.1990.51.05.703", "10.1016/j.rvsc.2015.02.011", "10.1186/s12917-016-0797-2", "10.1201/9781420011319", NA, "10.1017/S175173111400055X", "10.1186/s13028-018-0376-6", NA, "10.1016/j.livsci.2018.06.004", NA, NA, "10.1111/tbed.13068", "10.1111/tbed.13300", "10.1111/tbed.13387", "10.1016/j.tvjl.2012.07.001", "10.1016/j.prevetmed.2011.01.012", _x000D_
"10.1016/j.prevetmed.2016.12.003", "10.1016/j.vetmic.2018.01.018", "10.21708/avb.2019.13.1.7818", "10.1186/s13567-015-0145-8", NA, NA), volume.title = c(NA, NA, NA, "Veterinary epidemiology", NA, NA, NA, NA, NA, NA, NA, NA, NA, NA, NA, NA, NA, "15 años de programa de control voluntario frente al IBR en galicia: situación ante un programa de erradicación. XXIII Congreso Internacional de medicina bovina Anembe; Vigo", NA, NA, NA, NA, NA, NA, NA, NA, "A practitioner's guide to cluster‐robust inference", _x000D_
NA, NA, NA, NA, NA, NA, NA, NA, NA, NA, NA, NA, NA, NA, NA, "Resultados técnico‐económicos das explotacións de vacún de leite en galicia", "Veterinary epidemiologic research"), year = c(NA, NA, NA, "2007", NA, NA, NA, NA, NA, NA, NA, NA, NA, NA, NA, NA, NA, "2018", NA, NA, NA, NA, "1990", NA, NA, NA, "2015", NA, NA, NA, NA, NA, "2011", NA, NA, NA, NA, NA, NA, NA, NA, NA, "2011", "2009"), author = c(NA, NA, NA, "Thrusfield M", NA, NA, NA, NA, NA, NA, NA, NA, NA, NA, NA, NA, NA, "Arnaiz I", NA, _x000D_
NA, NA, NA, "Bolin SR", NA, NA, NA, "Cameron RC", NA, NA, NA, NA, NA, "Truyers IGR", NA, NA, NA, NA, NA, NA, NA, NA, NA, "Barbeito F", "Dohoo I"), unstructured = c(NA, NA, NA, NA, NA, NA, "European Commission.A new Animal Health Strategy for the European Union (2007–2013) where “Prevention is better than cure”. Available:http://ec.europa.eu/food/animal/diseases/strategy/index_e.htm", "Council of the European Union.Council conclusions on biosecurity an overall concept with a unitary approach for protecting animal health in the EU 2019. Available:https://data.consilium.europa.eu/doc/document/ST‐10368‐2019‐REV‐1/en/pdf", _x000D_
NA, NA, NA, NA, NA, NA, NA, NA, NA, NA, "European Commission.Commission implementing decision (EU) 2017/486 of 17 March 2017 amending annexes I and II to decision 2004/558/EC. Available:https://eur‐lex.europa.eu/legalcontent/EN/TXT/?qid=1556212590594&amp;uri=CELEX:32017D0486", NA, "Ministerio de Agricultura y Pesca Alimentación y Medio Ambiente (MAPAMA).Panel situación sector lácteo España. Available:http://www.mapama.gob.es/es/ganaderia/temas/produccion‐y‐mercados‐ganaderos/pizarraabril18_tcm30‐444377.pdf", _x000D_
"Diario Oficial de Galicia (DOGA).ORDEN de 27 de diciembre de 2017 POR La que se establecen LAS bases reguladoras de las ayudas a LAS entidades reconocidas como agrupaciones de defensa sanitaria ganaderas (ADSG) de galicia Y se convocan para El año 2018‐2019. Available:https://www.xunta.gal/dog/Publicados/2018/20180117/AnuncioG0426‐271217‐0003_es.html", NA, NA, NA, NA, NA, NA, NA, "Retsinformation.Bekendtgørelse NR. 1649 AF 18. december 2018 Om sundhedsrådgivningsaftaler for kvægbesætninger. Available:https://www.retsinformation.dk/Forms/R0710.aspx?id=206011", _x000D_
NA, "Regulation (EU) 2016/429 of the European Parliament and of the council of 9 march 2016 on transmissible animal diseases and amending and repealing certain acts in the area of animal health (“animal health law”).", NA, NA, NA, NA, NA, NA, NA, NA, NA, NA, NA, NA), first.page = c(NA, NA, NA, NA, NA, NA, NA, NA, NA, NA, NA, NA, NA, NA, NA, NA, NA, "348", NA, NA, NA, NA, "703", NA, NA, NA, NA, NA, NA, NA, NA, NA, "47", NA, NA, NA, NA, NA, NA, NA, NA, NA, NA, NA), article.title = c(NA, NA, NA, _x000D_
NA, NA, NA, NA, NA, NA, NA, NA, NA, NA, NA, NA, NA, NA, NA, NA, NA, NA, NA, "Range of viral neutralizing activity and molecular specificity of antibodies induced in cattle by inactivated bovine viral diarrhea virus vaccines", NA, NA, NA, NA, NA, NA, NA, NA, NA, "The eradication programme for bovine viral diarrhoea virus (BVDV) in Orkney 2001–2008", NA, NA, NA, NA, NA, NA, NA, NA, NA, NA, NA), volume = c(NA, NA, NA, NA, NA, NA, NA, NA, NA, NA, NA, NA, NA, NA, NA, NA, NA, NA, NA, NA, NA, NA, "51", _x000D_
NA, NA, NA, NA, NA, NA, NA, NA, NA, "19", NA, NA, NA, NA, NA, NA, NA, NA, NA, NA, NA), journal.title = c(NA, NA, NA, NA, NA, NA, NA, NA, NA, NA, NA, NA, NA, NA, NA, NA, NA, NA, NA, NA, NA, NA, "Am J Vet Res", NA, NA, NA, NA, NA, NA, NA, NA, NA, "Cattle Practice", NA, NA, NA, NA, NA, NA, NA, NA, NA, NA, NA))</t>
  </si>
  <si>
    <t>2020-09-16</t>
  </si>
  <si>
    <t>list(DOI = "10.13039/501100007136", name = "Secretaría de Estado de Investigación, Desarrollo e Innovación", doi.asserted.by = "publisher", award = "AGL2016-77269-C2-2-R", id.id = "10.13039/501100007136", id.id.type = "DOI", id.asserted.by = "publisher")</t>
  </si>
  <si>
    <t>list(date = c("2020-09-16", "2020-09-16"), content.version = c("vor", "unspecified"), delay.in.days = c(259, 259), URL = c("http://creativecommons.org/licenses/by‐nc/4.0/", "http://creativecommons.org/licenses/by-nc/4.0/"))</t>
  </si>
  <si>
    <t>https://doi.org/10.1136/crossmarkpolicy</t>
  </si>
  <si>
    <t>75-79</t>
  </si>
  <si>
    <t>Prevalence of BVDV infection in Greek dairy herds</t>
  </si>
  <si>
    <t>https://doi.org/10.1016/j.prevetmed.2005.05.011</t>
  </si>
  <si>
    <t>list(given = c("C.", "L.", "G.S.", "V.", "P.", "M."), family = c("Billinis", "Leontides", "Amiridis", "Spyrou", "Kostoulas", "Sofia"), sequence = c("first", "additional", "additional", "additional", "additional", "additional"))</t>
  </si>
  <si>
    <t>list(URL = c("https://api.elsevier.com/content/article/PII:S0167587705002357?httpAccept=text/xml", "https://api.elsevier.com/content/article/PII:S0167587705002357?httpAccept=text/plain"), content.type = c("text/xml", "text/plain"), content.version = c("vor", "vor"), intended.application = c("text-mining", "text-mining"))</t>
  </si>
  <si>
    <t>list(key = c("10.1016/j.prevetmed.2005.05.011_bib1", "10.1016/j.prevetmed.2005.05.011_bib2", "10.1016/j.prevetmed.2005.05.011_bib3", "10.1016/j.prevetmed.2005.05.011_bib4", "10.1016/j.prevetmed.2005.05.011_bib5", "10.1016/j.prevetmed.2005.05.011_bib6", "10.1016/j.prevetmed.2005.05.011_bib7", "10.1016/j.prevetmed.2005.05.011_bib8", "10.1016/j.prevetmed.2005.05.011_bib9", "10.1016/j.prevetmed.2005.05.011_bib10", "10.1016/j.prevetmed.2005.05.011_bib11", "10.1016/j.prevetmed.2005.05.011_bib12", "10.1016/j.prevetmed.2005.05.011_bib13", _x000D_
"10.1016/j.prevetmed.2005.05.011_bib14", "10.1016/j.prevetmed.2005.05.011_bib15", "10.1016/j.prevetmed.2005.05.011_bib16", "10.1016/j.prevetmed.2005.05.011_bib17"), doi.asserted.by = c("crossref", "crossref", NA, "crossref", NA, "crossref", "crossref", "crossref", "crossref", NA, "crossref", "crossref", "crossref", "crossref", NA, NA, "crossref"), first.page = c("698", "163", "157", "27", NA, "521", "89", "9", "1575", NA, "51", "615", "421", "71", "405", NA, "144"), DOI = c("10.1136/vr.154.22.698", _x000D_
"10.20506/rst.9.1.483", NA, "10.1177/104063879801000106", NA, "10.1016/S0749-0720(15)30465-5", "10.1016/S0378-1135(98)00262-4", "10.1016/S0167-5877(05)80040-6", "10.2460/ajvr.2002.63.1575", NA, "10.1016/j.vetmic.2003.11.008", "10.1016/S0007-1935(95)80145-6", "10.1007/s007050050515", "10.1093/oxfordjournals.aje.a112510", NA, NA, "10.2307/2347977"), article.title = c("Postparturient outbreak of fatal bovine viral diarrhoea in recently imported pregnant heifers in a dairy farm in central Greece", "Control of bovine virus diarrhoea virus", _x000D_
"Pathogenesis and epidemiology of bovine virus diarrhoea virus infection of cattle", "Severe acute bovine viral diarrhea in Ontario, 1993–1995", NA, "Epidemiology of bovine viral diarrhea virus", "Epidemiological features and economical importance of bovine virus diarrhea virus (BVDV) infections", "Prevalence of bovine virus diarrhea (BVD) in 19 Danish dairy herds and estimation of incidence in early pregnancy", "Distribution of viral antigen and development of lesions after experimental infection with highly virulent bovine viral diarrhea virus type 2 in calves", _x000D_
NA, "Prevalence and epidemiological features of bovine viral diarrhoea virus infection in Lithuania", "Ruminant pestiviruses", "The universal system of virus taxonomy updated to include the new proposals ratified by International Committee on taxonomy of viruses during", "Estimating prevalence from the results of a screening test", "Detection of Erns as a tool for control and eradiction of bovine viral diarrhoea virus.", NA, "Extra-binomial variation in logistic linear models"), volume = c("154", _x000D_
"9", "18", "10", NA, "11", "64", "11", "63", NA, "99", "151", "144", "107", NA, NA, "31"), author = c("Amiridis", "Bolin", "Brownlie", "Carman", "Hosmer", "Houe", "Houe", "Houe", "Liebler-Tenorio", "Lui", "Mockeliuniene", "Nettleton", "Pringle", "Rogan", "Schonbauer", NA, "Williams"), year = c("2004", "1990", "1987", "1998", "1989", "1995", "1999", "1991", "2002", "2004", "2004", "1995", "1998", "1978", "2000", "2000", "1982"), journal.title = c("Vet. Rec.", "Rev. Sci. Technol.", "Ann. Rech. Vet.", _x000D_
"J. Vet. Diagn. Invest.", NA, "Vet. Clin. N. Am. Food Anim. Pract.", "Vet. Microbiol.", "Prev. Vet. Med.", "Am. J. Vet. Res.", NA, "Vet. Microbiol.", "Br. Vet. J.", "Arch. Virol.", "Am. J. Epidemiol.", NA, NA, "Appl. Stat."), series.title = c(NA, NA, NA, NA, "Applied Logistic Regression", NA, NA, NA, NA, "Statistical estimation of epidemiological risk", NA, NA, NA, NA, "Proceedings of the Fifth International Conference on ESVV", "SAS Release", NA))</t>
  </si>
  <si>
    <t>S0167587705002357</t>
  </si>
  <si>
    <t>10.1038/s41598-018-32831-2</t>
  </si>
  <si>
    <t>2018-09-26</t>
  </si>
  <si>
    <t>A meta-analysis of bovine viral diarrhoea virus (BVDV) prevalences in the global cattle population</t>
  </si>
  <si>
    <t>&lt;jats:title&gt;Abstract&lt;/jats:title&gt;&lt;jats:p&gt;A random effect meta-analysis was performed to estimate the worldwide pooled bovine viral diarrhoea virus (BVDV) prevalences of persistently infected (PI), viraemic (VI) and antibody-positive (AB) animals and herds. The meta-analysis covered 325 studies in 73 countries that determined the presence or absence of BVDV infections in cattle from 1961 to 2016. In total, 6.5 million animals and 310,548 herds were tested for BVDV infections in the global cattle population. The worldwide pooled PI prevalences at animal level ranged from low (≤0.8% Europe, North America, Australia), medium (&amp;gt;0.8% to 1.6% East Asia) to high (&amp;gt;1.6% West Asia). The PI and AB prevalences in Europe decreased over time, while BVDV prevalence increased in North America. The highest mean pooled PI prevalences at animal level were identified in countries that had failed to implement any BVDV control and/or eradication programmes (including vaccination). Our analysis emphasizes the need for more standardised epidemiological studies to support decision-makers implementing animal health policies for non-globally-regulated animal diseases.&lt;/jats:p&gt;</t>
  </si>
  <si>
    <t>list(given = c("Bettina", "Franz-Ferdinand", "Veronika", "Carsten", "Clair L.", "Walter", "Walter", "Annemarie", "Beate"), family = c("Scharnböck", "Roch", "Richter", "Funke", "Firth", "Obritzhauser", "Baumgartner", "Käsbohrer", "Pinior"), sequence = c("first", "additional", "additional", "additional", "additional", "additional", "additional", "additional", "additional"), ORCID = c(NA, NA, NA, NA, "https://orcid.org/0000-0002-4919-7786", NA, NA, NA, NA), authenticated.orcid = c(NA, NA, NA, NA, _x000D_
FALSE, NA, NA, NA, NA))</t>
  </si>
  <si>
    <t>list(URL = c("https://www.nature.com/articles/s41598-018-32831-2.pdf", "https://www.nature.com/articles/s41598-018-32831-2", "https://www.nature.com/articles/s41598-018-32831-2.pdf"), content.type = c("application/pdf", "text/html", "application/pdf"), content.version = c("vor", "vor", "vor"), intended.application = c("text-mining", "text-mining", "similarity-checking"))</t>
  </si>
  <si>
    <t>list(key = c("32831_CR1", "32831_CR2", "32831_CR3", "32831_CR4", "32831_CR5", "32831_CR6", "32831_CR7", "32831_CR8", "32831_CR9", "32831_CR10", "32831_CR11", "32831_CR12", "32831_CR13", "32831_CR14", "32831_CR15", "32831_CR16", "32831_CR17", "32831_CR18", "32831_CR19", "32831_CR20", "32831_CR21", "32831_CR22", "32831_CR23", "32831_CR24", "32831_CR25", "32831_CR26", "32831_CR27", "32831_CR28", "32831_CR29", "32831_CR30", "32831_CR31", "32831_CR32", "32831_CR33", "32831_CR34", "32831_CR35", "32831_CR36", _x000D_
"32831_CR37", "32831_CR38", "32831_CR39", "32831_CR40", "32831_CR41", "32831_CR42", "32831_CR43", "32831_CR44", "32831_CR45", "32831_CR46", "32831_CR47", "32831_CR48", "32831_CR49", "32831_CR50", "32831_CR51", "32831_CR52", "32831_CR53", "32831_CR54", "32831_CR55", "32831_CR56", "32831_CR57", "32831_CR58", "32831_CR59", "32831_CR60", "32831_CR61"), doi.asserted.by = c("publisher", NA, "publisher", "publisher", NA, NA, "publisher", "publisher", NA, "publisher", "publisher", "publisher", "publisher", _x000D_
"publisher", "publisher", "publisher", NA, "publisher", "publisher", "publisher", NA, "publisher", "publisher", NA, "publisher", NA, "publisher", "publisher", "publisher", "publisher", "publisher", NA, "publisher", "publisher", "publisher", "publisher", NA, "publisher", "publisher", "publisher", "publisher", "publisher", "publisher", "publisher", "publisher", "publisher", "publisher", "publisher", "publisher", "publisher", "publisher", NA, "publisher", "publisher", "publisher", "publisher", "publisher", _x000D_
"crossref", NA, "publisher", "publisher"), first.page = c("63", "103", "80", "77", "157", "96", "19", "85", NA, "427", "521", "330", "25", "89", "1", "22", NA, "292", "1", "201", NA, "6351", NA, NA, "9", NA, "38", "1", "151", "103", "94", NA, "76", "360", "492", "285", NA, "28", "595", "145", "13", "28", "901", "706", "319", "184", "261", "260", "145", "128", "175", "377", "55", "607", "138", "557", "629", NA, "15", "17", "1"), DOI = c("10.1079/AHR2005102", NA, "10.1016/j.tvjl.2017.01.005", "10.1016/j.prevetmed.2016.12.014", _x000D_
NA, NA, "10.1016/j.tvjl.2017.11.010", "10.1016/j.cvfa.2003.11.007", NA, "10.1177/104063870601800501", "10.1016/S0749-0720(15)30465-5", "10.1016/j.tvjl.2009.12.013", "10.1016/j.vetmic.2017.07.009", "10.1016/S0378-1135(98)00262-4", "10.1080/01652176.2003.9695140", "10.17140/VMOJ-1-105", NA, "10.1136/vr.103329", "10.2105/AJPH.53.1.1", "10.1016/j.tvjl.2013.07.024", NA, "10.3168/jds.2012-5809", "10.3389/fvets.2016.00048", NA, "10.1016/S0167-5877(05)80040-6", NA, "10.1016/j.prevetmed.2018.04.005", "10.1016/j.prevetmed.2017.05.020", _x000D_
"10.1016/j.prevetmed.2017.11.017", "10.1016/j.prevetmed.2017.08.003", "10.1016/j.vetmic.2009.09.049", NA, "10.1177/1040638716680251", "10.1016/j.theriogenology.2014.09.028", "10.1016/j.prevetmed.2013.11.013", "10.1016/j.prevetmed.2013.07.017", NA, "10.1016/j.prevetmed.2012.07.005", "10.2460/javma.2005.226.595", "10.1016/j.vetmic.2004.03.008", "10.1016/j.vetmic.2012.07.001", "10.1177/104063870701900105", "10.1016/j.rvsc.2013.08.009", "10.1017/S095026880600745X", "10.1007/s11250-009-9445-1", "10.1177/104063871002200203", _x000D_
"10.1136/vr.149.9.261", "10.1006/viro.1994.1483", "10.1016/S0378-1135(00)00271-6", "10.3390/v9060128", "10.1038/nature25753", NA, "10.1002/jrsm.1164", "10.1214/aoms/1177729756", "10.1080/00031305.1978.10479283", "10.1136/bmj.327.7414.557", "10.1136/bmj.315.7109.629", "10.1002/0471725153", NA, "10.1186/1751-0473-3-17", "10.18637/jss.v036.i03"), volume = c("6", "129", "220", "137", "18", "39", "231", "20", NA, "18", "11", "187", "208", "64", "25", "1", NA, "178", "53", "199", NA, "95", NA, NA, "11", _x000D_
NA, "155", "145", "150", "146", "142", NA, "29", "83", "113", "112", NA, "108", "226", "100", "161", "19", "95", "135", "43", "22", "149", "203", "77", "9", "555", "87", "7", "21", "32", "327", "315", NA, "19", "3", "36"), author = c("V Moennig", "J Burgstaller", "V Richter", "B Pinior", "J Brownlie", "RL Larson", "T Marschik", "BW Brodersen", NA, "H Houe", "H Houe", "R Raue", "K Wernike", "H Houe", "A Lindberg", "L Daves", NA, "A. J. Duncan", "JM Andrews", "SR Lanyon", NA, "B Pinior", NA, NA, "H Houe", _x000D_
NA, "J Tratalos", "B Thomann", "HH Thulke", "IMGA Santman-Berends", "H Van Campen", NA, "FV Bauermann", "BW Newcomer", "RL Smith", "MC Gates", NA, "S Sarrazin", "GH Loneragan", "GM Zimmer", "R Fux", "M Hilbe", "LL Almeida", "AF Viet", "Z Nigussie", "JF Ridpath", "DA Graham", "C Pellerin", "JF Ridpath", "Kadir Yeşilbağ", "J Gurevitch", "RC Paule", "AA Veroniki", "MF Freeman", "John J. Miller", "JP Higgins", "M Egger", NA, "RD Cook", "Zoran Bursac", "W Viechtbauer"), year = c("2005", "2016", "2017", _x000D_
"2017", "1987", "2005", "2018", "2004", NA, "2006", "1995", "2011", "2017", "1999", "2003", "2016", NA, "2016", "1963", "2014", NA, "2012", NA, NA, "1991", NA, "2018", "2017", "2018", "2017", "2010", NA, "2017", "2015", "2014", "2013", NA, "2013", "2005", "2004", "2012", "2007", "2013", "2007", "2010", "2010", "2001", "1994", "2000", "2017", "2018", "1982", "2016", "1950", "1978", "2003", "1997", NA, "1977", "2008", "2010"), unstructured = c("Moennig, V., Houe, H. &amp; Lindberg, A. BVD control in Europe: current status and perspectives. Anim. Health. Res. Rev. 6, 63–74 (2005).", _x000D_
"Burgstaller, J. et al. The effect of bovine viral diarrhoea virus on fertility in dairy cows: two case-control studies in the province of Styria, Austria. Berl. Munch. Tierarztl. Wochenschr. 129, 103–110 (2016).", "Richter, V. et al. A systematic worldwide review of the direct monetary losses in cattle due to bovine viral diarrhoea virus infection. Vet. J. 220, 80–87 (2017).", "Pinior, B. et al. A systematic review of financial and economic assessments of bovine viral diarrhea virus (BVDV) prevention and mitigation activities worldwide. Prev. Vet. Med. 137, 77–92 (2017).", _x000D_
"Brownlie, J., Clarke, M. C., Howard, C. J. &amp; Pocock, D. H. Pathogenesis and epidemiology of bovine virus diarrhoea virus infection of cattle. Ann. Rech. Vet. 18, 157–166 (1987).", "Larson, R. L. et al. Considerations for bovine viral diarrhea (BVD) testing. The BovinePractitioner 39, 96–100 (2005).", "Marschik, T. et al. A cost-benefit analysis and the potential trade effects of the bovine viral diarrhoea eradication programme in Styria, Austria. Vet. J. 231, 19–29 (2018).", "Brodersen, B. W. Immunohistochemistry used as a screening method for persistent bovineviral diarrhea virus infection. Vet. Clin. North Am. Food Anim. Pract. 20, 85–93 (2004).", _x000D_
"Sandvik, T., Greiser-Wilke, I. &amp; Graham, D. Genome, diagnosis &amp; diagnostic tools. EUthematic network on control of bovine viral diarrhoea virus (BVDV). BVDV controlposition paper. https://www.afbini.gov.uk/publications/eu-thematic-network-control-bovine-viral diarrhoea-virus-bvdv (2001).", "Houe, H., Lindberg, A. &amp; Moennig, V. Test strategies in bovine viral diarrhea virus controland eradication campaigns in Europe. J. Vet. Diagn. Invest. 18, 427–436 (2006).", "Houe, H. Epidemiology of bovine viral diarrhea virus. Vet. Clin. North Am. Food Anim. Pract. 11, 521–547 (1995).", _x000D_
"Raue, R., Harmeyer, S. S. &amp; Nanjiani, I. A. Antibody responses to inactivated vaccines andnatural infection in cattle using bovine viral diarrhoea virus ELISA kits: assessment ofpotential to differentiate infected and vaccinated animals. Vet. J. 187, 330–334 (2011).", "Wernike, K., Schirrmeier, H., Strebelow, H. G. &amp; Beer, M. Eradication of bovine viral diarrhea virus in Germany-diversity of subtypes and detection of live-vaccine viruses. Vet. kMicrobiol. 208, 25–29 (2017).", "Houe, H. Epidemiological features and economical importance of bovine virus diarrhoea virus (BVDV) infections. Vet. Microbiol. 64, 89–107 (1999).", _x000D_
"Lindberg, A. Bovine viral diarrhea virus infections and its control. A review. Vet. Q. 25, 1–16 (2003).", "Daves, L. et al. Seroprevalence of bovine viral diarrhea virus (BVDV) infection and associated risk factors in cattle in Selangor, Malaysia. Vet. Med. Open J. 1, 22–28 (2016).", "Lindberg, A., Berriatua, E., Fourichon, C., Mintiens, K. &amp; Houe, H. Epidemiology and risks. EU thematic network on control of bovine viral diarrhoea virus (BVDV).BVDV control position paper. https://www.afbini.gov.uk/publications/eu-thematic-network-control-bovine-viraldiarrhoea-virus-bvdv (2001).", _x000D_
"Duncan, A. J., Gunn, G. J. &amp; Humphry, R. W. Difficulties arising from the variety of testing schemes used for bovine viral diarrhoea virus (BVDV). Vet. Rec. 178, https://doi.org/10.1136/vr.103329 (2016).", "Andrews, J. M. &amp; Langmuir, A. D. The philosophy of disease eradication. Am. J. Public Health. 53, 1–6 (1963).", "Lanyon, S. R., Hill, F. I., Reichel, M. P. &amp; Brownlie, J. Bovine viral diarrhoea:pathogenesis and diagnosis. Vet. J. 199, 201–209 (2014).", "Animal Health Law (Regulation (EU) 2016/429): Regulations on transmissible animal diseases and amending and repealing certain acts in the area of animal health (2018).", _x000D_
"Pinior, B. et al. The trade network in the dairy industry and its implication for the spread of contamination. J. Dairy Sci. 95, 6351–6361 (2012).", "Lebl, K., Lentz, H. H., Pinior, B. &amp; Selhorst, T. Impact of network activity on the spread of infectious diseases through the german pig trade network. Front. Vet. Sci. 3, https://doi.org/10.3389/fvets.2016.00048 (2016).", "KVG. Tiergesundheitsbericht 2017.https://www.verbrauchergesundheit.gv.at/tiere/krankheiten/tgb_adns/tgb17.html (2018).", "Houe, H. &amp; Meyling, A. Prevalence of bovine virus diarrhoea (BVD) in 19 Danish dairy herds and estimation of incidence of infection in early pregnancy. Prev. Vet. Med. 11, 9–16 (1991).", _x000D_
"FLI. Statistik zur BVD-Bekämpfung in Deutschland. https://www.fli.de/fileadmin/FLI/IVD/BVD-Statistik2011-2017.pdf (2018).", "Tratalos, J., Thulke, H. H., Graham, D. A., Guelbenzu, M. &amp; More, S. J. Decision support beyond total savings-Eligibility and potential savings for individual participants from changes in the national surveillance strategy for bovine viral diarrhoea (BVD) in Ireland. Prev. Vet. Med. 155, 38–44 (2018).", "Thomann, B. et al. Economic evaluation of the eradication program for bovine viral diarrhea in the Swiss dairy sector. Prev. Vet. Med. 145, 1–6 (2017).", _x000D_
"Thulke, H. H. et al. Eradicating BVD, reviewing Irish programme data and model predictions to support prospective decision making. Prev. Vet. Med. 150, 151–161 (2018).", "Santman-Berends, I. M. G. A., Mars, M. H., Van Duijn, L., Van den Broek, K. W. H. &amp; Van Schaik, G. A quantitative risk-analysis for introduction of bovine viral diarrhoea virus in the Netherlands through cattle imports. Prev. Vet. Med. 146, 103–113 (2017).", "Van Campen, H. Epidemiology and control of BVD in the U.S. Vet. Microbiol. 142, 94–98 (2010).", _x000D_
"Moennig, V. &amp; Brownlie, J. Vaccines and vaccination strategies. EU thematic network on control of bovine viral diarrhoea virus (BVDV). BVDV control position paper. https://www.afbini.gov.uk/publications/eu-thematic-network-control-bovine-viral diarrhoea-virus-bvdv (2001).", "Bauermann, F. V., Ridpath, J. F. &amp; Dargatz, D. A. A serosurvey for ruminant pestivirus exposure conducted using cattle sera collected for brucellosis surveillance in the United States. J. Vet. Diagn. Invest. 29, 76–82 (2017).", _x000D_
"Newcomer, B. W., Walz, P. H., Givens, M. D. &amp; Wilson, A. E. Efficacy of bovine viral diarrhea virus vaccination to prevent reproductive disease: a meta-analysis. Theriogenology 83, 360–365 (2015).", "Smith, R. L. et al. Eonomic risk analysis model for bovine viral diarrhea virus biosecurity in cow-calf herds. Prev. Vet. Med. 113, 492–503 (2014).", "Gates, M. C., Woolhouse, M. E. J., Gunn, G. J. &amp; Humphry, R. W. Relative association of cattle movements, local spread, and biosecurity with bovine viral diarrhoea virus (BVDV) seropositivity in beef and dairy herds. Prev. Vet. Med. 112, 285–295 (2013).", _x000D_
"USDA. Dairy Cattle Management Practices in the United States, 2014. https://www.aphis.usda.gov/animal_health/nahms/dairy/downloads/dairy14/Dairy14_dr_PartI.pdf (2018)", "Sarrazin, S. et al. Serological and virological BVDV prevalence and risk factor analysis for herds to be BVDV seropositive in Belgian cattle herds. Prev. Vet. Med. 108, 28–37 (2013).", "Loneragan, G. H., Thomson, D. U., Montgomery, D. L., Mason, G. L. &amp; Larson, R. L. Prevalence, outcome, and health consequences associated with persistent infection with bovine viral diarrhea virus in feedlot cattle. J. Am. Vet. Med. Assoc. 226, 595–601 (2005).", _x000D_
"Zimmer, G. M., Van Maanen, C., De Goey, I., Brinkhof, J. &amp; Wentink, G. H. The effect of maternal antibodies on the detection of bovine virus diarrhoea virus in peripheral blood samples. Vet. Microbiol. 100, 145–149 (2004).", "Fux, R. &amp; Wolf, G. Transient elimination of circulating bovine viral diarrhoea virus by colostral antibodies in persistently infected calves: a pitfall for BVDV-eradication programs? Vet. Microbiol. 161, 13–19 (2012).", "Hilbe, M. et al. Comparison of five diagnostic methods for detecting bovine viral diarrhea virus infection in calves. J. Vet. Diagn. Invest. 19, 28–34 (2007).", _x000D_
"Almeida, L. L. et al. Herd-level risk factors for bovine viral diarrhea virus infection in dairy herds from Southern Brazil. Res Vet Sci. 95, 901–907 (2013).", "Viet, A. F., Fourichon, C. &amp; Seegers, H. Review and critical discussion of assumptions and modelling options to study the spread of the bovine viral diarrhoea virus (BVDV) within a cattle herd. Epidemiol. Infect. 135, 706–721 (2007).", "Nigussie, Z., Mesfin, T., Sertse, T., Fulasa, T. T. &amp; Regassa, F. Seroepidemiological study of bovine viral diarrhea (BVD) in three agroecological zones in Ethiopa. Trop. Anim. Health Prod. 43, 319–321 (2010).", _x000D_
"Ridpath, J. F., Fulton, R. W., Kirkland, P. D. &amp; Neill, J. D. Prevalence and antigenic differences observed between bovine viral diarrhea virus subgenotypes isolated from cattle in Australia and feedlots in the southwestern United States. J. Vet. Diagn. Invest. 22, 184–191 (2010).", "Graham, D. A., German, A., McLaren, I. E. &amp; Fitzpatrick, D. A. Testing of bulk tank milk from Northern Ireland dairy herds for viral RNA and antibody to bovine viral diarrhoea virus. Vet. Rec. 149, 261–265 (2001).", _x000D_
"Pellerin, C., Van den Hurk, J., Lecomte, J. &amp; Tijssen, P. Identification of a new group of bovine viral diarrhea virus strains associated with severe outbreaks and high mortalities. Virology 203, 260–268 (1994).", "Ridpath, J. F., Neill, J. D., Frey, M. &amp; Landgraf, J. G. Phylogenetic, antigenic and clinical characterization of type 2 BVDV from North America. Vet. Microbiol. 77, 145–155 (2000).", "Yeşilbağ, K., Alpay, G. &amp; Becher, P. Variability and global distribution of subgenotypes of bovine viral diarrhea virus. Viruses 9, https://doi.org/10.3390/v9060128 (2017).", _x000D_
"Gurevitch, J., Koricheva, J., Nakagawa, S. &amp; Stewart, G. Meta-analysis and the science of research synthesis. Nature 555, 175–182 (2018).", "Paule, R. C. &amp; Mandel, J. Concensus values and weighting factors. J. Res. Natl. Bur. Stand. 87, 377–385 (1982).", "Veroniki, A. A. et al. Methods to estimate the between-study variance and its uncertainty in meta-analysis. Res. Synth. Methods 7, 55–79 (2016).", "Freeman, M. F. &amp; Tukey, J. W. Transformations related to the angular and the square root. Ann. Math. Statist. 21, 607–611 (1950).", _x000D_
"Miller, J. J. The inverse of the Freeman-Tukey double arcsine transformation. Am. Stat. 32, https://doi.org/10.1080/00031305.1978.10479283 (1978).", "Higgins, J. P., Thompson, S. G., Deeks, J. J. &amp; Altman, D. G. Measuring inconsistency in meta-analyses. BMJ 327, 557–560 (2003).", "Egger, M., Davey Smith, G., Schneider, M. &amp; Minder, C. Bias in meta-analysis detected by a simple, graphical test. BMJ 315, 629–634 (1997).", "Belsley, D. A., Kuh, E. &amp; Welsch, R. E. Detecting influential observations and outliers. In Regression Diagnostics. Identifying influential data and sources of collinearity (ed. Belsley, D. A., Kuh, E. &amp; Welsch, R. E.) 6–84 (United States, 1980).", _x000D_
"Cook, R. D. Detection of influential observation in linear regression. Technometrics 19, 15–18 (1977).", "Bursac, Z., Gauss, C. H., Williams, D. K. &amp; Hosmer, D. W. Purposeful selection of variables in logistic regression. Source Code Biol. Med. 17, https://doi.org/10.1186/1751-0473-3-17 (2008).", "Viechtbauer, W. Conducting meta-analyses in R with the metafor package. J. Stat. Softw. 36, 1–48 (2010)."), journal.title = c("Anim. Health. Res. Rev.", "Berl. Munch. Tierarztl. Wochenschr.", "Vet. J.", _x000D_
"Prev. Vet. Med.", "Ann. Rech. Vet.", "The BovinePractitioner", "Vet. J.", "Vet. Clin. North Am. Food Anim. Pract.", NA, "J. Vet. Diagn. Invest.", "Vet. Clin. North Am. Food Anim. Pract.", "Vet. J.", "Vet. kMicrobiol.", "Vet. Microbiol.", "Vet. Q.", "Vet. Med. Open J.", NA, "Veterinary Record", "Am. J. Public Health.", "Vet. J.", NA, "J. Dairy Sci.", NA, NA, "Prev. Vet. Med.", NA, "Prev. Vet. Med.", "Prev. Vet. Med.", "Prev. Vet. Med.", "Prev. Vet. Med.", "Vet. Microbiol.", NA, "J. Vet. Diagn. Invest.", _x000D_
"Theriogenology", "Prev. Vet. Med.", "Prev. Vet. Med.", NA, "Prev. Vet. Med.", "J. Am. Vet. Med. Assoc.", "Vet. Microbiol.", "Vet. Microbiol.", "J. Vet. Diagn. Invest.", "Res Vet Sci.", "Epidemiol. Infect.", "Trop. Anim. Health Prod.", "J. Vet. Diagn. Invest.", "Vet. Rec.", "Virology", "Vet. Microbiol.", "Viruses", "Nature", "Stand.", "Res. Synth. Methods", "Ann. Math. Statist.", "The American Statistician", "BMJ", "BMJ", NA, "Technometrics", "Source Code for Biology and Medicine", "J. Stat. Softw."_x000D_
), issue = c(NA, NA, NA, NA, NA, NA, NA, NA, NA, NA, NA, NA, NA, NA, NA, NA, NA, "12", NA, NA, NA, NA, NA, NA, NA, NA, NA, NA, NA, NA, NA, NA, NA, NA, NA, NA, NA, NA, NA, NA, NA, NA, NA, NA, NA, NA, NA, NA, NA, "6", NA, NA, NA, NA, "4", NA, NA, NA, NA, "1", NA))</t>
  </si>
  <si>
    <t>32831</t>
  </si>
  <si>
    <t>list(DOI = "10.13039/501100009088", name = "University of Veterinary Medicine Vienna", doi.asserted.by = "crossref", id.id = "10.13039/501100009088", id.id.type = "DOI", id.asserted.by = "crossref")</t>
  </si>
  <si>
    <t>list(date = c("2018-09-26", "2018-09-26"), content.version = c("tdm", "vor"), delay.in.days = c(0, 0), URL = c("https://creativecommons.org/licenses/by/4.0", "https://creativecommons.org/licenses/by/4.0"))</t>
  </si>
  <si>
    <t>list(value = c("13 June 2018", "17 September 2018", "26 September 2018", "The authors declare no competing interests."), order = c(1, 2, 3, 1), name = c("received", "accepted", "first_online", "Ethics"), label = c("Received", "Accepted", "First Online", NA), group.name = c("ArticleHistory", "ArticleHistory", "ArticleHistory", "EthicsHeading"), group.label = c("Article History", "Article History", "Article History", "Competing Interests"))</t>
  </si>
  <si>
    <t>2015-06</t>
  </si>
  <si>
    <t>10.1016/j.rvsc.2015.02.011</t>
  </si>
  <si>
    <t>21-30</t>
  </si>
  <si>
    <t>Prevalence of exposure to bovine viral diarrhoea virus (BVDV) and bovine herpesvirus-1 (BoHV-1) in Irish dairy herds</t>
  </si>
  <si>
    <t>list(given = c("R.G.", "N.", "E.", "S."), family = c("Sayers", "Byrne", "O'Doherty", "Arkins"), sequence = c("first", "additional", "additional", "additional"))</t>
  </si>
  <si>
    <t>list(URL = c("https://api.elsevier.com/content/article/PII:S0034528815000533?httpAccept=text/xml", "https://api.elsevier.com/content/article/PII:S0034528815000533?httpAccept=text/plain"), content.type = c("text/xml", "text/plain"), content.version = c("vor", "vor"), intended.application = c("text-mining", "text-mining"))</t>
  </si>
  <si>
    <t>list(key = c("10.1016/j.rvsc.2015.02.011_bib0010", "10.1016/j.rvsc.2015.02.011_bib0015", "10.1016/j.rvsc.2015.02.011_bib0020", "10.1016/j.rvsc.2015.02.011_bib0025", "10.1016/j.rvsc.2015.02.011_bib0030", "10.1016/j.rvsc.2015.02.011_bib0035", "10.1016/j.rvsc.2015.02.011_bib0040", "10.1016/j.rvsc.2015.02.011_bib0045", "10.1016/j.rvsc.2015.02.011_bib0050", "10.1016/j.rvsc.2015.02.011_bib0055", "10.1016/j.rvsc.2015.02.011_bib0060", "10.1016/j.rvsc.2015.02.011_bib0065", "10.1016/j.rvsc.2015.02.011_bib0070", _x000D_
"10.1016/j.rvsc.2015.02.011_bib0075", "10.1016/j.rvsc.2015.02.011_bib0080", "10.1016/j.rvsc.2015.02.011_bib0085", "10.1016/j.rvsc.2015.02.011_bib0090", "10.1016/j.rvsc.2015.02.011_bib0095", "10.1016/j.rvsc.2015.02.011_bib0100", "10.1016/j.rvsc.2015.02.011_bib0105", "10.1016/j.rvsc.2015.02.011_bib0110", "10.1016/j.rvsc.2015.02.011_bib0115", "10.1016/j.rvsc.2015.02.011_bib0120", "10.1016/j.rvsc.2015.02.011_bib0125", "10.1016/j.rvsc.2015.02.011_bib0130", "10.1016/j.rvsc.2015.02.011_bib0135", "10.1016/j.rvsc.2015.02.011_bib0140", _x000D_
"10.1016/j.rvsc.2015.02.011_bib0145", "10.1016/j.rvsc.2015.02.011_bib0150", "10.1016/j.rvsc.2015.02.011_bib0155", "10.1016/j.rvsc.2015.02.011_bib0160", "10.1016/j.rvsc.2015.02.011_bib0165", "10.1016/j.rvsc.2015.02.011_bib0170", "10.1016/j.rvsc.2015.02.011_bib0175", "10.1016/j.rvsc.2015.02.011_bib0180", "10.1016/j.rvsc.2015.02.011_bib0185", "10.1016/j.rvsc.2015.02.011_bib0190", "10.1016/j.rvsc.2015.02.011_bib0195", "10.1016/j.rvsc.2015.02.011_bib0200", "10.1016/j.rvsc.2015.02.011_bib0205", "10.1016/j.rvsc.2015.02.011_bib0210", _x000D_
"10.1016/j.rvsc.2015.02.011_bib0215", "10.1016/j.rvsc.2015.02.011_bib0220", "10.1016/j.rvsc.2015.02.011_bib0225", "10.1016/j.rvsc.2015.02.011_bib0230", "10.1016/j.rvsc.2015.02.011_bib0235", "10.1016/j.rvsc.2015.02.011_bib0240", "10.1016/j.rvsc.2015.02.011_bib0245", "10.1016/j.rvsc.2015.02.011_bib0250", "10.1016/j.rvsc.2015.02.011_bib0255", "10.1016/j.rvsc.2015.02.011_bib0260", "10.1016/j.rvsc.2015.02.011_bib0265", "10.1016/j.rvsc.2015.02.011_bib0270", "10.1016/j.rvsc.2015.02.011_bib0275", "10.1016/j.rvsc.2015.02.011_bib0280", _x000D_
"10.1016/j.rvsc.2015.02.011_bib0285", "10.1016/j.rvsc.2015.02.011_bib0290", "10.1016/j.rvsc.2015.02.011_bib0295", "10.1016/j.rvsc.2015.02.011_bib0300", "10.1016/j.rvsc.2015.02.011_bib0305", "10.1016/j.rvsc.2015.02.011_bib0310", "10.1016/j.rvsc.2015.02.011_bib0315", "10.1016/j.rvsc.2015.02.011_bib0320", "10.1016/j.rvsc.2015.02.011_bib0325", "10.1016/j.rvsc.2015.02.011_bib0330", "10.1016/j.rvsc.2015.02.011_bib0335", "10.1016/j.rvsc.2015.02.011_bib0340"), doi.asserted.by = c("crossref", "crossref", _x000D_
"crossref", "crossref", "crossref", "crossref", "crossref", "crossref", NA, "crossref", "crossref", NA, "crossref", "crossref", "crossref", "crossref", "crossref", "crossref", "crossref", "crossref", "crossref", "crossref", "crossref", "crossref", "crossref", "crossref", "crossref", "crossref", "crossref", "crossref", "crossref", "crossref", "crossref", "crossref", "crossref", "crossref", "crossref", "crossref", "crossref", NA, "crossref", NA, "crossref", "crossref", "crossref", NA, "crossref", "crossref", _x000D_
"crossref", "crossref", "crossref", "crossref", "crossref", NA, "crossref", NA, "crossref", "crossref", "crossref", NA, "crossref", "crossref", "crossref", "crossref", "crossref", "crossref", "crossref"), first.page = c("293", "901", "1787", "705", "75", "285", "141", "226", NA, "40", "16", NA, "39", "643", "171", "285", "99", "113", "34", "329", "e21620", "163", "5428", "320", "241", "521", "427", "2175", "961", "197", "43", "1924", "63", "181", "85", "68", "113", "91", "343", "419", "29", "679", _x000D_
"109", "385", "112", "1", "78", "14", "139", "598", "1716", "259", "357", NA, "199", "S31", "193", "169", "394", NA, "195", "125", "189", "181", "916", "219", "5"), DOI = c("10.1016/j.vetmic.2005.11.043", "10.1016/j.rvsc.2013.08.009", "10.2460/ajvr.73.11.1787", "10.1046/j.1439-0450.2001.00497.x", "10.1016/j.prevetmed.2005.05.011", "10.1016/j.prevetmed.2005.02.010", "10.1016/S0928-0197(98)00030-0", "10.1016/j.tvjl.2009.08.011", NA, "10.1186/1751-0147-53-40", "10.1186/2046-0481-65-16", NA, "10.1111/j.1865-1682.2012.01316.x", _x000D_
"10.1016/j.vaccine.2003.08.033", "10.1016/j.prevetmed.2007.12.016", "10.1016/j.prevetmed.2013.07.017", "10.1016/j.prevetmed.2013.07.011", "10.1016/S1045-1056(03)00025-3", "10.1016/j.prevetmed.2007.12.012", "10.1016/0165-2427(80)90012-4", "10.1371/journal.pone.0021620", "10.1136/vr.164.6.163", "10.3168/jds.2007-0258", "10.1016/0034-5288(92)90133-M", "10.1016/0167-5877(94)90092-2", "10.1186/BF03547666", "10.1177/104063870601800501", "10.1128/JCM.32.9.2175-2181.1994", "10.20506/rst.25.3.1703", "10.1016/S0378-1135(98)00270-3", _x000D_
"10.1016/j.prevetmed.2005.08.005", "10.1016/S0264-410X(00)00435-7", "10.1079/AHR2005102", "10.1051/vetres:2006059", "10.1017/S1466252309990028", "10.1016/j.prevetmed.2008.01.001", "10.1111/j.1439-0450.1989.tb00576.x", "10.1016/S0167-5877(00)00163-X", "10.1016/j.prevetmed.2012.10.002", NA, "10.1186/2046-0481-61-12-809", NA, "10.1016/S0167-5877(01)00212-4", "10.1136/vr.142.15.385", "10.1016/j.prevetmed.2011.01.012", NA, "10.1016/j.prevetmed.2010.06.001", "10.1016/j.biologicals.2012.07.003", "10.1016/j.prevetmed.2005.08.010", _x000D_
"10.2460/ajvr.74.4.598", "10.5897/AJMR12.1334", "10.1016/j.tvjl.2012.11.017", "10.1017/S002185960400437X", NA, "10.1016/S0167-5877(02)00230-1", NA, "10.1016/S0167-5877(02)00161-7", "10.1051/vetres:2005052", "10.1080/00480169.2004.36457", NA, "10.1016/S0168-1656(99)00121-2", "10.1016/S0167-5877(97)00085-8", "10.1016/j.prevetmed.2005.07.017", "10.1136/vr.142.8.181", "10.2460/ajvr.69.7.916", "10.1136/vr.142.9.219", "10.1186/1746-6148-5-5"), article.title = c("Pro and contra IBR-eradication", "Herd-level risk factors for bovine viral diarrhoea virus infection in dairy herds from Southern Brazil", _x000D_
"Assessment of the long-term effect of vaccination on transmission of infectious bovine rhinotracheitis virus in cattle herds hyperimmunized with glycoprotein E–deleted marker vaccine", "Informative value of an indirect enzyme-linked immunosorbent assay (ELISA) for the detection of bovine viral diarrhoea virus (BVDV) antibodies in milk", "Prevalence of BVDV infection in Greek dairy herds", "Risk factors for bovine herpesvirus-1 seropositivity", "Maternal recognition of foetal infection with bovine virus diarrhoea virus (BVDV) – The bovine pestivirus", _x000D_
"The prevalence of bovine viral diarrhoea virus infection in beef suckler herds in Scotland", NA, "Aspects of bovine herpesvirus-1 infection in dairy and beef herds in the Republic of Ireland", "Bovine viral diarrhoea virus seroprevalence and vaccination usage in dairy and beef herds in the Republic of Ireland", NA, "Seroprevalence and risk factors for bovine herpesvirus 1 infection in cattle herds in the state of Paraná, Brazil", NA, "Prevalence of bovine viral diarrhoea virus antibodies in bulk tank milk of industrial dairy cattle herds in suburb of Mashhad-Iran", _x000D_
"Relative associations of cattle movements, local spread, and biosecurity with bovine viral diarrhoea virus (BVDV) seropositivity in beef and dairy herds", "Herd-level factors associated with the presence of bovine viral diarrhoea virus in herds participating in the voluntary phase of the Irish national eradication programme", "Bovine viral diarrhoea eradication and control programmes in Europe", "Prevalence of serum antibodies to bovine herpesvirus-1 and bovine viral diarrhoea virus in beef cattle in Uruguay", _x000D_
"IgA, IgG1, IgG2, IgM, and BSA in serum and mammary secretion throughout lactation", "Seroepidemiology of bovine viral diarrhoea virus (BVDV) in the Adamawa region of Cameroon and use of the SPOT test to identify herds with PI calves", "Analysis of Pan-European attitudes to the eradication and control of bovine viral diarrhoea", "Economic effects of exposure to bovine viral diarrhoea on dairy herds in New Zealand", "Serological analysis of a small herd sample to predict presence or absence of animals persistently infected with bovine viral diarrhoea virus (BVDV) in dairy herds", _x000D_
"Bovine virus diarrhoea virus: detection of Danish dairy herds with persistently infected animals by means of a screening test of ten young stock", "Comparison of the prevalence and incidence of infection with bovine viral diarrhoea virus (BVDV) in Denmark and Michigan and association with possible risk factors", "Test strategies in bovine viral diarrhoea virus control and eradication campaigns in Europe", "A simple, specific, and highly sensitive blocking enzyme-linked immunosorbent assay for detection of antibodies to bovine herpesvirus 1", _x000D_
"The control of bovine diarrhoea virus in Europe: today and in the future", "Principles for eradication of bovine viral diarrhoea virus (BVDV) infections in cattle populations", "Diagnostic assays applied in BVDV control in The Netherlands", "Efficacy of a live glycoprotein E-negative bovine herpesvirus 1 vaccine in cattle in the field", "BVD control in Europe: current status and perspectives", "Bovine herpesvirus 1 infection and infectious bovine rhinotracheitis", "Bovine herpes virus infections in cattle", _x000D_
"Dynamics of infection and immunity in a dairy cattle population undergoing an eradication programme for infectious bovine rhinotracheitis (IBR)", "Evaluation of an enzyme-linked immunosorbent assay for detection of antibodies to bovine virus diarrhoea virus in milk", "A retrospective evaluation of a Bovine Herpesvirus-1 (BHV-1) antibody ELISA on bulk-tank milk samples for classification of the BHV-1 status of Danish dairy herds", "Temporal trends in bulk milk antibodies to Salmonella, Neospora caninum, and Leptospira interrogans serovar hardjo in Irish dairy herds", _x000D_
"A survey analysis of opportunities and limitations of Irish dairy farmers", "Herd and within-herd BoHV-1 prevalence among Irish beef herds submitting bulls for entry to a performance testing station", "Patterns of infection with BVD virus in laboratory submissions", "A retrospective analysis of the infectious bovine rhinotracheitis (bovine herpes virus-1) surveillance programme in Norway using Monte Carlo simulation models", "Prevalence of antibodies to bovine virus diarrhoea virus and other viruses in bulk tank milk in England and Wales", _x000D_
"Bovine viral diarrhoea (BVD) eradication in Switzerland-experiences of the first two years", "Empirical algebraic modelling of lactation curves using Irish data", "Seroepidemiology of bovine herpesvirus 1 (BHV-1) infection among Estonian dairy herds and risk factors for the spread within herds", "Immunology of BVDV vaccines", "Bovine viral diarrhoea virus control in Finland 1998–2004", "Comparison of pathological changes and viral antigen distribution in tissues of calves with and without preexisting bovine viral diarrhea virus infection following challenge with bovine herpesvirus-1", _x000D_
"Seroprevalence and risk factors associated with infectious bovine rhinotracheitis in unvaccinated cattle in southern Veracruz, Mexico", "Implementing biosecurity measures on dairy farms in Ireland", "The economic impact of cow genetic potential for milk production and concentrate supplementation level on the profitability of pasture based systems under difference EU milk quota scenarios", NA, "Seroprevalence of and risk factors for infectious bovine rhinotracheitis in beef cattle herds of Yucatan, Mexico", _x000D_
"BVDV control and eradication in European update", "Bulk milk testing for antibody seroprevalences to BVDV and BHV-1 in a rural region of Peru", "Ruminant alphaherpesviruses related to bovine herpesvirus 1", "Validation of a bulk tank milk antibody ELISA to detect dairy herds likely infected with bovine viral diarrhoea virus in New Zealand", NA, "Diva vaccines that reduce virus transmission", "Risk factors for existence of bovine herpes virus 1 antibodies on nonvaccinating Dutch dairy farms", "Ten years of bovine virus diarrhoea virus (BVDV) control in Norwary: a cost-benefit analysis", _x000D_
"Epidemiological characteristics of bovine herpesvirus 1 infections determined by bulk milk testing of all Dutch dairy farms", "Associations between health and productivity in cow-calf beef herds and persistent infection with bovine viral diarrhoea virus, antibodies against bovine viral diarrhoea virus, or antibodies against infectious bovine rhinotracheitis virus in calves", "ELISA detection of antibodies to glycoprotein E of bovine herpesvirus 1 in bulk milk samples", "A four year longitudinal sero-epidemiological study of bovine herpesvirus type-1 (BHV-1) in adult cattle in 107 unvaccinated herds in south west England"_x000D_
), volume = c("113", "95", "73", "48", "72", "69", "10", "186", NA, "53", "65", NA, "60", "22", "85", "112", "112", "31", "85", "1", "6", "164", "90", "53", "19", "36", "18", "32", "25", "64", "72", "19", "6", "38", "10", "85", "36", "47", "109", "13", "61", "62", "50", "142", "99", "44", "96", "41", "72", "74", "7", "197", "142", NA, "57", "60", "56", "37", "52", NA, "73", "34", "72", "142", "69", "142", "5"), author = c("Ackermann", "Almeida", "Ampe", "Beaudeau", "Billinis", "Boelaert", "Brownlie", _x000D_
"Brülisauer", "Cameron", "Cowley", "Cowley", "CSO", "Dias", "Fulton", "Garoussi", "Gates", "Graham", "Greiser-Wilke", "Guarino", "Guidry", "Handel", "Heffernan", "Heuer", "Houe", "Houe", "Houe", "Houe", "Kramps", "Lindberg", "Lindberg", "Mars", "Mars", "Moennig", "Muylkens", "Nandi", "Nardelli", "Niskanen", "Nylin", "O'Doherty", "O'Donnell", "O'Grady", "O'Neill", "Paisley", "Paton", "Presi", "Quinn", "Raaperi", "Ridpath", "Rikula", "Risalde", "Romero-Salas", "Sayers", "Shalloo", "Simon", "Solis-Calderon", _x000D_
"Ståhl", "Ståhl", "Thiry", "Thobokwe", "Thrushfield", "van Oirschot", "van Schaik", "Valle", "Van Wuijckhuise", "Waldner", "Wellenberg", "Woodbine"), year = c("2006", "2013", "2012", "2001", "2005", "2005", "1998", "2010", "1999", "2011", "2012", NA, "2013", "2004", "2008", "2013", "2013", "2003", "2008", "1980", "2011", "2009", "2007", "1992", "1994", "1995", "2006", "1994", "2006", "1999", "2005", "2001", "2005", "2007", "2009", "2008", "1989", "2000", "2013", "2008", "2008", "2009", "2001", _x000D_
"1998", "2011", "2005", "2010", "2012", "2005", "2013", "2013", "2013", "2004", "2004", "2003", "2012", "2002", "2006", "2004", "2005", "1999", "1998", "2005", "1998", "2008", "1998", "2009"), journal.title = c("Veterinary Microbiology", "Research in Veterinary Science", "American Journal of Veterinary Research", "Journal of Veterinary Medicine. B, Infectious Diseases and Veterinary Public Health", "Preventive Veterinary Medicine", "Preventive Veterinary Medicine", "Clinical and Diagnostic Virology", _x000D_
"The Veterinary Journal", NA, "Acta Veterinaria Scandinavica", "Irish Veterinary Journal", NA, "Transboundary and Emerging Diseases", "Vaccine", "Preventive Veterinary Medicine", "Preventive Veterinary Medicine", "Preventive Veterinary Medicine", "Biologicals: Journal of the International Association of Biological Standardization", "Preventive Veterinary Medicine", "Veterinary Immunology and Immunopathology", "PLoS ONE", "Veterinary Record", "Journal of Dairy Science", "Research in Veterinary Science", _x000D_
"Preventive Veterinary Medicine", "Acta Veterinaria Scandinavica", "Journal of Veterinary Diagnostic Investigation", "Journal of Clinical Microbiology", "Revue Scientifique et Technique Office International des Epizooties", "Veterinary Microbiology", "Preventive Veterinary Medicine", "Vaccine", "Animal Health Research Reviews", "Veterinary Research", "Animal Health Research Reviews", "Preventive Veterinary Medicine", "Journal of Veterinary Medicine Series B", "Preventive Veterinary Medicine", "Preventive Veterinary Medicine", _x000D_
"Journal of Farm Management", "Irish Veterinary Journal", "Veterinary Ireland Journal", "Preventive Veterinary Medicine", "Veterinary Record", "Preventive Veterinary Medicine", "Irish Journal of Agriculture and Food Research", "Preventive Veterinary Medicine", "Biologicals: Journal of the International Association of Biological Standardization", "Preventive Veterinary Medicine", "American Journal of Veterinary Research", "African Journal of Microbiology Research", "The Veterinary Journal", "Journal of Agricultural Science", _x000D_
NA, "Preventive Veterinary Medicine", "Japanese Journal of Veterinary Research", "Preventive Veterinary Medicine", "Veterinary Research", "New Zealand Veterinary Journal", NA, "Journal of Biotechnology", "Preventive Veterinary Medicine", "Preventive Veterinary Medicine", "Veterinary Record", "American Journal of Veterinary Research", "Veterinary Record", "BMC Veterinary Research"), series.title = c(NA, NA, NA, NA, NA, NA, NA, NA, "Survey Toolbox for Livestock Diseases – A Practical Manual and Software Package for Active Surveillance of Livestock Disease in Developing Countries", _x000D_
NA, NA, NA, NA, NA, NA, NA, NA, NA, NA, NA, NA, NA, NA, NA, NA, NA, NA, NA, NA, NA, NA, NA, NA, NA, NA, NA, NA, NA, NA, NA, NA, NA, NA, NA, NA, NA, NA, NA, NA, NA, NA, NA, NA, "A practical approach to the future control of IBR in Ireland using marker vaccines", NA, NA, NA, NA, NA, "Veterinary Epidemiology", NA, NA, NA, NA, NA, NA, NA), issue = c(NA, NA, NA, NA, NA, NA, NA, NA, NA, NA, NA, NA, NA, NA, NA, NA, NA, NA, NA, NA, NA, NA, NA, NA, NA, NA, NA, NA, NA, NA, NA, NA, NA, NA, NA, NA, NA, NA, NA, _x000D_
NA, NA, NA, NA, NA, NA, NA, NA, NA, NA, NA, NA, NA, NA, NA, NA, "Suppl.", NA, NA, NA, NA, NA, NA, NA, NA, NA, NA, NA))</t>
  </si>
  <si>
    <t>S0034528815000533</t>
  </si>
  <si>
    <t>list(name = "Irish Dairy Levy")</t>
  </si>
  <si>
    <t>list(date = c("2015-06-01", "2015-03-19"), content.version = c("tdm", "vor"), delay.in.days = c(0, 0), URL = c("https://www.elsevier.com/tdm/userlicense/1.0/", "http://creativecommons.org/licenses/by-nc-nd/4.0/"))</t>
  </si>
  <si>
    <t>list(value = c("Elsevier", "Prevalence of exposure to bovine viral diarrhoea virus (BVDV) and bovine herpesvirus-1 (BoHV-1) in Irish dairy herds", "Research in Veterinary Science", "https://doi.org/10.1016/j.rvsc.2015.02.011", "article", "Copyright © 2015 The Authors. Published by Elsevier Ltd."), name = c("publisher", "articletitle", "journaltitle", "articlelink", "content_type", "copyright"), label = c("This article is maintained by", "Article Title", "Journal Title", "CrossRef DOI link to publisher maintained version", _x000D_
"Content Type", "Copyright"))</t>
  </si>
  <si>
    <t>10.3389/fvets.2021.785128</t>
  </si>
  <si>
    <t>2021-11-25</t>
  </si>
  <si>
    <t>Longitudinal Prevalence of Antibodies to Endemic Pathogens in Bulk Tank Milk Samples From Dairy Herds Engaged or Not in Contract Heifer Rearing</t>
  </si>
  <si>
    <t>&lt;jats:p&gt;Since the abolition of EU milk production quotas in 2015, Europe's dairy industries have undergone a period of rapid expansion with possible resultant increased inter-herd transmission of endemic pathogens. The aims of this study were (1) to establish the post-2015 prevalence of antibodies to selected endemic infectious diseases and (2) to determine if prevalences differed between herds where heifers were reared at home and those where heifers were sent out for contract-rearing. Three bulk tank milk (BTM) samples were collected annually between May and August of 2018–20 inclusively from 120 Irish dairy herds. Additionally, herd vaccination status was collected by questionnaire. Milk samples were tested using commercially available ELISAs for eight pathogens: bovine viral diarrhea virus (BVDV), bovine herpesvirus 1 (BoHv-1), bovine respiratory syncytial virus (BRSV), &lt;jats:italic&gt;Mycoplasma bovis, Mycobacterium&lt;/jats:italic&gt; a&lt;jats:italic&gt;vium&lt;/jats:italic&gt; subspecies &lt;jats:italic&gt;paratuberculosis&lt;/jats:italic&gt; (MAP), &lt;jats:italic&gt;Salmonella&lt;/jats:italic&gt; Dublin (&lt;jats:italic&gt;S&lt;/jats:italic&gt;. Dublin), &lt;jats:italic&gt;Leptospira&lt;/jats:italic&gt; Hardjo (&lt;jats:italic&gt;L&lt;/jats:italic&gt;. Hardjo), and &lt;jats:italic&gt;Neospora caninum (N. caninum)&lt;/jats:italic&gt;. The true prevalence of each pathogen was calculated using a Rogan-Gladen estimator. The true prevalences (95% CI) of BTM antibodies in unvaccinated herds across the 3 years were as follows (i) BVDV: 57, 86, and 73% (95% CI: 40.7–65.9, 74–94, and 58–85) (&lt;jats:italic&gt;n&lt;/jats:italic&gt; = 56, 56, and 48), (ii) BoHv-1: 47, 49, and 19% (95% CI: 26.3–69.7, 25–75, and 1–56) (&lt;jats:italic&gt;n&lt;/jats:italic&gt; = 21, 20, and 11), (iii) &lt;jats:italic&gt;L&lt;/jats:italic&gt;. Hardjo: 34, 59, and 73% (95% CI: 12.5–63, 33–82, and 33–99) (&lt;jats:italic&gt;n&lt;/jats:italic&gt; = 15, 21, and 10), (iv) &lt;jats:italic&gt;S&lt;/jats:italic&gt;. Dublin 32, 57, and 11% (95% CI: 12.21–68.1, 30.2–90.1, and 0) (&lt;jats:italic&gt;n&lt;/jats:italic&gt; = 19, 22, and 13), (v) BRSV: 100% (95% CI: 99.5–100, 100, and 100) (&lt;jats:italic&gt;n&lt;/jats:italic&gt; = 120, 109, and 91), (vi) MAP: 0% (95% CI: 0, 0, and 0) (&lt;jats:italic&gt;n&lt;/jats:italic&gt; = 120, 109, and 91) (vii) &lt;jats:italic&gt;N. caninum&lt;/jats:italic&gt; 0% (95% CI: 0, 0, and 0) (&lt;jats:italic&gt;n&lt;/jats:italic&gt; = 120, 109, and 91) and (viii) &lt;jats:italic&gt;M. bovis&lt;/jats:italic&gt; (ELISA) 53, 0.42, and 30% (95% CI: 3.95–6.84, 0, and 21–41) (&lt;jats:italic&gt;n&lt;/jats:italic&gt; = 120, 109, and 91). &lt;jats:italic&gt;M. bovis&lt;/jats:italic&gt; was detected by PCR in 0, 1, and 0% of herds in 2018, 2019, and 2020, respectively. This study showed that expanding Irish dairy herds are endemically infected with several of the studied pathogens. No differences in herd prevalence of infectious agents were observed between farms with different heifer rearing strategies (contract-rearing vs. traditional rearing).&lt;/jats:p&gt;</t>
  </si>
  <si>
    <t>list(given = c("Marie-Claire", "Luke", "Connor G.", "John F."), family = c("McCarthy", "O'Grady", "McAloon", "Mee"), sequence = c("first", "additional", "additional", "additional"))</t>
  </si>
  <si>
    <t>list(URL = "https://www.frontiersin.org/articles/10.3389/fvets.2021.785128/full", content.type = "unspecified", content.version = "vor", intended.application = "similarity-checking")</t>
  </si>
  <si>
    <t>list(key = c("B1", "B2", "B3", "B4", "B5", "B6", "B7", "B8", "B9", "B10", "B11", "B12", "B13", "B14", "B15", "B16", "B17", "B18", "B19", "B20", "B21", "B22", "B23", "B24", "B25", "B26", "B27", "B28", "B29", "B30", "B31", "B32", "B33", "B34", "B35", "B36", "B37", "B38", "B39", "B40", "B41", "B42", "B43", "B44", "B45", "B46"), doi.asserted.by = c("publisher", "publisher", "publisher", "publisher", "publisher", "publisher", "publisher", "publisher", "publisher", "publisher", NA, "publisher", NA, NA, _x000D_
"publisher", "publisher", "publisher", "publisher", "publisher", NA, "publisher", "publisher", "publisher", "publisher", "publisher", "publisher", "publisher", "publisher", "publisher", "publisher", "publisher", "publisher", "publisher", "publisher", "publisher", "publisher", NA, "publisher", "publisher", "publisher", NA, "publisher", "publisher", "publisher", "publisher", "publisher"), first.page = c("8", "21", "2789", "20140083", "343", "226", "597", "26", "955", "104", NA, "299", NA, NA, "71", _x000D_
"18", "259", "e000042", "673996", NA, "351", "63", "293", "4", "385", "2", "19", "16", "104990", "40", "371", "71", "9215", "14", "5", "95", "34", "341", "140", "259", NA, "1163", "8296", "1561", "2130", "120"), DOI = c("10.1186/s12917-017-1324-9", "10.1016/j.rvsc.2015.02.011", "10.3168/jds.2014-8168", "10.1098/rstb.2014.0083", "10.1016/j.prevetmed.2012.10.002", "10.1186/2046-0481-57-4-226", "10.1186/2046-0481-62-9-597", "10.1111/1746-692X.12213", "10.3168/jds.S0022-0302(01)74554-7", "10.3168/jds.2021-20500", _x000D_
NA, "10.1016/j.tvjl.2009.10.008", NA, NA, "10.1093/oxfordjournals.aje.a112510", "10.1186/2046-0481-67-18", "10.1016/j.tvjl.2012.11.017", "10.1136/vropen-2014-000042", "10.1101/673996", NA, "10.1136/vr.102574", "10.1016/j.prevetmed.2004.08.001", "10.1016/j.ram.2020.04.003", "10.1186/1751-0147-54-4", "10.1136/vr.142.15.385", "10.1186/s13028-014-0091-x", "10.1007/s11259-009-9327-z", "10.1186/2046-0481-65-16", "10.1016/j.prevetmed.2020.104990", "10.1186/1751-0147-53-40", "10.1016/S0301-6226(99)00107-4", _x000D_
"10.1080/01652176.2001.9695085", "10.3168/jds.2016-11863", "10.1186/2046-0481-66-14", "10.2478/s11686-014-0202-x", "10.1016/j.prevetmed.2016.04.014", NA, "10.1177/104063871002200301", "10.1016/S0034-5288(18)30675-1", "10.1136/vr.135.11.259", NA, "10.2460/javma.2003.223.1163", "10.3168/jds.2016-12468", "10.1071/AN14441", "10.2460/ajvr.2005.66.2130", "10.1515/ijafr-2017-0011"), article.title = c("Prevalence of bovine viral diarrhoea virus (BVDV), bovine herpes virus 1 (BHV 1), leptospirosis and neosporosis, and associated risk factors in 161 Irish beef herds", _x000D_
"Prevalence of exposure to bovine viral diarrhoea virus (BVDV) and bovine herpesvirus-1 (BoHV-1) in Irish dairy herds", "Effect of exposure to Neospora caninum, Salmonella, and Leptospira interrogans serovar Hardjo on the economic performance of Irish dairy herds", "Antimicrobial resistance in humans, livestock and the wider environment", "Temporal trends in bulk milk antibodies to Salmonella, Neospora caninum, and Leptospira interrogans serovar hardjo in Irish dairy herds", "Prevalence of antibodies to Leptospira interrogans serovar hardjoin bulk tank milk from unvaccinated irish dairy herds", _x000D_
"Prevalence and distribution of paratuberculosis (Johne's disease) in cattle herds in Ireland", "Dairy intensification and quota abolition: a comparative study of production in Ireland and the Netherlands", "Characterizing biosecurity, health, and culling during dairy herd expansions1,2", "A survey of biosecurity and health management practices on Irish dairy farms engaged in contract-rearing", "Factsheet on Irish Dairying - (2020). Online: Irish Farmers Association", "Use of a novel real-time PCR technique to monitor and quantitate Mycoplasma bovis infection in cattle herds with mastitis and respiratory disease", _x000D_
NA, NA, "Estimating prevalence from the results of a screening test", "Aspects of bovine herpesvirus 1 and bovine viral diarrhoea virus herd-level seroprevalence and vaccination in dairy and beef herds in Northern Ireland", "Implementing biosecurity measures on dairy farms in Ireland", "A questionnaire-based survey on the uptake and use of cattle vaccines in the UK", "A survey of biosecurity measures applied on dairy cattle farms in Spain", NA, "Patterns of detection of respiratory viruses in nasal swabs from calves in Ireland: a retrospective study", _x000D_
"Duration of immunity of a quadrivalent vaccine against respiratory diseases caused by BHV-1, PI3V, BVDV, and BRSV in experimentally infected calves", "Dynamics of neutralizing antibodies against Bovine respiratory syncytial virus in a dairy herd from Santa Fe Province, Argentina", "Association of herd BRSV and BHV-1 seroprevalence with respiratory disease and reproductive performance in adult dairy cattle", "Prevalence of antibodies to bovine virus diarrhoea virus and other viruses in bulk tank milk in England and Wales", _x000D_
"Bovine respiratory syncytial virus and bovine coronavirus in Swedish organic and conventional dairy herds", "Bovine respiratory syncytial virus seroprevalence and risk factors in endemic dairy cattle herds", "Bovine viral diarrhoea virus seroprevalence and vaccination usage in dairy and beef herds in the Republic of Ireland", "Herd-level factors associated with detection of calves persistently infected with bovine viral diarrhoea virus (BVDV) in Irish cattle herds with negative herd status (NHS) during (2017)", _x000D_
"Aspects of bovine herpesvirus-1 infection in dairy and beef herds in the Republic of Ireland", "Application of survival analysis to identify management factors related to the rate of BHV1 seroconversions in a retrospective study of Dutch dairy farms", "Epidemiology: risk factors for introduction of BHV1 into BHV1-free Dutch dairy farms: a case-control study", "Herd-level prevalence of selected endemic infectious diseases of dairy cows in Great Britain", "Bulk milk ELISA and the diagnosis of parasite infections in dairy herds: a review", _x000D_
"Comparative study for the detection of antibodies to Neospora caninum in milk and sera in dairy cattle in southern Romania", "Bayesian estimation of prevalence of paratuberculosis in dairy herds enrolled in a voluntary Johne's Disease Control Programme in Ireland", "Within-pool prevalence limits for the identification of paratuberculosis infected herds using antibody detection in pooled milk samples", "Evaluation of diagnostic tests for Johne's disease (Mycobacterium avium subspecies paratuberculosis) in New Zealand dairy cows", _x000D_
"Analysis by ELISA and Western blotting of antibody reactivities in cattle infected with Mycobacterium paratuberculosis after absorption of serum with M. phlei", "Isolation of Mycoplasma bovis from a calf imported into the Republic of Ireland", NA, "Patterns of mycoplasma shedding in the milk of dairy cows with intramammary mycoplasma infection", "Bulk tank milk antibody ELISA as a biosecurity tool for detecting dairy herds with past exposure to Mycoplasma bovis", "Stress, acute phase proteins and immune modulation in calves", _x000D_
"Association between the existence of calves persistently infected with bovine viral diarrhea virus and commingling on pen morbidity in feedlot cattle", "Scientific appraisal of the Irish grass-based milk production system as a sustainable source of premium quality milk and dairy products"), volume = c("14", "100", "98", "370", "109", "57", "62", "18", "84", NA, NA, "186", NA, NA, "107", "67", "197", "1", NA, NA, "175", "66", "52", "54", "142", "57", "34", "65", "179", "53", "60", "23", "100", "66", _x000D_
"59", "128", "130", "22", "42", "135", NA, "223", "100", "54", "66", "56"), author = c("Barrett", "Sayers", "O'Doherty", "Woolhouse", "O'Doherty", "Leonard", "Good", "Läpple", "Faust", "McCarthy", NA, "Sachse", "Sergeant", NA, "Rogan", "Cowley", "Sayers", "Cresswell", "Villaamil", NA, "O'Neill", "Peters", "Ferella", "Raaperi", "Paton", "Wolff", "Luzzago", "Cowley", "Barrett", "Cowley", "Van Schaik", "Van Schaik", "Velasova", "Sekiya", "Enachescu", "McAloon", "Koehler", "Norton", "Milner", "Doherty", _x000D_
NA, "Biddle", "Parker", "Yun", "O'Connor", "O'Brien"), year = c("2018", "2015", "2015", "2015", "2013", "2004", "2009", "2019", "2001", "2021", "2020", "2010", "2018", NA, "1978", "2014", "2013", "2014", "2019", "2018", "2014", "2004", "2020", "2012", "1998", "2015", "2010", "2012", "2020", "2011", "1999", "2001", "2017", "2013", "2014", "2016", "2017", "2010", "1987", "1994", "2019", "2003", "2017", "2014", "2005", "2017"), journal.title = c("BMC Vet Res.", "Res Vet Sci.", "J Dairy Sci.", "Philos Trans R Soc B Biol Sci.", _x000D_
"Prev Vet Med.", "Ir Vet J.", "Ir Vet J.", "EuroChoices.", "J Dairy Sci.", "J Dairy Sci.", NA, "The Veterinary Journal.", "Epitools Epidemiological Calculators", NA, "Am J Epidemiol.", "Ir Vet J.", "Vet J.", "Vet Record Open.", "bioRxiv", "All-Island Disease Surveillance Report 2018", "Vet Record.", "Prev Vet Med.", "Rev Argent Microbiol.", "Acta Vet Scand.", "Vet Record.", "Acta Vet Scand.", "Vet Res Commun.", "Ir Vet J.", "Prev Vet Med.", "Acta Vet Scand.", "Livestock Prod Sci.", "Vet Q.", "J Dairy Sci.", _x000D_
"Ir Vet J.", "Acta Parasitol.", "Prev Vet Med.", "Berliner Münchener Tierärztliche Wochenschrift.", "J Vet Diagn Invest.", "Res Vet Sci", "Vet Record.", "All-Island Animal Disease Surveillance Report", "J Am Vet Med Assoc.", "J Dairy Sci", "Animal Prod Sci.", "Am J Vet Res.", "Irish J Agric Food Res."), unstructured = c(NA, NA, NA, NA, NA, NA, NA, NA, NA, NA, NA, NA, NA, "Estimated True Prevalence and Predictive Values From Survey Testing2021", NA, NA, NA, NA, NA, NA, NA, NA, NA, NA, NA, NA, NA, _x000D_
NA, NA, NA, NA, NA, NA, NA, NA, NA, NA, NA, NA, NA, NA, NA, NA, NA, NA, NA))</t>
  </si>
  <si>
    <t>list(date = "2021-11-25", content.version = "vor", delay.in.days = 0, URL = "https://creativecommons.org/licenses/by/4.0/")</t>
  </si>
  <si>
    <t>10.3390/ani11071940</t>
  </si>
  <si>
    <t>2021-06-29</t>
  </si>
  <si>
    <t>1940</t>
  </si>
  <si>
    <t>Prevalence of BRD-Related Viral Pathogens in the Upper Respiratory Tract of Swiss Veal Calves</t>
  </si>
  <si>
    <t>&lt;jats:p&gt;The prevention of bovine respiratory disease is important, as it may lead to impaired welfare, economic losses, and considerable antimicrobial use, which can be associated with antimicrobial resistance. The aim of this study was to describe the prevalence of respiratory viruses and to identify risk factors for their occurrence. A convenience sample of 764 deep nasopharyngeal swab samples from veal calves was screened by PCR for bovine respiratory syncytial virus (BRSV), bovine parainfluenza-3 virus (BPI3V), bovine coronavirus (BCoV), influenza D virus (IDV), and influenza C virus (ICV). The following prevalence rates were observed: BRSV, 2.1%; BPI3V, 3.3%; BCoV, 53.5%; IDV, 4.1%; ICV, 0%. Logistic mixed regression models were built for BCoV to explore associations with calf management and housing. Positive swab samples were more frequent in younger calves than older calves (&amp;gt;100 days; p &amp;lt; 0.001). The probability of detecting BCoV increased with increasing group size in young calves. Findings from this study suggested that young calves should be fattened in small groups to limit the risk of occurrence of BCoV, although an extended spectrum of risk factors for viral associated respiratory disorders such as nutritional aspects should be considered in future studies.&lt;/jats:p&gt;</t>
  </si>
  <si>
    <t>list(given = c("Eveline", "Lutz", "Mireille", "Dimitri", "Ronald", "Melle", "Anna", "Jens"), family = c("Studer", "Schönecker", "Meylan", "Stucki", "Dijkman", "Holwerda", "Glaus", "Becker"), sequence = c("first", "additional", "additional", "additional", "additional", "additional", "additional", "additional"), affiliation.name = c("Clinic for Ruminants, Vetsuisse Faculty, University of Bern, Bremgartenstrasse 109a, 3012 Bern, Switzerland", NA, "Clinic for Ruminants, Vetsuisse Faculty, University of Bern, Bremgartenstrasse 109a, 3012 Bern, Switzerland", _x000D_
"Clinic for Ruminants, Vetsuisse Faculty, University of Bern, Bremgartenstrasse 109a, 3012 Bern, Switzerland", NA, NA, NA, "Clinic for Ruminants, Vetsuisse Faculty, University of Bern, Bremgartenstrasse 109a, 3012 Bern, Switzerland"), affiliation1.name = c(NA, "Clinic for Ruminants, Vetsuisse Faculty, University of Bern, Bremgartenstrasse 109a, 3012 Bern, Switzerland", NA, NA, "Institute of Virology and Immunology, Vetsuisse Faculty, University of Bern, Länggassstrasse 122, 3001 Bern, Switzerland", _x000D_
"Institute of Virology and Immunology, Vetsuisse Faculty, University of Bern, Länggassstrasse 122, 3001 Bern, Switzerland", "Institute of Virology and Immunology, Vetsuisse Faculty, University of Bern, Länggassstrasse 122, 3001 Bern, Switzerland", NA), affiliation2.name = c(NA, "Institute of Veterinary Bacteriology, Vetsuisse Faculty, University of Bern, Länggassstrasse 122, 3001 Bern, Switzerland", NA, NA, "Department of Infectious Diseases and Pathobiology, Vetsuisse Faculty, University of Bern, Länggassstrasse 122, 3012 Bern, Switzerland", _x000D_
"Department of Infectious Diseases and Pathobiology, Vetsuisse Faculty, University of Bern, Länggassstrasse 122, 3012 Bern, Switzerland", "Department of Infectious Diseases and Pathobiology, Vetsuisse Faculty, University of Bern, Länggassstrasse 122, 3012 Bern, Switzerland", NA), ORCID = c(NA, NA, "https://orcid.org/0000-0003-0191-5686", NA, "https://orcid.org/0000-0003-0320-2743", "https://orcid.org/0000-0002-9814-7793", "https://orcid.org/0000-0002-4509-1837", NA), authenticated.orcid = c(NA, _x000D_
NA, FALSE, NA, FALSE, FALSE, FALSE, NA), affiliation3.name = c(NA, NA, NA, NA, "Institute for Infectious Diseases, University of Bern, Friedbühlstrasse 51, 3001 Bern, Switzerland", "Institute for Infectious Diseases, University of Bern, Friedbühlstrasse 51, 3001 Bern, Switzerland", NA, NA), affiliation4.name = c(NA, NA, NA, NA, NA, "Graduate School for Cellular and Biomedical Science, University of Bern, Mittelstrasse 43, 3012 Bern, Switzerland", NA, NA))</t>
  </si>
  <si>
    <t>list(URL = "https://www.mdpi.com/2076-2615/11/7/1940/pdf", content.type = "unspecified", content.version = "vor", intended.application = "similarity-checking")</t>
  </si>
  <si>
    <t>list(key = c("ref_1", "ref_2", "ref_3", "ref_4", "ref_5", "ref_6", "ref_7", "ref_8", "ref_9", "ref_10", "ref_11", "ref_12", "ref_13", "ref_14", "ref_15", "ref_16", "ref_17", "ref_18", "ref_19", "ref_20", "ref_21", "ref_22", "ref_23", "ref_24", "ref_25", "#cr-split#-ref_26.1", "#cr-split#-ref_26.2", "#cr-split#-ref_26.3", "ref_27", "ref_28", "ref_29", "ref_30", "ref_31", "ref_32", "ref_33", "ref_34", "ref_35", "ref_36", "ref_37", "ref_38", "ref_39", "ref_40", "ref_41", "ref_42", "ref_43", "ref_44", _x000D_
"ref_45", "ref_46", "ref_47", "ref_48", "ref_49", "ref_50", "ref_51", "ref_52", "ref_53", "ref_54", "ref_55", "ref_56", "ref_57", "ref_58", "ref_59", "ref_60", "ref_61", "ref_62", "ref_63", "ref_64", "ref_65", "ref_66", "ref_67", "ref_68", "ref_69", "ref_70", "ref_71", "ref_72", "ref_73", "ref_74", "ref_75", "ref_76", "ref_77", "ref_78", "ref_79", "ref_80", "ref_81", "ref_82"), doi.asserted.by = c("crossref", "crossref", "crossref", "crossref", "crossref", "crossref", "crossref", "crossref", "crossref", _x000D_
"crossref", "crossref", "crossref", NA, "crossref", "crossref", "crossref", "crossref", "crossref", "crossref", "crossref", "crossref", "crossref", "crossref", "crossref", NA, NA, NA, NA, NA, NA, "crossref", "crossref", "crossref", NA, "crossref", "crossref", "crossref", "crossref", "crossref", "crossref", NA, "crossref", "crossref", NA, NA, "crossref", "crossref", "crossref", "crossref", "crossref", "crossref", "crossref", "crossref", "crossref", "crossref", "crossref", NA, "crossref", "crossref", _x000D_
"crossref", "crossref", "crossref", "crossref", "crossref", "crossref", "crossref", "crossref", NA, "crossref", "crossref", "crossref", "crossref", NA, "crossref", "crossref", NA, "crossref", "crossref", "crossref", "crossref", "crossref", "crossref", "crossref", "crossref"), first.page = c("121", "1583", "100191", "203", "162", "81", "1", "146", "1821", NA, "399", "145", "2", "320", "278", "2556", "770", "368", "5636", "10", "381", "393", "130", "1027", NA, NA, NA, NA, NA, NA, "529", "285", "158", _x000D_
NA, "104907", "23", "453", "108363", "741", NA, "2019", "796", "105182", NA, NA, "497", "125", "360", "517", NA, "1926", "6", NA, "425", "149", "323", NA, "153", "33", "450", "575", "1770", "351", NA, "28", "1771", "1", NA, NA, "3291", "2809", "28", "101", NA, "381", "147", "201", "73", "2753", "43", "18", "1120", "1", "9082"), DOI = c("10.1016/j.prevetmed.2016.02.002", "10.3168/jds.2018-15501", "10.1016/j.animal.2021.100191", "10.17236/sat00293", "10.1016/j.rvsc.2010.10.009", "10.1016/j.prevetmed.2016.01.020", _x000D_
"10.3168/jds.2018-15211", "10.1016/j.prevetmed.2019.03.007", "10.2527/jas.2008-1283", "10.1186/1746-6148-9-79", "10.1016/j.cvfa.2006.03.009", "10.1017/S1466252309990193", NA, "10.1016/j.tvjl.2005.04.029", "10.1136/vr.d4406", "10.3168/jds.2019-17486", "10.1111/jvim.12597", "10.3201/eid2102.141449", "10.1128/JVI.03122-15", "10.1016/j.virol.2020.08.014", "10.1016/j.cvfa.2010.04.004", "10.1177/0300985813502821", "10.1017/S1466252314000140", "10.1093/jac/dkr570", NA, NA, NA, NA, NA, NA, "10.2527/jas1983.563529x", _x000D_
"10.1016/j.cvfa.2010.04.006", "10.1016/j.prevetmed.2017.05.018", NA, "10.1016/j.prevetmed.2020.104907", "10.1128/JCM.01964-19", "10.17236/sat00214", "10.1016/j.vetmic.2019.07.015", "10.17236/sat00233", "10.3390/ani10101810", NA, "10.1177/0962280214558972", "10.1016/j.prevetmed.2020.105182", NA, NA, "10.1111/jvim.14876", "10.1016/j.jviromet.2005.01.008", "10.1016/j.jviromet.2010.11.020", "10.1292/jvms.16-0489", "10.3390/v11040377", "10.3201/eid2410.180589", "10.1111/tri.12895", "10.1109/ACCESS.2021.3126429", _x000D_
"10.1016/S0749-0720(15)30307-8", "10.1017/S146625230999020X", "10.1016/j.cvfa.2010.04.010", NA, "10.1051/vetres:2006053", "10.1016/j.vetmic.2018.04.031", "10.1016/j.rvsc.2020.11.002", "10.1016/j.cvfa.2010.08.002", "10.3390/ani10101770", "10.1136/vr.102574", "10.1371/journal.ppat.1003176", "10.1016/j.virol.2015.08.030", "10.1099/jgv.0.000492", "10.3201/eid2407.171937", NA, "10.1016/S0007-1935(05)80210-6", "10.1128/JCM.38.9.3291-3298.2000", "10.1007/s11250-020-02354-y", "10.1177/104063870802000105", _x000D_
NA, "10.1186/s12917-019-1887-8", "10.1111/jvim.12531", NA, "10.1136/vr.c4119", "10.1016/j.prevetmed.2016.09.003", "10.3168/jds.2011-4699", "10.1016/j.prevetmed.2005.08.021", "10.11648/j.avs.20190701.13", "10.2527/1999.7751120x", "10.1016/j.livprodsci.2005.04.011", "10.3168/jds.2018-15997"), article.title = c("Antimicrobial drug use and risk factors associated with treatment incidence and mortality in Swiss veal calves reared under improved welfare conditions", "Preweaning cost of bovine respiratory disease (BRD) and cost-benefit of implementation of preventative measures in calves on California dairies: The BRD 10K study", _x000D_
"Construction of a conceptual framework for assessment of health-related quality of life in calves with respiratory disease", "Vergleichende Wirtschaftlichkeitsanalyse des Kälbermastsystems «Freiluftkalb» und der konventionellen IP-SUISSE-Labelmast", "Risk factors for death and unwanted early slaughter in Swiss veal calves kept at a specific animal welfare standard", "Effect of calf purchase and other herd-level risk factors on mortality, unwanted early slaughter, and use of antimicrobial group treatments in Swiss veal calf operations", _x000D_
"Risk factors for antimicrobial use in veal calves and the association with mortality", "Effects of management practices, animal transport and barn climate on animal health and antimicrobial use in Swiss veal calf operations", "An evaluation of bovine respiratory disease complex in feedlot cattle: Impact on performance and carcass traits using treatment records and lung lesion scores", NA, "Bovine Respiratory Disease: Pathogenesis, Clinical Signs, and Treatment in Lightweight Calves", "Update on bacterial pathogenesis in BRD", _x000D_
"Viral and Bacterial Pathogens in Bovine Respiratory Disease in Finland", "Dynamics of virus infections involved in the bovine respiratory disease complex in Swedish dairy herds", "Prevalence of respiratory pathogens in diseased, non-vaccinated, routinely medicated veal calves", "Pathogen-specific risk factors in acute outbreaks of respiratory disease in calves", "Structured Literature Review of Responses of Cattle to Viral and Bacterial Pathogens Causing Bovine Respiratory Disease Complex", "Influenza D virus in cattle, France, 2011–2014", _x000D_
"Pathogenesis of Influenza D Virus in Cattle", "Influenza C and D viral load in cattle correlates with bovine respiratory disease (BRD): Emerging role of orthomyxoviruses in the pathogenesis of BRD", "Bacterial pathogens of the bovine respiratory disease complex", "Failure of Respiratory Defenses in the Pathogenesis of Bacterial Pneumonia of Cattle", "The impact of BRD: The current dairy experience", "Prospective study on quantitative and qualitative antimicrobial and anti-inflammatory drug use in white veal calves", _x000D_
NA, NA, NA, NA, NA, NA, "Mass Medication in Reducing Shipping Fever-Bovine Respiratory Disease Complex in Highly Stressed Calves", "Metaphylactic antimicrobial therapy for bovine respiratory disease in stocker and feedlot cattle", "Quantitative and qualitative analysis of antimicrobial usage in white veal calves in France", NA, "Effects of the novel concept ‘outdoor veal calf’ on antimicrobial use, mortality and weight gain in Switzerland", "Fecal Shedding of Bovine Astrovirus CH13/NeuroS1 in Veal Calves", _x000D_
"Transporte von Mastkälbern vom Geburts- auf den Mastbetrieb und Kälbermanagement in Schweizer Geburtsbetrieben", "Associations between antimicrobial treatment modalities and antimicrobial susceptibility in Pasteurellaceae and E. coli isolated from veal calves under field conditions", "Antibiotic and quaternary ammonium compound resistance in Escherichia coli from calves at the beginning of the  fattening period in Switzerland (2017)", NA, "Correction for Wüthrich et al., “A Novel Trimethoprim Resistance Gene, dfrA35, Characterized from Escherichia coli from Calves”", _x000D_
"Events per variable (EPV) and the relative performance of different strategies for estimating the out-of-sample validity of logistic regression models", "Prevalence and antimicrobial resistance of opportunistic pathogens associated with bovine respiratory disease isolated from nasopharyngeal swabs of veal calves in Switzerland", NA, NA, "Association of California Mastitis Test Scores with Intramammary Infection Status in Lactating Dairy Cows Admitted to a Veterinary Teaching Hospital", "Real Time RT-PCR for the detection and quantitation of bovine respiratory syncytial virus", _x000D_
"Multiplex real-time RT-PCR detection of three viruses associated with the bovine respiratory disease complex", "Development of a one-run real-time PCR detection system for pathogens associated with bovine respiratory disease complex", NA, "Influenza C virus in cattle with respiratory disease, United States, 2016–2018", "Five myths about variable selection", NA, "Bovine respiratory syncytial virus", "Update on viral pathogenesis in BRD", "Bovine respiratory syncytial virus", NA, "Bovine respiratory syncytial virus infection", _x000D_
"Bovine respiratory syncytial virus infection enhances Pasteurella multocida adherence on respiratory epithelial cells", "Bovine respiratory disease in beef calves supported long transport stress: An epidemiological study and strategies for control and prevention", "Bovine Parainfluenza-3 Virus", "Production Significance of Bovine Respiratory Disease Lesions in Slaughtered Beef Cattle", "Patterns of detection of respiratory viruses in nasal swabs from calves in Ireland: A retrospective study", NA, _x000D_
"Influenza D virus infection in Mississippi beef cattle", "Metagenomic characterization of the virome associated with bovine respiratory disease in feedlot cattle identified novel viruses and suggests an etiologic role for influenza D virus", "Influenza D virus circulation in cattle and swine, Luxembourg, 2012–2016", NA, NA, "Coronavirus and Pasteurella infections in bovine shipping fever pneumonia and Evans’ criteria for causation", "Coronaviruses in cattle", "Respiratory disease associated with bovine coronavirus infection in cattle herds in Southern Italy", _x000D_
"The prevalence of ten pathogens detected by a real-time PCR method in nasal swab samples collected from live cattle with respiratory disease", NA, "Respiratory Pathogens in Québec Dairy Calves and Their Relationship with Clinical Status, Lung Consolidation, and Average Daily Gain", "What is the evidence that bovine coronavirus is a biologically significant respiratory pathogen in cattle?", "Risk factors for seropositivity to bovine coronavirus and bovine respiratory syncytial virus in dairy herds", _x000D_
"Bovine respiratory syncytial virus and bovine coronavirus antibodies in bulk tank milk—Risk factors and spatial analysis", "Prevalence of respiratory disorders in veal calves and potential risk factors", "The effect of group size on health and growth rate of Swedish dairy calves housed in pens with automatic milk-feeders", "Exacerbation of Streptococcus Equi (Strangles) by Overly Nutritious Diets in Horses: A Model for Infectious Bacterial Diseases of Horses and Other Livestock", "Interaction of cattle health/immunity and nutrition2", _x000D_
"Effects of diet for early-weaned crossbred beef steers on metabolic profiles and febrile response to an infectious bovine herpesvirus-1 challenge", "Pre-weaning plane of nutrition and Mannheimia haemolytica dose influence inflammatory responses to a bovine herpesvirus-1 and Mannheimia haemolytica challenge in post-weaning Holstein calves"), volume = c("126", "103", "15", "163", "92", "126", "102", "167", "87", NA, "22", "10", "45", "172", "169", "103", "29", "21", "90", "551", "26", "51", "15", _x000D_
"67", NA, NA, NA, NA, NA, NA, "56", "26", "144", NA, "176", "58", "161", "236", "161", NA, "4", "26", "185", NA, NA, "32", "125", "171", "79", NA, "24", "30", NA, "13", "10", "26", NA, "38", "220", "135", "26", "10", "175", NA, "486", "97", "24", NA, NA, "38", "52", "20", "54", NA, "29", "60", "167", "133", "95", "73", "7", "77", "101", "102"), author = c("Lava", "Dubrovsky", "Bull", "Becker", "Steiner", "Lava", "Bokma", "Schnyder", "Schneider", NA, "Apley", "Confer", "Nikunen", "Svensson", "Pardon", _x000D_
"Pardon", "Grissett", "Ducatez", "Ferguson", "Nissly", "Griffin", "Caswell", "Guterbock", "Pardon", NA, NA, NA, NA, NA, NA, "Lofgreen", "Nickell", "Jarrige", NA, "Becker", "Kauer", "Schnyder", "Schnyder", "Hausherr", NA, "Brilhante", "Austin", "Schnyder", NA, NA, "Kandeel", "Boxus", "Horwood", "Kishimoto", NA, "Zhang", "Heinze", NA, "Baker", "Ellis", "Brodersen", NA, "Valarcher", "Sudaryatma", "Pratelli", "Ellis", "Fern", "Mooney", NA, "Ferguson", "Mitra", "Snoeck", NA, NA, "Storz", "Hodnik", "Decaro", _x000D_
"Paller", NA, "Francoz", "Ellis", "Ohlson", "Toftaker", "Brscic", "Svensson", NA, "Galyean", "Whitney", "Sharon"), year = c("2016", "2020", "2021", "2021", "2012", "2016", "2019", "2019", "2009", NA, "2006", "2009", "2004", "2006", "2011", "2020", "2015", "2015", "2016", "2020", "2010", "2014", "2014", "2012", NA, NA, NA, NA, NA, NA, "1983", "2010", "2017", NA, "2020", "2020", "2019", "2019", "2019", NA, "2019", "2017", "2020", NA, NA, "2018", "2005", "2011", "2017", NA, "2018", "2017", NA, "1997", _x000D_
"2009", "2010", NA, "2007", "2018", "2021", "2010", "2020", "2014", NA, "2015", "2016", "2018", NA, NA, "2000", "2020", "2008", "2017", NA, "2015", "2019", "2010", "2016", "2012", "2006", "2019", "1999", "2006", "2019"), journal.title = c("Prev. Vet. Med.", "J. Dairy Sci.", "Animal", "Schweiz. Arch. Tierheilkd.", "Res. Vet. Sci.", "Prev. Vet. Med.", "J. Dairy Sci.", "Prev. Vet. Med.", "J. Anim. Sci.", NA, "Vet. Clin. N. Am. Food Anim. Pract.", "Anim. Heath Res. Rev.", "Acta Vet. Scand.", "Vet. J.", _x000D_
"Vet. Rec.", "J. Dairy Sci.", "J. Vet. Intern. Med.", "Emerg. Infect. Dis.", "J. Virol.", "Virology", "Vet. Clin. N. Am. Food Anim. Pract.", "Vet. Pathol.", "Anim. Heath Res. Rev.", "J. Antimicrob. Chemother.", NA, NA, NA, NA, NA, NA, "J. Anim. Sci.", "Vet. Clin. N. Am. Food Anim. Pract.", "Prev. Vet. Med.", NA, "Prev. Vet. Med.", "J. Clin. Microbiol.", "Schweiz. Arch. Tierheilkd.", "Vet. Microbiol.", "Schweiz Arch Tierheilkd", NA, "mSphere", "Stat. Methods Med. Res.", "Prev. Vet. Med.", NA, NA, _x000D_
"J. Vet. Intern. Med.", "J. Virol. Methods", "J. Virol. Methods", "J. Vet. Med. Sci.", NA, "Emerg. Infect. Dis.", "Transpl. Int.", NA, "Vet. Clin. N. Am. Food Anim. Pract.", "Anim. Health Res. Rev.", "Vet. Clin. N. Am. Food Anim. Pract.", NA, "Vet. Res.", "Vet. Microbiol.", "Res. Vet. Sci.", "Vet. Clin. N. Am. Food Anim. Pract.", "Animals", "Vet. Rec.", NA, "Virology", "J. Gen. Virol.", "Emerg. Infect. Dis.", NA, NA, "J. Clin. Microbiol.", "Trop. Anim. Health Prod.", "J. Vet. Diagn. Investig.", "Slov. Vet. Res.", _x000D_
NA, "J. Vet. Intern. Med.", "Can. Vet. J.", "Vet. Rec.", "Prev. Vet. Med.", "J. Dairy Sci.", "Prev. Vet. Med.", "Anim. Vet. Sci.", "J. Anim. Sci.", "Livest. Sci.", "J. Dairy Sci."), unstructured = c(NA, NA, NA, NA, NA, NA, NA, NA, NA, "Pardon, B., Hostens, M., Duchateau, L., Dewulf, J., De Bleecker, K., and Deprez, P. (2013). Impact of respiratory disease, diarrhea, otitis and arthritis on mortality and carcass traits in white veal calves. BMC Vet. Res.", NA, NA, NA, NA, NA, NA, NA, NA, NA, NA, NA, _x000D_
NA, NA, NA, "(2021, June 04). Schweizer Bundesrat Verordnung über die Tierarzneimittel (Tierarzneimittelverordnung, TAMV). Available online: https://www.fedlex.admin.ch/eli/cc/2004/592/de.", "European Commisson (2019). Implementation of Regulation", "(EU) 2019/6 on Veterinary Medicinal Products and Regulation", "(EU) 2019/4 on Medicated Feed, European Commisson.", "World Health Organisation (2021, June 03). WHO Guidelines on Use of Medically Important Antimicrobials in Food-Producing Animals. Available online: https://www.who.int/foodsafety/areas_work/antimicrobial-resistance/cia_guidelines/en/#:~:text=WHO.", _x000D_
"Food and Agruculture Organization of the United Nations (2021, June 03). The FAO Action Plan on Antimicrobial Resistance 2016–2020|Global Forum on Food Security and Nutrition (FSN Forum). Available online: http://www.fao.org/fsnforum/resources/fsn-resources/fao-action-plan-antimicrobial-resistance-2016-2020.", NA, NA, NA, "World Health Organisation (WHO) (2019, June 16). Antimicrobial Resistance: Global Report on Surveillance. Available online: https://apps.who.int/iris/handle/10665/112642?locale-attribute=zh&amp;show=full.", _x000D_
NA, NA, NA, NA, NA, "Moser, L., Becker, J., Schüpbach-regula, G., Kiener, S., Grieder, S., Keil, N., Hillmann, E., Steiner, A., and Meylan, M. (2020). Welfare assessment in calves fattened according to the “outdoor veal calf” concept and in conventional veal fattening operations in switzerland. Animals, 10.", NA, NA, NA, "(2019, June 28). EMA Revised ESVAC Reflection Paper on Collecting Data on Consumption of Antimicrobial Agents Per Animal Species, on Technical Units of Measurement and Indicators for Reporting Consumption of Antimicrobial Agents in Animals. Available online: https://www.ema.europa.eu/en/documents/scientific-guideline/revised-european-surveillance-veterinary-antimicrobial-consumption-esvac-reflection-paper-collecting_en.pdf.", _x000D_
"(2020, June 22). EMA Defined Daily Doses for Animals (DDDvet) and Defined Course Doses for Animals (DCDvet): European Surveillance of Veterinary Antimicrobial Consumption (ESVAC). Available online: http://www.ema.europa.eu/docs/en_GB/document_library/Other/2016/04/WC500205410.pdf.", NA, NA, NA, NA, "Holwerda, M., Kelly, J., Laloli, L., Stürmer, I., Portmann, J., Stalder, H., and Dijkman, R. (2019). Determining the replication kinetics and cellular tropism of influenza D virus on primary well-differentiated human airway epithelial cells. Viruses, 11.", _x000D_
NA, NA, "Jenul, A., Schrunner, S., Liland, K.H., Indahl, U.G., Futsaether, C.M., and Tomic, O. (2020). RENT—Repeated Elastic Net Technique for Feature Selection. arXiv.", NA, NA, NA, "MacLachlan, N.J., and Dubovi, E.J. (2017). Fenner’s Veterinary Virology, Elsevier Inc.. [5th ed.].", NA, NA, NA, NA, NA, NA, "Hause, B.M., Ducatez, M., Collin, E.A., Ran, Z., Liu, R., Sheng, Z., Armien, A., Kaplan, B., Chakravarty, S., and Hoppe, A.D. (2013). Isolation of a Novel Swine Influenza Virus from Oklahoma in 2011 Which Is Distantly Related to Human Influenza C Viruses. PLoS Pathog., 9.", _x000D_
NA, NA, NA, "(2021, March 01). Bundesamt für Lebensmittelsicherheit und Veterinärwesen Ausrottung BVD. Available online: https://www.blv.admin.ch/blv/de/home/tiere/tierseuchen/bekaempfung/ausrottung-bvd.html.", "Clark, M.A. (1993). Bovine Coronavirus. Br. Vet. J., 149.", NA, NA, NA, NA, "Workman, A.M., Kuehn, L.A., McDaneld, T.G., Clawson, M.L., and Loy, J.D. (2019). Longitudinal study of humoral immunity to bovine coronavirus, virus shedding, and treatment for bovine respiratory disease in pre-weaned beef calves. BMC Vet. Res., 15.", _x000D_
NA, NA, NA, NA, NA, NA, NA, NA, NA, NA))</t>
  </si>
  <si>
    <t>ani11071940</t>
  </si>
  <si>
    <t>list(DOI = c("10.13039/501100001711", NA, NA, NA, "10.13039/501100010473", NA), name = c("Schweizerischer Nationalfonds zur Förderung der Wissenschaftlichen Forschung", "Swiss Federal Food Safety and Veterinary Office", "Migros Genossenschaftsbund", "IP-SUISSE", "Swiss Federal Office for Agriculture", "Vetsuisse-Faculty of the University of Bern"), doi.asserted.by = c("publisher", NA, NA, NA, "crossref", NA), award = c("407240_167083", "1.16.10", "n/a", "n/a", "n/a", "n/a"), id.id = c("10.13039/501100001711", _x000D_
NA, NA, NA, "10.13039/501100010473", NA), id.id.type = c("DOI", NA, NA, NA, "DOI", NA), id.asserted.by = c("publisher", NA, NA, NA, "crossref", NA))</t>
  </si>
  <si>
    <t>list(date = "2021-06-29", content.version = "vor", delay.in.days = 0, URL = "https://creativecommons.org/licenses/by/4.0/")</t>
  </si>
  <si>
    <t>2009-12</t>
  </si>
  <si>
    <t>10.1016/j.tvjl.2008.08.010</t>
  </si>
  <si>
    <t>436-440</t>
  </si>
  <si>
    <t>Reduced likelihood of bovine coronavirus and bovine respiratory syncytial virus infection on organic compared to conventional dairy farms</t>
  </si>
  <si>
    <t>list(given = c("Mehdi R.M.", "Madeleine", "Nils", "Ulf", "Stefan"), family = c("Bidokhti", "Tråvén", "Fall", "Emanuelson", "Alenius"), sequence = c("first", "additional", "additional", "additional", "additional"))</t>
  </si>
  <si>
    <t>list(URL = c("https://api.elsevier.com/content/article/PII:S1090023308003006?httpAccept=text/xml", "https://api.elsevier.com/content/article/PII:S1090023308003006?httpAccept=text/plain"), content.type = c("text/xml", "text/plain"), content.version = c("vor", "vor"), intended.application = c("text-mining", "text-mining"))</t>
  </si>
  <si>
    <t>list(key = c("10.1016/j.tvjl.2008.08.010_bib1", "10.1016/j.tvjl.2008.08.010_bib2", "10.1016/j.tvjl.2008.08.010_bib3", "10.1016/j.tvjl.2008.08.010_bib4", "10.1016/j.tvjl.2008.08.010_bib5", "10.1016/j.tvjl.2008.08.010_bib6", "10.1016/j.tvjl.2008.08.010_bib7", "10.1016/j.tvjl.2008.08.010_bib8", "10.1016/j.tvjl.2008.08.010_bib9", "10.1016/j.tvjl.2008.08.010_bib10", "10.1016/j.tvjl.2008.08.010_bib11", "10.1016/j.tvjl.2008.08.010_bib12", "10.1016/j.tvjl.2008.08.010_bib13", "10.1016/j.tvjl.2008.08.010_bib14", _x000D_
"10.1016/j.tvjl.2008.08.010_bib15", "10.1016/j.tvjl.2008.08.010_bib16", "10.1016/j.tvjl.2008.08.010_bib17", "10.1016/j.tvjl.2008.08.010_bib18", "10.1016/j.tvjl.2008.08.010_bib19", "10.1016/j.tvjl.2008.08.010_bib20", "10.1016/j.tvjl.2008.08.010_bib21", "10.1016/j.tvjl.2008.08.010_bib22", "10.1016/j.tvjl.2008.08.010_bib23", "10.1016/j.tvjl.2008.08.010_bib24", "10.1016/j.tvjl.2008.08.010_bib25", "10.1016/j.tvjl.2008.08.010_bib26", "10.1016/j.tvjl.2008.08.010_bib27"), doi.asserted.by = c("crossref", _x000D_
NA, "crossref", "crossref", "crossref", NA, "crossref", "crossref", "crossref", NA, "crossref", "crossref", "crossref", "crossref", NA, "crossref", "crossref", "crossref", "crossref", NA, "crossref", "crossref", "crossref", "crossref", "crossref", "crossref", NA), first.page = c("163", "240", "51", "101", "177", NA, "320", "585", "320", NA, "13", "197", "87", "385", "643", "500", "994", "2939", "1", NA, "315", "527", "127", "153", "215", "77", "363"), DOI = c("10.1186/BF03546976", NA, "10.1016/S0007-1935(05)80210-6", _x000D_
"10.1136/vr.138.5.101", "10.1177/104063879500700202", NA, "10.1016/j.tvjl.2005.04.029", "10.1016/j.tvjl.2006.02.010", "10.1016/0034-5288(92)90133-M", NA, "10.1093/biomet/73.1.13", "10.1016/S0378-1135(98)00270-3", "10.1016/S0167-5877(99)00113-0", "10.1136/vr.142.15.385", NA, "10.1128/CDLI.3.5.500-506.1996", "10.2460/ajvr.1998.59.08.994", "10.1099/0022-1317-69-12-2939", "10.1007/BF01310552", NA, "10.1136/vr.133.13.315", "10.1136/vr.144.19.527", "10.1016/S0378-1135(01)00337-6", "10.1051/vetres:2006053", _x000D_
"10.1016/S0163-4453(94)90866-4", "10.1080/01652176.1995.9694537", NA), article.title = c("Bovine coronavirus as the causative agent of winter dysentery: serological evidence", "Seroepizootiologic study of bovine respiratory syncytial virus in a dairy herd", "Bovine coronavirus", "Severe respiratory disease in dairy cows caused by infection with bovine respiratory syncytial virus", "Evaluation and application of an indirect ELISA for the detection of antibodies to bovine respiratory syncytial virus in milk, bulk milk, and serum", _x000D_
NA, "Dynamics of virus infections involved in the bovine respiratory disease complex in Swedish dairy herds", "A six-year study on respiratory viral infections in a bull testing facility", "Serological analysis of a small herd sample to predict presence or absence of animals persistently infected with bovine viral diarrhoea virus (BVDV) in dairy herds", NA, "Longitudinal data analysis using generalized linear models", "Principles for eradication of bovine viral diarrhoea virus (BVDV) infections in cattle populations", _x000D_
"Risk factors for epidemic respiratory disease in Norwegian cattle herds", "Prevalence of antibodies to bovine virus diarrhoea virus and other viruses in bulk tank milk in England and Wales", "Animal coronaviruses: what can they teach us about the severe acute respiratory syndrome? Revue Scientifique et Technique", "Antibody responses against the G and F proteins of bovine respiratory syncytial virus after experimental and natural infections", "Epidemiologic herd-level assessment of causative agents and risk factors for winter dysentery in dairy cattle", _x000D_
"Coronaviruses: structure and genome expression", "Respiratory syncytial virus: brief review", NA, "Winter dysentery diagnosed by farmers in dairy herds in central Sweden: incidence, clinical signs and protective immunity", "Nationwide survey of antibodies to bovine coronavirus in bulk milk from Swedish dairy herds", "Experimental reproduction of winter dysentery in lactating cows using BCV: comparison with BCV infection in milk-fed calves", "Bovine respiratory syncytial virus infection", "Respiratory syncytial virus-infections in human-beings and in cattle", _x000D_
"Bovine respiratory syncytial virus re-infections and decreased milk-yield in dairy cattle", "Bovine respiratory syncytial virus"), volume = c("32", "47", "149", "138", "7", NA, "172", "173", "53", NA, "73", "64", "44", "142", "23", "3", "59", "69", "84", NA, "133", "144", "81", "38", "29", "17", NA), author = c("Alenius", "Baker", "Clark", "Elvander", "Elvander", NA, "Hägglund", "Hägglund", "Houe", NA, "Liang", "Lindberg", "Norström", "Paton", "Saif", "Schrijver", "Smith", "Spaan", "Stott", NA, _x000D_
"Tråvén", "Tråvén", "Tråvén", "Valarcher", "Van der Poel", "Van der Poel", "Wellemans"), year = c("1991", "1986", "1993", "1996", "1995", NA, "2006", "2007", "1992", NA, "1986", "1999", "2000", "1998", "2004", "1996", "1998", "1988", "1985", NA, "1993", "1999", "2001", "2007", "1994", "1995", "1990"), journal.title = c("Acta Veterinaria Scandinavica", "American Journal of Veterinary Research", "British Veterinary Journal", "Veterinary Record", "Journal of Veterinary Diagnostic Investigation", _x000D_
NA, "The Veterinary Journal", "The Veterinary Journal", "Research in Veterinary Science", NA, "Biometrica", "Veterinary Microbiology", "Preventive Veterinary Medicine", "Veterinary Record", "Office International des Epizooties", "Clinical and Diagnostic Laboratory Immunology", "American Journal of Veterinary Research", "Journal of General Virology", "Archives of Virology", NA, "Veterinary Record", "Veterinary Record", "Veterinary Microbiology", "Veterinary Research", "Journal of Infection", "Veterinary Quarterly", _x000D_
NA), unstructured = c(NA, NA, NA, NA, NA, "Fall, N., Gröhn, Y., Forslund, K., Essén-Gustafsson, B., Niskanen, R., Emanuelson, U., in press. An observational study on metabolic profiles in early lactation in Swedish organically and conventionally managed dairy cows. Journal of Dairy Science, in press.", NA, NA, NA, "KRAV, 2007. KRAV regler (Standards for organic production) 2007, Uppsala. &lt;http://standards.krav.se/&gt; (accessed 1.03.07.).", NA, NA, NA, NA, NA, NA, NA, NA, NA, "Tråvén, M., 2000. Winter dysentry caused by bovine coronavirus: no rule without an exception. Thesis. University of Agricultural Sciences, Uppsala, Sweden.", _x000D_
NA, NA, NA, NA, NA, NA, NA), series.title = c(NA, NA, NA, NA, NA, NA, NA, NA, NA, NA, NA, NA, NA, NA, NA, NA, NA, NA, NA, NA, NA, NA, NA, NA, NA, NA, "Virus Infections of Ruminants"))</t>
  </si>
  <si>
    <t>S1090023308003006</t>
  </si>
  <si>
    <t>list(date = "2009-12-01", content.version = "tdm", delay.in.days = 0, URL = "https://www.elsevier.com/tdm/userlicense/1.0/")</t>
  </si>
  <si>
    <t>Acta Veterinaria Scandinavica</t>
  </si>
  <si>
    <t>2015</t>
  </si>
  <si>
    <t>10.1186/s13028-014-0091-x</t>
  </si>
  <si>
    <t>1751-0147</t>
  </si>
  <si>
    <t>2</t>
  </si>
  <si>
    <t>Bovine respiratory syncytial virus and bovine coronavirus in Swedish organic and conventional dairy herds</t>
  </si>
  <si>
    <t>Acta Vet Scand,Acta Veterinaria Scandinavica</t>
  </si>
  <si>
    <t>list(given = c("Cecilia", "Ulf", "Anna", "Stefan", "Nils"), family = c("Wolff", "Emanuelson", "Ohlson", "Alenius", "Fall"), sequence = c("first", "additional", "additional", "additional", "additional"))</t>
  </si>
  <si>
    <t>list(URL = c("http://link.springer.com/content/pdf/10.1186/s13028-014-0091-x.pdf", "http://link.springer.com/article/10.1186/s13028-014-0091-x/fulltext.html", "http://link.springer.com/content/pdf/10.1186/s13028-014-0091-x"), content.type = c("application/pdf", "text/html", "unspecified"), content.version = c("vor", "vor", "vor"), intended.application = c("text-mining", "text-mining", "similarity-checking"))</t>
  </si>
  <si>
    <t>list(key = c("10.1186/s13028-014-0091-x-B1", "10.1186/s13028-014-0091-x-B2", "10.1186/s13028-014-0091-x-B3", "10.1186/s13028-014-0091-x-B4", "10.1186/s13028-014-0091-x-B5", "10.1186/s13028-014-0091-x-B6", "10.1186/s13028-014-0091-x-B7", "10.1186/s13028-014-0091-x-B8", "10.1186/s13028-014-0091-x-B10", "10.1186/s13028-014-0091-x-B11", "10.1186/s13028-014-0091-x-B14", "10.1186/s13028-014-0091-x-B15", "10.1186/s13028-014-0091-x-B17", "10.1186/s13028-014-0091-x-B18", "10.1186/s13028-014-0091-x-B19", "10.1186/s13028-014-0091-x-B20", _x000D_
"10.1186/s13028-014-0091-x-B21", "10.1186/s13028-014-0091-x-B22", "10.1186/s13028-014-0091-x-B23", "10.1186/s13028-014-0091-x-B24", "10.1186/s13028-014-0091-x-B25", "10.1186/s13028-014-0091-x-B26", "10.1186/s13028-014-0091-x-B31"), doi.asserted.by = c("publisher", "publisher", "publisher", "publisher", "publisher", "publisher", "publisher", "publisher", "publisher", "publisher", "publisher", "publisher", "publisher", "publisher", "publisher", "publisher", "publisher", "publisher", "publisher", "publisher", _x000D_
"publisher", "publisher", "publisher"), DOI = c("10.1007/s11259-009-9327-z", "10.1136/vr.142.15.385", "10.1136/vr.138.5.101", "10.1016/S0167-5877(01)00223-9", "10.1136/vr.144.19.527", "10.1016/j.tvjl.2013.01.028", "10.1186/1751-0147-52-33", "10.1136/vr.101936", "10.3168/jds.2009-2224", "10.1016/j.vetmic.2006.10.001", "10.1016/j.vetmic.2007.06.024", "10.1111/j.1751-0813.2012.00978.x", "10.1177/104063870201400406", "10.3168/jds.2009-2511", "10.1186/1751-0147-52-37", "10.1016/j.tvjl.2008.08.010", "10.1016/S0378-1135(00)00261-3", _x000D_
"10.1177/1040638713509377", "10.1007/BF01313771", "10.1016/j.prevetmed.2009.02.013", "10.1136/vr.c4119", "10.1016/S0167-5877(99)00113-0", "10.1016/S0301-6226(02)00312-3"))</t>
  </si>
  <si>
    <t>S13028-014-0091-X</t>
  </si>
  <si>
    <t>list(date = "2015-01-01", content.version = "unspecified", delay.in.days = 0, URL = "http://creativecommons.org/licenses/by/4.0")</t>
  </si>
  <si>
    <t>10.1186/1751-0147-54-4</t>
  </si>
  <si>
    <t>2012-01-30</t>
  </si>
  <si>
    <t>Association of herd BRSV and BHV-1 seroprevalence with respiratory disease and reproductive performance in adult dairy cattle</t>
  </si>
  <si>
    <t>Acta Vet Scand</t>
  </si>
  <si>
    <t>list(given = c("Kerli", "Stephanie", "Annely", "Toomas", "Arvo"), family = c("Raaperi", "Bougeard", "Aleksejev", "Orro", "Viltrop"), sequence = c("first", "additional", "additional", "additional", "additional"))</t>
  </si>
  <si>
    <t>list(URL = c("http://link.springer.com/content/pdf/10.1186/1751-0147-54-4.pdf", "http://link.springer.com/article/10.1186/1751-0147-54-4/fulltext.html", "http://link.springer.com/content/pdf/10.1186/1751-0147-54-4.pdf"), content.type = c("application/pdf", "text/html", "application/pdf"), content.version = c("vor", "vor", "vor"), intended.application = c("text-mining", "text-mining", "similarity-checking"))</t>
  </si>
  <si>
    <t>list(key = c("765_CR1", "765_CR2", "765_CR3", "765_CR4", "765_CR5", "765_CR6", "765_CR7", "765_CR8", "765_CR9", "765_CR10", "765_CR11", "765_CR12", "765_CR13", "765_CR14", "765_CR15", "765_CR16", "765_CR17", "765_CR18", "765_CR19", "765_CR20", "765_CR21", "765_CR22", "765_CR23", "765_CR24", "765_CR25", "765_CR26", "765_CR27", "765_CR28", "765_CR29", "765_CR30"), first.page = c("27", "57", "234", "97", "113", "436", "101", "265", "87", "255", "282", "474", "219", "916", "267", "74", "427", "135", _x000D_
NA, "179", NA, "37", "5139", NA, "270", "561", "467", "207", "3", "221"), volume = c("50", "18", "26", "34", "153", "107", "138", "89", "44", NA, "96", "68", "90", "69", "56", "96", "18", "64", NA, NA, NA, "52", "92", NA, "70", "143", "56", "14", NA, "29"), author = c("HJ Van der Fels-Klerx", "RJ Callan", "PJ Gorden", "JJ Hage", "GC Pritchard", "A Wiseman", "M Elvander", "E Gay", "M Norström", "OM Radostits", "JF Roche", "ML Anderson", "CL Waldner", "CL Waldner", "A Ata", "K Raaperi", "H Houe", _x000D_
"JA Kramps", "PD Allison", "L Lebart", "I Dohoo", "A Ohlson", "SM Gulliksen", "M Keeling", "MD Givens", "N Cook", "M Kale", "C Obando", "J Blasius", "IR Dohoo"), year = c("2002", "2002", "2010", "1998", "2003", "1980", "1996", "2009", "2000", "2001", "2006", "2007", "2005", "2008", "2006", "2010", "2006", "1999", "2002", "2006", "2009", "2010", "2009", "2008", "2008", "1998", "2006", "2004", "2006", "1996"), unstructured = c("Van der Fels-Klerx HJ, Martin SW, Nielen M, Huirne RBM: Effects on productivity and risk factors of Bovine Respiratory Disease in dairy heifers; a review for the Netherlands. Neth J Agr Sci. 2002, 50: 27-45.", _x000D_
"Callan RJ, Garry FB: Biosecurity and bovine respiratory disease. Vet Clin North Am Food Anim Pract. 2002, 18: 57-77. 10.1016/S0749-0720(02)00004-X.", "Gorden PJ, Plummer P: Control, Management, and Prevention of Bovine Respiratory Disease in Dairy Calves and Cows. Vet Clin North Am Food Anim Pract. 2010, 26: 234-259.", "Hage JJ, Schukken YH, Dijkstra T, Barkema HW, van Valkengoed PHR, Wentink GH: Milk production and reproduction during a subclinical bovine herpesvirus 1 infection on a dairy farm. Prev Vet Med. 1998, 34: 97-106. 10.1016/S0167-5877(97)00088-3.", _x000D_
"Pritchard GC, Banks M, Vernon RE: Subclinical breakdown with infectious bovine rhinotracheitis virus infection in dairy herd of high health status. Vet Rec. 2003, 153: 113-117. 10.1136/vr.153.4.113.", "Wiseman A, Msolla PM, Selman IE, Allan EM, Pirie HM: Clinical and epidemiological features of 15 incidents of severe infectious bovine rhinotracheitis. Vet Rec. 1980, 107: 436-441. 10.1136/vr.107.19.436.", "Elvander M: Severe respiratory disease in dairy cows caused by infection with bovine respiratory syncytial virus. Vet Rec. 1996, 138: 101-105. 10.1136/vr.138.5.101.", _x000D_
"Gay E, Barnouin J: A nation-wide epidemiological study of acute bovine respiratory disease in France. Prev Vet Med. 2009, 89: 265-271. 10.1016/j.prevetmed.2009.02.013.", "Norström M, Skjerve E, Jarp J: Risk factors for epidemic respiratory disease in Norwegian cattle herds. Prev Vet Med. 2000, 44: 87-96. 10.1016/S0167-5877(99)00113-0.", "Radostits OM: Managing Reproductive Efficiency in Dairy Herds. Herd Health: food animal production medicine. Edited by: Merchant T, Hund R. 2001, Pennsylvania: Saunders (W.B.) Co Ltd, 255-289. 3", _x000D_
"Roche JF: The effect of nutritional management of the dairy cow on reproductive efficiency. Anim Reprod Sci. 2006, 96: 282-296. 10.1016/j.anireprosci.2006.08.007.", "Anderson ML: Infectious causes of bovine abortion during mid- to late-gestation. Theriogenology. 2007, 68: 474-486. 10.1016/j.theriogenology.2007.04.001.", "Waldner CL: Serological status for N. caninum, bovine viral diarrhea virus, and infectious bovine rhinotracheitis virus at pregnancy testing and reproductive performance in beef herds. Anim Reprod Sci. 2005, 90: 219-242. 10.1016/j.anireprosci.2005.03.017.", _x000D_
"Waldner CL, Kennedy RI: Associations between health and productivity in cow-calf beef herds and persistent infection with bovine viral diarrhea virus, antibodies against bovine viral diarrhea virus, or antibodies against infectious bovine rhinotracheitis virus in calves. Am J Vet Res. 2008, 69: 916-92. 10.2460/ajvr.69.7.916.", "Ata A, Kale M, Yavru S, Bulut O, Buyukyoruk U: The effect of subclinical bovine herpesvirilis 1 infection on fertility of cows and heifers. Acta Vet (Beogr). 2006, 56: 267-273. 10.2298/AVB0603267A.", _x000D_
"Raaperi K, Nurmoja I, Orro T, Viltrop A: Seroepidemiology of bovine herpesvirus 1 (BHV1) infection among Estonian dairy herds and risk factors for the spread within herds. Prev Vet Med. 2010, 96: 74-81. 10.1016/j.prevetmed.2010.06.001.", "Houe H, Lindberg A, Moennig V: Test strategies in bovine viral diarrhea virus control and eradication campaigns in Europe. J Vet Diagn Invest. 2006, 18: 427-436. 10.1177/104063870601800501.", "Kramps JA, van Maanen C, van de Wetering G, Stienstra G, Quak S, Brinkhof J, Rønsholt L, Nylin B: A simple, rapid and reliable enzyme-linked immunosorbent assay for the detection of bovine virus diarrhoea virus (BVDV) specific antibodies in cattle serum, plasma and bulk milk. Vet Microbiol. 1999, 64: 135-44. 10.1016/S0378-1135(98)00265-X.", _x000D_
"Allison PD: Missing Data. 2002, London: SAGE Publications", "Lebart L: Validation Techniques in Multiple Correspondence Analysis. Multiple Correspondence Analysis and Related Methods. Edited by: Greenacre M, Blasius J. 2006, Chapman &amp; Hall, 179-195.", "Dohoo I, Martin W, Stryhn H: Veterinary Epidemiologic Research. 2009, Charlottetown: VER Inc", "Ohlson A, Emanuelson U, Tråvén M, Alenius S: The relationship between antibody status to bovine corona virus and bovine respiratory syncytial virus and disease incidence, reproduction and herd characteristics in dairy herds. Acta Vet Scand. 2010, 52: 37-10.1186/1751-0147-52-37.", _x000D_
"Gulliksen SM, Jor E, Lie KI, Løken T, Åkerstedt J, Østerås O: Respiratory infections in Norwegian dairy calves. J Dairy Sci. 2009, 92: 5139-5146. 10.3168/jds.2009-2224.", "Keeling M, Rohani P: Modeling Infectious Diseases in Humans and Animals. 2008, Princeton: Princeton University Press", "Givens MD, Marley MSD: Infectious causes of embryonic and fetal mortality. Theriogenology. 2008, 70: 270-285. 10.1016/j.theriogenology.2008.04.018.", "Cook N: Combined outbreak of the genital and conjunctival forms of bovine herpesvirus 1 infection in a UK dairy herd. Vet Rec. 1998, 143: 561-562. 10.1136/vr.143.20.561.", _x000D_
"Kale M, Ata A, Yavru S, Yapkic O, Bulut O, Gulay MS: The effect of infection with bovine viral diarrhea virus on the fertility of cows and heifers. Acta Vet (Beogr). 2006, 56: 467-477. 10.2298/AVB0606467K.", "Obando C, Ocanto D, Hidalgo M, Duran JRY: Effect of infectious bovine rhinotracheitis virus and bovine viral diarrhea virus infections on reproduction in a non-vaccinated cattle herd. Rev Cient (Maracaibo). 2004, 14: 207-212.", "Blasius J, Greenacre M: Correspondence Analysis and Related Methods in Practice. Multiple Correspondence Analysis and Related Methods. Edited by: Greenacre M, Blasius J. 2006, Chapman &amp; Hall, 3-40.", _x000D_
"Dohoo IR, Ducrot C, Fourichon C, Donald A, Humik D: An overview of techniques for dealing with large numbers of independent variables in epidemiologic studies. Prev Vet Med. 1996, 29: 221-239."), journal.title = c("Neth J Agr Sci", "Vet Clin North Am Food Anim Pract", "Vet Clin North Am Food Anim Pract", "Prev Vet Med", "Vet Rec", "Vet Rec", "Vet Rec", "Prev Vet Med", "Prev Vet Med", NA, "Anim Reprod Sci", "Theriogenology", "Anim Reprod Sci", "Am J Vet Res", "Acta Vet (Beogr)", "Prev Vet Med", "J Vet Diagn Invest", _x000D_
"Vet Microbiol", NA, NA, NA, "Acta Vet Scand", "J Dairy Sci", NA, "Theriogenology", "Vet Rec", "Acta Vet (Beogr)", "Rev Cient (Maracaibo)", NA, "Prev Vet Med"), doi.asserted.by = c(NA, "publisher", "publisher", "publisher", "publisher", "publisher", "publisher", "publisher", "publisher", NA, "publisher", "publisher", "publisher", "publisher", "publisher", "publisher", "publisher", "publisher", "crossref", "publisher", NA, "publisher", "publisher", "crossref", "publisher", "publisher", "publisher", _x000D_
NA, "publisher", "publisher"), DOI = c(NA, "10.1016/S0749-0720(02)00004-X", "10.1016/j.cvfa.2010.03.004", "10.1016/S0167-5877(97)00088-3", "10.1136/vr.153.4.113", "10.1136/vr.107.19.436", "10.1136/vr.138.5.101", "10.1016/j.prevetmed.2009.02.013", "10.1016/S0167-5877(99)00113-0", NA, "10.1016/j.anireprosci.2006.08.007", "10.1016/j.theriogenology.2007.04.001", "10.1016/j.anireprosci.2005.03.017", "10.2460/ajvr.69.7.916", "10.2298/AVB0603267A", "10.1016/j.prevetmed.2010.06.001", "10.1177/104063870601800501", _x000D_
"10.1016/S0378-1135(98)00265-X", "10.4135/9781412985079", "10.1201/9781420011319.ch7", NA, "10.1186/1751-0147-52-37", "10.3168/jds.2009-2224", "10.1515/9781400841035", "10.1016/j.theriogenology.2008.04.018", "10.1136/vr.143.20.561", "10.2298/AVB0606467K", NA, "10.1201/9781420011319.ch1", "10.1016/S0167-5877(96)01074-4"), volume.title = c(NA, NA, NA, NA, NA, NA, NA, NA, NA, "Herd Health: food animal production medicine", NA, NA, NA, NA, NA, NA, NA, NA, "Missing Data", "Multiple Correspondence Analysis and Related Methods", _x000D_
"Veterinary Epidemiologic Research", NA, NA, "Modeling Infectious Diseases in Humans and Animals", NA, NA, NA, NA, "Multiple Correspondence Analysis and Related Methods", NA), edition = c(NA, NA, NA, NA, NA, NA, NA, NA, NA, "3", NA, NA, NA, NA, NA, NA, NA, NA, NA, NA, NA, NA, NA, NA, NA, NA, NA, NA, NA, NA))</t>
  </si>
  <si>
    <t>765</t>
  </si>
  <si>
    <t>list(date = "2012-01-30", content.version = "tdm", delay.in.days = 0, URL = "http://creativecommons.org/licenses/by/2.0")</t>
  </si>
  <si>
    <t>Veterinary Record</t>
  </si>
  <si>
    <t>10.1136/vr.101936</t>
  </si>
  <si>
    <t>0042-4900,2042-7670</t>
  </si>
  <si>
    <t>476-476</t>
  </si>
  <si>
    <t>Bovine respiratory syncytial virus: infection dynamics within and between herds</t>
  </si>
  <si>
    <t>https://doi.org/10.1136/vr.101936</t>
  </si>
  <si>
    <t>&lt;jats:p&gt;The infection dynamics of bovine respiratory syncytial virus (BRSV) were studied in randomly selected Norwegian dairy herds. A total of 134 herds were tested twice, six months apart. The herds were classified as positive for BRSV if at least one animal between 150 and 365 days old tested positive for antibodies against BRSV, thereby representing herds that had most likely had the virus present during the previous year. The prevalence of positive herds at the first and second sampling was 34 per cent and at 41 per cent, respectively, but varied greatly between regions. Negative herds were found in close proximity to positive herds. Some of these herds remained negative despite several new infections nearby. Of the herds initially being negative, 42 per cent changed status to positive during the six months. This occurred at the same rate during summer as winter, but a higher rate of animals in the herds was positive if it took place during winter. Of the herds initially being positive, 33 per cent changed to negative. This indicates that an effective strategy to lower the prevalence and the impact of BRSV could be to employ close surveillance and place a high biosecurity focus on the negative herds.&lt;/jats:p&gt;</t>
  </si>
  <si>
    <t>list(given = c("T. B.", "S. M.", "K.‐I.", "T.", "O.", "M."), family = c("Klem", "Gulliksen", "Lie", "Løken", "Østerås", "Stokstad"), sequence = c("first", "additional", "additional", "additional", "additional", "additional"), affiliation.name = c("Department of Production Animal Sciences Norwegian School of Veterinary Science P.O. Box 8146 Dep. 0033 Oslo Norway", "Department of Cattle Health Services TINE Norwegian Dairies P.O. Box 58 1431 Ås Norway", "Norwegian Veterinary Institute P.O. Box 750 Sentrum 0106 Oslo Norway", _x000D_
"Department of Production Animal Sciences Norwegian School of Veterinary Science P.O. Box 8146 Dep. 0033 Oslo Norway", "Department of Cattle Health Services TINE Norwegian Dairies P.O. Box 58 1431 Ås Norway", "Department of Production Animal Sciences Norwegian School of Veterinary Science P.O. Box 8146 Dep. 0033 Oslo Norway"))</t>
  </si>
  <si>
    <t>list(URL = c("https://api.wiley.com/onlinelibrary/tdm/v1/articles/10.1136%2Fvr.101936", "http://onlinelibrary.wiley.com/wol1/doi/10.1136/vr.101936/fullpdf"), content.type = c("application/pdf", "unspecified"), content.version = c("vor", "vor"), intended.application = c("text-mining", "similarity-checking"))</t>
  </si>
  <si>
    <t>list(key = c("e_1_2_8_2_1", "e_1_2_8_3_1", "e_1_2_8_4_1", "e_1_2_8_5_1", "e_1_2_8_6_1", "e_1_2_8_7_1", "e_1_2_8_8_1", "e_1_2_8_9_1", "e_1_2_8_10_1", "e_1_2_8_11_1", "e_1_2_8_12_1", "e_1_2_8_13_1", "e_1_2_8_14_1", "e_1_2_8_15_1", "e_1_2_8_16_1", "e_1_2_8_17_1", "e_1_2_8_18_1", "e_1_2_8_19_1", "e_1_2_8_20_1", "e_1_2_8_21_1", "e_1_2_8_22_1", "e_1_2_8_23_1", "e_1_2_8_24_1"), doi.asserted.by = c("crossref", "publisher", "crossref", "publisher", NA, "publisher", "publisher", "publisher", NA, "publisher", _x000D_
"publisher", "publisher", "publisher", "crossref", NA, NA, "crossref", "publisher", "publisher", "publisher", "publisher", "crossref", NA), first.page = c("240", NA, "436", NA, "101", NA, NA, NA, NA, NA, NA, NA, NA, "107", "201", "385", "293", NA, NA, NA, NA, "309", "288"), DOI = c("10.2460/ajvr.1986.47.02.240", "10.1016/S0749-0720(15)30307-8", "10.1016/j.tvjl.2008.08.010", "10.1016/j.cvfa.2010.04.010", NA, "10.1016/j.vaccine.2003.08.033", "10.1016/S0749-0720(15)30302-9", "10.3168/jds.2009-2224", _x000D_
NA, "10.1016/j.tvjl.2005.04.029", "10.1016/S0034-5288(18)30770-7", "10.1007/s11259-009-9327-z", "10.1016/0167-5877(92)90082-Q", "10.1016/S0167-5877(00)00159-8", NA, NA, "10.1128/iai.10.2.293-298.1974", "10.2527/jas.2006-046", "10.1017/S0022172400063294", "10.1016/S0378-1135(00)00261-3", "10.1051/vetres:2006053", "10.1007/BF01313771", NA), article.title = c("Seroepizootiologic study of bovine respiratory syncytial virus in a dairy herd", NA, "Reduced likelihood of bovine coronavirus and bovine respiratory syncytial virus infection on organic compared to conventional dairy farms", _x000D_
NA, "Severe respiratory disease in dairy cows caused by infection with bovine respiratory syncytial virus", NA, NA, NA, NA, NA, NA, NA, NA, "A space‐time cluster investigation of an outbreak of acute respiratory disease in Norwegian cattle herds", "Risk factors for seropositivity to bovine coronavirus and bovine respiratory syncytial virus in dairy herds", "Prevalence of antibodies to bovine virus diarrhoea virus and other viruses in bulk tank milk in England and Wales", "Serological evidence for the association of bovine respiratory syncytial virus with respiratory tract disease in Alabama cattle", _x000D_
NA, NA, NA, NA, "Dynamics of bovine respiratory syncytial virus infections: a longitudinal epidemiological study in dairy herds", "BRS virus, PI3 virus and BHV1 infections of young stock on self‐contained dairy farms: epidemiological and clinical findings"), volume = c("47", NA, "182", NA, "138", NA, NA, NA, NA, NA, NA, NA, NA, "47", "167", "142", "10", NA, NA, NA, NA, "133", "114"), author = c("Baker J. C.", NA, "Bidokhti M. R.", NA, "Elvander M.", NA, NA, NA, NA, NA, NA, NA, NA, "Norström M.", _x000D_
"Ohlson A.", "Paton D. J.", "Rossi C. R.", NA, NA, NA, NA, "Poel W. H.", "Verhoeff J."), year = c("1986", NA, "2009", NA, "1996", NA, NA, NA, NA, NA, NA, NA, NA, "1999", "2010", "1998", "1974", NA, NA, NA, NA, "1993", "1984"), journal.title = c("American Journal of Veterinary Research", NA, "Veterinary Journal", NA, "The Veterinary Journal", NA, NA, NA, NA, NA, NA, NA, NA, "Preventive Veterinary Medicine", "The Veterinary Journal", "The Veterinary Journal", "Infection and Immunity", NA, NA, NA, NA, _x000D_
"Archives of Virology", "The Veterinary Journal"), unstructured = c(NA, NA, NA, NA, NA, NA, NA, NA, "HägglundS.(2005)Epidemiology detection and prevention of respiratory virus infections in Swedish cattle. Doctoral thesis. Swedish University of Agricultural Sciences", NA, NA, NA, NA, NA, NA, NA, NA, NA, NA, NA, NA, NA, NA))</t>
  </si>
  <si>
    <t>2013-11-16</t>
  </si>
  <si>
    <t>list(date = "2013-11-16", content.version = "vor", delay.in.days = 15, URL = "http://creativecommons.org/licenses/by-nc/3.0/")</t>
  </si>
  <si>
    <t>2019-12</t>
  </si>
  <si>
    <t>10.1186/s12917-019-1943-4</t>
  </si>
  <si>
    <t>Control of paratuberculosis: who, why and how. A review of 48 countries</t>
  </si>
  <si>
    <t>list(ORCID = c("https://orcid.org/0000-0003-3982-611X", NA, NA, NA, NA, NA, NA, NA, NA, NA, NA, NA, NA, NA, NA, NA, NA, NA, NA, NA, NA, NA, NA, NA, NA, NA, NA, NA, NA, NA, NA, NA, NA, NA, NA, NA, NA, NA, NA, NA, NA, NA, NA, NA, NA, NA, NA, NA, NA, NA, NA, NA, NA, NA, NA, NA, NA, NA, NA, NA, NA, NA, NA, NA, NA, NA, NA, NA, NA, NA, NA, NA, NA, NA, NA, NA, NA), authenticated.orcid = c(FALSE, NA, NA, NA, NA, NA, NA, NA, NA, NA, NA, NA, NA, NA, NA, NA, NA, NA, NA, NA, NA, NA, NA, NA, NA, NA, NA, NA, NA, _x000D_
NA, NA, NA, NA, NA, NA, NA, NA, NA, NA, NA, NA, NA, NA, NA, NA, NA, NA, NA, NA, NA, NA, NA, NA, NA, NA, NA, NA, NA, NA, NA, NA, NA, NA, NA, NA, NA, NA, NA, NA, NA, NA, NA, NA, NA, NA, NA, NA), given = c("Richard", "Karsten", "Maarten F.", "David", "Søren Saxmose", "Suzanne", "Norma", "Ramon", "Jose Luis", "Navneet", "Annalisa", "Anita", "Herman", "Petr", "Polychronis", "Lorna", "Frank", "Rob", "Maria Aparecida Scatamburlo", "Iva", "Heike", "Shoor Vir", "Han Sang", "Gilberto", "Amador", "Matjaz", _x000D_
"Joseba", "Karen", "Mike", "Bernardo", "Karina", "Fernando", "Lawrence", "Md Tanvir", "Emmanuelle", "Willem", "Cathy", "Gilles", "Shawn", "Miguel", "Jorge", "Radka", "Gustavo", "Jaana", "Virginie", "Vala", "Abdolah", "Masoud", "Luigi", "Satoko", "Eiichi", "Cord", "Solis", "Simeon", "Angelika", "Annette", "Joanna", "Jenny", "Ebba", "George", "Sam", "Mike", "Scott", "Musso", "Robert", "Ratna", "Cristobal", "Christine", "Takehisa", "Sharada", "Elena", "Monaya", "Andres", "Alvaro Nuñez", "José", "Alejandra", _x000D_
"Jacobus H."), family = c("Whittington", "Donat", "Weber", "Kelton", "Nielsen", "Eisenberg", "Arrigoni", "Juste", "Sáez", "Dhand", "Santi", "Michel", "Barkema", "Kralik", "Kostoulas", "Citer", "Griffin", "Barwell", "Moreira", "Slana", "Koehler", "Singh", "Yoo", "Chávez-Gris", "Goodridge", "Ocepek", "Garrido", "Stevenson", "Collins", "Alonso", "Cirone", "Paolicchi", "Gavey", "Rahman", "de Marchin", "Van Praet", "Bauman", "Fecteau", "McKenna", "Salgado", "Fernández-Silva", "Dziedzinska", "Echeverría", _x000D_
"Seppänen", "Thibault", "Fridriksdottir", "Derakhshandeh", "Haghkhah", "Ruocco", "Kawaji", "Momotani", "Heuer", "Norton", "Cadmus", "Agdestein", "Kampen", "Szteyn", "Frössling", "Schwan", "Caldow", "Strain", "Carter", "Wells", "Munyeme", "Wolf", "Gurung", "Verdugo", "Fourichon", "Yamamoto", "Thapaliya", "Di Labio", "Ekgatat", "Gil", "Alesandre", "Piaggio", "Suanes", "de Waard"), sequence = c("first", "additional", "additional", "additional", "additional", "additional", "additional", "additional", _x000D_
"additional", "additional", "additional", "additional", "additional", "additional", "additional", "additional", "additional", "additional", "additional", "additional", "additional", "additional", "additional", "additional", "additional", "additional", "additional", "additional", "additional", "additional", "additional", "additional", "additional", "additional", "additional", "additional", "additional", "additional", "additional", "additional", "additional", "additional", "additional", "additional", _x000D_
"additional", "additional", "additional", "additional", "additional", "additional", "additional", "additional", "additional", "additional", "additional", "additional", "additional", "additional", "additional", "additional", "additional", "additional", "additional", "additional", "additional", "additional", "additional", "additional", "additional", "additional", "additional", "additional", "additional", "additional", "additional", "additional", "additional"))</t>
  </si>
  <si>
    <t>list(URL = c("http://link.springer.com/content/pdf/10.1186/s12917-019-1943-4.pdf", "http://link.springer.com/article/10.1186/s12917-019-1943-4/fulltext.html", "http://link.springer.com/content/pdf/10.1186/s12917-019-1943-4.pdf"), content.type = c("application/pdf", "text/html", "application/pdf"), content.version = c("vor", "vor", "vor"), intended.application = c("text-mining", "text-mining", "similarity-checking"))</t>
  </si>
  <si>
    <t>list(issue = c("1–2", "2", "5", "7", "1", "9", "1", "8", "2", "1", "1", "19", "9", NA, NA, "3–4", NA, "2–3", "10", "3–4", "8", "12", "8", NA, "3", "3", "9", "8", "7", "7", "7", "3", "12", "3–4", NA, "2", "6", "1", "26", "4", "4", "6", NA, "1", "3–4", "3", "7", NA, NA, NA, NA, NA, NA, "6", "2", NA, "8", NA, "3", "15", NA, NA, NA, "2", "3–4", "4", "1", "1–2", "1", "1", "5", "8", "1", "2", "3", "1", "4", "2", "5", "10", NA, "10", "4", "4", "1", "4", "3–4", "2", NA, "3/4", "1–2", _x000D_
"1", "11", "1–2", NA, "1", NA, "1", "8", NA, "1", "2", "1", "3–4", NA, "1–3", "9", "1", "10", NA, "42", NA, NA, NA, NA, NA, NA, "3–4", NA, "3", NA, "2", "1–2", "1", "1–3", "7", "3", NA, NA, "8", "1–2", "3", "2", "6", "1–2", NA, "1", "3", "1", NA, "4", "012", NA, NA, "1–2", NA, NA, "1", NA, NA, "3", "3", NA, NA, NA, NA, NA, "Suppl 1", "1", "3–4", NA, "1", NA, NA, "4", "4", "3–4", NA), key = c("1943_CR1", "1943_CR2", "1943_CR3", "1943_CR4", "1943_CR5", "1943_CR6", "1943_CR7", _x000D_
"1943_CR8", "1943_CR9", "1943_CR10", "1943_CR11", "1943_CR12", "1943_CR13", "1943_CR14", "1943_CR15", "1943_CR16", "1943_CR17", "1943_CR18", "1943_CR19", "1943_CR20", "1943_CR21", "1943_CR22", "1943_CR23", "1943_CR24", "1943_CR25", "1943_CR26", "1943_CR27", "1943_CR28", "1943_CR29", "1943_CR30", "1943_CR31", "1943_CR32", "1943_CR33", "1943_CR34", "1943_CR35", "1943_CR36", "1943_CR37", "1943_CR38", "1943_CR39", "1943_CR40", "1943_CR41", "1943_CR42", "1943_CR43", "1943_CR44", "1943_CR45", "1943_CR46", _x000D_
"1943_CR47", "1943_CR48", "1943_CR49", "1943_CR50", "1943_CR51", "1943_CR52", "1943_CR53", "1943_CR54", "1943_CR55", "1943_CR56", "1943_CR57", "1943_CR58", "1943_CR59", "1943_CR60", "1943_CR61", "1943_CR62", "1943_CR63", "1943_CR64", "1943_CR65", "1943_CR66", "1943_CR67", "1943_CR68", "1943_CR69", "1943_CR70", "1943_CR71", "1943_CR72", "1943_CR73", "1943_CR74", "1943_CR75", "1943_CR76", "1943_CR77", "1943_CR78", "1943_CR79", "1943_CR80", "1943_CR81", "1943_CR82", "1943_CR83", "1943_CR84", "1943_CR85", _x000D_
"1943_CR86", "1943_CR87", "1943_CR88", "1943_CR89", "1943_CR90", "1943_CR91", "1943_CR92", "1943_CR93", "1943_CR94", "1943_CR95", "1943_CR96", "1943_CR97", "1943_CR98", "1943_CR99", "1943_CR100", "1943_CR101", "1943_CR102", "1943_CR103", "1943_CR104", "1943_CR105", "1943_CR106", "1943_CR107", "1943_CR108", "1943_CR109", "1943_CR110", "1943_CR111", "1943_CR112", "1943_CR113", "1943_CR114", "1943_CR115", "1943_CR116", "1943_CR117", "1943_CR118", "1943_CR119", "1943_CR120", "1943_CR121", "1943_CR122", _x000D_
"1943_CR123", "1943_CR124", "1943_CR125", "1943_CR126", "1943_CR127", "1943_CR128", "1943_CR129", "1943_CR130", "1943_CR131", "1943_CR132", "1943_CR133", "1943_CR134", "1943_CR135", "1943_CR136", "1943_CR137", "1943_CR138", "1943_CR139", "1943_CR140", "1943_CR141", "1943_CR142", "1943_CR143", "1943_CR144", "1943_CR145", "1943_CR146", "1943_CR147", "1943_CR148", "1943_CR149", "1943_CR150", "1943_CR151", "1943_CR152", "1943_CR153", "1943_CR154", "1943_CR155", "1943_CR156", "1943_CR157", "1943_CR158", _x000D_
"1943_CR159", "1943_CR160", "1943_CR161", "1943_CR162", "1943_CR163", "1943_CR164", "1943_CR165", "1943_CR166", "1943_CR167", "1943_CR168"), doi.asserted.by = c("publisher", "publisher", "publisher", "publisher", "publisher", "publisher", "publisher", "publisher", "publisher", "publisher", "publisher", "publisher", "publisher", NA, "publisher", "publisher", NA, "publisher", "publisher", "publisher", "publisher", "publisher", "publisher", "publisher", "publisher", NA, "publisher", "publisher", "publisher", _x000D_
"publisher", "publisher", "publisher", "publisher", "publisher", NA, "publisher", NA, "publisher", "publisher", "publisher", "publisher", "publisher", NA, "publisher", "publisher", "publisher", "publisher", NA, "publisher", NA, "publisher", NA, NA, "publisher", "publisher", "publisher", "publisher", "publisher", "publisher", "publisher", NA, NA, "publisher", "publisher", "publisher", "publisher", "publisher", "publisher", "publisher", "publisher", "publisher", "publisher", "publisher", "publisher", _x000D_
"publisher", "publisher", "publisher", "publisher", NA, "publisher", "publisher", "publisher", "publisher", "publisher", "publisher", "publisher", "publisher", "publisher", NA, "publisher", NA, "publisher", NA, "publisher", "publisher", "publisher", NA, "publisher", "publisher", "publisher", "publisher", NA, "publisher", "publisher", "publisher", "publisher", "publisher", "publisher", "publisher", "publisher", "publisher", "publisher", "publisher", NA, "publisher", "publisher", NA, "publisher", "publisher", _x000D_
"publisher", "publisher", "publisher", "publisher", "publisher", "publisher", "crossref", "publisher", NA, NA, "publisher", "publisher", "publisher", "publisher", "publisher", "publisher", NA, "publisher", "publisher", "publisher", "publisher", "publisher", "publisher", "publisher", NA, "publisher", "publisher", "publisher", "publisher", NA, NA, "publisher", "publisher", NA, NA, "publisher", "publisher", NA, "publisher", "publisher", "publisher", "publisher", "publisher", NA, "publisher", "publisher", _x000D_
"publisher", "publisher", "crossref"), first.page = c("29", "227", "193", "142", "93", "7468", "28", "7638", "1449", "679", "109", "614", "7446", NA, "171", "179", NA, "166", "4929", "179", "1302", "1975", "3513", "86", "301", "296", "4340", "526", "232", "2146", "6443", "225", "1852", "223", NA, "137", "569", "69", "825", "425", "116", "851", "67", "69", "330", "593", "246", "11", "146", "1", "56", "3", "55", "e0198436", "172", NA, "3245", "32", "212", "3135", NA, "L84", "188", "391", "325", "267", _x000D_
"37", "76", "31", "60", "2989", "2337", "36", "e00535", "197", "328", "1049", "131", "963", "4455", "90", "e0203190", "1849", "1638", "202", "1491", "429", "128", "23", "189", "42", "135", "1089", "92", "423", "32", "65", "10", "3824", "17", "60", "169", "1", "222", "8", "77", "6070", "e0169735", "266", "209", "5107", "263", "399", "161", "5222", "9114", NA, "217", "37", "219", "274", "1383", "57", "91", "91", "2550", "256", "324", "168", "5194", "92", "963", "413", "243", "22", "948", "73", "247", _x000D_
"96", "1", "297", "1", "330", "101", "1", "319", "306", "1", NA, NA, "341", "147", NA, NA, "33", "961", NA, "125", "53", "360", "59", "76", "2112", "18", "311", "117", "436", "3240"), DOI = c("10.1016/j.vetimm.2011.03.003", "10.1111/rda.12670", "10.17221/5539-VETMED", "10.1136/vr.121.7.142", "10.1186/s12917-018-1421-4", "10.3168/jds.2017-12749", "10.1186/s12917-018-1354-y", "10.3168/jds.2017-13746", "10.3168/jds.2015-10156", "10.3168/jds.2016-11323", "10.3168/jds.2007-0502", "10.1136/vr.162.19.614", _x000D_
"10.3168/jds.2017-12721", NA, "10.1016/S0167-5877(00)00145-8", "10.1016/j.prevetmed.2006.10.006", NA, "10.1016/j.prevetmed.2007.02.005", "10.3168/jds.2009-2133", "10.1016/S0167-5877(99)00037-9", "10.2460/javma.2005.227.1302", "10.2460/javma.2005.227.1975", "10.3168/jds.2009-2742", "10.1016/j.prevetmed.2018.05.013", "10.1556/004.2016.029", NA, "10.3168/jds.2009-2039", "10.1186/2046-0481-62-8-526", "10.1111/avj.12455", "10.3168/jds.S0022-0302(04)70034-X", "10.3168/jds.2017-13175", "10.1016/S0167-5877(02)00027-2", _x000D_
"10.2460/javma.233.12.1852", "10.1016/j.prevetmed.2009.04.009", NA, "10.1016/S0167-5877(02)00094-6", NA, "10.1051/vetres:2003045", "10.1136/vr.156.26.825", "10.1017/S0022029905001007", "10.1111/j.1751-0813.2012.00896.x", "10.1007/s11250-008-9262-y", NA, "10.1016/S0167-5877(03)00083-7", "10.1016/j.prevetmed.2013.08.009", "10.1016/j.cvfa.2011.07.005", "10.1111/j.1751-0813.2006.00001.x", NA, "10.1016/j.smallrumres.2015.02.004", NA, "10.1016/j.prevetmed.2016.11.013", NA, NA, "10.1371/journal.pone.0198436", _x000D_
"10.4314/ovj.v8i2.10", "10.2903/j.efsa.2017.4960", "10.3168/jds.2007-0698", "10.1016/j.prevetmed.2016.08.003", "10.1111/zph.12221", "10.1017/S095026881500076X", NA, NA, "10.1079/9781845936136.0188", "10.1638/2010-0161.1", "10.1016/S0378-1135(00)00317-5", "10.1111/j.1751-0813.2001.tb11980.x", "10.1016/j.tvjl.2009.01.007", "10.1016/j.prevetmed.2012.05.014", "10.1080/01652176.2012.659870", "10.1016/j.tvjl.2007.08.023", "10.1128/AEM.70.5.2989-3004.2004", "10.1128/AEM.03630-13", "10.1186/s13567-017-0440-7", _x000D_
"10.1016/j.heliyon.2018.e00535", "10.1016/j.cimid.2010.12.003", "10.1186/s12917-017-1254-6", "10.5424/sjar/2014124-5978", "10.1177/030098588802500205", NA, "10.3168/jds.2010-3139", "10.3389/fvets.2016.00090", "10.1371/journal.pone.0203190", "10.3168/jds.2010-3817", "10.3168/jds.2009-2664", "10.1186/s12917-017-1119-z", "10.3168/jds.2009-2447", "10.1016/S0378-1135(00)00328-X", "10.1016/j.prevetmed.2008.08.001", NA, "10.1016/j.prevetmed.2004.07.005", NA, "10.1016/j.jtbi.2008.05.008", NA, "10.1016/j.prevetmed.2006.02.002", _x000D_
"10.1016/S0378-1135(00)00327-8", "10.1111/j.1939-1676.2011.00854.x", NA, "10.1016/j.prevetmed.2010.10.001", "10.3168/jds.2010-3933", "10.1016/j.prevetmed.2017.01.007", "10.1186/s13567-018-0557-3", NA, "10.1016/j.prevetmed.2003.11.006", "10.1016/j.prevetmed.2006.05.005", "10.1186/1476-8518-9-8", "10.1016/j.vetmic.2005.12.021", "10.3168/jds.2014-8914", "10.1371/journal.pone.0169735", "10.1136/vr.101201", "10.1016/j.cvfa.2017.10.011", "10.1016/j.vaccine.2016.08.064", "10.1016/S0378-1135(00)00311-4", _x000D_
"10.1016/S0378-1135(00)00325-4", NA, "10.3168/jds.2014-8765", "10.3168/jds.2016-10896", NA, "10.1016/j.vetmic.2007.12.011", "10.1016/j.prevetmed.2017.01.006", "10.1177/104063870201400305", "10.1016/j.vetmic.2008.05.018", "10.3168/jds.2015-9822", "10.1111/j.1751-0813.2002.tb12836.x", "10.1016/j.tvjl.2014.02.011", "10.1016/j.vetmic.2006.01.003", "10.1128/JCM.38.7.2550-2556.2000", "10.1016/j.prevetmed.2009.08.017", NA, NA, "10.3168/jds.2014-8211", "10.1016/j.prevetmed.2008.01.005", "10.3168/jds.S0022-0302(06)72161-0", _x000D_
"10.1017/S0950268815000977", "10.1111/j.1751-0813.2007.00160.x", "10.1016/j.vetmic.2007.04.043", NA, "10.1016/j.vetmic.2003.07.003", "10.1016/j.vetmic.2003.07.004", "10.1016/j.prevetmed.2013.10.013", "10.1016/S0167-5877(00)00098-2", "10.1016/S0167-5877(00)00164-1", "10.1079/PAVSNNR20149012", "10.1079/9781845936136.0330", NA, "10.1016/j.prevetmed.2014.06.003", "10.1079/9781845936136.0319", "10.1079/9781845936136.0306", "10.1080/00480169.2017.1379914", NA, NA, "10.1177/104063871002200301", "10.1080/00480169.2012.755888", _x000D_
NA, NA, "10.2307/20094850", "10.1007/978-94-007-1433-5_38", NA, "10.1111/tbed.12723", "10.1051/vetres:2003046", "10.1016/j.prevetmed.2007.09.006", "10.3389/fvets.2018.00059", "10.1016/j.ijfoodmicro.2013.03.023", NA, "10.1016/j.prevetmed.2011.04.002", "10.1016/S0378-1135(00)00364-3", "10.1111/j.1751-0813.2008.00272.x", "10.1016/j.prevetmed.2014.09.009", "10.1128/JCM.38.9.3240-3248.2000"), volume = c("148", "51", "51", "121", "14", "100", "14", "101", "99", "100", "91", "162", "100", NA, "46", "78", _x000D_
NA, "80", "92", "40", "227", "227", "93", "157", "64", "58", "92", "62", "94", "87", "101", "54", "233", "90", NA, "55", "49", "35", "156", "72", "90", "41", NA, "60", "112", "27", "84", "5", "125", NA, "136", "4", "475", "13", "8", NA, "91", "132", "63", "143", NA, "59", NA, "43", "77", "79", "184", "107", "32", "179", "70", "80", "48", "4", "34", "13", "12", "25", "29", "93", "3", "13", "94", "93", "13", "93", "77", "88", "493", "65", "130", "254", "47", "75", "77", "26", NA, "98", "94", "138", _x000D_
"49", "56", "62", "76", "9", "115", "98", "12", "172", "34", "34", "77", "77", "15", "98", "99", NA, "129", "138", "14", "132", "99", "80", "201", "115", "38", "92", NA, NA, "98", "85", "89", "144", "85", "125", "48", "97", "96", "113", "44", "46", "9", NA, NA, "116", NA, NA, "66", NA, NA, "22", "61", NA, NA, "19", NA, NA, "65", "35", "83", "5", "164", "7", "211", "79", "86", "117", "38"), author = c("RJ Whittington", "I Garcia-Ispierto", "L Hasanova", "G Benedictus", "A Bates", "BG Botaro", "G Machado", _x000D_
"EG Martins", "CG McAloon", "TC Pritchard", "FM Baptista", "FJ Dieguez", "G Rossi", NA, "YJ Johnson-Ifearulundu", "EA Raizman", NA, "EA Raizman", "EA Raizman", "SL Ott", "SH Hendrick", "JE Lombard", "RL Smith", "IMGA Santman-Berends", "V Jurkovich", "GL Roy", "AB Kudahl", "E Richardson", "RW Shephard", "H Groenendaal", "LJ Verteramo Chiu", "H Groenendaal", "H Groenendaal", "RB Pillars", "R Shephard", "J Chi", "A Tiwari", "B Dufour", "AW Stott", "WC Losinger", "JK Webb Ware", "M Elzo", "R Humphry", _x000D_
"H Groenendaal", "B Bhattarai", "AJ Roussel", "RD Bush", "PA Windsor", "H McGregor", "S Ashworth", "R Sardaro", "D Kennedy", "MF Weber", "AS Barratt", "M Garvey", NA, "H Groenendaal", "L Waddell", "LA Waddell", "LA Waddell", "OIE", "European Union", "M Hutchings", "B Bryant", "CD Buergelt", "RJ Whittington", "PA Windsor", "H McGregor", "SW Eisenberg", "R Whittington", "RJ Whittington", "J Eppleston", "DJ Begg", "Ramon A. Juste", "AC Purdie", "RJ Whittington", "P Vazquez", "E Momotani", "RS Merkal", _x000D_
"C Marcé", "C Kirkeby", "Malinee Konboon", "SS Nielsen", "MT Collins", "C Kirkeby", "U Sorge", "MD Wraight", "C Ferrouillet", "M Weber", "CHJ Kalis", "K Donat", "Z Lu", "SL McKenna", "NC Dorshorst", "TF Jubb", "E Dore", "D Lindheim", "RB Pillars", "AB Kudahl", "RL Smith", "G Camanes", "SJ Rangel", "MF Weber", "MF Weber", "F Bastida", "L Reddacliff", "H Groenendaal", "M Serrano", "M Coad", "M Fecteau", "NK Dhand", "V Fridriksdottir", "G Benedictus", "S Nielsen", "S Roche", "C Ritter", "OIE", "SS Nielsen", _x000D_
"Polychronis Kostoulas", "CHJ Kalis", "SS Nielsen", "RL Smith", "DJ Pitt", "P Kralik", "S Gumber", "RJ Whittington", "MF Weber", "MF Weber", "R Whitlock", "SJ More", "ES Sergeant", "RD Berghaus", "K Donat", "GJ Eamens", "GJ Eamens", "A Coelho", "CHJ Kalis", "LA Reddacliff", "SS Nielsen", "SS Nielsen", "SS Nielsen", "S Nielsen", "D Kennedy", "S Nielsen", "T Geraghty", "R Whitlock", "D Bakker", "M Gautam", "R Core Team", NA, "S Norton", "LA Stringer", "OIE", NA, "H Steinberg", "M Ahteensuu", "H Houe", _x000D_
"HW Barkema", "R Pouillot", "RM Mitchell", "M Good", "G Botsaris", "TJ Bull", "IA Gardner", "RJ Whittington", "BJ Moloney", "C Verdugo", "RJ Whittington"), year = c("2012", "2016", "2006", "1987", "2018", "2017", "2018", "2018", "2016", "2017", "2008", "2008", "2017", NA, "2000", "2007", NA, "2007", "2009", "1999", "2005", "2005", "2010", "2018", "2016", "2017", "2009", "2009", "2016", "2004", "2018", "2002", "2008", "2009", "2015", "2002", "2008", "2004", "2005", "2005", "2012", "2009", "2001", _x000D_
"2003", "2013", "2011", "2006", "2014", "2015", "2001", "2017", "2017", "2014", "2018", "2018", NA, "2008", "2016", "2016", "2015", "2017", "2016", "2010", "2012", "2000", "2001", "2010", "2012", "2012", "2009", "2004", "2014", "2017", "2018", "2011", "2017", "2014", "1988", "1968", "2010", "2016", "2018", "2011", "2010", "2017", "2010", "2000", "2009", "2018", "2004", "2017", "2008", "2006", "2006", "2000", "2012", "2014", "2011", "2011", "2017", "2018", "2015", "2004", "2006", "2011", "2006", "2015", _x000D_
"2017", "2013", "2018", "2016", "2000", "2000", "2007", "2015", "2016", "2014", "2008", "2017", "2002", "2008", "2016", "2002", "2014", "2006", "2000", "2009", "2007", "1996", "2015", "2008", "2006", "2016", "2007", "2007", "2010", "2003", "2003", "2014", "2000", "2000", "2014", "2010", "2009", "2014", "2010", "2010", "2018", "2017", NA, "2010", "2013", "2017", NA, "1988", "2012", "2014", "2018", "2004", "2008", "2018", "2013", "2016", "2011", "2001", "2008", "2014", "2000"), unstructured = c("Whittington RJ, Begg DJ, de Silva K, Plain KM, Purdie AC. Comparative immunological and microbiological aspects of paratuberculosis as a model mycobacterial infection. Vet Immunol Immunopathol. 2012;148(1–2):29–47.", _x000D_
"Garcia-Ispierto I, Lopez-Gatius F. Early foetal loss correlates positively with seroconversion against Mycobacterium avium paratuberculosis in high-producing dairy cows. Reprod Domest Anim. 2016;51(2):227–31.", "Hasanova L, Pavlik I. Economic impact of paratuberculosis in dairy herds: a review. Vet Med. 2006;51(5):193–211.", "Benedictus G, Dijkhuizen AA, Stelwagen J. Economic losses due to paratuberculosis in dairy cattle. Vet Rec. 1987;121(7):142–6.", "Bates A, O'Brien R, Liggett S, Griffin F. The effect of sub-clinical infection with Mycobacterium avium subsp. paratuberculosis on milk production in a New Zealand dairy herd. BMC Vet Res. 2018;14(1):93.", _x000D_
"Botaro BG, Ruelle E, More SJ, Strain S, Graham DA, O'Flaherty J, Shalloo L. Associations between paratuberculosis ELISA results and test-day records of cows enrolled in the Irish Johne’s disease control program. J Dairy Sci. 2017;100(9):7468–77.", "Machado G, Kanankege K, Schumann V, Wells S, Perez A, Alvarez J. Identifying individual animal factors associated with Mycobacterium avium subsp. paratuberculosis (MAP) milk ELISA positivity in dairy cattle in the Midwest region of the United States. BMC Vet Res. 2018;14(1):28.", _x000D_
"Martins EG, Oliveira P, Oliveira BM, Mendonca D, Niza-Ribeiro J. Association of paratuberculosis sero-status with milk production and somatic cell counts across 5 lactations, using multilevel mixed models, in dairy cows. J Dairy Sci. 2018;101(8):7638–49.", "McAloon CG, Whyte P, More SJ, Green MJ, O'Grady L, Garcia A, Doherty ML. The effect of paratuberculosis on milk yield - a systematic review and meta-analysis. J Dairy Sci. 2016;99(2):1449–60.", "Pritchard TC, Coffey MP, Bond KS, Hutchings MR, Wall E. Phenotypic effects of subclinical paratuberculosis (Johne’s disease) in dairy cattle. J Dairy Sci. 2017;100(1):679–90.", _x000D_
"Baptista FM, Nielsen SS, Toft N. Association between the presence of antibodies to Mycobacterium avium subspecies paratuberculosis and somatic cell count. J Dairy Sci. 2008;91(1):109–18.", "Dieguez FJ, Arnaiz I, Sanjuan ML, Vilar MJ, Yus E. Management practices associated with Mycobacterium avium subspecies paratuberculosis infection and the effects of the infection on dairy herds. Vet Rec. 2008;162(19):614–7.", "Rossi G, Grohn YT, Schukken YH, Smith RL. The effect of Mycobacterium avium ssp. paratuberculosis infection on clinical mastitis occurrence in dairy cows. J Dairy Sci. 2017;100(9):7446–54.", _x000D_
"Wilson DJ, Rossiter C, Han HR, Sears PM. Financial effects of Mycobacterium-Paratuberculosis on mastitis, Milk-production, and cull rate in clinically Normal cows. Agri Practice. 1995;16(3):12–8.", "Johnson-Ifearulundu YJ, Kaneene JB, Sprecher DJ, Gardiner JC, Lloyd JW. The effect of subclinical Mycobacterium paratuberculosis infection on days open in Michigan, USA, dairy cows. Prev Vet Med. 2000;46:171–81.", "Raizman EA, Fetrow J, Wells SJ, Godden SM, Oakes MJ, Vazquez G. The association between Mycobacterium avium subsp. paratuberculosis fecal shedding or clinical Johne’s disease and lactation performance on two Minnesota, USA dairy farms. Prev Vet Med. 2007;78(3–4):179–95.", _x000D_
"Villarino MA, Jordan ER. Production impact of sub-clinical manifestations of bovine paratuberculosis in dairy cattle. In: Proceedings of the 8th International Colloquium on Paratuberculosis. Manning EJ, Nielsen SS. Copenhagen: International Association for Paratuberculosis; 2005: 269–69.", "Raizman EA, Wells SJ, Godden SM, Fetrow J, Oakes JM. The associations between culling due to clinical Johne’s disease or the detection of Mycobacterium avium subsp. paratuberculosis fecal shedding and the diagnosis of clinical or subclinical diseases in two dairy herds in Minnesota, USA. Prev Vet Med. 2007;80(2–3):166–78.", _x000D_
"Raizman EA, Fetrow JP, Wells SJ. Loss of income from cows shedding Mycobacterium avium subspecies paratuberculosis prior to calving compared with cows not shedding the organism on two Minnesota dairy farms. J Dairy Sci. 2009;92(10):4929–36.", "Ott SL, Wells SJ, Wagner BA. Herd-level economic losses associated with Johne’s disease on US dairy operations. Prev Vet Med. 1999;40(3–4):179–92.", "Hendrick SH, Kelton DF, Leslie KE, Lissemore KD, Archambault M, Duffield TF. Effect of paratuberculosis on culling, milk production, and milk quality in dairy herds. J Am Vet Med Assoc. 2005;227(8):1302–8.", _x000D_
"Lombard JE, Garry FB, McCluskey BJ, Wagner BA. Risk of removal and effects on milk production associated with paratuberculosis status in dairy cows. J Am Vet Med Assoc. 2005;227(12):1975–81.", "Smith RL, Strawderman RL, Schukken YH, Wells SJ, Pradhan AK, Espejo LA, Whitlock RH, Van Kessel JS, Smith JM, Wolfgang DR, et al. Effect of Johne’s disease status on reproduction and culling in dairy cattle. J Dairy Sci. 2010;93(8):3513–24.", "Santman-Berends IMGA, de Bont-Smolenaars AJG, Roos L, Velthuis AGJ, Van SG. Using routinely collected data to evaluate risk factors for mortality of veal calves. Prev Vet Med. 2018;157:86–93.", _x000D_
"Jurkovich V, Bognar B, Balogh K, Kovacs-Weber M, Fornyos K, Szabo RT, Kovacs P, Konyves L, Mezes M. Effects of subclinical Mycobacterium avium ssp. paratuberculosis infection on some physiological parameters, health status and production in dairy cows. Acta Vet Hung. 2016;64(3):301–12.", "Roy GL, De BJ, Wolf R, Mortier RA, Orsel K, Barkema HW. Experimental infection with Mycobacterium avium subspecies paratuberculosis resulting in decreased body weight in Holstein-Friesian calves. Can Vet J. 2017;58(3):296–8.", _x000D_
"Kudahl AB, Nielsen SS. Effect of paratuberculosis on slaughter weight and slaughter value of dairy cows. J Dairy Sci. 2009;92(9):4340–6.", "Richardson E, More S. Direct and indirect effects of Johne’s disease on farm and animal productivity in an Irish dairy herd. Irish Vet J. 2009;62(8):526–32.", "Shephard RW, Williams SH, Beckett SD. Farm economic impacts of bovine Johne’s disease in endemically infected Australian dairy herds. Aust Vet J. 2016;94(7):232–9.", "Groenendaal H, Galligan DT, Mulder HA. An economic spreadsheet model to determine optimal breeding and replacement decisions for dairy cattle. J Dairy Sci. 2004;87(7):2146–57.", _x000D_
"Verteramo Chiu LJ, Tauer LW, Al-Mamun MA, Kaniyamattam K, Smith RL, Grohn YT. An agent-based model evaluation of economic control strategies for paratuberculosis in a dairy herd. J Dairy Sci. 2018;101(7):6443–54.", "Groenendaal H, Nielen M, Jalvingh AW, Horst SH, Galligan DT, Hesselink JW. A simulation of Johne’s disease control. Prev Vet Med. 2002;54(3):225–45.", "Groenendaal H, Wolf CA. Farm-level economic analysis of the US National Johne’s disease demonstration herd project. J Am Vet Med Assoc. 2008;233(12):1852–8.", _x000D_
"Pillars RB, Grooms DL, Wolf CA, Kaneene JB. Economic evaluation of Johne’s disease control programs implemented on six Michigan dairy farms. Prev Vet Med. 2009;90(3–4):223–32.", "Shephard R, Beckett S, Williams S. Non-regulatory economic impacts of bovine Johne’s disease in endemically infected Australian dairy herds. In: Animal Health Australia, editor. BJD - where to from here? Proceedings of the BJD review forum, Rydges airport, Sydney, 16th February 2015. Canberra: Animal Health Australia; 2015.", _x000D_
"Chi J, VanLeeuwen JA, Weersink A, Keefe GP. Direct production losses and treatment costs from bovine viral diarrhoea virus, bovine leukosis virus, Mycobacterium avium subspecies paratuberculosis, and Neospora caninum. Prev Vet Med. 2002;55(2):137–53.", "Tiwari A, VanLeeuwen JA, Dohoo IR, Keefe GP, Weersink A. Estimate of the direct production losses in Canadian dairy herds with subclinical Mycobacterium avium subspecies paratuberculosis infection. Can Vet J. 2008;49(6):569–76.", "Dufour B, Pouillot R, Durand B. A cost/benefit study of paratuberculosis certification in French cattle herds. Vet Res. 2004;35(1):69–81.", _x000D_
"Stott AW, Jones GM, Humphry RW, Gunn GJ. Financial incentive to control paratuberculosis (Johne’s disease) on dairy farms in the United Kingdom. Vet Rec. 2005;156(26):825–31.", "Losinger WC. Economic impact of reduced milk production associated with Johne’s disease on dairy operations in the USA. J Dairy Res. 2005;72(4):425–32.", "Webb Ware JK, Larsen JWA, Kluver P. Financial effect of bovine Johne’s disease in beef cattle herds in Australia. Aust Vet J. 2012;90(4):116–21.", "Elzo M, Rae D, Lanhart S, Hembry F, Wasdin J, Driver J. Association between cow reproduction and calf growth traits and ELISA scores for paratuberculosis in a multibreed herd of beef cattle. Tropi Anim Health Prod. 2009;41(6):851–8.", _x000D_
"Humphry R, Stott AW, Jones GM, Gunn GJ. An economic evaluation of Johne’s disease (paratuberculosis) in the beef herd using the Markov chain model. In: Caldow G, Gunn GJ, editors. Assessment of surveillance and control of Johne’s disease in farm animals in GB. Edinburgh: SAC; 2001. p. 67–82.", "Groenendaal H, Nielen M, Hesselink JW. Development of the Dutch Johne’s disease control program supported by a simulation model. Prev Vet Med. 2003;60(1):69–90.", "Bhattarai B, Fosgate GT, Osterstock JB, Fossler CP, Park SC, Roussel AJ. Perceptions of veterinarians in bovine practice and producers with beef cow-calf operations enrolled in the US voluntary bovine Johne’s disease control program concerning economic losses associated with Johne’s disease. Prev Vet Med. 2013;112(3–4):330–7.", _x000D_
"Roussel AJ. Control of paratuberculosis in beef cattle. Vet Clin North Am Food Anim Pract. 2011;27(3):593–8.", "Bush RD, Windsor PA, Toribio JA. Losses of adult sheep due to ovine Johne’s disease in 12 infected flocks over a 3-year period. Aust Vet J. 2006;84(7):246–53.", "Windsor PA. Managing control programs for ovine caseous lymphadenitis and paratuberculosis in Australia, and the need for persistent vaccination. Vet Med Res Rep. 2014;5:11–22.", "McGregor H, Abbott KA, Whittington RJ. Effects of Mycobacterium avium subsp paratuberculosis infection on serum biochemistry, body weight and wool growth in merino sheep: a longitudinal study. Small Ruminant Res. 2015;125:146–53.", _x000D_
"Ashworth S, Gunn GJ. Assessment of surveillance and control of Johne’s disease in farm animals in GB. In: Caldow G, Gunn GJ, editors. Assessment of surveillance and control of Johne’s disease in farm animals in GB. Edinburgh: SAC; 2001. p. 1–245.", "Sardaro R, Pieragostini E, Rubino G, Petazzi F. Impact of Mycobacterium avium subspecies paratuberculosis on profit efficiency in semi-extensive dairy sheep and goat farms of Apulia, southern Italy. Prev Vet Med. 2017;136:56–64.", "Kennedy D, Benedictus G, Nielsen S, Lybeck K, Schwan E, Frössling J, Sergeant E, Kelton D, Nauholz H. Guidelines for certification with respect to the movement of livestock for Mycobacterium avium subsp paratuberculosis (MAP) infection V1.3. Paratuberculosis News http://wwwparatuberculosisnet/publicationsphp. 2017;4:3–17.", _x000D_
"Weber MF, van Schaik G, Aalberts M, Velthuis AGJ. Milk quality assurance for paratuberculosis: progress obtained in the cohort of dairy herds that entered the program in 2006-2007. Bull Int Dairy Fed. 2014;475:55–61.", "Barratt AS, Arnoult MH, Ahmadi BV, Rich KM, Gunn GJ, Stott AW. A framework for estimating society's economic welfare following the introduction of an animal disease: the case of Johne’s disease. PLoS One. 2018;13(6):e0198436.", "Garvey M. Mycobacterium avium subspecies paratuberculosis: a possible causative agent in human morbidity and risk to public health safety. Open Vet J. 2018;8(2):172–81.", _x000D_
"More S, Botner A, Butterworth A, Calistri P, Depner K, Edwards S, Garin-Bastuji B, Good M, Gortazar Schmidt C, Michel V, et al. Assessment of listing and categorisation of animal diseases within the framework of the animal health law (regulation (EU) No2016/429): paratuberculosis. EFSA J. 2017;15(7). \n                    https://doi.org/10.2903/j.efsa.2017.4960\n                    \n                  .", "Groenendaal H, Zagmutt FJ. Scenario analysis of changes in consumption of dairy products caused by a hypothetical causal link between Mycobacterium avium subspecies paratuberculosis and Crohn's disease. J Dairy Sci. 2008;91(8):3245–58.", _x000D_
"Waddell L, Rajic A, Stark K, McEwen SA. Mycobacterium avium ssp. paratuberculosis detection in animals, food, water and other sources or vehicles of human exposure: a scoping review of the existing evidence. Prev Vet Med. 2016;132:32–48.", "Waddell LA, Rajić A, Stärk KDC, McEwen SA. The potential public health impact of Mycobacterium avium ssp. paratuberculosis: global opinion survey of topic specialists. Zoo Pub Health. 2016;63(3):212–22.", "Waddell LA, Rajic A, Stärk KDC, McEwen SA. The zoonotic potential of Mycobacterium avium ssp. paratuberculosis: a systematic review and meta-analyses of the evidence. Epidemiol Inf. 2015;143(15):3135–57.", _x000D_
"OIE. Chapter 8.13 Paratuberculosis. In: Terrestrial animal health code. Paris: OIE; 2017.", "European Union. Regulation (EU) 2016/429 of the European Parliament and of the council of 9 march 2016 on transmissible animal diseases and amending and repealing certain acts in the area of animal health (‘animal health law’). Off J EU. 2016;59:L84.", "Hutchings M, Stevenson K, Greig A, Davidson R, Marion G, Judge J. Infection of non-ruminant wildlife by Mycobacterium avium subsp. paratuberculosis. In: Behr MA, Collins DM, editors. Paratuberculosis organism, disease, control. Wallingford: CABI; 2010. p. 188–200.", _x000D_
"Bryant B, Blyde D, Eamens G, Whittington R. Mycobacterium avium subspecies paratuberculosis cultured from the feces of a southern black rhinoceros (Diceros bicornis minor) with diarrhea and weight loss. J Zoo Wildl Med. 2012;43(2):391–3.", "Buergelt CD, Ginn PE. The histopathologic diagnosis of subclinical Johne’s disease in north American Bison (Bison bison). Vet Microbiol. 2000;77(3–4):325–31.", "Whittington RJ, Sergeant ES. Progress towards understanding the spread, detection and control of Mycobacterium avium subsp. paratuberculosis in animal populations. Aust Vet J. 2001;79(4):267–78.", _x000D_
"Windsor PA, Whittington RJ. Evidence for age susceptibility of cattle to Johne’s disease. Vet J. 2010;184(1):37–44.", "McGregor H, Dhand NK, Dhungyel OP, Whittington RJ. Transmission of Mycobacterium avium subsp. paratuberculosis: dose–response and age-based susceptibility in a sheep model. Prev Vet Med. 2012;107(1–2):76–84.", "Eisenberg SW, Nielen M, Koets AP. Within-farm transmission of bovine paratuberculosis: recent developments. Vet Q. 2012;32(1):31–5.", "Whittington R, Windsor P. In utero infection of cattle with Mycobacterium avium subsp. paratuberculosis: a critical review and meta-analysis. Vet J. 2009;179(1):60–9.", _x000D_
"Whittington RJ, Marshall DJ, Nicholls PJ, Marsh IB, Reddacliff LA. Survival and dormancy of Mycobacterium avium subsp. paratuberculosis in the environment. Appl Environ Microbiol. 2004;70(5):2989–3004.", "Eppleston J, Begg DJ, Dhand NK, Watt B, Whittington RJ. Environmental survival of Mycobacterium avium subsp. paratuberculosis in different climatic zones of eastern Australia. Appl Environ Microbiol. 2014;80(8):2337–42.", "Begg DJ, Purdie AC, de Silva K, Dhand NK, Plain KM, Whittington RJ. Variation in susceptibility of different breeds of sheep to Mycobacterium avium subspecies paratuberculosis following experimental inoculation. Vet Res. 2017;48(1):36.", _x000D_
"Juste RA, Vazquez P, Ruiz-Larranaga O, Iriondo M, Manzano C, Agirre M, Estonba A, Geijo MV, Molina E, Sevilla IA, et al. Association between combinations of genetic polymorphisms and epidemiopathogenic forms of bovine paratuberculosis. Heliyon. 2018;4(2). \n                    https://doi.org/10.1016/j.heliyon.2018.e00535", "Purdie AC, Plain KM, Begg DJ, de Silva K, Whittington RJ. Candidate gene and genome-wide association studies of Mycobacterium avium subsp paratuberculosis infection in cattle and sheep: a review. Comp Immunol Microbiol Inf Dis. 2011;34(3):197–208.", _x000D_
"Whittington RJ, Begg DJ, de Silva K, Purdie AC, Dhand NK, Plain KM. Case definition terminology for paratuberculosis (Johne’s disease). BMC Vet Res. 2017;13(1):328.", "Vazquez P, Garrido JM, Molina E, Geijo MV, Gomez N, Perez V, Sevilla IA, Alonso-Hearn M, Cortes A, Juste RA. Latent infections are the most frequent form of paratuberculosis in slaughtered Friesian cattle. Span J Ag Res. 2014;12(4):1049.", "Momotani E, Whipple DL, Thiermann AB, Cheville NF. Role of M cells and macrophages in the entrance of Mycobacterium paratuberculosis into domes of ileal Peyer's patches in calves. Vet Pathol. 1988;25(2):131–7.", _x000D_
"Merkal RS, Larsen AB, Kopecky KE, Kluge JP, Monlux WS, Lehmann RP, Quinn LY. Experimental paratuberculosis in sheep after oral, intratracheal or intravenous inoculation: serologic and intradermal tests. Am J Vet Res. 1968;29(5):963–9.", "Marcé C, Ezanno P, Weber MF, Seegers H, Pfeiffer DU, Fourichon C. Modeling within-herd transmission of Mycobacterium avium subspecies paratuberculosis in dairy cattle: a review. J Dairy Sci. 2010;93(10):4455–70.", "Kirkeby C, Graesboll K, Nielsen SS, Christiansen LE, Toft N, Rattenborg E, Halasa T. Simulating the epidemiological and economic impact of paratuberculosis control actions in dairy cattle. Front Vet Sci. 2016;3:90.", _x000D_
"Konboon M, Bani-Yaghoub M, Pithua PO, Rhee N, Aly SS. A nested compartmental model to assess the efficacy of paratuberculosis contr</t>
  </si>
  <si>
    <t>1943</t>
  </si>
  <si>
    <t>list(date = c("2019-06-13", "2019-06-13"), content.version = c("tdm", "vor"), delay.in.days = c(0, 0), URL = c("http://creativecommons.org/licenses/by/4.0/", "http://creativecommons.org/licenses/by/4.0/"))</t>
  </si>
  <si>
    <t>list(value = c("9 December 2018", "31 May 2019", "13 June 2019", "This review did not involve experimental research, field studies or non-experimental research on animals. This review did not involve human subjects, human material, or human data. All participants were research collaborators who agreed to participate and who obtained permission from their employers to gather existing animal health data in a systematic manner for analysis.", "Not Applicable.", "The authors declare that they have no competing interests."_x000D_
), order = c(1, 2, 3, 1, 2, 3), name = c("received", "accepted", "first_online", "Ethics", "Ethics", "Ethics"), label = c("Received", "Accepted", "First Online", NA, NA, NA), group.name = c("ArticleHistory", "ArticleHistory", "ArticleHistory", "EthicsHeading", "EthicsHeading", "EthicsHeading"), group.label = c("Article History", "Article History", "Article History", "Ethics approval and consent to participate", "Consent for publication", "Competing interests"))</t>
  </si>
  <si>
    <t>Irish Veterinary Journal</t>
  </si>
  <si>
    <t>10.1186/2046-0481-62-9-597</t>
  </si>
  <si>
    <t>2046-0481</t>
  </si>
  <si>
    <t>2009-09-01</t>
  </si>
  <si>
    <t>Prevalence and distribution of paratuberculosis (Johne's disease) in cattle herds in Ireland</t>
  </si>
  <si>
    <t>Ir Vet J</t>
  </si>
  <si>
    <t>list(given = c("M", "T", "H", "D", "T", "J", "P"), family = c("Good", "Clegg", "Sheridan", "Yearsely", "O'Brien", "Egan", "Mullowney"), sequence = c("first", "additional", "additional", "additional", "additional", "additional", "additional"))</t>
  </si>
  <si>
    <t>list(URL = c("http://link.springer.com/content/pdf/10.1186/2046-0481-62-9-597.pdf", "http://link.springer.com/article/10.1186/2046-0481-62-9-597/fulltext.html", "http://link.springer.com/content/pdf/10.1186/2046-0481-62-9-597.pdf"), content.type = c("application/pdf", "text/html", "application/pdf"), content.version = c("vor", "vor", "vor"), intended.application = c("text-mining", "text-mining", "similarity-checking"))</t>
  </si>
  <si>
    <t>list(issue = c("3", "4", NA, "5", NA, NA, NA, "7", NA, NA, "2", NA, NA, "4", "6", NA, NA, "10", "1", "11", NA, NA, "8", NA, NA, NA, "3-4", NA, NA, NA, "7", NA, NA, "11", NA, NA, NA, NA, NA, NA, NA, NA, NA, "6", NA, NA, NA, NA, NA, NA, "7", "4", "12", "2", "3-4", NA, NA), key = c("157_CR1", "157_CR2", "157_CR3", "157_CR4", "157_CR5", "157_CR6", "157_CR7", "157_CR8", "157_CR9", "157_CR10", "157_CR11", "157_CR12", "157_CR13", "157_CR14", "157_CR15", "157_CR16", "157_CR17", "157_CR18", "157_CR19", "157_CR20", _x000D_
"157_CR21", "157_CR22", "157_CR23", "157_CR24", "157_CR25", "157_CR26", "157_CR27", "157_CR28", "157_CR29", "157_CR30", "157_CR31", "157_CR32", "157_CR33", "157_CR34", "157_CR35", "157_CR36", "157_CR37", "157_CR38", "157_CR39", "157_CR40", "157_CR41", "157_CR42", "157_CR43", "157_CR44", "157_CR45", "157_CR46", "157_CR47", "157_CR48", "157_CR49", "157_CR50", "157_CR51", "157_CR52", "157_CR53", "157_CR54", "157_CR55", "157_CR56", "157_CR57"), doi.asserted.by = c("publisher", "publisher", "publisher", _x000D_
NA, "publisher", NA, "publisher", "publisher", NA, NA, NA, NA, NA, "crossref", "crossref", NA, "publisher", "publisher", "publisher", "publisher", "publisher", "publisher", "publisher", "publisher", "publisher", "publisher", "publisher", NA, NA, "publisher", "publisher", "publisher", "crossref", NA, NA, "publisher", "publisher", "publisher", "publisher", "publisher", "publisher", "publisher", "publisher", "publisher", "publisher", "publisher", NA, "publisher", NA, NA, "publisher", "publisher", "publisher", _x000D_
"publisher", "publisher", "publisher", NA), first.page = c("389", "593", "210", "282", "399", NA, "269", "464", "218", NA, "357", "565", "619", "636", "685", "370", "497", "477", "69", "5345", "1804", "3245", "1302", "432", "569", "2702", "313", NA, NA, "1975", "455", "33", "796", "1089", NA, "253", "1", "297", "191", "1", "4610", "634", "5138", "896", "179", "101", NA, "253", NA, NA, "1537", "488", "51", "125", "221", "371", "899"), DOI = c("10.1016/j.vetmic.2008.09.060", "10.1051/vetres:2006021", _x000D_
"10.1016/S1090-0233(02)00312-X", NA, "10.1016/S0378-1135(00)00325-4", NA, "10.1016/S0378-1135(00)00312-6", "10.1186/2046-0481-61-7-464", NA, NA, NA, NA, NA, "10.2460/javma.1994.204.04.636", "10.1128/CDLI.12.6.685-692.2005", NA, "10.2460/javma.2001.219.497", "10.1111/j.1439-0450.2006.00997.x", "10.1051/vetres:2003045", "10.1128/JCM.42.11.5345-5348.2004", "10.3168/jds.S0022-0302(06)72249-4", "10.3168/jds.2007-0698", "10.2460/javma.2005.227.1302", "10.1111/j.1365-2249.2005.02882.x", "10.1111/j.1751-0813.2004.tb11206.x", _x000D_
"10.3168/jds.S0022-0302(00)75164-2", "10.1016/j.vetmic.2008.09.065", NA, NA, "10.2460/javma.2005.227.1975", "10.1186/2046-0481-61-7-455", "10.1016/0167-5877(92)90082-Q", "10.1128/JCM.25.5.796-801.1987", NA, NA, "10.1016/S0378-1135(00)00310-2", "10.1016/S0167-5877(00)00098-2", "10.1016/S0167-5877(00)00164-1", "10.1016/S0167-5877(01)00280-X", "10.1016/S0167-5877(02)00008-9", "10.3168/jds.2008-1272", "10.1136/vr.150.20.634", "10.1128/AEM.70.9.5138-5144.2004", "10.2460/javma.230.6.896", "10.1016/S0167-5877(99)00037-9", _x000D_
"10.1016/j.vetmic.2005.11.034", NA, "10.1111/j.1751-0813.1991.tb03230.x", NA, NA, "10.1111/j.1572-0241.2005.50358.x", "10.1177/104063879500700411", "10.1016/S0167-5877(96)01138-5", "10.1016/S0167-5877(05)80034-0", "10.1016/j.prevetmed.2005.01.019", "10.1016/j.rvsc.2008.08.006", NA), volume = c("135", "37", "166", "59", "77", NA, "77", "61", "74", NA, "12", "56", "56", "204", "12", "50", "219", "53", "35", "42", "89", "91", "227", "141", "82", "83", "135", NA, NA, "227", "61", "14", "25", "47", NA, _x000D_
"77", "44", "46", "53", "54", "91", "150", "70", "230", "40", "112", NA, "68", NA, NA, "100", "7", "31", "11", "72", "86", NA), author = c("J Alvarez", "A Aranaz", "AM Balseiro", "DJ Barrett", "G Benedictus", "ML Bermingham", "F Boelaert", "W Cashman", "RJ Chiodini", "CMMS statistics report", "MT Collins", "MT Collins", "MT Collins", "MT Collins", "MT Collins", "R Cooney", "DA Dargatz", "S Drier", "B Dufour", "AH Ghadiali", "MG Gonda", "H Groenendaal", "SH Hendrick", "JC Hope", "TF Jubb", "AP Koets", _x000D_
"B Leroy", "W Lilenbaum", "E Lillini", "JE Lombard", "P Maher", "SW Martin", "JJ McFadden", "SLB McKenna", "P Mullowney", "J Muskens", "SS Nielsen", "SS Nielsen", "SS Nielsen", "SS Nielsen", "SS Nielsen", "A O'Doherty", "CE O'Reilly", "JB Osterstock", "SL Ott", "FJ Reviriego Gordejo", "E Richardson", "SE Ridge", "W Santema", "M Settles", "F Shanahan", "RW Sweeney", "JG Thorne", "SE Turnquist", "G van Schaik", "R Varges", "R Whitlock"), year = c("2009", "2006", "2003", "2006", "2000", "2009", "2000", _x000D_
"2008", "1984", "2003", "1996", "2003", "2003", "1994", "2005", "1997", "2001", "2006", "2004", "2004", "2006", "2008", "2005", "2005", "2004", "2000", "2009", "2009", "2005", "2005", "2008", "1992", "1987", "2006", "2008", "2000", "2000", "2000", "2002", "2002", "2008", "2002", "2004", "2007", "1999", "2006", "2009", "1991", "2009", "2009", "2005", "1995", "1997", "1991", "2005", "2009", "1996"), unstructured = c("Alvarez J, de Juan L, Bezos J, et al: Effect of paratuberculosis on the diagnosis of bovine tuberculosis in a cattle herd with a mixed infection using interferon-gamma detection assay. Vet Microbiol. 2009, 135 (3): 389-393. 10.1016/j.vetmic.2008.09.060.", _x000D_
"Aranaz A, de Juan L, Bezos J, et al: Assessment of diagnostic tools for eradication of bovine tuberculosis in cattle co-infected with Mycobacterium bovis and M. avium subsp. paratuberculosis. Vet Res. 2006, 37 (4): 593-606. 10.1051/vetres:2006021.", "Balseiro AM, Prieto J, Espí Perez V, et al: Presence of focal and multifocal paratuberculoisis lesions in mesenteric lymph nodes and the the ileocaecal valve of cattle positive to the tuberculin skin test. The Veterinary Journal. 2003, 166: 210-212. 10.1016/S1090-0233(02)00312-X.", _x000D_
"Barrett DJ, Good M, Hayes M, et al: The economic impact of Johne's disease in an Irish dairy herd: A case study. Irish Vet J. 2006, 59 (5): 282-288.", "Benedictus G, Verhoeff J, Schukken YH, et al: Dutch paratuberculosis programme history, principles and development. Vet Microbiol. 2000, 77: 399-413. 10.1016/S0378-1135(00)00325-4.", "Bermingham ML, More SJ, Good M, et al: Genetics of tuberculosis in Irish Holstein-friesian dairy herds. J Dairy Sci. 2009", "Boelaert F, Walravens K, Biront P, et al: Prevalence of paratuberculosis (Johne's disease) in the Belgian cattle population. Vet Microbiol. 2000, 77: 269-281. 10.1016/S0378-1135(00)00312-6.", _x000D_
"Cashman W, Buckley J, Quigley T, et al: Risk factors for the introduction and within-herd transmission of spread of Mycobacterium avium subsp. paratuberculosis (MAP) infection on 59 Irish dairy herds. Irish Vet J. 2008, 61 (7): 464-467.", "Chiodini RJ, Van Kruiningen HJ, Merkal RS: Ruminant paratuberculosis (Johne's disease): the current status and future prospects. Cornell Vet. 1984, 74: 218-262.", "CMMS statistics report: National Beef Assurance Division. The Department of Agriculture and Food, Dublin, Ireland. 2003", _x000D_
"Collins MT: Diagnosis of paratuberculosis. Vet Clin North Am: Food Anim Practice. 1996, 12 (2): 357-371.", "Collins MT: Update on paratuberculosis: 1. Epidemiology of Johne's disease and the biology of Mycobacterium paratubertulosis. Irish Vet J. 2003, 56: 565-574.", "Collins MT: Update on paratuberculosis: 2. Pathology and diagnosis. Irish Vet J. 2003, 56: 619-623.", "Collins MT, Sockett DC, Goodger WJ, et al: Herd prevalence and geographic distribution of, and risk factors for, bovine paratuberculosis in Wisconsin. J Am Vet Med Assoc. 1994, 204 (4): 636-641.", _x000D_
"Collins MT, Wells SJ, Petrini KR, et al: Evaluation of five antibody detection tests for diagnosis of bovine paratuberculosis. Clin Diag Lab Immun. 2005, 12 (6): 685-692.", "Cooney R, Kazda J, Muller K, et al: Environmental mycobacteria in Ireland as a source of non-specific sensitisation to tuberculins. Irish Vet J. 1997, 50: 370-373.", "Dargatz DA, Byrum BA, Hennager SG BarBer, et al: Prevalence of antibodies against Mycobacterium avium subsp. paratuberculosis among beef cow-calf herds. J Am Vet Med Assoc. 2001, 219: 497-501. 10.2460/javma.2001.219.497.", _x000D_
"Drier S, Khol JL, Stein B, et al: Serological, bacteriological and molecularbiological survey of paratuberculosis (Johnes's disease) in Austrian cattle. J Vet Med B Infect Dis Vet Public Health. 2006, 53 (10): 477-81.", "Dufour B, Pouillot R, Durand B: A cost/benefit study of paratuberculosis certification in French cattle herds. Vet Res. 2004, 35 (1): 69-81. 10.1051/vetres:2003045.", "Ghadiali AH, Strother M, Naser SA, et al: Mycobacterium avium subsp. paratuberculosis strains isolated from Crohn's disease patients and animal species exhibit similar polymorphic locus patterns. J Clin Microbiol. 2004, 42 (11): 5345-10.1128/JCM.42.11.5345-5348.2004.", _x000D_
"Gonda MG, Chang YM, Shook GE, et al: Genetic variation of Mycobacterium avium ssp paratuberculosis infection in US Holsteins. J Dairy Sci. 2006, 89: 1804-1812. 10.3168/jds.S0022-0302(06)72249-4.", "Groenendaal H, Zagmutt FJ: Scenario analysis of changes in consumption of dairy products caused by a hypothetical causal link between Mycobacterium avium subspecies paratuberculosis and Crohn's disease. J Dairy Sci. 2008, 91: 3245-3258. 10.3168/jds.2007-0698.", "Hendrick SH, Kelton DR, Leslie KE, et al: Effect of paratuberculosis on culling, milk production, and milk quality in dairy herds. J Am Vet Med Assoc. 2005, 227 (8): 1302-1308. 10.2460/javma.2005.227.1302.", _x000D_
"Hope JC, Thom ML, Villarreal-Ramos B: Exposure to Mycobacterium avium induces low-level protection from Mycobacterium bovis infection but compromises diagnosis of disease in cattle. Clin Exp Immunol. 2005, 141: 432-439. 10.1111/j.1365-2249.2005.02882.x.", "Jubb TF, Sergeant ESG, Callinan APL, et al: Estimate of the Se of an ELISA used to detect Johne's disease in Victorian dairy cattle herds. Aust Vet J. 2004, 82: 569-573. 10.1111/j.1751-0813.2004.tb11206.x.", "Koets AP, Adugna G, Janss LLG, et al: Genetic variation of susceptibility to Mycobacterium avium subsp. paratuberculosis infection in dairy cattle. J Dairy Sci. 2000, 83: 2702-2708. 10.3168/jds.S0022-0302(00)75164-2.", _x000D_
"Leroy B, Viart S, Trinchero N, et al: Use of Mycobacterium avium subsp. paratuberculosis specific coding sequences for serodiagnosis of bovine paratuberculosis. Vet Microbiol. 2009, 135 (3-4): 313-9. 10.1016/j.vetmic.2008.09.065.", "Lilenbaum W, Marassi CD, Varges R, et al: Occurrence of false-positive results in three Partuberculosis-ELISAs performed in a tuberculous herd. Vet Res Commun. 2009", "Lillini E, Biotonti G, Gamberale F, et al: Prevalence of bovine paratuberculosis in the Latium region (Italy). Proceedings 8th International Colloquium on Paratuberculosis August 14-18, 2005. 2005, Copenhagen, Denmark", _x000D_
"Lombard JE, Garry FB, McCluskey BJ, et al: Risk of removal and effects on milk production associated with paratuberculosis status in dairy cows. J Am Vet Med Assoc. 2005, 227: 1975-1981. 10.2460/javma.2005.227.1975.", "Maher P, Good M, More SJ: Trends in cow numbers and culling rate in the Irish cattle population, 2003 to 2006. Irish Vet J. 2008, 61 (7): 455-463.", "Martin SW, Shoukri M, Thorburn MA: Evaluating the health status of herds based on tests applied to individuals. Prev Vet Med. 1992, 14: 33-43. 10.1016/0167-5877(92)90082-Q.", _x000D_
"McFadden JJ, Butcher PD, Chiodini R, et al: Crohn's disease-isolated mycobacteria are identical to Mycobacterium paratuberculosis, as determined by DNA probes that distinguish between mycobacterial species. J Clin Microbiol. 1987, 25: 796-801.", "McKenna SLB, Keefe GP, Tiwari A, et al: Johne's disease in Canada Part II: Disease impacts, risk factors, and control programs for dairy producers. Can Vet J. 2006, 47 (11): 1089-1099.", "Mullowney P, Good M, Costello E, et al: The effect of infection with Mycobacterium avium Subsp. paratuberculosis on tuberculin testing in suckler herds in Ireland. Proceedings XXV Jubilee World Buiatrics Congress, Budapest Hungary July 6-11, 2008. 2008", _x000D_
"Muskens J, Barkema HW, Russchen E, et al: Prevalence and regional distribution of paratuberculosis in dairy herds in the Netherlands. Vet Microbiol. 2000, 77: 253-261. 10.1016/S0378-1135(00)00310-2.", "Nielsen SS, Thamsborg SM, Houe H, et al: Bulk-tank milk ELISA antibodies for estimating the prevalence of paratuberculosis in Danish dairy herds. Prev Vet Med. 2000, 44: 1-7. 10.1016/S0167-5877(00)00098-2.", "Nielsen SS, Thamsborg SM, Houe H, et al: Corrigendum to 'bulk-tank milk ELISA antibodies for estimating the prevalence of paratuberculosis in Danish dairy herds'. Prev Vet Med. 2000, 46: 297-10.1016/S0167-5877(00)00164-1.", _x000D_
"Nielsen SS, Grønbaek C, Agger JF, et al: Maximum- likelihood estimation of Se and Sp of ELISAs and faecal culture for diagnosis of paratuberculosis. Prev Vet Med. 2002, 53: 191-204. 10.1016/S0167-5877(01)00280-X.", "Nielsen SS, Enevoldsen C, Gröhn YT: The Mycobacterium avium subsp. paratuberculosis ELISA response by parity and stage of lactation. Prev Vet Med. 2002, 54: 1-10. 10.1016/S0167-5877(02)00008-9.", "Nielsen SS, Bjerre H, Toft N: Colostrum and milk as risk factors for infection with Mycobacterium avium subsp. paratuberculosis in dairy cattle. J Dairy Sci. 2008, 91: 4610-4615. 10.3168/jds.2008-1272.", _x000D_
"O'Doherty A, O'Grady D, O'Farrell K, et al: Survey of Johnes' disease in imported cattle in the Republic of Ireland. Vet Rec. 2002, 150: 634-636.", "O'Reilly CE, O'Connor L, Anderson W, et al: Surveillance of bulk raw and commercially pasteurised cows' milk from approved Irish liquid-milk pasteurisation plants to determine the incidence of Mycobacterium paratuberculosis. Appl Environ Microbiol. 2004, 70: 5138-5144.", "Osterstock JB, Fosgate GT, Norby B, Manning , et al: Contribution of environmental mycobacteria to false-positive serum ELISA results for paratuberculosis. J Am Vet Med Assoc. 2007, 230 (6): 896-901. 10.2460/javma.230.6.896.", _x000D_
"Ott SL, Wells SJ, Wagner BA: Herd level economic losses associated with Johne's disease in US dairy operations. Prev Vet Med. 1999, 40: 179-192. 10.1016/S0167-5877(99)00037-9.", "Reviriego Gordejo FJ, Vermeersch JP: Towards eradication of bovine tuberculosis in the European Union. Vet Microbiol. 2006, 112: 101-109. 10.1016/j.vetmic.2005.11.034.", "Richardson E, Good M, McGrath G, et al: The use of Geographic Information System (GIS) and non-GIS methods to assess the external validity of samples post-collection. J Vet Diagn Invest. 2009", _x000D_
"Ridge SE, Morgan IR, Sockett DC, et al: Comparison of the Johne's absorbed EIA and the complement fixation test for the diagnosis of Johne's disease in cattle. Aust Vet J. 1991, 68: 253-257. 10.1111/j.1751-0813.1991.tb03230.x.", "Santema W, Overdijk M, Barends J, et al: Searching for proteins of Mycobacterium avium subspecies paratuberculosis with diagnostic potential by comparative qualitative proteomic analysis of mycobacterial tuberculins. Vet Microbiol. 2009", "Settles M, Zanella R, McKay SD, et al: A whole genome association analysis identifies loci associated with Mycobacterium avium subsp. paratuberculosisinfection status in US Holstein cattle. Anim Genet. 2009", _x000D_
"Shanahan F, O'Mahony J: The mycobacteria story in Crohn's disease. Am J Gastroenterol. 2005, 100 (7): 1537-1538. 10.1111/j.1572-0241.2005.50358.x.", "Sweeney RW, Whitlock RH, Buckley CL, et al: Evaluation of a commercial enzyme-linked immunosorbent assay for the diagnosis of paratuberculosis in dairy cattle. J Vet Diagn Invest. 1995, 7 (4): 488-493.", "Thorne JG, Hardin LE: Estimated prevalence of paratuberculosis in Missouri, USA cattle. Prev Vet Med. 1997, 31 (12): 51-57. 10.1016/S0167-5877(96)01138-5.", _x000D_
"Turnquist SE, Snider TG, Kreeger GM, et al: Serological evidence of paratuberculosis in Louisiana beef cattle herds as detected by ELISA. Prev Vet Med. 1991, 11 (2): 125-130. 10.1016/S0167-5877(05)80034-0.", "van Schaik G, Stehman SM, Jacobson RH, et al: Cow-level evaluation of a kinetics ELISA with multiple cutoff values to detect fecal shedding of Mycobacterium avium subspecies paratuberculosis in New York State dairy cows. Prev Vet Med. 2005, 72 (3-4): 221-36. 10.1016/j.prevetmed.2005.01.019.", _x000D_
"Varges R, Marassi CD, Oelemann W, et al: Interference of intradermal tuberculin tests on the serodiagnosis of paratuberculosis in cattle. Res Vet Sc. 2009, 86: 371-372. 10.1016/j.rvsc.2008.08.006.", "Whitlock R: Johne's Disease. Large Animal Internal Medicine. Edited by: Smith BP. 1996, Mosby, St Louis, Missouri, 899-904. 2"), journal.title = c("Vet Microbiol", "Vet Res", "The Veterinary Journal", "Irish Vet J", "Vet Microbiol", NA, "Vet Microbiol", "Irish Vet J", "Cornell Vet", NA, "Vet Clin North Am: Food Anim Practice", _x000D_
"Irish Vet J", "Irish Vet J", "J Am Vet Med Assoc", "Clin Diag Lab Immun", "Irish Vet J", "J Am Vet Med Assoc", "J Vet Med B Infect Dis Vet Public Health", "Vet Res", "J Clin Microbiol", "J Dairy Sci", "J Dairy Sci", "J Am Vet Med Assoc", "Clin Exp Immunol", "Aust Vet J", "J Dairy Sci", "Vet Microbiol", NA, NA, "J Am Vet Med Assoc", "Irish Vet J", "Prev Vet Med", "J Clin Microbiol", "Can Vet J", NA, "Vet Microbiol", "Prev Vet Med", "Prev Vet Med", "Prev Vet Med", "Prev Vet Med", "J Dairy Sci", "Vet Rec", _x000D_
"Appl Environ Microbiol", "J Am Vet Med Assoc", "Prev Vet Med", "Vet Microbiol", NA, "Aust Vet J", NA, NA, "Am J Gastroenterol", "J Vet Diagn Invest", "Prev Vet Med", "Prev Vet Med", "Prev Vet Med", "Res Vet Sc", NA), volume.title = c(NA, NA, NA, NA, NA, "J Dairy Sci", NA, NA, NA, "The Department of Agriculture and Food, Dublin, Ireland", NA, NA, NA, NA, NA, NA, NA, NA, NA, NA, NA, NA, NA, NA, NA, NA, NA, "Vet Res Commun", "Proceedings 8th International Colloquium on Paratuberculosis August 14-18, 2005", _x000D_
NA, NA, NA, NA, NA, "Proceedings XXV Jubilee World Buiatrics Congress, Budapest Hungary July 6-11, 2008", NA, NA, NA, NA, NA, NA, NA, NA, NA, NA, NA, "J Vet Diagn Invest", NA, "Vet Microbiol", "Anim Genet", NA, NA, NA, NA, NA, NA, "Large Animal Internal Medicine"), edition = c(NA, NA, NA, NA, NA, NA, NA, NA, NA, NA, NA, NA, NA, NA, NA, NA, NA, NA, NA, NA, NA, NA, NA, NA, NA, NA, NA, NA, NA, NA, NA, NA, NA, NA, NA, NA, NA, NA, NA, NA, NA, NA, NA, NA, NA, NA, NA, NA, NA, NA, NA, NA, NA, NA, NA, NA, _x000D_
"2"))</t>
  </si>
  <si>
    <t>157</t>
  </si>
  <si>
    <t>list(date = "2009-09-01", content.version = "tdm", delay.in.days = 0, URL = "http://creativecommons.org/licenses/by/2.0")</t>
  </si>
  <si>
    <t>10.1186/s13028-014-0068-9</t>
  </si>
  <si>
    <t>2014-10-10</t>
  </si>
  <si>
    <t>Comparison of fecal culture and F57 real-time polymerase chain reaction for the detection of Mycobacterium avium subspecies paratuberculosis in Swiss cattle herds with a history of paratuberculosis</t>
  </si>
  <si>
    <t>list(given = c("Selina M", "Roger", "Rahel", "Mireille", "Max M"), family = c("Keller", "Stephan", "Kuenzler", "Meylan", "Wittenbrink"), sequence = c("first", "additional", "additional", "additional", "additional"))</t>
  </si>
  <si>
    <t>list(URL = c("http://link.springer.com/content/pdf/10.1186/s13028-014-0068-9.pdf", "http://link.springer.com/article/10.1186/s13028-014-0068-9/fulltext.html", "http://link.springer.com/content/pdf/10.1186/s13028-014-0068-9", "https://link.springer.com/content/pdf/10.1186/s13028-014-0068-9.pdf"), content.type = c("application/pdf", "text/html", "unspecified", "application/pdf"), content.version = c("vor", "vor", "vor", "vor"), intended.application = c("text-mining", "text-mining", "similarity-checking", _x000D_
"similarity-checking"))</t>
  </si>
  <si>
    <t>list(key = c("68_CR1", "68_CR2", "68_CR3", "68_CR4", "68_CR5", "68_CR6", "68_CR7", "68_CR8", "68_CR9", "68_CR10", "68_CR11", "68_CR12", "68_CR13", "68_CR14", "68_CR15", "68_CR16", "68_CR17", "68_CR18", "68_CR19", "68_CR20", "68_CR21", "68_CR22", "68_CR23", "68_CR24", "68_CR25", "68_CR26", "68_CR27", "68_CR28", "68_CR29"), doi.asserted.by = c("publisher", "publisher", "publisher", "publisher", "publisher", "publisher", "publisher", "publisher", "publisher", NA, "publisher", "publisher", "publisher", _x000D_
"crossref", "crossref", "publisher", NA, "publisher", "publisher", "publisher", "publisher", "publisher", "publisher", "publisher", "publisher", "publisher", NA, NA, NA), first.page = c("607", "1", "1", "409", "587", "387", "2620", "503", "1125", "189", "345", "451", "5957", "1662", "457", "1912", NA, "114", "27", "49", "160", "547", "191", "149", "166", "1501", "991", "284", "348"), DOI = c("10.1016/S1473-3099(07)70211-6", "10.1016/j.mimet.2011.01.026", "10.1016/j.prevetmed.2008.07.003", "10.1024/0036-7281.146.9.409", _x000D_
"10.1111/j.1365-2672.2005.02645.x", "10.1016/S0378-1135(00)00324-2", "10.3168/jds.2007-0902", "10.1177/104063870401600603", "10.1128/CVI.00236-06", NA, "10.1177/104063879901100409", "10.1055/s-0029-1196721", "10.1128/AEM.71.10.5957-5968.2005", "10.4315/0362-028X-69.7.1662", "10.1016/S0749-0720(15)30417-5", "10.2460/javma.229.12.1912", NA, "10.1186/1756-0500-5-114", "10.1177/1040638712466395", "10.1186/1746-6148-8-49", "10.1016/j.vetmic.2012.08.026", "10.1177/104063870001200609", "10.1016/S0167-5877(01)00280-X", _x000D_
"10.1046/j.1365-2672.2003.02138.x", "10.1016/j.vetmic.2007.01.011", "10.1007/s11250-011-9833-1", NA, NA, NA), volume = c("7", "85", "88", "146", "99", "77", "91", "16", "13", "21", "11", "8", "71", "69", "12", "229", NA, "5", "5", "8", "162", "12", "53", "96", "122", "43", "89", "74", "15"), author = c("M Feller", "VJ Timms", "SS Nielsen", "B Glanemann", "K Bögli-Stuber", "RH Whitlock", "DL Clark", "S Taddei", "SJ Wells", "W Beerwerth", "CH Kalis", "FHP Ziehl", "T Tasara", "C Bosshard", "RJ Chiodini", _x000D_
"MT Collins", "A Krebs", "P Kralik", "FL Leite", "K Logar", "S Hanifian", "CH Kalis", "SS Nielsen", "SS Nielsen", "E Vasnick", "JA Fernandez-Silva", "DF Gray", "RA Patterson", "HJ Corper"), year = c("2007", "2011", "2009", "2004", "2005", "2000", "2008", "2004", "2006", "1967", "1999", "1882", "2005", "2006", "1996", "2006", "1964", "2012", "2013", "2012", "2013", "2000", "2002", "2004", "2007", "2011", "1954", "1956", "1930"), unstructured = c("Feller M, Huwiler K, Stephan R, Furrer HJ, Pfyffer G, Jemmi T, Baumgartner A, Altpeter E, Shang A, Egger M:Mycobacterium avium ssp. paratuberculosis and Morbus Crohn: systematic review and meta-analysis. Lancet Infect Dis. 2007, 7: 607-613. 10.1016/S1473-3099(07)70211-6.", _x000D_
"Timms VJ, Gehringer MM, Mitchell HM, Daskalopoulos G, Neilan BA: How accurately can we detect Mycobacterium avium subsp. paratuberculosis infection?. J Microbiol Methods. 2011, 85: 1-8. 10.1016/j.mimet.2011.01.026.", "Nielsen SS, Toft N: A review of prevalences of paratuberculosis in farmed animals in Europe. Prev Vet Med. 2009, 88: 1-14. 10.1016/j.prevetmed.2008.07.003.", "Glanemann B, Hoelzle LE, Boegli-Stuber K, Jemmi T, Wittenbrink MM: Detection of Mycobacterium avium subspecies paratuberculosis in Swiss dairy cattle by culture and serology. Schweiz Arch Tierheilk. 2004, 146: 409-415. 10.1024/0036-7281.146.9.409.", _x000D_
"Bögli-Stuber K, Kohler C, Seitert G, Glanemann B, Antognoli MC, Salman MD, Wittenbrink MM, Wittwer M, Wassenaar T, Jemmi T, Bissig-Choisat B: Detection of Mycobacterium avium subspecies paratuberculosis in Swiss dairy cattle by real-time PCR and culture: a comparison of the two assays. J Appl Microbiol. 2005, 99: 587-597. 10.1111/j.1365-2672.2005.02645.x.", "Whitlock RH, Wells SJ, Sweeney RW, Van Tiem J: ELISA and fecal culture for paratuberculosis ((Johne’s disease): sensitivity and specificity of each method. Vet Microbiol. 2000, 77: 387-398. 10.1016/S0378-1135(00)00324-2.", _x000D_
"Clark DL, Koziczkowski JJ, Radcliff RP, Carlson RA, Ellingson JL: Detection of Mycobacterium avium subspecies paratuberculosis: comparing fecal culture versus serum enzyme-linked immunosorbent assay and direct fecal polymerase chain reaction. J Dairy Sci. 2008, 91: 2620-2627. 10.3168/jds.2007-0902.", "Taddei S, Robbi C, Cesena C, Rossi I, Schiano E, Arrigoni N, Vicenzoni G, Cavirani S: Detection of Mycobacterium avium subsp. paratuberculosis in bovine fecal samples: comparison of three polymerase chain reaction-based diagnostic tests with a conventional culture method. J Vet Diagn Invest. 2004, 16: 503-508. 10.1177/104063870401600603.", _x000D_
"Wells SJ, Collins MT, Faaberg KS, Wees C, Tavornpanich S, Petrini KR, Collins JE, Cernicchiaro N, Whitlock RH: Evaluation of a rapid fecal PCR test for detection of Mycobacterium avium subsp. paratuberculosis in dairy cattle. Clin Vaccine Immunol. 2006, 13: 1125-1130. 10.1128/CVI.00236-06.", "Beerwerth W: The culture of mycobacteria from feces of domestic animals and their significance for epidemiology and control of tuberculosis [in German]. Prax Pneumol. 1967, 21: 189-202.", "Kalis CH, Hesselink JW, Russchen EW, Barkema HW, Collins MT, Visser IJ: Factors influencing the isolation of Mycobacterium avium subsp. paratuberculosis from bovine fecal samples. J Vet Diagn Invest. 1999, 11: 345-351. 10.1177/104063879901100409.", _x000D_
"Ziehl FHP: On the staining of the tubercle bacillus [in German]. Dtsch Med Wochenschr. 1882, 8: 451-10.1055/s-0029-1196721.", "Tasara T, Stephan R: Development of an F57 sequence-based real-time PCR assay for detection of Mycobacterium avium subsp. paratuberculosis in milk. Appl Environ Microbiol. 2005, 71: 5957-5968. 10.1128/AEM.71.10.5957-5968.2005.", "Bosshard C, Stephan R, Tasara T: Application of an F57 sequence-based real-time PCR assay for Mycobacterium paratuberculosis detection in bulk tank raw milk and slaughtered healthy dairy cows. J Food Prot. 2006, 69: 1662-1667.", _x000D_
"Chiodini RJ, Rossiter CA: Paratuberculosis: a potential zoonosis?. Vet Clin North Am Food Anim Pract. 1996, 12: 457-467.", "Collins MT, Gardner IA, Garry FB, Roussel AJ, Wells SJ: Consensus recommendations on diagnostic testing for the detection of paratuberculosis in cattle in the United States. J Am Vet Med Assoc. 2006, 229: 1912-1919. 10.2460/javma.229.12.1912.", "Krebs A: Guidelines for the Bacteriological Diagnosis of Tuberculosis [in German]. 1964, VEB Gustav Fischer Verlag, Jena", "Kralik P, Beran V, Pavlik I: Enumeration of Mycobacterium avium subsp. paratuberculosis by quantitative real-time PCR, culture on solid media and optical densitometry. BMC Res Notes. 2012, 5: 114-10.1186/1756-0500-5-114. doi:10.1186/1756-0500-5-114", _x000D_
"Leite FL, Stokes KD, Robbe-Austerman S, Stabel JR: Comparison of fecal DNA extraction kits for the detection of Mycobacterium avium subsp. paratuberculosis by polymerase chain reaction. J Vet Diagn Invest. 2013, 5: 27-34. 10.1177/1040638712466395.", "Logar K, Kopinc R, Bandelj P, Staric J, Lapanje A, Ocepek M: Evaluation of combined high-efficiency DNA extraction and real-time PCR for detection of Mycobacterium avium subsp. paratuberculosis in subclinically infected dairy cattle: comparison with faecal culture, milk real-time PCR and milk ELISA. BMC Vet Res. 2012, 8: 49-10.1186/1746-6148-8-49. doi:10.1186/1746-6148-8-49", _x000D_
"Hanifian S, Khani S, Barzegari A, Shayegh J: Quantitative real-time PCR and culture examination of Mycobacterium avium subsp. paratuberculosis at farm level. Vet Microbiol. 2013, 162: 160-165. 10.1016/j.vetmic.2012.08.026.", "Kalis CH, Hesselink JW, Barkema HW, Collins MT: Culture of strategically pooled bovine fecal samples as a method to screen herds for paratuberculosis. J Vet Diagn Invest. 2000, 12: 547-551. 10.1177/104063870001200609.", "Nielsen SS, Gronbaek C, Agger JF, Houe H: Maximum-likelihood estimation of sensitivity and specificity of ELISAs and faecal culture for diagnosis of paratuberculosis. Prev Vet Med. 2002, 53: 191-204. 10.1016/S0167-5877(01)00280-X.", _x000D_
"Nielsen SS, Kolmos B, Christoffersen AB: Comparison of contamination and growth of Mycobacterium avium subsp. paratuberculosis on two different media. J Appl Microbiol. 2004, 96: 149-153. 10.1046/j.1365-2672.2003.02138.x.", "Vasnick E, de Rijk P, Vercammen F, Rigouts L, Portaels F, Geysen D: A DNA sequence capture extraction method for detection of Mycobacterium avium subspecies paratuberculosis in feces and tissue samples. Vet Microbiol. 2007, 122: 166-171. 10.1016/j.vetmic.2007.01.011.", "Fernandez-Silva JA, Abdulmawjood A, Akineden O, Bülte M: Serological and molecular detection of Mycobacterium avium subsp. paratuberculosis in cattle of dairy herds in Colombia. Trop Anim Health Prod. 2011, 43: 1501-1507. 10.1007/s11250-011-9833-1.", _x000D_
"Gray DF, Clarke BL, Johnstone WE: Detection of small numbers of tubercle bacilli in diagnosis; the lethal action of concentrating agents. Am Rev Tuberc. 1954, 89: 991-1001.", "Patterson RA, Thomspon TL, Larsen DH: The use of zephiran in the isolation of M. tuberculosis. Am Rev Tuberc. 1956, 74: 284-288.", "Corper HJ, Uyei N: Oxalic acid as a reagent for isolating tubercle bacilli and a study of the growth of acid fast nonpathogens on different mediums with their reaction to chemical reagents. J Lab Clin Med. 1930, 15: 348-369."_x000D_
), journal.title = c("Lancet Infect Dis", "J Microbiol Methods", "Prev Vet Med", "Schweiz Arch Tierheilk", "J Appl Microbiol", "Vet Microbiol", "J Dairy Sci", "J Vet Diagn Invest", "Clin Vaccine Immunol", "Prax Pneumol", "J Vet Diagn Invest", "Dtsch Med Wochenschr", "Appl Environ Microbiol", "J Food Prot", "Vet Clin North Am Food Anim Pract", "J Am Vet Med Assoc", NA, "BMC Res Notes", "J Vet Diagn Invest", "BMC Vet Res", "Vet Microbiol", "J Vet Diagn Invest", "Prev Vet Med", "J Appl Microbiol", "Vet Microbiol", _x000D_
"Trop Anim Health Prod", "Am Rev Tuberc", "Am Rev Tuberc", "J Lab Clin Med"), volume.title = c(NA, NA, NA, NA, NA, NA, NA, NA, NA, NA, NA, NA, NA, NA, NA, NA, "Guidelines for the Bacteriological Diagnosis of Tuberculosis [in German]", NA, NA, NA, NA, NA, NA, NA, NA, NA, NA, NA, NA))</t>
  </si>
  <si>
    <t>68</t>
  </si>
  <si>
    <t>list(date = "2014-10-10", content.version = "unspecified", delay.in.days = 0, URL = "http://creativecommons.org/licenses/by/4.0")</t>
  </si>
  <si>
    <t>list(value = c("8 April 2014", "3 October 2014", "10 October 2014"), order = 1:3, name = c("received", "accepted", "first_online"), label = c("Received", "Accepted", "First Online"), group.name = c("ArticleHistory", "ArticleHistory", "ArticleHistory"), group.label = c("Article History", "Article History", "Article History"))</t>
  </si>
  <si>
    <t>2000-12-20</t>
  </si>
  <si>
    <t>10.1016/s0378-1135(00)00312-6</t>
  </si>
  <si>
    <t>269-281</t>
  </si>
  <si>
    <t>Prevalence of paratuberculosis (Johne's disease) in the Belgian cattle population</t>
  </si>
  <si>
    <t>list(given = "F", family = "Boelaert", sequence = "first")</t>
  </si>
  <si>
    <t>list(URL = c("https://api.elsevier.com/content/article/PII:S0378-1135(00)00312-6?httpAccept=text/xml", "https://api.elsevier.com/content/article/PII:S0378-1135(00)00312-6?httpAccept=text/plain"), content.type = c("text/xml", "text/plain"), content.version = c("vor", "vor"), intended.application = c("text-mining", "text-mining"))</t>
  </si>
  <si>
    <t>S0378-1135(00)00312-6</t>
  </si>
  <si>
    <t>list(date = "2000-12-20", content.version = "tdm", delay.in.days = 0, URL = "https://www.elsevier.com/tdm/userlicense/1.0/")</t>
  </si>
  <si>
    <t>10.3390/ani12040447</t>
  </si>
  <si>
    <t>2022-02-12</t>
  </si>
  <si>
    <t>447</t>
  </si>
  <si>
    <t>Herd Prevalence Estimation of Mycobacterium avium Subspecies paratuberculosis Burden in the Three Main Dairy Production Regions of Germany (PraeMAP)</t>
  </si>
  <si>
    <t>https://doi.org/10.3390/ani12040447</t>
  </si>
  <si>
    <t>&lt;jats:p&gt;On-farm environmental sampling is an effective method for herd-level diagnosis of Mycobacterium avium ssp. paratuberculosis (MAP) infection and between-herd prevalence estimation. So far, no prevalence study enrolling important livestock-farming regions has been conducted. As the structure of dairy farming differs between main livestock-farming regions in Germany, our objective was to assess the between-herd prevalence of paratuberculosis for these regions in a standardized approach. Methods: In total, 457 randomly selected dairy farms from three regions of Germany (North: 183, East: 170, South: 104) were sampled between 2017 and 2019. Environmental samples (boot-swabs, aggregate feces and/or liquid manure samples) were cultured and analyzed using an IS900-qPCR for MAP determination. Of the 457 selected farms, 94 had at least one MAP-positive environmental sample with significant differences between regions regarding the apparent (North: 12.0%, East: 40.6%, South: 2.9%) or corrected true (North: 14.8%, East: 50.1%, South: 3.6%) between-herd prevalence. In conclusion, regional differences of between-herd prevalence of paratuberculosis are substantial in Germany, indicating the need for control approaches with different aims. Taking into account regional MAP prevalence, MAP-control programs should focus on on-farm prevalence reduction or on mitigating the risk of between-herd transmission, depending on region.&lt;/jats:p&gt;</t>
  </si>
  <si>
    <t>list(given = c("Susanne", "Mette", "Amely", "Ingrid", "Esra", "Karsten"), family = c("Eisenberg", "Krieger", "Campe", "Lorenz", "Einax", "Donat"), sequence = c("first", "additional", "additional", "additional", "additional", "additional"), affiliation.name = c("Niedersächsische Tierseuchenkasse, Anstalt des öffentlichen Rechts, 30169 Hanover, Germany", "Department of Biometry, Epidemiology and Information Processing, WHO Collaborating Centre for Research and Training for Health at the Human-Animal-Environment Interface, University of Veterinary Medicine, 30559 Hanover, Germany", _x000D_
"Department of Biometry, Epidemiology and Information Processing, WHO Collaborating Centre for Research and Training for Health at the Human-Animal-Environment Interface, University of Veterinary Medicine, 30559 Hanover, Germany", "Bavarian Animal Health Service, 85586 Poing, Germany", "Thüringer Tierseuchenkasse, Anstalt des Öffentlichen Rechts, 07745 Jena, Germany", NA), ORCID = c(NA, "https://orcid.org/0000-0003-3536-0236", "https://orcid.org/0000-0001-9390-759X", "https://orcid.org/0000-0003-0308-0221", _x000D_
NA, "https://orcid.org/0000-0001-5376-0116"), authenticated.orcid = c(NA, FALSE, FALSE, FALSE, NA, FALSE), affiliation1.name = c(NA, NA, NA, NA, NA, "Thüringer Tierseuchenkasse, Anstalt des Öffentlichen Rechts, 07745 Jena, Germany"), affiliation2.name = c(NA, NA, NA, NA, NA, "Klinikum Veterinärmedizin, Klinik für Geburtshilfe, Gynäkologie und Andrologie der Groß- und Kleintiere mit Tierärztlicher Ambulanz, Justus-Liebig-Universität Giessen, 35390 Giessen, Germany"))</t>
  </si>
  <si>
    <t>list(URL = "https://www.mdpi.com/2076-2615/12/4/447/pdf", content.type = "unspecified", content.version = "vor", intended.application = "similarity-checking")</t>
  </si>
  <si>
    <t>list(key = c("ref_1", "ref_2", "ref_3", "ref_4", "ref_5", "ref_6", "ref_7", "ref_8", "ref_9", "ref_10", "ref_11", "ref_12", "ref_13", "ref_14", "ref_15", "ref_16", "ref_17", "ref_18", "ref_19", "ref_20", "ref_21", "ref_22", "ref_23", "ref_24", "ref_25", "ref_26", "ref_27", "ref_28", "ref_29", "ref_30", "ref_31", "ref_32", "ref_33", "ref_34", "ref_35"), doi.asserted.by = c("crossref", "crossref", "crossref", NA, "crossref", "crossref", NA, "crossref", "crossref", NA, NA, NA, NA, NA, NA, NA, "crossref", _x000D_
NA, "crossref", "crossref", NA, NA, "crossref", "crossref", "crossref", "crossref", "crossref", NA, NA, "crossref", "crossref", "crossref", "crossref", "crossref", "crossref"), first.page = c("2989", "209", "2959", "438", "269", "68", "21", NA, "125", "13", "171", "157", "52", NA, NA, "360", "485", NA, NA, "163", NA, NA, "413", "71", "1674", "275", "443", "140", "497", "234", "11218", "6250", "398", "3744", "341691"), DOI = c("10.1128/AEM.70.5.2989-3004.2004", "10.1016/j.cvfa.2017.10.011", "10.3168/jds.S0022-0302(04)73427-X", _x000D_
NA, "10.1016/S0378-1135(00)00312-6", "10.1186/s13028-014-0068-9", NA, "10.1186/s12917-019-1943-4", "10.1111/tbed.12723", NA, NA, NA, NA, NA, NA, NA, "10.1017/S002202991300040X", NA, "10.1186/s12917-017-1173-6", "10.1016/S0732-8893(98)00098-4", NA, NA, "10.1017/S0950268815000977", "10.1093/oxfordjournals.aje.a112510", "10.1017/S0950268810000385", "10.3168/jds.2014-8676", "10.1111/j.1439-0450.2004.00800.x", NA, NA, "10.1016/j.prevetmed.2012.08.006", "10.3168/jds.2018-14854", "10.3168/jds.2014-8101", _x000D_
"10.1016/j.rvsc.2013.03.014", "10.3168/jds.2015-10625", "10.4061/2011/341691"), article.title = c("Survival and Dormancy of Mycobacterium avium subsp. paratuberculosis in the Environment", "Paratuberculosis in Cattle", "The Distribution of Mycobacterium avium ssp. paratuberculosis in the Environment Surrounding Minnesota Dairy Farms", "A particular case of tuberculosis in a cow", "Prevalence of paratuberculosis (Johne’s disease) in the Belgian cattle population", "Comparison of fecal culture and F57 real-time polymerase chain reaction for the detection of Mycobacterium avium subspecies paratuberculosis in Swiss cattle herds with a history of paratuberculosis", _x000D_
"Spread of infection with Mycobacterium avium subsp.  paratuberculosis (MAP) in cattle herds in Saxony and Thuringia on herd level", NA, "Knowledge gaps that hamper prevention and control of Mycobacterium avium subspecies paratuberculosis infection", "Herd prevalence of Mycobacterium avium ssp. paratuberculosis (MAP) in Hessian dairy herds", "Two-stage control of paratuberculosis: Herd-status surveillance as the basis for operational measures to reduce the prevalence.—Experiences from Lower Saxony, Hesse, Thuringia and Tyrol", _x000D_
"Paratuberkuloseverminderung auf niedersächsischen Milchviehbetrieben", "Regionalisierung Deutschlands anhand landwirtschaftlicher Strukturdaten Regionalisation of Germany by data of agricultural structures", NA, NA, "Identifizierung von mit Mycobacterium avium ssp. paratuberculosis (MAP) infizierten Milchviehbeständen mithilfe von Umgebungskotproben Identification of Mycobacterium avium ssp. paratuberculosis infected dairy herds by environmental sampling", "Boot swabs to collect environmental samples from common locations in dairy herds for Mycobacterium avium ssp. paratuberculosis (MAP) detection", _x000D_
NA, NA, "Single PCR and nested PCR with a mimic molecule for detection of Mycobacterium avium subsp. paratuberculosis", NA, NA, "Within-herd prevalence thresholds for the detection of Mycobacterium avium subspecies paratuberculosis-positive dairy herds using boot swabs and liquid manure samples", "Estimating prevalence from the results of a screening test", "Exact confidence limits for prevalence of a disease with an imperfect diagnostic test", "Sampling location, herd size, and season influence Mycobacterium avium ssp. paratuberculosis environmental culture results", _x000D_
"Mycobacterium avium ssp. paratuberculosis-Combined Serological Testing and Classification of Individual Animals and Herds", "Investigation of serological prevalence and risk factors of paratuberculosis in dairy farms in the state of Mecklenburg-Westpommerania, Germany", "Blutserologische Untersuchungen zur Verbreitung von Mycobacterium avium spp. paratuberculosis in sächsischen Rinderbestanden", "Herd-level prevalence of Mycobacterium avium subsp. paratuberculosis infection in United States dairy herds in 2007", _x000D_
"Prevalence of Mycobacterium avium ssp. paratuberculosis infections in Canadian dairy herds", "High herd-level prevalence of Mycobacterium avium subspecies paratuberculosis in Western Canadian dairy farms, based on environmental sampling", "Is an individual calving pen better than a group calving pen for preventing transmission of Mycobacterium avium subsp paratuberculosis in calves? Results from a field trial", "Management of the calving pen is a crucial factor for paratuberculosis control in large dairy herds", _x000D_
"Long-Term Survival of Mycobacterium avium subsp. Paratuberculosis in Fecal Samples Obtained from Naturally Infected Cows and Stored at −18 °C and −70 °C"), volume = c("70", "34", "87", "21", "77", "56", "130", NA, "65", "130", "47", "74", "125", NA, NA, "124", "80", NA, NA, "33", NA, NA, "144", "107", "138", "98", "51", "117", "60", "108", "101", "97", "95", "99", "2011"), author = c("Whittington", "Fecteau", "Raizman", "Johne", "Boelaert", "Keller", "Einax", NA, "Barkema", "Noll", "Khol", _x000D_
"Eisenberg", "Merle", NA, NA, "Donat", "Eisenberg", NA, NA, "Englund", NA, NA, "Donat", "Rogan", "Reiczigel", "Wolf", "Gangl", "Hacker", "Donat", "Lombard", "Corbett", "Wolf", "Pithua", "Donat", "Raizman"), year = c("2004", "2018", "2004", "1895", "2000", "2014", "2017", NA, "2017", "2017", "2019", "2019", "2012", NA, NA, "2011", "2013", NA, NA, "1999", NA, NA, "2016", "1978", "2010", "2015", "2004", "2004", "2005", "2013", "2018", "2014", "2013", "2016", "2011"), journal.title = c("Appl. Environ. Microbiol.", _x000D_
"Vet. Clin. Food Anim. Pract.", "J. Dairy Sci.", "Dtsch. Z. Tiermed. Pathol.", "Vet. Microbiol.", "Acta Vet. Scand.", "Berl. Munch. Tierarztl. Wochenschr.", NA, "Transbound. Emerg. Dis.", "Berl. Munch. Tierarztl. Wochenschr.", "Tierärztliche Praxis Ausgabe G Großtiere Nutztiere", "Tieraerztl. Umsch.", "Berl. Munch. Tierarztl. Wochenschr.", NA, NA, "Berl. Munch. Tierarztl. Wochenschr.", "J. Dairy Res.", NA, NA, "Diagn. Microbiol. Infect. Dis.", NA, NA, "Epidemiol. Infect.", "Am. J. Epidemiol.", _x000D_
"Epidemiol. Infect.", "J. Dairy Sci.", "J. Vet. Med. Ser. B Infect. Dis. Vet. Public Health", "Berl. Munch. Tierarztl. Wochenschr.", "Tierärztl. Umsch.", "Prev. Vet. Med.", "J. Dairy Sci.", "J. Dairy Sci.", "Res. Vet. Sci.", "J. Dairy Sci.", "Vet. Med. Int."), unstructured = c(NA, NA, NA, NA, NA, NA, NA, "Whittington, R., Donat, K., Weber, M.F., Kelton, D., Nielsen, S.S., Eisenberg, S., Arrigoni, N., Juste, R., Sáez, J.L., and Dhand, N. (2019). Control of paratuberculosis: Who, why and how. A review of 48 countries. BMC Vet. Res., 15.", _x000D_
NA, NA, NA, NA, NA, "(2021, July 09). PraeRi. Available online: https://ibei.tiho-hannover.de/praeri/pages/1.", "(2021, July 09). HI-Tier. Available online: https://www.hi-tier.de.", NA, NA, "FLI (2021, July 09). Official Manual of Diagnostic Procedures. Available online: https://www.openagrar.de/rsc/viewer/openagrar_derivate_00028517/TK18-Paratuberkulose-2020-07-08.pdf?page=22.", "Hahn, N., Failing, K., Eisenberg, T., Schlez, K., Zschöck, P.-M., Donat, K., Einax, E., and Köhler, H. (2017). Evaluation of different diagnostic methods for the detection of Mycobacterium avium subsp. paratuberculosis in boot swabs and liquid manure samples. BMC Vet. Res., 13.", _x000D_
NA, "(2020). SAS, SAS Institute Inc.. version 9.4.", "Sergeant, E.S.G. (2021, March 08). Epitools Epidemiological Calculators. Available online: https://epitools.ausvet.com.au/trueprevalence.", NA, NA, NA, NA, NA, NA, NA, NA, NA, NA, NA, NA, NA))</t>
  </si>
  <si>
    <t>ani12040447</t>
  </si>
  <si>
    <t>list(date = "2022-02-12", content.version = "vor", delay.in.days = 0, URL = "https://creativecommons.org/licenses/by/4.0/")</t>
  </si>
  <si>
    <t>10.1186/s12917-023-03578-4</t>
  </si>
  <si>
    <t>2023-01-25</t>
  </si>
  <si>
    <t>Molecular and serological investigation of Hepatitis E virus in pigs slaughtered in Northwestern Italy</t>
  </si>
  <si>
    <t>&lt;jats:title&gt;Abstract&lt;/jats:title&gt;&lt;jats:sec&gt;_x000D_
                &lt;jats:title&gt;Background&lt;/jats:title&gt;_x000D_
                &lt;jats:p&gt;Hepatitis E Virus (HEV) is recently considered an emerging public health concern. HEV genotypes 1 and 2 are widely distributed and pathogenic only for humans. In contrast, HEV, genotypes 3 and 4 are observed in swine, deer, wild boars and rabbits and can also be transmitted to humans. The presence of HEV in the liver, muscle, faeces, blood, and bile was detected by real-time RT-PCR in 156 pigs belonging to twenty different farms, ranging from 1 to 8 months of age. The phylogenetic analysis was performed on the viral strain present in the positive biological matrix, with the lowest Ct. HEV-IgG and HEV-IgM in the sera were analysed by two different ELISA kits.&lt;/jats:p&gt;_x000D_
              &lt;/jats:sec&gt;&lt;jats:sec&gt;_x000D_
                &lt;jats:title&gt;Results&lt;/jats:title&gt;_x000D_
                &lt;jats:p&gt;Twenty-one pigs, i.e., 13.46% of them (21/156, 95% CI: 8.53%-19.84%), tested positive for HEV in at least one biological matrix by real-time RT-PCR, while phylogenetic analysis revealed the presence of HEV subtypes 3f and 3c. Pig serums analysed by ELISA showed an overall prevalence of 26.92% (42/156, 95% CI: 20.14%-34.60%) for HEV-IgG, whereas the 28.95% (33/114, 95% CI: 20.84%-38.19%) of them tested negative resulted positive for the HEV-IgM.&lt;/jats:p&gt;_x000D_
              &lt;/jats:sec&gt;&lt;jats:sec&gt;_x000D_
                &lt;jats:title&gt;Conclusions&lt;/jats:title&gt;_x000D_
                &lt;jats:p&gt;The faeces are the biological matrix with the highest probability of detecting HEV. The best concordance value (Kappa Kohen index) and the highest positive correlation (Phi index) were observed for the correlation between bile and liver, even when the number of positive liver samples was lower than the positive bile samples. This finding may suggest that a higher probability of HEV occurs in the bile, when the virus is present in the liver, during the stages of infection. Finally, the presence of HEV in muscle was observed in 11 pigs, usually used for the preparation of some dishes, typical of the Italian tradition, based on raw or undercooked meat. Therefore, their consumption is a possible source of infection for final consumer.&lt;/jats:p&gt;_x000D_
              &lt;/jats:sec&gt;</t>
  </si>
  <si>
    <t>list(given = c("Emanuele", "Francesca", "Angelo", "Simone", "Nicoletta", "Annalisa", "Claudio", "Laura", "Pier Luigi", "Ledi", "Loretta"), family = c("Carella", "Oberto", "Romano", "Peletto", "Vitale", "Costa", "Caruso", "Chiavacci", "Acutis", "Pite", "Masoero"), sequence = c("first", "additional", "additional", "additional", "additional", "additional", "additional", "additional", "additional", "additional", "additional"))</t>
  </si>
  <si>
    <t>list(URL = c("https://link.springer.com/content/pdf/10.1186/s12917-023-03578-4.pdf", "https://link.springer.com/article/10.1186/s12917-023-03578-4/fulltext.html", "https://link.springer.com/content/pdf/10.1186/s12917-023-03578-4.pdf"), content.type = c("application/pdf", "text/html", "application/pdf"), content.version = c("vor", "vor", "vor"), intended.application = c("text-mining", "text-mining", "similarity-checking"))</t>
  </si>
  <si>
    <t>list(key = c("3578_CR1", "3578_CR2", "3578_CR3", "3578_CR4", "3578_CR5", "3578_CR6", "3578_CR7", "3578_CR8", "3578_CR9", "3578_CR10", "3578_CR11", "3578_CR12", "3578_CR13", "3578_CR14", "3578_CR15", "3578_CR16", "3578_CR17", "3578_CR18", "3578_CR19", "3578_CR20", "3578_CR21", "3578_CR22", "3578_CR23", "3578_CR24", "3578_CR25", "3578_CR26", "3578_CR27", "3578_CR28", "3578_CR29", "3578_CR30", "3578_CR31", "3578_CR32", "3578_CR33", "3578_CR34", "3578_CR35", "3578_CR36", "3578_CR37", "3578_CR38", "3578_CR39", _x000D_
"3578_CR40", "3578_CR41", "3578_CR42", "3578_CR43", "3578_CR44"), doi.asserted.by = c("publisher", "publisher", "publisher", "publisher", "publisher", "publisher", "publisher", "publisher", "publisher", "publisher", "publisher", "publisher", "publisher", "publisher", NA, "publisher", "publisher", "publisher", "publisher", "publisher", "publisher", "publisher", "publisher", "publisher", NA, "publisher", "publisher", "publisher", "publisher", "publisher", "publisher", "publisher", "publisher", "publisher", _x000D_
"publisher", "publisher", "publisher", "publisher", "publisher", "publisher", "publisher", "publisher", "publisher", "publisher"), unstructured = c("Hoan NX, Huy PX, Sy BT, Meyer CG, Van Son T, Binh MT, Giang DP, Anh DT, Bock CT, Wang B, Tong HV, Kremsner PG, Song LH, Toan NL, Velavan TP (2019) High Hepatitis E virus (HEV) Positivity Among Domestic Pigs and Risk of HEV Infection of Individuals Occupationally Exposed to Pigs and Pork Meat in Hanoi, Vietnam. Open Forum Infect. Dis 6(9). https://doi.org/10.1093/ofid/ofz306.", _x000D_
"Mazalovska M, Varadinov M, Koynarski T, Minkov I, Teoharov P, Lomonosoff GP, Zahmanova G. Detection of Serum Antibodies to Hepatitis E Virus Based on HEV Genotype 3 ORF2 Capsid Protein Expressed in Nicotiana benthamiana. Ann Lab Med. 2016;37(4):313–9. https://doi.org/10.3343/alm.2017.37.4.313.", "Wu C, Wu X, Xia J (2020) Hepatitis E virus infection during pregnancy. Virol. J. 17(73). https://doi.org/10.1186/s12985-020-01343-9.", "EFSA Panel on Biological Hazards (BIOHAZ). Public health risks associated with hepatitis E virus (HEV) as a food-borne pathogen. EFSA J. 2017. https://doi.org/10.2903/j.efsa.2017.4886.", _x000D_
"De Sabato L, Ostanello F, De Grossi L, Marcario A, Franzetti B, Monini M, Di Bartolo I. Molecular survey of HEV infection in wild boar population in Italy Transbound Emerg. Dis. 2018;65(6):1749–56. https://doi.org/10.1111/tbed.12948.", "Pavio N, Meng XJ, Renou C. Zoonotic hepatitis E: animal reservoirs and emerging risks. Vet Res. 2010;41(6):1–14. https://doi.org/10.1051/vetres/2010018.", "Di Bartolo I, Ponterio E, Castellini L, Ostanello F, Ruggeri FM. Viral and antibody HEV prevalence in swine at slaughterhouse in Italy. Vet Microbiol. 2011;149:330–8. https://doi.org/10.1016/j.vetmic.2010.12.007.", _x000D_
"Porea D, Anita A, Demange A, Raileanu C, Oslobanu L, Anita D, Savuta G, Pavio N. Molecular detection of hepatitis E virus in wild boar population in eastern Romania. Transbound Emerg Dis. 2017;65(2):527–33. https://doi.org/10.1111/tbed.12736.", "Sarchese V, Fruci P, Palombieri A, Di Profio F, Robetto S, Ercolini C, Orusa R, Marsilio F, Martella V, Di Martino B. Molecular Identification and Characterization of a Genotype 3 Hepatitis E Virus (HEV) Strain Detected in a Wolf Faecal Sample. Italy Animals. 2021;11:3465. https://doi.org/10.3390/ani11123465.", _x000D_
"Bertrand I, Schijven JF, Sanchez G, Wyn-Jones P, Ottoson J, Morin T, Muscillo M, Verani M, Nasser A, de Roda Husman AM, Myrmel M, Sellwood J, Cook N, Gantzer C. The impact of temperature on the inactivation of enteric viruses in food and water: a review. J Appl Microbiol. 2012;112:1059–74. https://doi.org/10.1111/j.1365-2672.2012.05267.x.", "Di Profio F, Melegari I, Palombieri A, Sarchese V, Arbuatti A, Fruci P, Marsilio F, Martella V, Di Martino B (2019) High prevalence of hepatitis E virus in raw sewage in Southern Italy. Virus Res. 272: 197710. https://doi.org/10.1016/j.virusres.2019.197710.", _x000D_
"Berto A, Backer JA, Mesquita JR, Nascimento MS, Banks M, Martelli F, Ostanello F, Angeloni G, Di Bartolo I, Ruggeri FM, Vasickova P. Prevalence and transmission of hepatitis E virus in domestic swine populations in different European countries. BMC Res Notes. 2012;5:190. https://doi.org/10.1186/1756-0500-5-190.", "Mauceri C, Clemente GM, Castiglia P, Antonucci R, Schwarz KB (2018) Hepatitis E in Italy: a silent presence. J. Infect. Public Health. 11:1–8. https://doi.org/10.1016/j.jiph.2017.08.004", _x000D_
"Caruso C, Peletto S, Rosamilia A, Modesto P, Chiavacci L, Sona B, Balsamelli F, Ghisetti V, Acutis PL, Pezzoni G, Brocchi E, Vitale N, Masoero L. Hepatitis E virus: a cross-sectional serological and virological study in pigs and humans at 1 zoonotic risk within a high-density pig farming area. Transbound Emerg Dis. 2017;64(5):1443–53. https://doi.org/10.1111/tbed.12533.", "Veterinary information system: national database of farms. https://www.vetinfo.sanita.it. Accessed 15 October 2018.", "Chelli E, Suffredini E, De Santis P, De Medici D, Di Bella S, D’Amato S, Gucciardi F, Guercio A, Ostanello F, Perrone V, Purpari G, Scavia GS, Schembri P, Varcasia BM, Di Bartolo I (2021) Hepatitis E Virus Occurrence in Pigs Slaughtered in Italy. Animals. 11(277). https://doi.org/10.3390/ani11020277.", _x000D_
"Jothikumar N, Cromeans TL, Robertson BH, Meng XJ, Hill VR. A broadly 491 reactive one-step real-time RT-PCR assay for rapid and sensitive detection of hepatitis E virus. J Virol Methods. 2006;131:65–71. https://doi.org/10.1016/j.jviromet.2005.07.004.", "Lu L, Li C, Hagedorn CH. Phylogenetic analysis of global hepatitis E virus sequences: Genetic diversity subtypes and zoonosis. Rev Med Virol. 2006;16(1):5–36. https://doi.org/10.1002/rmv.482.", "Huang FF, Haqshenas G, Guenette DK, Halbur PG, Schommer SK, Pierson FW, Toth TE, Meng XJ. Detection by reverse transcription-PCR and genetic characterization of field isolates of swine hepatitis E virus from pigs in different geographic regions of the United States. J Clin Microbiol. 2002;40(4):1326–32. https://doi.org/10.1128/JCM.40.4.1326-1332.2002.", _x000D_
"Nicot F, Jeanne N, Roulet A, Lefebvre C, Carcenac R, Manno M, Dubois M, Kamar N, Lhomme S, Abravanel F, Izopet J (2018) Diversity of Hepatitis E Virus genotype 3. Rev Med Virol. 28(5). https://doi.org/10.1002/rmv.1987.", "Shoukri MM (2003) Measures of Interobserver Agreement and Reliability. CRC press, Taylor &amp; Francis. Boca Raton, Florida. https://doi.org/10.1201/9780203502594.", "Landis JR, Koch GG. The Measurement of Observer Agreement for Categorical Data. Biometrics. 1977;33(1):159–74. https://doi.org/10.2307/2529310.", _x000D_
"Davenport EC, El-Sanhurry NA. Phi/Phimax: Review and Synthesis. Educ Psychol Measur. 1991;51(4):821–8. https://doi.org/10.1177/001316449105100403.", "Fleiss JL. Measuring nominal scale agreement among many raters. Psychol Bull. 1971;76(5):378–82. https://doi.org/10.1037/h0031619.", "Gamer M, Lemon J, Fellows L, Singh P (2019) irr: Various Coefficients of Interrater Reliability and Agreement. R package version 0.84. 1. Computer Software. CRAN. https://CRAN.R-project.org/package=irr.", "de Deus N, Seminati C, Pina S, Mateu E, Martín M, Segalès J. Detection of hepatitis E virus in liver, mesenteric lymph node, serum, bile and faeces of naturally infected pigs affected by different pathological conditions. Vet Microbiol. 2007;119:105–14. https://doi.org/10.1016/j.vetmic.2006.08.027.", _x000D_
"Le Blanc D, Poitras E, Gagné MJ, Ward P, Houde A. Hepatitis E virus load in swine organs and tissues at slaughterhouse determined by real-time RT-PCR. Int J Food Microbiol. 2010;139:206–9. https://doi.org/10.1016/j.ijfoodmicro.2010.02.016.", "Krog JS, Larsen LE, Breum SO. Tracing Hepatitis E virus in Pigs from Birth to slaughter. Front Vet Sci. 2019;6:50. https://doi.org/10.3389/fvets.2019.00050.", "Di Bartolo I, Angeloni G, Ponterio E, Ostanello F, Ruggeri FM. Detection of hepatitis E virus in pork liver sausages. Int J Food Microbiol. 2015;193:29–33. https://doi.org/10.1016/j.ijfoodmicro.2014.10.005.", _x000D_
"Crossan C, Grierson S, Thompson J, Ward A, Nunez-Garcia J, Banks M, Scobie E. Prevalence of hepatitis E virus in slaughter-age pigs in Scotland. Epidemiol Infect. 2015;143:2237–40. https://doi.org/10.1017/S0950268814003100.", "Halbur PG, Kasorndorkbua C, Gilbert C, Guenette D, Potters MB, Purcell RH, Emerson SU, Toth TE, Meng XJ. Comparative pathogenesis of infection of pigs with hepatitis E viruses recovered from a pig and a human. J Clin Microbiol. 2001;39:918–23. https://doi.org/10.1128/JCM.39.3.918-923.2001.", _x000D_
"Montesano C, Giovanetti M, Ciotti M, Cella E, Lo Presti A, Grifoni A, Zehender G, Angeletti S, Ciccozzi M (2016) Hepatitis E virus circulation in Italy: Phylogenetic and evolutionary analysis. Hepat monthly. 16(3). https://doi.org/10.5812/hepatmon.31951.", "Pavia G, Gioffre A, Pirolo M, Visaggio D, Clausi MT, Gherardi M, Samele P, Ciambrone L, Di Natale R, Spatari G, Visca P, Casalinuovo F (2021) Seroprevalence and phylogenetic characterization of hepatitis E virus in pig farms in Southern Italy. Prev. Vet. Med. 194:105448. https://doi.org/10.1016/j.prevetmed.2021.105448.", _x000D_
"Vina-Rodriguez A, Schlosser J, Becher D, Kaden V, Groschup MH, Eiden M. Hepatitis E virus genotype 3 diversity: phylogenetic analysis and presence of subtype 3b in wild boar in Europe. Viruses. 2015;7:2704–26. https://doi.org/10.3390/v7052704.", "Caruso C, Modesto P, Bertolini S, Peletto S, Acutis PL, Dondo A, Robetto S, Mignone W, Orusa R, Ru G, Masoero L. Serological and virological survey of hepatitis E virus in wild boar populations in northwestern Italy: detection of HEV subtypes 3e and 3f. Arch Virol. 2015;160:153–60. https://doi.org/10.1007/s00705-014-2246-5.", _x000D_
"Aprea G, Amoroso M, Di Bartolo I, D’Alessio N, Di Sabatino D, Boni A, Cioffi B, D’Angelantonio D, Scattolini S, De Sabato L, Cotturone G, Pomilio F, Migliorati G, Galiero G, Fusco G. Molecular detection and phylogenetic analysis of hepatitis E virus strains circulating in wild boars in south-central Italy. Transbound Emerg Dis. 2018;65:25–31. https://doi.org/10.1111/tbed.12661.", "Schlosser J, Eiden M, Vina-Rodriguez A, Fast C, Dremsek P, Lange E, Ulrich RG, Groschup MH (2014) Natural and experimental hepatitis E virus genotype 3-infection in European wild boar is transmissible to domestic pigs. Vet Res. 45(121). https://doi.org/10.1186/s13567-014-0121-8.", _x000D_
"de Deus N, Casas M, Peralta B, Nofrarìas M, Pina S, Martin M, Segalès J (2008) Hepatitis E virus infection dynamics and organic distribution in naturally infected pigs in a farrow-to-finish farm. Vet. Microbiol. 132:19–28. https://doi.org/10.1016/j.vetmic.2008.04.036.", "Boxman ILA, Verhoef L, Dop PY, Vennema H, Dirks RAM, Opsteegh M (2022) High prevalence of acute hepatitis E virus infection in pigs in Dutch slaughterhouses. Int. J. Food Microbiol. 379: 109830. https://doi.org/10.1016/j.ijfoodmicro.2022.109830.", _x000D_
"Dalton HR, Bendall R, Ijaz S, Banks M. Hepatitis E: an emerging infection in developed countries. Lancet Infect Dis. 2008;8:698–709. https://doi.org/10.1016/S1473-3099(08)70255-X.", "Galiana C, Fernandez-Barredo S, Garcıa A, Gomez MT, Perez-Gracia MT. Occupational exposure to hepatitis E virus (HEV) in swine workers. Am J Trop Med Hyg. 2008;78:1012–5.", "Garcia N, Hernández M, Gutierrez-Boada M, Valero A, Navarro A, Muñoz-Chimeno M, Fernández-Manzano A, Escobar FM, Martínez I, Bárcena C, González S, Avellón A, Eiros JM, Fongaro G, Domínguez L, Goyache J, Rodríguez-Lázaro D. Occurrence of hepatitis E virus in pigs and pork cuts and organs at the time of slaughter, Spain, 2017. Front Microbiol. 2020;10:2990. https://doi.org/10.3389/fmicb.2019.02990.", _x000D_
"Di bartolo I, Diez-Valcarce M, Vasickova P, Kralik P, Hernandez M, Angeloni G, Ostanello F, Bouwknegt M, Rodríguez-Lázaro D, Pavlik I, Ruggeri FM (2012) Virus in Pork Production Chain in Czech Republic, Italy, and Spain, 2010. Emerg. Infect. Dis. 18(8):1282-89. https://doi.org/10.3201/eid1808.111783", "Priemer G, Cierniak F, Wolf C, Ulrich RG, Groschup MH, Eiden M (2022) Co-Circulation of Different Hepatitis E Virus Genotype 3 Subtypes in Pigs andWild Boar in North-East Germany, 2019. Pathogens. 11(773). https://doi.org/10.3390/pathogens11070773."_x000D_
), DOI = c("10.1093/ofid/ofz306", "10.3343/alm.2017.37.4.313", "10.1186/s12985-020-01343-9", "10.2903/j.efsa.2017.4886", "10.1111/tbed.12948", "10.1051/vetres/2010018", "10.1016/j.vetmic.2010.12.007", "10.1111/tbed.12736", "10.3390/ani11123465", "10.1111/j.1365-2672.2012.05267.x", "10.1016/j.virusres.2019.197710", "10.1186/1756-0500-5-190", "10.1016/j.jiph.2017.08.004", "10.1111/tbed.12533", NA, "10.3390/ani11020277", "10.1016/j.jviromet.2005.07.004", "10.1002/rmv.482", "10.1128/JCM.40.4.1326-1332.2002", _x000D_
"10.1002/rmv.1987", "10.1201/9780203502594", "10.2307/2529310", "10.1177/001316449105100403", "10.1037/h0031619", NA, "10.1016/j.vetmic.2006.08.027", "10.1016/j.ijfoodmicro.2010.02.016", "10.3389/fvets.2019.00050", "10.1016/j.ijfoodmicro.2014.10.005", "10.1017/S0950268814003100", "10.1128/JCM.39.3.918-923.2001", "10.5812/hepatmon.31951", "10.1016/j.prevetmed.2021.105448", "10.3390/v7052704", "10.1007/s00705-014-2246-5", "10.1111/tbed.12661", "10.1186/s13567-014-0121-8", "10.1016/j.vetmic.2008.04.036", _x000D_
"10.1016/j.ijfoodmicro.2022.109830", "10.1016/S1473-3099(08)70255-X", "10.4269/ajtmh.2008.78.1012", "10.3389/fmicb.2019.02990", "10.3201/eid1808.111783", "10.3390/pathogens11070773"), issue = c(NA, "4", NA, NA, "6", "6", NA, "2", NA, NA, NA, NA, NA, "5", NA, NA, NA, "1", "4", NA, NA, "1", "4", "5", NA, NA, NA, NA, NA, NA, NA, NA, NA, NA, NA, NA, NA, NA, NA, NA, NA, NA, NA, NA), first.page = c(NA, "313", NA, NA, "1749", "1", "330", "527", "3465", "1059", NA, "190", NA, "1443", NA, NA, "65", "5", "1326", _x000D_
NA, NA, "159", "821", "378", NA, "105", "206", "50", "29", "2237", "918", NA, NA, "2704", "153", "25", NA, NA, NA, "698", "1012", "2990", NA, NA), volume = c(NA, "37", NA, NA, "65", "41", "149", "65", "11", "112", NA, "5", NA, "64", NA, NA, "131", "16", "40", NA, NA, "33", "51", "76", NA, "119", "139", "6", "193", "143", "39", NA, NA, "7", "160", "65", NA, NA, NA, "8", "78", "10", NA, NA), author = c(NA, "M Mazalovska", NA, "EFSA Panel on Biological Hazards (BIOHAZ)", "L De Sabato", "N Pavio", "I Di Bartolo", _x000D_
"D Porea", "V Sarchese", "I Bertrand", NA, "A Berto", NA, "C Caruso", NA, NA, "N Jothikumar", "L Lu", "FF Huang", NA, NA, "JR Landis", "EC Davenport", "JL Fleiss", NA, "N de Deus", "D Le Blanc", "JS Krog", "I Di Bartolo", "C Crossan", "PG Halbur", NA, NA, "A Vina-Rodriguez", "C Caruso", "G Aprea", NA, NA, NA, "HR Dalton", "C Galiana", "N Garcia", NA, NA), year = c(NA, "2016", NA, "2017", "2018", "2010", "2011", "2017", "2021", "2012", NA, "2012", NA, "2017", NA, NA, "2006", "2006", "2002", NA, NA, _x000D_
"1977", "1991", "1971", NA, "2007", "2010", "2019", "2015", "2015", "2001", NA, NA, "2015", "2015", "2018", NA, NA, NA, "2008", "2008", "2020", NA, NA), journal.title = c(NA, "Ann Lab Med", NA, "EFSA J", "Dis", "Vet Res", "Vet Microbiol", "Transbound Emerg Dis", "Italy Animals", "J Appl Microbiol", NA, "BMC Res Notes", NA, "Transbound Emerg Dis", NA, NA, "J Virol Methods", "Rev Med Virol", "J Clin Microbiol", NA, NA, "Biometrics", "Educ Psychol Measur", "Psychol Bull", NA, "Vet Microbiol", "Int J Food Microbiol", _x000D_
"Front Vet Sci", "Int J Food Microbiol", "Epidemiol Infect", "J Clin Microbiol", NA, NA, "Viruses", "Arch Virol", "Transbound Emerg Dis", NA, NA, NA, "Lancet Infect Dis", "Am J Trop Med Hyg", "Front Microbiol", NA, NA))</t>
  </si>
  <si>
    <t>3578</t>
  </si>
  <si>
    <t>list(DOI = "10.13039/501100003196", name = "Italian Ministry of Health", doi.asserted.by = "crossref", award1 = "IZS PLV 07/17 RC", award2 = "IZS PLV 07/17 RC", award3 = "IZS PLV 07/17 RC", award4 = "IZS PLV 07/17 RC", award5 = "IZS PLV 07/17 RC", award6 = "IZS PLV 07/17 RC", award7 = "IZS PLV 07/17 RC", award8 = "IZS PLV 07/17 RC", award9 = "IZS PLV 07/17 RC", award10 = "IZS PLV 07/17 RC", award11 = "IZS PLV 07/17 RC", id.id = "10.13039/501100003196", id.id.type = "DOI", id.asserted.by = "crossref")</t>
  </si>
  <si>
    <t>list(date = c("2023-01-25", "2023-01-25"), content.version = c("tdm", "vor"), delay.in.days = c(0, 0), URL = c("https://creativecommons.org/licenses/by/4.0", "https://creativecommons.org/licenses/by/4.0"))</t>
  </si>
  <si>
    <t>list(value = c("17 October 2022", "17 January 2023", "25 January 2023", NA, "None of the pigs were killed with the purpose to fulfil the objectives of the present study.", "Not applicable.", "The authors declare that they have no competing interests and personal relationship with other people or organisations that could inappropriately influence or bias the content of the paper."), order = c(1, 2, 3, 1, 2, 3, 4), name = c("received", "accepted", "first_online", "Ethics", "Ethics", "Ethics", "Ethics"_x000D_
), label = c("Received", "Accepted", "First Online", NA, NA, NA, NA), group.name = c("ArticleHistory", "ArticleHistory", "ArticleHistory", "EthicsHeading", "EthicsHeading", "EthicsHeading", "EthicsHeading"), group.label = c("Article History", "Article History", "Article History", "Declarations", "Ethics approval and consent to participate", "Consent for publication", "Competing interests"))</t>
  </si>
  <si>
    <t>2013-06</t>
  </si>
  <si>
    <t>10.1016/j.jviromet.2013.03.010</t>
  </si>
  <si>
    <t>11-16</t>
  </si>
  <si>
    <t>Hepatitis E virus seroprevalence of domestic pigs in Germany determined by a novel in-house and two reference ELISAs</t>
  </si>
  <si>
    <t>list(given = c("Paul", "Sebastian", "Christine", "Nicole", "Anika", "Mario", "Ralf", "Christiane", "Martin H.", "Reimar", "Andi", "Rainer G."), family = c("Dremsek", "Joel", "Baechlein", "Pavio", "Schielke", "Ziller", "Dürrwald", "Renner", "Groschup", "Johne", "Krumbholz", "Ulrich"), sequence = c("first", "additional", "additional", "additional", "additional", "additional", "additional", "additional", "additional", "additional", "additional", "additional"))</t>
  </si>
  <si>
    <t>list(URL = c("https://api.elsevier.com/content/article/PII:S0166093413000864?httpAccept=text/xml", "https://api.elsevier.com/content/article/PII:S0166093413000864?httpAccept=text/plain"), content.type = c("text/xml", "text/plain"), content.version = c("vor", "vor"), intended.application = c("text-mining", "text-mining"))</t>
  </si>
  <si>
    <t>list(key = c("10.1016/j.jviromet.2013.03.010_bib0005", "10.1016/j.jviromet.2013.03.010_bib0010", "10.1016/j.jviromet.2013.03.010_bib0015", "10.1016/j.jviromet.2013.03.010_bib0020", "10.1016/j.jviromet.2013.03.010_bib0025", "10.1016/j.jviromet.2013.03.010_bib0030", "10.1016/j.jviromet.2013.03.010_bib0035", "10.1016/j.jviromet.2013.03.010_bib0040", "10.1016/j.jviromet.2013.03.010_bib0045", "10.1016/j.jviromet.2013.03.010_bib0050", "10.1016/j.jviromet.2013.03.010_bib0055", "10.1016/j.jviromet.2013.03.010_bib0060", _x000D_
"10.1016/j.jviromet.2013.03.010_bib0065", "10.1016/j.jviromet.2013.03.010_bib0070", "10.1016/j.jviromet.2013.03.010_bib0075", "10.1016/j.jviromet.2013.03.010_bib0080", "10.1016/j.jviromet.2013.03.010_bib0085", "10.1016/j.jviromet.2013.03.010_bib0090", "10.1016/j.jviromet.2013.03.010_bib0095", "10.1016/j.jviromet.2013.03.010_bib0100", "10.1016/j.jviromet.2013.03.010_bib0105", "10.1016/j.jviromet.2013.03.010_bib0110", "10.1016/j.jviromet.2013.03.010_bib0115", "10.1016/j.jviromet.2013.03.010_bib0120", _x000D_
"10.1016/j.jviromet.2013.03.010_bib0125", "10.1016/j.jviromet.2013.03.010_bib0130", "10.1016/j.jviromet.2013.03.010_bib0135", "10.1016/j.jviromet.2013.03.010_bib0140", "10.1016/j.jviromet.2013.03.010_bib0145", "10.1016/j.jviromet.2013.03.010_bib0150", "10.1016/j.jviromet.2013.03.010_bib0155", "10.1016/j.jviromet.2013.03.010_bib0160", "10.1016/j.jviromet.2013.03.010_bib0165", "10.1016/j.jviromet.2013.03.010_bib0170", "10.1016/j.jviromet.2013.03.010_bib0175", "10.1016/j.jviromet.2013.03.010_bib0180", _x000D_
"10.1016/j.jviromet.2013.03.010_bib0185", "10.1016/j.jviromet.2013.03.010_bib0190", "10.1016/j.jviromet.2013.03.010_bib0195", "10.1016/j.jviromet.2013.03.010_bib0200", "10.1016/j.jviromet.2013.03.010_bib0205", "10.1016/j.jviromet.2013.03.010_bib0210", "10.1016/j.jviromet.2013.03.010_bib0215", "10.1016/j.jviromet.2013.03.010_bib0220", "10.1016/j.jviromet.2013.03.010_bib0230", "10.1016/j.jviromet.2013.03.010_bib0235", "10.1016/j.jviromet.2013.03.010_bib0245"), doi.asserted.by = c("crossref", "crossref", _x000D_
"crossref", "crossref", "crossref", "crossref", "crossref", "crossref", "crossref", "crossref", "crossref", "crossref", NA, "crossref", "crossref", "crossref", "crossref", "crossref", "crossref", "crossref", "crossref", "crossref", "crossref", "crossref", "crossref", "crossref", "crossref", "crossref", NA, "crossref", "crossref", "crossref", "crossref", "crossref", "crossref", NA, "crossref", NA, "crossref", "crossref", "crossref", "crossref", "crossref", "crossref", "crossref", "crossref", "crossref"_x000D_
), first.page = c("270", "2218", "187", "353", "5153", "116", "e22412", "334", "825", "784", "189", "9134", "851", "1654", "317", "4197", "947", "1452", "750", "84", "818", "239", "1268", "2830", "1355", "944", "203", "23", "1021", "59", "646", "46", "384", "2216", "90", NA, "1369", NA, "58", "500", "613", "120", "10266", "371", "647", "655", "2351"), DOI = c("10.1016/j.vetmic.2009.06.032", "10.1002/hep.24674", "10.1016/j.vetmic.2009.12.011", "10.4103/0255-0857.90158", "10.1128/AEM.00436-12", "10.1016/j.virusres.2011.03.019", _x000D_
"10.1371/journal.pone.0022412", "10.1002/jmv.1890400414", "10.1086/655898", "10.1097/MEG.0b013e3282f5195a", "10.1007/s00430-011-0221-2", "10.1128/JVI.00800-12", NA, "10.3201/eid1810.111756", "10.1128/JCM.01466-09", "10.1128/JCM.40.11.4197-4202.2002", "10.1016/j.meegid.2012.02.021", "10.3201/eid1609.100444", "10.1099/vir.0.016584-0", "10.1016/j.virusres.2011.06.006", "10.1016/0002-9343(80)90200-4", "10.1007/s00430-011-0210-5", "10.3201/eid1808.120070", "10.1099/vir.0.034835-0", "10.1007/s00284-010-9863-3", _x000D_
"10.1086/378074", "10.1006/viro.2001.1093", "10.1016/j.virusres.2011.01.016", NA, "10.1016/j.virusres.2011.03.015", "10.1002/jmv.21116", "10.1051/vetres/2010018", "10.1128/JVI.01854-08", "10.3201/eid1712.110482", "10.1002/jmv.1890410118", NA, "10.3201/eid1808.111659", NA, "10.1186/1743-422X-6-58", "10.1016/j.jhep.2011.06.021", "10.1016/j.trstmh.2012.07.004", "10.1016/0042-6822(91)90760-9", "10.1073/pnas.1101309108", "10.1016/S0140-6736(03)14025-1", "10.4269/ajtmh.2011.10-0456", "10.1089/fpd.2012.1141", _x000D_
"10.1099/vir.0.19242-0"), article.title = c("High HEV presence in four different wild boar populations in East and West Germany", "Hepatitis E", "Prevalence of Hepatitis E virus-specific antibodies in sera of German domestic pigs estimated by using different assays", "Transfusion-transmitted hepatitis E: is screening warranted?", "Thermal inactivation of infectious hepatitis E virus in experimentally contaminated food", "A novel member of the family Hepeviridae from cutthroat trout (Oncorhynchus clarkii)", _x000D_
"The hepatitis E virus ORF3 protein regulates the expression of liver-specific genes by modulating localization of hepatocyte nuclear factor 4", "Detection of IgA class antibody to hepatitis E virus in serum samples from patients with hepatitis E virus infection", "Pig liver sausage as a source of hepatitis E virus transmission to humans", "Autochthonous hepatitis E in Southwest England: natural history, complications and seasonal variation, and hepatitis E virus IgG seroprevalence in blood donors, the elderly and patients with chronic liver disease", _x000D_
"Seroprevalence study in forestry workers from eastern Germany using novel genotype 3- and rat hepatitis E virus-specific immunoglobulin G ELISAs", "Bats worldwide carry hepatitis E virus-related viruses that form a putative novel genus within the family Hepeviridae", "Hepevirus", "Hepatitis E virus seroprevalence among adults, Germany", "Prevalence of hepatitis E virus in Chinese blood donors", "Heterogeneity and seroprevalence of a newly identified avian hepatitis e virus from chickens in the United States", _x000D_
"Rat hepatitis E virus: geographical clustering within Germany and serological detection in wild Norway rats (Rattus norvegicus)", "Novel hepatitis E virus genotype in Norway rats, Germany", "Detection of a novel hepatitis E-like virus in faeces of wild rats using a nested broad-spectrum RT-PCR", "Serological diagnostics of hepatitis E virus infection", "Study of an epidemic of non-A non-B hepatitis. Possibility of another human hepatitis virus distinct from post-transfusion non-A, non-B type", "Prevalence of hepatitis E virus-specific antibodies in humans with occupational exposure to pigs", _x000D_
"Hepatitis E virus genotype 3 in wild rats, United States", "Characterization of self-assembled virus-like particles of rat hepatitis E virus generated by recombinant baculoviruses", "RNA interference induces effective inhibition of mRNA accumulation and protein expression of SHEV ORF3 gene in vitro", "Severe hepatitis E virus infection after ingestion of uncooked liver from a wild boar", "Identification and characterization of the neutralization epitope(s) of the hepatitis E virus", "From barnyard to food table: the omnipresence of hepatitis E virus and risk for zoonotic infection and food safety", _x000D_
"Family Hepeviridae", "Structure of hepatitis E viral particle", "Hepatitis E virus: molecular virology, clinical features, diagnosis, transmission, epidemiology, and prevention", "Zoonotic hepatitis E: animal reservoirs and emerging risks", "Deletions of the hypervariable region (HVR) in open reading frame 1 of hepatitis E virus do not abolish virus infectivity: evidence for attenuation of HVR deletion mutants in vivo", "Hepatitis E virus in rats, Los Angeles, California, USA", "Preliminary evidence that a trpE-HEV fusion protein protects cynomolgus macaques against challenge with wild-type hepatitis E virus (HEV)", _x000D_
NA, "Novel hepatitis E virus in ferrets, the Netherlands", NA, "Detection of hepatitis E virus in wild boars of rural and urban regions in Germany and whole genome characterization of an endemic strain", "Liver transplant from a donor with occult HEV infection induced chronic hepatitis and cirrhosis in the recipient", "Protective role of humoral immune responses during an outbreak of hepatitis E in Egypt", "Hepatitis E virus (HEV): molecular cloning and sequencing of the full-length viral genome", _x000D_
"Structural basis for the neutralization and genotype specificity of hepatitis E virus", "Zoonotic transmission of hepatitis E virus from deer to human beings", "Hepatitis E virus infections in swine and swine handlers in Vellore Southern India", "Detection of IgM and IgG against hepatitis E virus in serum and meat juice samples from pigs at slaughter in Bavaria, Germany", "Sporadic acute or fulminant hepatitis E in Hokkaido, Japan, may be food-borne, as suggested by the presence of hepatitis E virus in pig liver as food"_x000D_
), volume = c("139", "54", "144", "29", "78", "158", "6", "40", "202", "20", "201", "86", NA, "18", "48", "40", "12", "16", "91", "161", "68", "201", "18", "92", "62", "188", "288", "161", NA, "161", "80", "41", "83", "17", "41", NA, "18", NA, "6", "56", "106", "185", "108", "362", "84", "9", "84"), author = c("Adlhoch", "Aggarwal", "Baechlein", "Bajpai", "Barnaud", "Batts", "Chandra", "Chau", "Colson", "Dalton", "Dremsek", "Drexler", "Emerson", "Faber", "Guo", "Huang", "Johne", "Johne", "Johne", _x000D_
"Khudyakov", "Khuroo", "Krumbholz", "Lack", "Li", "Liu", "Matsuda", "Meng", "Meng", "Meng", "Mori", "Mushahwar", "Pavio", "Pudupakam", "Purcell", "Purdy", "Development Core Team", "Raj", NA, "Schielke", "Schlosser", "Shata", "Tam", "Tang", "Tei", "Vivek", "Wacheck", "Yazaki"), year = c("2009", "2011", "2010", "2011", "2012", "2011", "2011", "1993", "2010", "2008", "2012", "2012", "2004", "2012", "2010", "2002", "2012", "2010", "2010", "2011", "1980", "2012", "2012", "2011", "2011", "2003", "2001", _x000D_
"2011", "2012", "2011", "2008", "2010", "2009", "2011", "1993", "2011", "2012", NA, "2009", "2012", "2012", "1991", "2011", "2003", "2011", "2012", "2003"), journal.title = c("Vet. Microbiol.", "Hepatology", "Vet. Microbiol.", "Indian J. Med. Microbiol.", "Appl. Environ. Microbiol.", "Virus Res.", "PLoS One", "J. Med. Virol.", "J. Infect. Dis.", "Eur. J. Gastroenterol. Hepatol.", "Med. Microbiol. Immunol.", "J. Virol.", NA, "Emerg. Infect. Dis.", "J. Clin. Microbiol.", "J. Clin. Microbiol.", "Infect. Genet. Evol.", _x000D_
"Emerg. Infect. Dis.", "J. Gen. Virol.", "Virus Res.", "Am. J. Med.", "Med. Microbiol. Immunol.", "Emerg. Infect. Dis.", "J. Gen. Virol.", "Curr. Microbiol.", "J. Infect. Dis.", "Virology", "Virus Res.", NA, "Virus Res.", "J. Med. Virol.", "Vet. Res.", "J. Virol.", "Emerg. Infect. Dis.", "J. Med. Virol.", NA, "Emerg. Infect. Dis.", NA, "Virol. J.", "J. Hepatol.", "Trans. R. Soc. Trop. Med. Hyg.", "Virology", "Proc. Natl. Acad. Sci. USA", "Lancet", "Am. J. Trop. Med. Hyg.", "Foodborne Pathog. Dis.", _x000D_
"J. Gen. Virol."), issue = c(NA, NA, NA, NA, NA, NA, "7", NA, NA, NA, NA, NA, NA, NA, NA, NA, NA, NA, NA, NA, NA, NA, NA, NA, NA, NA, NA, NA, NA, NA, NA, NA, NA, NA, NA, NA, NA, NA, NA, NA, "10", NA, NA, NA, NA, NA, NA), series.title = c(NA, NA, NA, NA, NA, NA, NA, NA, NA, NA, NA, NA, "Virus Taxonomy, VIIIth Report of the ICTV", NA, NA, NA, NA, NA, NA, NA, NA, NA, NA, NA, NA, NA, NA, NA, "Virus Taxonomy, Ninth Report of the ICTV", NA, NA, NA, NA, NA, NA, "R: a language and environment for statistical computing.", _x000D_
NA, NA, NA, NA, NA, NA, NA, NA, NA, NA, NA), unstructured = c(NA, NA, NA, NA, NA, NA, NA, NA, NA, NA, NA, NA, NA, NA, NA, NA, NA, NA, NA, NA, NA, NA, NA, NA, NA, NA, NA, NA, NA, NA, NA, NA, NA, NA, NA, NA, NA, "Robert Koch-Institut. SurvStat, http://www3.rki.de/SurvStat. Data from 2/1/2013.", NA, NA, NA, NA, NA, NA, NA, NA, NA))</t>
  </si>
  <si>
    <t>S0166093413000864</t>
  </si>
  <si>
    <t>list(date = "2013-06-01", content.version = "tdm", delay.in.days = 0, URL = "https://www.elsevier.com/tdm/userlicense/1.0/")</t>
  </si>
  <si>
    <t>10.3390/ani11113050</t>
  </si>
  <si>
    <t>2021-10-25</t>
  </si>
  <si>
    <t>3050</t>
  </si>
  <si>
    <t>Screening of Swiss Pig Herds for Hepatitis E Virus: A Pilot Study</t>
  </si>
  <si>
    <t>https://doi.org/10.3390/ani11113050</t>
  </si>
  <si>
    <t>&lt;jats:p&gt;Hepatitis E virus (HEV) is an important cause of acute hepatitis in humans worldwide. In industrialised countries, most infections are caused by the zoonotic genotype 3. The main reservoir was found in pigs, with fattening pigs as the main shedders. The aim of this study was to establish a screening tool to detect HEV in pig farms. HEV-positive samples were sequenced using Sanger sequencing. First, different sample materials, including floor swabs, slurry, dust swabs and faeces were tested for HEV. Floor swabs turned out to give the best results and, in the form of sock swabs, were used for the screening of Swiss pig herds. A total of 138 pig farms were tested, with a focus on fattening pigs. Overall, 81 farms (58.8%) were HEV positive. Most sequences belonged to subtype 3h, in which they formed a specific cluster (Swiss cluster). In addition, subtype 3l and two unassigned sequences were detected. As a conclusion, sock swabs were found to be a helpful tool to screen pig herds for HEV and establish a sequence collection that may enable molecular epidemiology and support outbreak investigation and prevention.&lt;/jats:p&gt;</t>
  </si>
  <si>
    <t>list(ORCID = c("https://orcid.org/0000-0002-9914-4615", NA, NA, "https://orcid.org/0000-0002-0799-8083"), authenticated.orcid = c(FALSE, NA, NA, FALSE), given = c("Julia", "Isabelle", "Xaver", "Claudia"), family = c("Lienhard", "Vonlanthen-Specker", "Sidler", "Bachofen"), sequence = c("first", "additional", "additional", "additional"), affiliation.name = c("Institute of Virology, Vetsuisse Faculty, University of Zurich, 8057 Zurich, Switzerland", "Institute of Virology, Vetsuisse Faculty, University of Zurich, 8057 Zurich, Switzerland", _x000D_
"Division of Swine Medicine, Department of Farm Animals, Vetsuisse Faculty, University of Zurich, 8057 Zurich, Switzerland", "Institute of Virology, Vetsuisse Faculty, University of Zurich, 8057 Zurich, Switzerland"))</t>
  </si>
  <si>
    <t>list(URL = "https://www.mdpi.com/2076-2615/11/11/3050/pdf", content.type = "unspecified", content.version = "vor", intended.application = "similarity-checking")</t>
  </si>
  <si>
    <t>list(key = c("ref_1", "ref_2", "ref_3", "ref_4", "ref_5", "ref_6", "ref_7", "ref_8", "ref_9", "ref_10", "ref_11", "ref_12", "ref_13", "ref_14", "ref_15", "ref_16", "ref_17", "ref_18", "ref_19", "ref_20", "ref_21", "ref_22", "ref_23", "ref_24", "ref_25", "ref_26", "ref_27", "ref_28", "ref_29", "ref_30", "ref_31", "ref_32", "ref_33", "ref_34", "ref_35", "ref_36", "ref_37", "ref_38", "ref_39", "ref_40", "ref_41", "ref_42", "ref_43", "ref_44", "ref_45", "ref_46", "ref_47", "ref_48", "ref_49", "ref_50", _x000D_
"ref_51", "ref_52", "ref_53"), doi.asserted.by = c("crossref", "crossref", "crossref", "crossref", "crossref", NA, "crossref", "crossref", "crossref", "crossref", "crossref", "crossref", "crossref", NA, "crossref", "crossref", "crossref", "crossref", "crossref", "crossref", "crossref", "crossref", "crossref", "crossref", "crossref", "crossref", "crossref", "crossref", "crossref", "crossref", "crossref", "crossref", "crossref", "crossref", NA, "crossref", "crossref", "crossref", "crossref", "crossref", _x000D_
"crossref", "crossref", "crossref", "crossref", "crossref", "crossref", "crossref", "crossref", "crossref", "crossref", "crossref", "crossref", "crossref"), first.page = c("2645", "1112", "539", "23", "78", NA, "3092", "1662", "752", "1700616", "102", "5047", "462", "27", "9860", "1405", "31", "47", "655", "407", "27", "537", "1483", "537", "e1987", "634430", "e00345-17", "e00888-17", "e00113-18", "692", "1023", "49", "447", "1800407", NA, "65", "157", "225", "235", "1547", NA, "272", "313", "548", _x000D_
"477", "3189", "1314", NA, "110", "2704", "410", "645", NA), DOI = c("10.1099/jgv.0.000940", "10.1128/JCM.02002-09", "10.1146/annurev-virology-031413-085359", "10.1016/j.virusres.2011.01.016", "10.1186/s13567-017-0483-9", NA, "10.1111/trf.12733", "10.1111/trf.13028", "10.1111/jvh.12868", "10.2807/1560-7917.ES.2018.23.35.1700616", "10.1186/1297-9716-44-102", "10.1128/JCM.42.11.5047-5052.2004", "10.1177/104063870601800506", NA, "10.1073/pnas.94.18.9860", "10.1007/s007050050384", "10.1186/s13567-017-0436-3", _x000D_
"10.1016/j.vetmic.2008.04.028", "10.1089/fpd.2012.1141", "10.1016/j.vetmic.2014.06.004", "10.1016/j.vetmic.2010.08.010", "10.1111/zph.12103", "10.4315/0362-028X.JFP-12-058", "10.1099/jgv.0.000393", "10.1002/rmv.1987", "10.3389/fmicb.2020.634430", "10.1128/genomeA.00345-17", "10.1128/genomeA.00888-17", "10.1128/genomeA.00113-18", "10.1099/jgv.0.001435", "10.1016/j.jhep.2019.01.025", "10.1016/j.virusres.2015.09.012", "10.1136/vr.104072", "10.2807/1560-7917.ES.2019.24.10.1800407", NA, "10.1016/j.jviromet.2005.07.004", _x000D_
"10.1016/j.jviromet.2012.07.027", "10.1016/j.ijfoodmicro.2017.06.029", "10.1177/1040638720982630", "10.1093/molbev/msy096", "10.1371/journal.pone.0108277", "10.1136/vr.105840", "10.1016/j.prevetmed.2015.04.015", "10.1637/11224-063015-ResNote.1", "10.1016/j.cimid.2012.04.004", "10.1099/vir.0.80248-0", "10.1111/tbed.13153", "10.3390/v11070653", "10.3201/eid1501.080296", "10.3390/v7052704", "10.1007/s12560-019-09393-1", "10.1007/s00705-016-3135-x", "10.1093/clinchem/hvab186"), article.title = c("ICTV Virus Taxonomy Profile: Hepeviridae", _x000D_
"Hepatitis E Virus (HEV) strains in serum samples can replicate efficiently in cultured cells despite the coexistence of HEV antibodies: Characterization of HEV virions in blood circulation", "Naked Viruses That Aren’t Always Naked: Quasi-Enveloped Agents of Acute Hepatitis", "From barnyard to food table: The omnipresence of hepatitis E virus and risk for zoonotic infection and food safety", "Recent knowledge on hepatitis E virus in Suidae reservoirs and transmission routes to human", NA, "Past and present of hepatitis E in the Netherlands", _x000D_
"Declining prevalence of hepatitis E antibodies among Danish blood donors", "Hepatitis E virus seroprevalence, seroincidence and seroreversion in the German adult population", "Current hepatitis E virus seroprevalence in Swiss blood donors and apparent decline from 1997 to 2016", "Direct contact and environmental contaminations are responsible for HEV transmission in pigs", "Routes of transmission of swine hepatitis E virus in pigs", "Detection of hepatitis E virus shedding in feces of pigs at different stages of production using reverse transcription-polymerase chain reaction", _x000D_
"Molecular characterization of hepatitis E virus detected in swine farms in the province of Quebec", "A novel virus in swine is closely related to the human hepatitis E virus", "Experimental infection of pigs with the newly identified swine hepatitis E virus (swine HEV), but not with human strains of HEV", "From the epidemiology of hepatitis E virus (HEV) within the swine reservoir to public health risk mitigation strategies: A comprehensive review", "Widespread diffusion of genotype 3 hepatitis E virus among farming swine in Northern Italy", _x000D_
"Detection of IgM and IgG against hepatitis E virus in serum and meat juice samples from pigs at slaughter in Bavaria, Germany", "Estimation of hepatitis E virus (HEV) pig seroprevalence using ELISA and Western blot and comparison between human and pig HEV sequences in Belgium", "Longitudinal study of hepatitis E virus infection in Spanish farrow-to-finish swine herds", "Seroprevalence of hepatitis E virus in domestic pigs and wild boars in Switzerland", "Seroprevalence of anti-hepatitis E virus and anti-Salmonella antibodies in pigs at slaughter in Switzerland", _x000D_
"Proposed reference sequences for hepatitis E virus subtypes", "Diversity of hepatitis E virus genotype 3", "Classification of the Zoonotic Hepatitis E Virus Genotype 3 Into Distinct Subgenotypes", "Identification of a Novel Hepatitis E Virus Genotype 3 Strain Isolated from a Chronic Hepatitis E Virus Infection in a Kidney Transplant Recipient in Switzerland", "Complete Genome Sequences of Two Swiss Hepatitis E Virus Isolates from Human Stool and Raw Pork Sausage", "Complete Genome Sequence of a Swiss Hepatitis E Virus Isolate from the Liver of a Fattening Pig", _x000D_
"Update: Proposed reference sequences for subtypes of hepatitis E virus (species Orthohepevirus A)", "Rabbit HEV in immunosuppressed patients with hepatitis E acquired in Switzerland", "A nationwide database linking information on the hosts with sequence data of their virus strains: A useful tool for the eradication of bovine viral diarrhea (BVD) in Switzerland", "Analysis of bovine viral diarrhoea virus: Biobank and sequence database to support eradication in Scotland", "HEVnet: A One Health, collaborative, interdisciplinary network and sequence data repository for enhanced hepatitis E virus molecular typing, characterisation and epidemiological investigations", _x000D_
NA, "A broadly reactive one-step real-time RT-PCR assay for rapid and sensitive detection of hepatitis E virus", "Minor groove binder modification of widely used TaqMan probe for hepatitis E virus reduces risk of false negative real-time PCR results", "Porcine blood used as ingredient in meat productions may serve as a vehicle for hepatitis E virus transmission", "Implementation of next-generation sequencing for virus identification in veterinary diagnostic laboratories", "MEGA X: Molecular Evolutionary Genetics Analysis across Computing Platforms", _x000D_
NA, "Evaluation of a non-invasive screening approach to determine hepatitis E virus status of pig farms", "Clinical utility and performance of sock sampling in weaner pig diarrhoea", "Validation of Single and Pooled Manure Drag Swabs for the Detection of Salmonella Serovar Enteritidis in Commercial Poultry Houses", "HEV infection in swine from Eastern Brazilian Amazon: Evidence of co-infection by different subtypes", "Evidence for hepatitis E virus quasispecies", "Hepatitis E virus strains infecting Swedish domestic pigs are unique for each pig farm and remain in the farm for at least 2 years", _x000D_
NA, "Hepatitis E virus genotype 3 diversity, France", "Hepatitis E virus genotype 3 diversity: Phylogenetic analysis and presence of subtype 3b in wild boar in Europe", "Screening and Molecular Characterization of Hepatitis E Virus in Slaughter Pigs in Serbia", "The effect of phylogenetic signal reduction on genotyping of hepatitis E viruses of the species Orthohepevirus A", NA), volume = c("98", "48", "1", "161", "48", NA, "54", "55", "25", "23", "44", "42", "18", "72", "94", "143", "48", "132", _x000D_
"9", "172", "148", "61", "75", "97", "28", "11", "5", "5", "6", "101", "70", "218", "180", "24", NA, "131", "186", "257", "33", "35", NA, "187", "120", "59", "35", "85", "66", NA, "15", "7", "11", "162", NA), author = c("Purdy", "Takahashi", "Feng", "Meng", "Pavio", NA, "Hogema", "Holm", "Faber", "Niederhauser", "Andraud", "Kasorndorkbua", "Galiana", "Ward", "Meng", "Meng", "Salines", "Martelli", "Wacheck", "Thiry", "Casas", "Burri", "Wacheck", "Smith", "Nicot", "Nicot", "Wang", "Kubacki", "Wist", _x000D_
"Smith", "Sahli", "Stalder", "Russell", "Mulder", NA, "Jothikumar", "Garson", "Boxman", "Kubacki", "Kumar", NA, "Risalde", "Pedersen", "Kinde", "Soares", "Grandadam", "Wang", NA, "Mansuy", "Schlosser", "Velebit", "Purdy", NA), year = c("2017", "2010", "2014", "2011", "2017", NA, "2014", "2015", "2018", "2018", "2013", "2004", "2006", "2008", "1997", "1998", "2017", "2008", "2012", "2014", "2011", "2014", "2012", "2016", "2018", "2020", "2017", "2017", "2018", "2020", "2019", "2016", "2017", "2019", _x000D_
NA, "2006", "2012", "2017", "2020", "2018", NA, "2020", "2015", "2015", "2012", "2004", "2019", NA, "2009", "2015", "2019", "2017", NA), journal.title = c("J. Gen. Virol.", "J. Clin. Microbiol.", "Annu. Rev. Virol.", "Virus Res.", "Vet. Res.", NA, "Transfusion", "Transfusion", "J. Viral Hepat.", "Euro Surveill.", "Vet. Res.", "J. Clin. Microbiol.", "J. Vet. Diagn. Investig.", "Can. J. Vet. Res.", "Proc. Natl. Acad. Sci. USA", "Arch. Virol.", "Vet. Res.", "Vet. Microbiol.", "Foodborne Pathog. Dis.", _x000D_
"Vet. Microbiol.", "Vet. Microbiol.", "Zoonoses Public Health", "J. Food Prot.", "J. Gen. Virol.", "Rev. Med. Virol.", "Front. Microbiol.", "Genome Announc.", "Genome Announc.", "Genome Announc.", "J. Gen. Virol.", "J. Hepatol.", "Virus Res.", "Vet. Rec.", "Euro Surveill.", NA, "J. Virol. Methods", "J. Virol. Methods", "Int. J. Food Microbiol.", "J. Vet. Diagn. Investig.", "Mol. Biol. Evol.", NA, "Vet. Rec.", "Prev. Vet. Med.", "Avian Dis.", "Comp. Immunol. Microbiol. Infect. Dis.", "J. Gen. Virol.", _x000D_
"Transbound. Emerg. Dis.", NA, "Emerg. Infect. Dis.", "Viruses", "Food Environ. Virol.", "Arch. Virol.", NA), unstructured = c(NA, NA, NA, NA, NA, "European Centre for Disease Prevention and Control (2017). Hepatitis E in the EU/EEA, 2005–2015, ECDC.", NA, NA, NA, NA, NA, NA, NA, NA, NA, NA, NA, NA, NA, NA, NA, NA, NA, NA, NA, NA, NA, NA, NA, NA, NA, NA, NA, NA, "Amsler, M.L. (2020). Occurrence of Escherichia Coli Non-Susceptible to Quinolones in Fecal and Environmental Samples from Pigs at Different Ages after Fluoroquinolone Treatment in Piglets or Their Dams. [DVM Thesis, University of Zurich].", _x000D_
NA, NA, NA, NA, NA, "Muhire, B.M., Varsani, A., and Martin, D.P. (2014). SDT: A virus classification tool based on pairwise sequence alignment and identity calculation. PLoS ONE, 9.", NA, NA, NA, NA, NA, NA, "Kaufmann, C., Stalder, H., Sidler, X., Renzullo, S., Gurtner, C., Grahofer, A., and Schweizer, M. (2019). Long-Term Circulation of Atypical Porcine Pestivirus (APPV) within Switzerland. Viruses, 11.", NA, NA, NA, NA, "Baylis, S.A., Adlhoch, C., Childs, L., and HEV sequencing study group (2021). An Evaluation of Hepatitis E Virus Molecular Typing Methods. Clin. Chem., accepted."_x000D_
))</t>
  </si>
  <si>
    <t>ani11113050</t>
  </si>
  <si>
    <t>list(DOI = "10.13039/501100006454", name = "Federal Food Safety and Veterinary Office", doi.asserted.by = "publisher", award = "1.18.05", id.id = "10.13039/501100006454", id.id.type = "DOI", id.asserted.by = "publisher")</t>
  </si>
  <si>
    <t>list(date = "2021-10-25", content.version = "vor", delay.in.days = 0, URL = "https://creativecommons.org/licenses/by/4.0/")</t>
  </si>
  <si>
    <t>Vector-Borne and Zoonotic Diseases</t>
  </si>
  <si>
    <t>2019-10-01</t>
  </si>
  <si>
    <t>10.1089/vbz.2018.2430</t>
  </si>
  <si>
    <t>1530-3667,1557-7759</t>
  </si>
  <si>
    <t>767-772</t>
  </si>
  <si>
    <t>Seroprevalence of Hepatitis E Virus Infection in Pigs from Southern Bulgaria</t>
  </si>
  <si>
    <t>list(given = c("Ilia", "Magdalena", "Massimo", "Roman", "Todor", "Plamen", "Kiril K.", "Krasimira", "Maria", "Liliya"), family = c("Tsachev", "Baymakova", "Ciccozzi", "Pepovich", "Kundurzhiev", "Marutsov", "Dimitrov", "Gospodinova", "Pishmisheva", "Pekova"), sequence = c("first", "additional", "additional", "additional", "additional", "additional", "additional", "additional", "additional", "additional"), affiliation.name = c("Department of Microbiology, Infectious and Parasitic Diseases, Faculty of Veterinary Medicine, Trakia University, Stara Zagora, Bulgaria.", _x000D_
"Department of Infectious Diseases, Military Medical Academy, Sofia, Bulgaria.", "Unit of Medical Statistics and Molecular Epidemiology, Universita Campus Bio-Medico di Roma, Rome, Italy.", "Department of Infectious Pathology, Hygiene, Technology and Control of Foods from Animal Origin, Faculty of Veterinary Medicine, University of Forestry, Sofia, Bulgaria.", "Department of Occupational Medicine, Faculty of Public Health, Medical University, Sofia, Bulgaria.", "Department of Microbiology, Infectious and Parasitic Diseases, Faculty of Veterinary Medicine, Trakia University, Stara Zagora, Bulgaria.", _x000D_
"Department of General and Clinical Pathology, Faculty of Veterinary Medicine, Trakia University, Stara Zagora, Bulgaria.", "Department of Microbiology, Infectious and Parasitic Diseases, Faculty of Veterinary Medicine, Trakia University, Stara Zagora, Bulgaria.", "Department of Infectious Diseases, General Hospital, Pazardzhik, Bulgaria.", "Department of Infectious Diseases, Stara Zagora University Hospital, Stara Zagora, Bulgaria."))</t>
  </si>
  <si>
    <t>list(URL = c("https://www.liebertpub.com/doi/full-xml/10.1089/vbz.2018.2430", "https://www.liebertpub.com/doi/pdf/10.1089/vbz.2018.2430"), content.type = c("application/xml", "unspecified"), content.version = c("vor", "vor"), intended.application = c("text-mining", "similarity-checking"))</t>
  </si>
  <si>
    <t>list(key = c("B1", "B2", "B3", "B4", "B5", "B6", "B7", "B8", "B9", "B10", "B11", "B12", "B13", "B14", "B15", "B16", "B17", "B19", "B20", "B21", "B22", "B23", "B24", "B25", "B26", "B27", "B28", "B29", "B30", "B31", "B32", "B33", "B34", "B35", "B36", "B37", "B38", "B39", "B40", "B41", "B42", "B43", "B44", "B45", "B46", "B47", "B49", "B50"), doi.asserted.by = c("publisher", "publisher", "publisher", "publisher", "publisher", "publisher", "publisher", "publisher", "crossref", "publisher", "publisher", _x000D_
"publisher", "publisher", "publisher", "publisher", "publisher", "crossref", "publisher", "publisher", NA, "publisher", "publisher", "publisher", "publisher", "publisher", "publisher", "publisher", "publisher", "publisher", "publisher", "publisher", NA, "publisher", "publisher", NA, NA, "publisher", "publisher", NA, NA, "publisher", "publisher", "publisher", "publisher", "publisher", "publisher", "crossref", "publisher"), DOI = c("10.1016/S0168-8278(01)00297-5", "10.1016/j.vetmic.2009.12.011", "10.1136/vr.154.8.223", _x000D_
"10.2298/SARH1602063B", "10.1051/vetres:2008017", "10.1186/1746-6148-5-7", "10.1016/j.vetmic.2010.05.002", "10.1371/journal.pone.0198045", "10.1111/zph.12103", "10.3390/v10060285", "10.1002/jmv.25296", "10.1128/JCM.43.4.1684-1688.2005", "10.1017/S0950268814003100", "10.1186/s12917-017-1208-z", "10.3201/eid2108.141995", "10.1128/JCM.39.3.918-923.2001", "10.1128/JCM.37.12.3828-3834.1999", "10.24099/vet.arhiv.170208", "10.1186/1756-0500-4-412", NA, "10.1017/S0950268816002144", "10.1053/j.gastro.2015.10.048", _x000D_
"10.1007/s00705-011-1089-6", "10.1007/s12560-010-9033-6", "10.3402/iee.v1i0.7331", "10.1002/(SICI)1096-9071(199911)59:3&lt;297::AID-JMV6&gt;3.0.CO;2-3", "10.1073/pnas.94.18.9860", "10.1292/jvms.11-0520", "10.1051/vetres/2010018", "10.2298/VSP170815159P", "10.1016/S0168-8278(00)80316-5", NA, "10.1016/j.cimid.2011.07.003", "10.4315/0362-028X.JFP-13-302", NA, NA, "10.2298/AVB0903205S", "10.1016/S0140-6736(03)14025-1", NA, NA, "10.1016/j.vetmic.2014.06.004", "10.1089/fpd.2012.1141", "10.1002/jmv.10131", "10.1002/jmv.20059", _x000D_
"10.4269/ajtmh.2002.66.384", "10.3201/eid2006.140140", "10.1128/CDLI.8.6.1213-1219.2001", "10.1002/jmv.21536"), first.page = c(NA, NA, NA, NA, NA, NA, NA, NA, "537", NA, NA, NA, NA, NA, NA, NA, "3828", NA, NA, NA, NA, NA, NA, NA, NA, NA, NA, NA, NA, NA, NA, "1001", NA, NA, "356", "309", NA, NA, "1427", "17", NA, NA, NA, NA, NA, NA, "1213", NA), volume = c(NA, NA, NA, NA, NA, NA, NA, NA, "61", NA, NA, NA, NA, NA, NA, NA, "37", NA, NA, NA, NA, NA, NA, NA, NA, NA, NA, NA, NA, NA, NA, "71", NA, NA, "64", _x000D_
"41", NA, NA, "67", "32", NA, NA, NA, NA, NA, NA, "8", NA), author = c(NA, NA, NA, NA, NA, NA, NA, NA, "Burri C", NA, NA, NA, NA, NA, NA, NA, "Hsieh SY", NA, NA, NA, NA, NA, NA, NA, NA, NA, NA, NA, NA, NA, NA, "Pishmisheva M", NA, NA, "Savuta G", "Savuta GH", NA, NA, "Teoharov P", "Teoharov P", NA, NA, NA, NA, NA, NA, "Yoo D", NA), year = c(NA, NA, NA, NA, NA, NA, NA, NA, "2014", NA, NA, NA, NA, NA, NA, NA, "1999", NA, NA, NA, NA, NA, NA, NA, NA, NA, NA, NA, NA, NA, NA, "2018", NA, NA, "2007", "2008", _x000D_
NA, NA, "2014", "1995", NA, NA, NA, NA, NA, NA, "2001", NA), journal.title = c(NA, NA, NA, NA, NA, NA, NA, NA, "Zoonoses Public Health", NA, NA, NA, NA, NA, NA, NA, "J Clin Microbiol", NA, NA, NA, NA, NA, NA, NA, NA, NA, NA, NA, NA, NA, NA, "C R Acad Bulg Sci", NA, NA, "Bull USAMV-CN", "Lucrari Stiintifice Med Vet (Timisoara)", NA, NA, "C R Acad Bulg Sci", "Infectology (Sofia)", NA, NA, NA, NA, NA, NA, "Clin Diagn Lab Immunol", NA), unstructured = c(NA, NA, NA, NA, NA, NA, NA, NA, NA, NA, NA, NA, _x000D_
NA, NA, NA, NA, NA, NA, NA, "KantalaT. Presence of hepatitis E virus (HEV) and markers for HEV infection in production swine, human patients with unexplained hepatitis, and veterinarians in Finland. PhD Thesis, University of Helsinki (Faculty of Veterinary Medicine), Helsinki, Finland, April 28, 2017.", NA, NA, NA, NA, NA, NA, NA, NA, NA, NA, NA, NA, NA, NA, NA, NA, NA, NA, NA, NA, NA, NA, NA, NA, NA, NA, NA, NA))</t>
  </si>
  <si>
    <t>list(date = "2019-10-01", content.version = "tdm", delay.in.days = 0, URL = "https://www.liebertpub.com/nv/resources-tools/text-and-data-mining-policy/121/")</t>
  </si>
  <si>
    <t>10.3390/microorganisms9040872</t>
  </si>
  <si>
    <t>2021-04-17</t>
  </si>
  <si>
    <t>872</t>
  </si>
  <si>
    <t>Occurrence of Salmonella in the Cattle Production in France</t>
  </si>
  <si>
    <t>https://doi.org/10.3390/microorganisms9040872</t>
  </si>
  <si>
    <t>&lt;jats:p&gt;Salmonella is among the most common foodborne pathogens worldwide, and can lead to acute gastroenteritis. Along with poultry, cattle production is recognized as an important source of human infection. Salmonella transmission from cattle to humans can occur through the environment, or through close contact with sick animals or their derived products. This study aimed to investigate the intestinal carriage of Salmonella spp. within French cattle production. A total of 959 cattle intestinal samples, from one of the largest French slaughterhouses, were analyzed. Isolated strains were genotyped by pulsed field gel electrophoresis (PFGE), and a sub-selection was taken by whole genome sequencing (WGS). Twenty-nine samples were positive for Salmonella spp., yielding an estimated prevalence of 3% in cattle production. Eight different Salmonella serotypes were found: Montevideo was the most prevalent (34%), followed by Mbandaka (24%) and Anatum (14%). PFGE genotyping allowed the clustering of Salmonella isolates according to their serotype. Within the clusters, some isolates presented 100% similarity. To investigate potential epidemiological links between them, WGS and core genome multilocus sequence typing (cgMLST) were used, revealing identical profiles between isolates originating from different areas and/or different animal breeds. This investigation provides new insights on Salmonella serotype epidemiology in cattle production in France.&lt;/jats:p&gt;</t>
  </si>
  <si>
    <t>list(given = c("Laetitia", "Amandine", "Louise", "Sandra", "Françoise", "Marianne"), family = c("Bonifait", "Thépault", "Baugé", "Rouxel", "Le Gall", "Chemaly"), sequence = c("first", "additional", "additional", "additional", "additional", "additional"), affiliation.name = c("Unit of Hygiene and Quality of Poultry and Pork Products, French Agency for Food, Environmental and Occupational Health and Safety (ANSES), Laboratory of Ploufragan-Plouzané-Niort Site BP 53, 22440 Ploufragan, France", "Unit of Hygiene and Quality of Poultry and Pork Products, French Agency for Food, Environmental and Occupational Health and Safety (ANSES), Laboratory of Ploufragan-Plouzané-Niort Site BP 53, 22440 Ploufragan, France", _x000D_
"Unit of Hygiene and Quality of Poultry and Pork Products, French Agency for Food, Environmental and Occupational Health and Safety (ANSES), Laboratory of Ploufragan-Plouzané-Niort Site BP 53, 22440 Ploufragan, France", "Unit of Hygiene and Quality of Poultry and Pork Products, French Agency for Food, Environmental and Occupational Health and Safety (ANSES), Laboratory of Ploufragan-Plouzané-Niort Site BP 53, 22440 Ploufragan, France", "Unit of Hygiene and Quality of Poultry and Pork Products, French Agency for Food, Environmental and Occupational Health and Safety (ANSES), Laboratory of Ploufragan-Plouzané-Niort Site BP 53, 22440 Ploufragan, France", _x000D_
"Unit of Hygiene and Quality of Poultry and Pork Products, French Agency for Food, Environmental and Occupational Health and Safety (ANSES), Laboratory of Ploufragan-Plouzané-Niort Site BP 53, 22440 Ploufragan, France"))</t>
  </si>
  <si>
    <t>list(URL = "https://www.mdpi.com/2076-2607/9/4/872/pdf", content.type = "unspecified", content.version = "vor", intended.application = "similarity-checking")</t>
  </si>
  <si>
    <t>list(key = c("ref_1", "ref_2", "ref_3", "ref_4", "ref_5", "ref_6", "ref_7", "ref_8", "ref_9", "ref_10", "ref_11", "ref_12", "ref_13", "ref_14", "ref_15", "ref_16", "ref_17", "ref_18", "ref_19", "ref_20", "ref_21", "ref_22", "ref_23", "ref_24", "ref_25", "ref_26", "ref_27", "ref_28", "ref_29", "ref_30", "ref_31", "ref_32", "ref_33", "ref_34", "ref_35", "ref_36"), unstructured = c("EFSA-ECDC (2021). The European Union One Health 2019 Zoonoses Report. EFSA J., 6406.", "WHO European Region (2017). The burden of foodborne diseases in the WHO european Region. WHO J., 1–36.", _x000D_
"Havelaar, A.H., Kirk, M.D., Torgerson, P.R., Gibb, H.J., Hald, T., Lake, R.J., Praet, N., Bellinger, D.C., de Silva, N.R., and Gargouri, N. (2015). World Health Organization Global Estimates and Regional Comparisons of the Burden of Foodborne Disease in 2010. PLoS Med., 12.", "WHO (2015). Estimates of the Global Burden of Foodborne Diseases.", NA, NA, "Salaheen, S., Sonnier, J., Kim, S.W., Haley, B.J., and van Kessel, J.A.S. (2020). Interaction of Salmonella enterica with Bovine Epithelial Cells Demonstrates Serovar-Specific Association and Invasion Patterns. Foodborne Pathog. Dis.", _x000D_
NA, NA, NA, NA, NA, NA, NA, NA, NA, NA, NA, "Afnor (2021, April 16). NF EN ISO 6579, Horizontal Method for the Detection of Salmonella spp.. Available online: https://www.boutique.afnor.org/.", "Afnor, N.F. (2007). U 47-100, Méthodes D’analyse en Santé Animale—Recherche par L’isolement et Identification de tout Sérovar ou de Sérovar(s) Spécifié(s) de Salmonelles dans L’environnement des Productions Animales, Decitre.", NA, "Afnor, N.F. (2021, April 16). EN ISO 6579-2, Microbiology of Food Animal Feed—Horizontal Method for the Detection, Enumeration and Serotyping of Salmonella—Part 2: Enumeration by a Miniaturized Most Probable Number Technique, XP CEN ISO/TS 6579-2. Available online: https://www.boutique.afnor.org/.", _x000D_
NA, NA, NA, "Alikhan, N.F., Zhou, Z., Sergeant, M.J., and Achtman, M. (2018). A genomic overview of the population structure of Salmonella. PLoS Genet., 14.", NA, "Simonsen, M., Mailund, T., and Pedersen, C.N.S. (2008, January 15–19). Rapid Neighbour-Joining. Proceedings of the 8th International Workshop on Algorithms in Bioinformatics (WABI 2008), Karlsruhe, Germany.", NA, NA, NA, NA, NA, NA, NA, NA), doi.asserted.by = c(NA, NA, "crossref", NA, "crossref", "crossref", "crossref", "crossref", "crossref", _x000D_
"crossref", "crossref", "crossref", "crossref", "crossref", "crossref", "crossref", "crossref", "crossref", NA, NA, NA, NA, "crossref", "crossref", "crossref", "crossref", "crossref", "crossref", "crossref", "crossref", "crossref", "crossref", "crossref", "crossref", "crossref", "crossref"), DOI = c(NA, NA, "10.1371/journal.pmed.1001923", NA, "10.1017/S0950268899004379", "10.1016/S0007-1935(17)37588-7", "10.1089/fpd.2019.2765", "10.1046/j.1365-2672.2003.01898.x", "10.2460/javma.2004.225.567", "10.1016/j.vetmic.2012.08.003", _x000D_
"10.3855/jidc.12087", "10.3389/fvets.2019.00102", "10.3389/fvets.2019.00184", "10.3168/jds.S0022-0302(05)73045-9", "10.1016/j.ijfoodmicro.2019.108382", "10.1016/S2221-1691(14)60199-4", "10.1007/s13197-019-04002-2", "10.1089/fpd.2011.1054", NA, NA, NA, NA, "10.1089/fpd.2006.3.59", "10.1089/fpd.2007.0090", "10.1089/cmb.2012.0021", "10.1371/journal.pgen.1007261", "10.1101/gr.232397.117", "10.1007/978-3-540-87361-7_10", "10.1086/650733", "10.1016/j.rvsc.2012.03.002", "10.1155/2018/9794869", "10.3168/jds.2009-2093", _x000D_
"10.1089/fpd.2007.0048", "10.4315/0362-028X-68.4.696", "10.3201/eid2309.170136", "10.2807/1560-7917.ES.2019.24.3.1700703"), first.page = c(NA, NA, NA, NA, "229", "225", NA, "693", "567", "1", "104", "102", "184", "3603", "108382", "1", "5317", "319", NA, NA, "1", NA, "59", "293", "455", NA, "1395", NA, "882", "1", "9794869", "3766", "87", "696", "9", "3"), article.title = c(NA, NA, NA, NA, "Host adapted serotypes of Salmonella enterica", "Bovine salmonellosis in England and Wales", NA, "The prevalence of Salmonella spp. in bovine faecal, rumen and carcass samples at a commercial abattoir", _x000D_
"Prevalence of Salmonella spp on conventional and organic dairy farms", "Review of pathogenesis and diagnostic methods of immediate relevance for epidemiology and control of Salmonella Dublin in cattle", "Outbreak investigation of septicemic salmonellosis in calves", "Prevalence and Serotype Diversity of Salmonella in Apparently Healthy Cattle: Systematic Review and Meta-Analysis of Published Studies, 2000–2017", "Corrigendum: Prevalence and Serotype Diversity of Salmonella in Apparently Healthy Cattle: Systematic Review and Meta-Analysis of Published Studies, 2000–2017", _x000D_
"Fecal prevalence and diversity of Salmonella species in lactating dairy cattle in four states", "Prevalence of Campylobacter and Salmonella in African food animals and meat: A systematic review and meta-analysis", "Bovine salmonellosis in northeast of Iran: Frequency, genetic fingerprinting and antimicrobial resistance patterns of Salmonella spp.", "Salmonella prevalence and serovar distribution in healthy slaughter sheep and cattle determined by ISO 6579 and VIDAS UP Salmonella methods", "Dynamics of Salmonella serotype shifts in an endemically infected dairy herd", _x000D_
NA, NA, "Antigenic Formulae of the Salmonella Serovars", NA, "Standardization of pulsed-field gel electrophoresis protocols for the subtyping of Escherichia coli O157:H7, Salmonella, and Shigella for PulseNet", "Pulsed-field gel electrophoresis subtyping database for foodborne Salmonella enterica serotype discrimination", "SPAdes: A new genome assembly algorithm and its applications to single-cell sequencing", NA, "GrapeTree: Visualization of core genomic relationships among 100,000 bacterial pathogens", _x000D_
NA, "The global burden of nontyphoidal Salmonella gastroenteritis", "Salmonellosis in cattle: Advantages of being an experimental model", "Prevalence and antimicrobial susceptibility profile of Salmonella serovars isolated from slaughtered cattle in Addis Ababa, Ethiopia", "The incidence of salmonellosis among dairy herds in the Northeastern United States", "Seasonal incidence and molecular characterization of Salmonella from dairy cows, calves, and farm environment", "Salmonella in dairy operations in the United States: Prevalence and antimicrobial drug susceptibility", _x000D_
"Epidemiology of Salmonella enterica Serotype Dublin Infections among Humans, United States, 1968–2013", "Disentangling a complex nationwide Salmonella Dublin outbreak associated with raw-milk cheese consumption, France, 2015 to 2016"), volume = c(NA, NA, NA, NA, "125", "127", NA, "94", "225", "162", "14", "6", "6", "88", "315", "4", "56", "9", NA, NA, "9", NA, "3", "4", "19", NA, "28", NA, "50", "93", "2018", "92", "5", "68", "23", "24"), author = c(NA, NA, NA, NA, "Uzzau", "Hughes", NA, "McEvoy", _x000D_
"Fossler", "Nielsen", "Guizelini", "Gutema", "Gutema", "Callaway", "Thomas", "Halimi", "Cetin", "Karns", NA, NA, "Grimont", NA, "Ribot", "Kerouanton", "Bankevich", NA, "Zhou", NA, "Majowicz", "Costa", "Ketema", "Cummings", "Pangloli", "Blau", "Harvey", "Ung"), year = c(NA, NA, NA, NA, "2000", "1971", NA, "2003", "2004", "2013", "2020", "2019", "2019", "2005", "2020", "2014", "2019", "2012", NA, NA, "2007", NA, "2006", "2007", "2012", NA, "2018", NA, "2010", "2012", "2018", "2009", "2008", "2005", _x000D_
"2017", "2019"), journal.title = c(NA, NA, NA, NA, "Epidemiol. Infect.", "Br. Vet. J.", NA, "J. Appl. Microbiol.", "J. Am. Vet. Med. Assoc.", "Vet. Microbiol.", "J. Infect. Dev. Ctries.", "Front. Vet. Sci.", "Front. Vet. Sci.", "J. Dairy Sci.", "Int. J. Food Microbiol.", "Asian Pac. J. Trop. Biomed.", "J. Food Sci. Technol.", "Foodborne Pathog. Dis.", NA, NA, "WHO Collab. Center Ref. Res. Salmonella", NA, "Foodborne Pathog. Dis.", "Foodborne Pathog. Dis.", "J. Comput. Biol.", NA, "Genome Res.", NA, _x000D_
"Clin. Infect. Dis.", "Res. Vet. Sci.", "BioMed Res. Int.", "J. Dairy Sci.", "Foodborne Pathog. Dis.", "J. Food Prot.", "Emerg. Infect. Dis.", "Eur. Surveill."))</t>
  </si>
  <si>
    <t>microorganisms9040872</t>
  </si>
  <si>
    <t>list(date = "2021-04-17", content.version = "vor", delay.in.days = 0, URL = "https://creativecommons.org/licenses/by/4.0/")</t>
  </si>
  <si>
    <t>Infection, Genetics and Evolution</t>
  </si>
  <si>
    <t>2023-09</t>
  </si>
  <si>
    <t>10.1016/j.meegid.2023.105475</t>
  </si>
  <si>
    <t>1567-1348</t>
  </si>
  <si>
    <t>105475</t>
  </si>
  <si>
    <t>Trends in Salmonella Dublin over time in Denmark from food and animal related isolates</t>
  </si>
  <si>
    <t>list(given = c("Pimlapas", "Håkan", "Rolf Sommer", "Frank M."), family = c("Leekitcharoenphon", "Vigre", "Kaas", "Aarestrup"), sequence = c("first", "additional", "additional", "additional"))</t>
  </si>
  <si>
    <t>list(URL = c("https://api.elsevier.com/content/article/PII:S1567134823000734?httpAccept=text/xml", "https://api.elsevier.com/content/article/PII:S1567134823000734?httpAccept=text/plain"), content.type = c("text/xml", "text/plain"), content.version = c("vor", "vor"), intended.application = c("text-mining", "text-mining"))</t>
  </si>
  <si>
    <t>list(key = c("10.1016/j.meegid.2023.105475_bb0005", "10.1016/j.meegid.2023.105475_bb0010", "10.1016/j.meegid.2023.105475_bb0015", "10.1016/j.meegid.2023.105475_bb0020", "10.1016/j.meegid.2023.105475_bb0025", "10.1016/j.meegid.2023.105475_bb0030", "10.1016/j.meegid.2023.105475_bb0035", "10.1016/j.meegid.2023.105475_bb0040", "10.1016/j.meegid.2023.105475_bb0045", "10.1016/j.meegid.2023.105475_bb0050", "10.1016/j.meegid.2023.105475_bb0055", "10.1016/j.meegid.2023.105475_bb0060", "10.1016/j.meegid.2023.105475_bb0065", _x000D_
"10.1016/j.meegid.2023.105475_bb0070", "10.1016/j.meegid.2023.105475_bb0075", "10.1016/j.meegid.2023.105475_bb0080", "10.1016/j.meegid.2023.105475_bb0085", "10.1016/j.meegid.2023.105475_bb0090", "10.1016/j.meegid.2023.105475_bb0095", "10.1016/j.meegid.2023.105475_bb0100", "10.1016/j.meegid.2023.105475_bb0105", "10.1016/j.meegid.2023.105475_bb0110"), series.title = c("Annual Report on Zoonoses in Denmark", "Annual Report on Zoonoses in Denmark", NA, NA, NA, NA, NA, NA, NA, NA, NA, NA, NA, NA, NA, _x000D_
NA, NA, NA, NA, NA, NA, NA), first.page = c("2017", "2021", "455", NA, "e15", "1797", "1185", "214", "e331", "307", "357", NA, NA, "1355", "2516", "1754", "2078", NA, "901", NA, "284", "774"), author = c("Anonymous", "Anonymous", "Bankevich", "Bushnell", "Croucher", "de Silva", "Drummond", "Drummond", "Gladstone", "Guindon", "Helms", "Kaas", "Kudirkiene", "Larsen", "Leekitcharoenphon", "Li", "Li", NA, "Rambaut", "Suchard", "Warnick", "Wegener"), year = c("2018", "2022", "2012", "2017", "2015", "2012", _x000D_
"2005", "2007", "2021", "2010", "2003", "2014", "2020", "2012", "2016", "2009", "2009", NA, "2018", "2018", "2006", "2003"), doi.asserted.by = c(NA, NA, "crossref", "crossref", "crossref", "crossref", "crossref", "crossref", "crossref", "crossref", "crossref", "crossref", "crossref", "crossref", "crossref", "crossref", "crossref", NA, "crossref", "crossref", "crossref", "crossref"), DOI = c(NA, NA, "10.1089/cmb.2012.0021", "10.1371/journal.pone.0185056", "10.1093/nar/gku1196", "10.1098/rsif.2011.0850", _x000D_
"10.1093/molbev/msi103", "10.1186/1471-2148-7-214", "10.1016/S2666-5247(21)00031-8", "10.1093/sysbio/syq010", "10.1136/bmj.326.7385.357", "10.1371/journal.pone.0104984", "10.1128/AEM.01894-19", "10.1128/JCM.06094-11", "10.1128/AEM.03821-15", "10.1093/bioinformatics/btp324", "10.1093/bioinformatics/btp352", NA, "10.1093/sysbio/syy032", "10.1093/ve/vey016", "10.1016/j.prevetmed.2006.08.001", "10.3201/eid0907.030024"), article.title = c(NA, NA, "SPAdes: a new genome assembly algorithm and its applications to single-cell sequencing", _x000D_
"BBMerge – accurate paired shotgun read merging via overlap", "Rapid phylogenetic analysis of large samples of recombinant bacterial whole genome sequences using Gubbins", "Inferring pandemic growth rates from sequence data", "Bayesian coalescent inference of past population dynamics from molecular sequences", "BEAST: Bayesian evolutionary analysis by sampling trees", "Emergence and dissemination of antimicrobial resistance in Escherichia coli causing bloodstream infections in Norway in 2002-17: a nationwide, longitudinal, microbial population genomic study", _x000D_
"New algorithms and methods to estimate maximum-likelihood phylogenies: assessing the performance of PhyML 3.0", "Short and long term mortality associated with foodborne bacterial gastrointestinal infections: registry based study", "Solving the problem of comparing whole bacterial genomes across different sequencing platforms", "Epidemiology of Salmonella enterica Serovar Dublin in cattle and humans in Denmark, 1996 to 2016: a retrospective whole-genome-based study", "Multilocus sequence typing of total-genome-sequenced bacteria", _x000D_
"Global genomic epidemiology of Salmonella enterica Serovar typhimurium DT104", "Fast and accurate short read alignment with Burrows–Wheeler transform", "The sequence alignment/map format and SAMtools", NA, "Posterior summarization in Bayesian Phylogenetics using tracer 1.7", "Bayesian phylogenetic and phylodynamic data integration using BEAST 1.10", "Simulation model estimates of test accuracy and predictive values for the Danish Salmonella surveillance program in dairy herds", "Salmonella Control Programs in Denmark"_x000D_
), volume = c(NA, NA, "19", "12", "43", "9", "22", "7", "2", "59", "326", "9", "86", "50", "82", "25", "25", NA, "67", "4", "77", "9"), journal.title = c(NA, NA, "J. Comput. Biol.", "PLoS One", "Nucleic Acids Res.", "J. R. Soc. Interface", "Mol. Biol. Evol.", "BMC Evol. Biol.", "The Lancet. Microbe", "Syst. Biol.", "BMJ", "PLoS One", "Appl. Environ. Microbiol.", "J. Clin. Microbiol.", "Appl. Environ. Microbiol.", "Bioinformatics", "Bioinformatics", NA, "Syst. Biol.", "Virus Evol.", "Prev. Vet. Med.", _x000D_
"Emerg. Infect. Dis."), unstructured = c(NA, NA, NA, NA, NA, NA, NA, NA, NA, NA, NA, NA, NA, NA, NA, NA, NA, "Nielsen, L., Rattenborg, E., 2011. Active surveillance and control programme for Salmonella Dublin in cattle: alternatives to acceptance of endemic infection with poor control options, in: proceedings of the International Conference on Animal Health Surveillance, Lyon, France. Published in Epidemiologie and Santé Animale, pp. 59–60.", NA, NA, NA, NA))</t>
  </si>
  <si>
    <t>S1567134823000734</t>
  </si>
  <si>
    <t>list(date = c("2023-09-01", "2023-06-28"), content.version = c("tdm", "vor"), delay.in.days = c(0, 0), URL = c("https://www.elsevier.com/tdm/userlicense/1.0/", "http://creativecommons.org/licenses/by/4.0/"))</t>
  </si>
  <si>
    <t>list(value = c("Elsevier", "Trends in Salmonella Dublin over time in Denmark from food and animal related isolates", "Infection, Genetics and Evolution", "https://doi.org/10.1016/j.meegid.2023.105475", "article", "© 2023 The Authors. Published by Elsevier B.V."), name = c("publisher", "articletitle", "journaltitle", "articlelink", "content_type", "copyright"), label = c("This article is maintained by", "Article Title", "Journal Title", "CrossRef DOI link to publisher maintained version", "Content Type", _x000D_
"Copyright"))</t>
  </si>
  <si>
    <t>2014-11</t>
  </si>
  <si>
    <t>10.1016/j.prevetmed.2014.08.016</t>
  </si>
  <si>
    <t>103-109</t>
  </si>
  <si>
    <t>Prevalence and risk factors for Coxiella burnetii (Q fever) in Dutch dairy cattle herds based on bulk tank milk testing</t>
  </si>
  <si>
    <t>list(given = c("E.", "N.", "B.", "J.L.A.", "G.", "Y.T.H.P."), family = c("van Engelen", "Schotten", "Schimmer", "Hautvast", "van Schaik", "van Duijnhoven"), sequence = c("first", "additional", "additional", "additional", "additional", "additional"))</t>
  </si>
  <si>
    <t>list(URL = c("https://api.elsevier.com/content/article/PII:S0167587714002852?httpAccept=text/xml", "https://api.elsevier.com/content/article/PII:S0167587714002852?httpAccept=text/plain"), content.type = c("text/xml", "text/plain"), content.version = c("vor", "vor"), intended.application = c("text-mining", "text-mining"))</t>
  </si>
  <si>
    <t>list(key = c("10.1016/j.prevetmed.2014.08.016_bib0005", "10.1016/j.prevetmed.2014.08.016_bib0010", "10.1016/j.prevetmed.2014.08.016_bib0015", "10.1016/j.prevetmed.2014.08.016_bib0020", "10.1016/j.prevetmed.2014.08.016_bib0025", "10.1016/j.prevetmed.2014.08.016_bib0030", "10.1016/j.prevetmed.2014.08.016_bib0035", "10.1016/j.prevetmed.2014.08.016_bib0040", "10.1016/j.prevetmed.2014.08.016_bib0045", "10.1016/j.prevetmed.2014.08.016_bib0050", "10.1016/j.prevetmed.2014.08.016_bib0055", "10.1016/j.prevetmed.2014.08.016_bib0060", _x000D_
"10.1016/j.prevetmed.2014.08.016_bib0065", "10.1016/j.prevetmed.2014.08.016_bib0070", "10.1016/j.prevetmed.2014.08.016_bib0075", "10.1016/j.prevetmed.2014.08.016_bib0080", "10.1016/j.prevetmed.2014.08.016_bib0085", "10.1016/j.prevetmed.2014.08.016_bib0090", "10.1016/j.prevetmed.2014.08.016_bib0095", "10.1016/j.prevetmed.2014.08.016_bib0100", "10.1016/j.prevetmed.2014.08.016_bib0105", "10.1016/j.prevetmed.2014.08.016_bib0110", "10.1016/j.prevetmed.2014.08.016_bib0115", "10.1016/j.prevetmed.2014.08.016_bib0120", _x000D_
"10.1016/j.prevetmed.2014.08.016_bib0125", "10.1016/j.prevetmed.2014.08.016_bib0130", "10.1016/j.prevetmed.2014.08.016_bib0135", "10.1016/j.prevetmed.2014.08.016_bib0140", "10.1016/j.prevetmed.2014.08.016_bib0145", "10.1016/j.prevetmed.2014.08.016_bib0150", "10.1016/j.prevetmed.2014.08.016_bib0155", "10.1016/j.prevetmed.2014.08.016_bib0160", "10.1016/j.prevetmed.2014.08.016_bib0165", "10.1016/j.prevetmed.2014.08.016_bib0170", "10.1016/j.prevetmed.2014.08.016_bib0175", "10.1016/j.prevetmed.2014.08.016_bib0180", _x000D_
"10.1016/j.prevetmed.2014.08.016_bib0185", "10.1016/j.prevetmed.2014.08.016_bib0190", "10.1016/j.prevetmed.2014.08.016_bib0195"), doi.asserted.by = c("crossref", "crossref", "crossref", "crossref", "crossref", "crossref", "crossref", "crossref", "crossref", "crossref", "crossref", "crossref", "crossref", "crossref", "crossref", "crossref", "crossref", "crossref", "crossref", "crossref", "crossref", "crossref", "crossref", "crossref", "crossref", "crossref", "crossref", "crossref", "crossref", "crossref", _x000D_
"crossref", "crossref", "crossref", "crossref", "crossref", "crossref", "crossref", "crossref", "crossref"), first.page = c("5", "297", "327", "291", "e28139", "13", "669", "762", "313", "507", "1231", "125", "1823", "827", "849", "1", "135", "547", "2227", "59", "619", "21", "179", "90", "79", "679", "57", "5352", "1", "668", "834", "1413", "27", "417", "69", "310", "2", "295", "279"), DOI = c("10.1186/1751-0147-52-5", "10.1016/j.vetmic.2009.07.016", "10.1051/vetres:2005010", "10.1016/j.vetmic.2011.03.007", _x000D_
"10.1371/journal.pone.0028139", "10.1186/1746-6148-7-13", "10.1136/vr.149.22.669", "10.3168/jds.2010-3439", "10.1016/j.jinf.2006.10.048", "10.1530/jrf.0.0540507", "10.1017/S0950268813001726", "10.1016/j.tim.2006.01.004", "10.1128/JCM.36.7.1823-1834.1998", "10.1051/vetres:2006038", "10.1051/vetres:2007038", "10.1016/j.vetmic.2010.10.007", "10.1016/j.tvjl.2010.12.021", "10.3168/jds.2010-3556", "10.3168/jds.2011-4943", "10.1186/1746-6148-8-59", "10.3201/eid1104.041036", "10.1017/S0950268809002854", _x000D_
"10.1089/15303660260613747", "10.1089/vbz.2005.5.90", "10.1136/vr.c6106", "10.1016/S0140-6736(06)68266-4", "10.1016/j.prevetmed.2012.05.015", "10.3168/jds.2006-815", "10.1017/S0950268810002268", "10.3201/eid1704.101562", "10.3201/eid1905.121489", "10.1017/S0950268810002530", "10.1017/S0950268811000136", "10.3201/eid2003.131111", "10.1111/j.1863-2378.2011.01421.x", "10.1136/vr.100304", "10.2807/ese.15.12.19520-en", "10.1016/S0021-9975(08)80254-X", "10.1016/S0167-5877(02)00004-1"), article.title = c("Prevalence of Coxiella burnetii antibodies in Danish dairy herds", _x000D_
"Q Fever", "Is Q fever an emerging or re-emerging zoonosis?", "Insights into the dynamics of endemic Coxiella burnetii infection in cattle by application of phase-specific ELISAs in an infected dairy herd", "Biosecurity on cattle farms: a study in north-west England", "Q fever abortions in ruminants and associated on-farm risk factors in northern Cyprus", "Influence of three types of farm management on the seroprevalence of Q fever as assessed by an indirect immunofluorescence assay", "Cow-level and herd-level risk factors for subclinical endometritis in lactating Holstein cows", _x000D_
"Q fever", "Factors influencing the fertility of a cattle population", "Coxiella burnetii seroprevalence and risk factors in sheep farmers and farm residents in The Netherlands", "Animal movements and the spread of infectious diseases", "Diagnosis of Q fever", "Shedding routes of Coxiella burnetii in dairy cows: implications for detection and control", "Coxiella burnetii shedding by dairy cows", "Prevalence of Coxiella burnetii infection in domestic ruminants: a critical review", "Coxiella burnetii associated placental lesions and infection level in parturient cows", _x000D_
"Invited review: udder health of dairy cows in automatic milking", "Invited review: the impact of automatic milking systems on dairy cow management, behavior, health, and welfare", "No indication of Coxiella burnetii infection in Norwegian farmed ruminants", "Coxiella burnetii in bulk tank milk samples, United States", "Coxiella burnetii (Q fever) seroprevalence in cattle", "Q fever in humans and animals in the United States", "Prevalence of antibodies to Coxiella burnetii among veterinary school dairy herds in the United States, 2003", _x000D_
"Prevalence of Coxiella burnetii infection in Dutch dairy herds based on testing bulk tank milk and individual samples by PCR and ELISA", "Q fever", "Factors associated with Coxiella burnetii antibody positivity in Danish dairy cows", "Comparison of Coxiella burnetii shedding in milk of dairy bovine, caprine, and ovine herds", "The Q fever epidemic in The Netherlands: history, onset, response and reflection", "Molecular epidemiology of Coxiella burnetii from ruminants in Q fever outbreak, the Netherlands", _x000D_
"Search for possible additional reservoirs for human Q fever, The Netherlands", "Prevalence of Coxiella burnetii (Q fever) antibodies in bovine serum and bulk-milk samples", "Low seroprevalence of Q fever in The Netherlands prior to a series of large outbreaks", "Coxiella burnetii seroprevalence and risk for humans on dairy cattle farms, the Netherlands, 2010–2011", "Prevalence of Coxiella burnetii in ticks after a large outbreak of Q fever", "Coxiella burnetii in bulk tank milk samples from dairy goat and dairy sheep farms in The Netherlands in 2008", _x000D_
"Q fever in the Netherlands: an update on the epidemiology and control measures", "Immunocytochemical demonstration of Coxiella burnetii antigen in the fetal placenta of naturally infected sheep and cattle", "Probability of and risk factors for introduction of infectious diseases into Dutch SPF dairy farms: a cohort study"), volume = c("52", "140", "36", "151", "7", "7", "149", "94", "54", "54", "142", "14", "36", "37", "38", "149", "190", "94", "95", "8", "11", "138", "2", "5", "168", "367", "107", _x000D_
"90", "139", "17", "19", "139", "140", "20", "59", "170", "15", "109", "54"), author = c("Agger", "Angelakis", "Arricau-Bouvery", "Bottcher", "Brennan", "Cantas", "Capuano", "Cheong", "Cutler", "De Kruif", "De Lange", "Fevre", "Fournier", "Guatteo", "Guatteo", "Guatteo", "Hansen", "Hovinen", "Jacobs", "Kampen", "Kim", "McCaughey", "McQuiston", "McQuiston", "Muskens", "Parker", "Paul", "Rodolakis", "Roest", "Roest", "Roest", "Ryan", "Schimmer", "Schimmer", "Sprong", "van den Brom", "van der Hoek", _x000D_
"van Moll", "van Schaik"), year = c("2010", "2010", "2005", "2011", "2012", "2011", "2001", "2011", "2007", "1978", "2014", "2006", "1998", "2006", "2007", "2011", "2011", "2011", "2012", "2012", "2005", "2010", "2002", "2005", "2011", "2006", "2012", "2007", "2011", "2011", "2013", "2011", "2012", "2014", "2012", "2012", "2010", "1993", "2002"), journal.title = c("Acta. Vet. Scand.", "Vet. Microbiol.", "Vet. Res.", "Vet. Microbiol.", "PLoS ONE", "BMC Vet. Res.", "Vet. Rec.", "J. Dairy Sci.", "J. Infect.", _x000D_
"J. Reprod. Fertil.", "Epidemiol. Infect.", "Trends Microbiol.", "J. Clin. Microbiol.", "Vet. Res.", "Vet. Res.", "Vet. Microbiol.", "Vet. J.", "J. Dairy Sci.", "J. Dairy Sci.", "BMC Vet. Res.", "Emerg. Infect. Dis.", "Epidemiol. Infect.", "Vector Borne Zoonotic Dis.", "Vector Borne Zoonotic Dis.", "Vet. Rec.", "Lancet", "Prev. Vet. Med.", "J. Dairy Sci.", "Epidemiol. Infect.", "Emerg. Infect. Dis.", "Emerg. Infect. Dis.", "Epidemiol. Infect.", "Epidemiol. Infect.", "Emerg. Infect. Dis.", "Zoonoses Public Health", _x000D_
"Vet. Rec.", "Euro Surveill.", "J. Comp. Pathol.", "Prev. Vet. Med."), issue = c(NA, NA, NA, NA, NA, NA, NA, NA, NA, NA, NA, NA, NA, NA, NA, NA, NA, NA, NA, NA, NA, NA, NA, NA, NA, NA, NA, NA, NA, NA, NA, NA, NA, NA, NA, NA, "12", NA, NA))</t>
  </si>
  <si>
    <t>S0167587714002852</t>
  </si>
  <si>
    <t>list(DOI = c("10.13039/501100001826", "10.13039/501100003265", "10.13039/501100003625", "10.13039/100004431"), name = c("Netherlands Organization for Health Research and Development", "Dutch Dairy Board", "Ministry of Health and Welfare", "Ministry of Economic Affairs, Agriculture and Innovation"), doi.asserted.by = c("publisher", "publisher", "publisher", "publisher"), award = c("50-50800-98-100", NA, NA, NA), id.id = c("10.13039/501100001826", "10.13039/501100003265", "10.13039/501100003625", "10.13039/100004431"_x000D_
), id.id.type = c("DOI", "DOI", "DOI", "DOI"), id.asserted.by = c("publisher", "publisher", "publisher", "publisher"))</t>
  </si>
  <si>
    <t>list(date = c("2014-11-01", "2014-11-01", "2014-11-01", "2014-11-01", "2014-11-01", "2014-11-01"), content.version = c("tdm", "stm-asf", "stm-asf", "stm-asf", "stm-asf", "stm-asf"), delay.in.days = c(0, 0, 0, 0, 0, 0), URL = c("https://www.elsevier.com/tdm/userlicense/1.0/", "https://doi.org/10.15223/policy-017", "https://doi.org/10.15223/policy-037", "https://doi.org/10.15223/policy-012", "https://doi.org/10.15223/policy-029", "https://doi.org/10.15223/policy-004"))</t>
  </si>
  <si>
    <t>list(value = c("Elsevier", "Prevalence and risk factors for Coxiella burnetii (Q fever) in Dutch dairy cattle herds based on bulk tank milk testing", "Preventive Veterinary Medicine", "https://doi.org/10.1016/j.prevetmed.2014.08.016", "article", "Copyright © 2014 Elsevier B.V. All rights reserved."), name = c("publisher", "articletitle", "journaltitle", "articlelink", "content_type", "copyright"), label = c("This article is maintained by", "Article Title", "Journal Title", "CrossRef DOI link to publisher maintained version", _x000D_
"Content Type", "Copyright"))</t>
  </si>
  <si>
    <t>10.1186/1751-0147-52-5</t>
  </si>
  <si>
    <t>2010-01-21</t>
  </si>
  <si>
    <t>Prevalence of Coxiella burnetii antibodies in Danish dairy herds</t>
  </si>
  <si>
    <t>list(given = c("Jens F", "Anna-Bodil", "Erik", "Jørgen", "Jørgen S"), family = c("Agger", "Christoffersen", "Rattenborg", "Nielsen", "Agerholm"), sequence = c("first", "additional", "additional", "additional", "additional"))</t>
  </si>
  <si>
    <t>list(URL = c("http://link.springer.com/content/pdf/10.1186/1751-0147-52-5.pdf", "http://link.springer.com/article/10.1186/1751-0147-52-5/fulltext.html", "http://link.springer.com/content/pdf/10.1186/1751-0147-52-5.pdf"), content.type = c("application/pdf", "text/html", "application/pdf"), content.version = c("vor", "vor", "vor"), intended.application = c("text-mining", "text-mining", "similarity-checking"))</t>
  </si>
  <si>
    <t>list(key = c("573_CR1", "573_CR2", "573_CR3", "573_CR4", "573_CR5", "573_CR6", "573_CR7", "573_CR8", "573_CR9", "573_CR10", "573_CR11", "573_CR12", "573_CR13"), doi.asserted.by = c("publisher", NA, NA, "publisher", NA, NA, "publisher", NA, NA, NA, NA, "publisher", "publisher"), first.page = c("145", "56", "139", "519", "300", "3", "1581", "13", "16", NA, "514", "286", "121"), DOI = c("10.1016/S0924-8579(96)00369-X", NA, NA, "10.1136/vr.144.19.519", NA, NA, "10.3168/jds.2008-1672", NA, NA, NA, NA, _x000D_
"10.1016/j.vetmic.2007.04.033", "10.1016/j.smallrumres.2005.07.038"), volume = c("8", "79", "55", "144", "134", "15", "92", "90", "91", NA, NA, "124", "62"), author = c("TJ Marrie", "GH Lang", "G Lang", "GA Paiba", "HJ Roest", "S Magnino", "AL García-Pérez", "A-B Christoffersen", "R Bødker", "SAS Institute Inc", "L Schalch", "E Rousset", "A Rodolakis"), year = c("1997", "1988", "1991", "1999", "2009", "2009", "2009", "2007", "2008", "2004", "1998", "2007", "2006"), unstructured = c("Marrie TJ, Raoult D: Q fever - a review and issues for the next century. Int J Antimicrob Agents. 1997, 8: 145-161. 10.1016/S0924-8579(96)00369-X.", _x000D_
"Lang GH: Serosurvey on the occurrence of Coxiella burnetii in Ontario cattle. Can J Public Health. 1988, 79: 56-59.", "Lang G, Waltner-Toews D, Menzies P: The seroprevalence of coxiellosis (Q fever) in Ontario sheep flocks. Can J Vet Res. 1991, 55: 139-142.", "Paiba GA, Green LE, Lloyd G, Patel D, Morgan KL: Prevalence of antibodies to Coxiella burnetii (Q fever) in bulk tank milk in England and Wales. Vet Rec. 1999, 144: 519-522. 10.1136/vr.144.19.519.", "Roest HJ, van Steenbergen J, Wijkmans C, van Duijnhoven Y, Stenvers O, Oomen T, Vellema P: Q fever in The Netherlands in 2008 and expectations for 2009 [in Dutch]. Tijdschr Diergeneeskd. 2009, 134: 300-303.", _x000D_
"Magnino S, Vicari N, Boldini M, Rosignoli C, Nigrelli A, Andreoli G, Pajoro M, Fabbi M: Detection of Coxiella burnetii in bulk milk of dairy cattle from Lombardy, Italy [in Italian]. Large Animal Rev. 2009, 15: 3-6.", "García-Pérez AL, Astobiza I, Barandika JF, Atxaerandio R, Hurtado A, Juste RA: Investigation of Coxiella burnetii occurrence in dairy sheep flocks by bulk tank milk analysis and antibody level determination. J Dairy Sci. 2009, 92: 1581-1584. 10.3168/jds.2008-1672.", "Christoffersen A-B: Q fever in Danish cattle herds [in Danish]. Dansk VetTidskr. 2007, 90 (4): 13-15.", _x000D_
"Bødker R, Christoffersen A-B: Occurrence of the bacterial zoonosis Q fever in Danish cattle herds [in Danish]. Dansk VetTidskr. 2008, 91 (14): 16-22.", "SAS Institute Inc: SAS (r) 9.1 (TS1 M2. 2004, Cary, NC, SAS Institute Inc., USA", "Schalch L, Russo P, Sa CD, Reynaud A, Bommeli W: Combined testing of ruminant serum samples for Chlamydia psittaci and Coxiella burnetii specific antibodies by ELISA. Proceedings of 6th Congress FeMeSPRum:14-16 May 1998. 1998, Postojna, Slovenia, 514-518.", "Rousset E, Durand B, Berri M, Dufour P, Prigent M, Russo P, Delcroix T, Touratier A, Rodolakis A, Aubert M: Comparative diagnostic potential of three serological tests for abortive Q fever in goat herds. Vet Microbiol. 2007, 124: 286-297. 10.1016/j.vetmic.2007.04.033.", _x000D_
"Rodolakis A: Q fever, state of art: Epidemiology, diagnosis and prophylaxis. Small Ruminant Res. 2006, 62: 121-124. 10.1016/j.smallrumres.2005.07.038."), journal.title = c("Int J Antimicrob Agents", "Can J Public Health", "Can J Vet Res", "Vet Rec", "Tijdschr Diergeneeskd", "Large Animal Rev", "J Dairy Sci", "Dansk VetTidskr", "Dansk VetTidskr", NA, NA, "Vet Microbiol", "Small Ruminant Res"), issue = c(NA, NA, NA, NA, NA, NA, NA, "4", "14", NA, NA, NA, NA), volume.title = c(NA, NA, NA, NA, NA, NA, _x000D_
NA, NA, NA, "SAS (r) 9.1 (TS1 M2", "Proceedings of 6th Congress FeMeSPRum:14-16 May 1998", NA, NA))</t>
  </si>
  <si>
    <t>573</t>
  </si>
  <si>
    <t>list(date = "2010-01-21", content.version = "tdm", delay.in.days = 0, URL = "http://creativecommons.org/licenses/by/2.0")</t>
  </si>
  <si>
    <t>10.1089/vbz.2011.0953</t>
  </si>
  <si>
    <t>650-653</t>
  </si>
  <si>
    <t>Prevalence of&lt;i&gt;Coxiella burnetii&lt;/i&gt;in Hungary: Screening of Dairy Cows, Sheep, Commercial Milk Samples, and Ticks</t>
  </si>
  <si>
    <t>list(given = c("Miklós", "Béla", "Sándor", "Péter", "Gábor", "Viktor", "Tamás", "István", "Réka", "Tibor", "Nóra", "Regina", "Károly", "Mangesh", "Ádám"), family = c("Gyuranecz", "Dénes", "Hornok", "Kovács", "Horváth", "Jurkovich", "Varga", "Hajtós", "Szabó", "Magyar", "Vass", "Hofmann-Lehmann", "Erdélyi", "Bhide", "Dán"), sequence = c("first", "additional", "additional", "additional", "additional", "additional", "additional", "additional", "additional", "additional", "additional", _x000D_
"additional", "additional", "additional", "additional"), affiliation1.name = c("Institute for Veterinary Medical Research, Centre for Agricultural Research, Hungarian Academy of Sciences, Budapest, Hungary.", NA, NA, NA, NA, NA, NA, NA, NA, NA, NA, NA, NA, NA, NA), affiliation2.name = c("University of Veterinary Medicine Kosice, and Institute of Neuroimmunology, SASV, Kosice, Slovakia.", NA, NA, NA, NA, NA, NA, NA, NA, NA, NA, NA, NA, NA, NA), affiliation.name = c(NA, "Veterinary Diagnostic Directorate, National Food Chain Safety Office, Budapest, Hungary.", _x000D_
"Faculty of Veterinary Science, Szent István University, Budapest, Hungary.", "Faculty of Veterinary Science, Szent István University, Budapest, Hungary.", "Veterinary practitioners, Csurgó, Hungary.", "Faculty of Veterinary Science, Szent István University, Budapest, Hungary.", "Veterinary practitioners, Csurgó, Hungary.", "Government Office of Borsod-Abaúj-Zemplén County, Miskolc, Hungary.", "Institute for Veterinary Medical Research, Centre for Agricultural Research, Hungarian Academy of Sciences, Budapest, Hungary.", _x000D_
"Institute for Veterinary Medical Research, Centre for Agricultural Research, Hungarian Academy of Sciences, Budapest, Hungary.", "Centre for Agricultural and Applied Economic Sciences, University of Debrecen, Debrecen, Hungary.", "Clinical Laboratory, Vetsuisse Faculty, University of Zurich, Zurich, Switzerland.", "Veterinary Diagnostic Directorate, National Food Chain Safety Office, Budapest, Hungary.", "University of Veterinary Medicine Kosice, and Institute of Neuroimmunology, SASV, Kosice, Slovakia.", _x000D_
"Veterinary Diagnostic Directorate, National Food Chain Safety Office, Budapest, Hungary."))</t>
  </si>
  <si>
    <t>list(URL = c("https://www.liebertpub.com/doi/full-xml/10.1089/vbz.2011.0953", "https://www.liebertpub.com/doi/pdf/10.1089/vbz.2011.0953"), content.type = c("application/xml", "unspecified"), content.version = c("vor", "vor"), intended.application = c("text-mining", "similarity-checking"))</t>
  </si>
  <si>
    <t>list(key = c("B1", "B2", "B3", "B4", "B5", "B6", "B7", "B8", "B9", "B10", "B11", "B12", "B13", "B14", "B15"), doi.asserted.by = c("publisher", "publisher", "publisher", "publisher", "publisher", "publisher", "publisher", "publisher", "publisher", "crossref", NA, NA, "publisher", "publisher", "publisher"), DOI = c("10.1556/AVet.51.2003.4.13", "10.1016/j.vetmic.2010.10.007", "10.7589/0090-3558-46.4.1316", "10.1089/vbz.2010.0091", "10.1111/j.1365-2915.2008.00768.x", "10.1016/j.vetmic.2009.07.013", "10.1196/annals.1355.018", _x000D_
"10.1089/fpd.2010.0579", "10.1007/s10493-006-9025-2", "10.1128/CMR.12.4.518", NA, NA, "10.1023/A:1023330222657", "10.1111/j.1863-2378.2011.01421.x", "10.1089/vbz.2008.0070"), first.page = c(NA, NA, NA, NA, NA, NA, NA, NA, NA, "518", "25", "441", NA, NA, NA), volume = c(NA, NA, NA, NA, NA, NA, NA, NA, NA, "12", "12", "34", NA, NA, NA), author = c(NA, NA, NA, NA, NA, NA, NA, NA, NA, "Maurin M", "Romváry J", "Romváry J", NA, NA, NA), year = c(NA, NA, NA, NA, NA, NA, NA, NA, NA, "1999", "1957", "1979", _x000D_
NA, NA, NA), journal.title = c(NA, NA, NA, NA, NA, NA, NA, NA, NA, "Clin Microbiol Rev", "Magy Állatorv Lapja", "Magy Állatorv Lapja", NA, NA, NA))</t>
  </si>
  <si>
    <t>list(date = "2012-08-01", content.version = "tdm", delay.in.days = 0, URL = "https://www.liebertpub.com/nv/resources-tools/text-and-data-mining-policy/121/")</t>
  </si>
  <si>
    <t>10.1186/1746-6148-8-100</t>
  </si>
  <si>
    <t>2012-06-29</t>
  </si>
  <si>
    <t>Eradication of bovine tuberculosis at a herd-level in Madrid, Spain: study of within-herd transmission dynamics over a 12 year period</t>
  </si>
  <si>
    <t>&lt;jats:title&gt;Abstract&lt;/jats:title&gt;_x000D_
          &lt;jats:sec&gt;_x000D_
            &lt;jats:title&gt;Background&lt;/jats:title&gt;_x000D_
            &lt;jats:p&gt;Eradication of bovine tuberculosis (bTB) through the application of test-and-cull programs is a declared goal of developed countries in which the disease is still endemic. Here, longitudinal data from more than 1,700 cattle herds tested during a 12 year-period in the eradication program in the region of Madrid, Spain, were analyzed to quantify the within-herd transmission coefficient (β) depending on the herd-type (beef/dairy/bullfighting). In addition, the probability to recover the officially bTB free (OTF) status in infected herds depending on the type of herd and the diagnostic strategy implemented was assessed using Cox proportional hazard models.&lt;/jats:p&gt;_x000D_
          &lt;/jats:sec&gt;_x000D_
          &lt;jats:sec&gt;_x000D_
            &lt;jats:title&gt;Results&lt;/jats:title&gt;_x000D_
            &lt;jats:p&gt;Overall, dairy herds showed higher β (median 4.7) than beef or bullfighting herds (2.3 and 2.2 respectively). Introduction of interferon-gamma (IFN-γ) as an ancillary test produced an apparent increase in the β coefficient regardless of production type, likely due to an increase in diagnostic sensitivity. Time to recover OTF status was also significantly lower in dairy herds, and length of bTB episodes was significantly reduced when the IFN-γ was implemented to manage the outbreak.&lt;/jats:p&gt;_x000D_
          &lt;/jats:sec&gt;_x000D_
          &lt;jats:sec&gt;_x000D_
            &lt;jats:title&gt;Conclusions&lt;/jats:title&gt;_x000D_
            &lt;jats:p&gt;Our results suggest that bTB spreads more rapidly in dairy herds compared to other herd types, a likely cause being management and demographic-related factors. However, outbreaks in dairy herds can be controlled more rapidly than in typically extensive herd types. Finally, IFN-γ proved its usefulness to rapidly eradicate bTB at a herd-level.&lt;/jats:p&gt;_x000D_
          &lt;/jats:sec&gt;</t>
  </si>
  <si>
    <t>list(given = c("Julio", "Andres M", "Javier", "Carmen", "Beatriz", "Sabrina", "Jose L", "Rosa", "Jesus", "Lucia", "Lucas"), family = c("Alvarez", "Perez", "Bezos", "Casal", "Romero", "Rodriguez-Campos", "Saez-Llorente", "Diaz", "Carpintero", "de Juan", "Domínguez"), sequence = c("first", "additional", "additional", "additional", "additional", "additional", "additional", "additional", "additional", "additional", "additional"))</t>
  </si>
  <si>
    <t>list(URL = "https://link.springer.com/content/pdf/10.1186/1746-6148-8-100.pdf", content.type = "application/pdf", content.version = "vor", intended.application = "similarity-checking")</t>
  </si>
  <si>
    <t>list(key = c("402_CR1", "402_CR2", "402_CR3", "402_CR4", "402_CR5", "402_CR6", "402_CR7", "402_CR8", "402_CR9", "402_CR10", "402_CR11", "402_CR12", "402_CR13", "402_CR14", "402_CR15", "402_CR16", "402_CR17", "402_CR18", "402_CR19", "402_CR20", "402_CR21", "402_CR22", "402_CR23", "402_CR24"), doi.asserted.by = c("publisher", "publisher", "publisher", "publisher", NA, "publisher", "publisher", "publisher", "publisher", "publisher", "publisher", NA, "publisher", "publisher", "publisher", "publisher", _x000D_
"publisher", NA, "publisher", "publisher", "publisher", NA, NA, NA), first.page = c("369", "5", "371", "119", "205", "50", "224", "92", "57", "361", "181", NA, "53", "81", "188", "163", "39", NA, "171", "183", "190", NA, NA, NA), DOI = c("10.1016/j.vetmic.2005.11.041", "10.1054/tube.2000.0261", "10.1016/j.vetmic.2009.08.029", "10.1016/j.vetmic.2005.11.042", NA, "10.1051/vetres/2009033", "10.1016/j.prevetmed.2010.03.009", "10.1016/S1090-0233(00)90482-9", "10.1016/S0167-5877(97)00002-0", "10.1016/S0167-5877(02)00043-0", _x000D_
"10.1016/S0167-5877(98)00061-0", NA, "10.1098/rsbl.2004.0249", "10.1016/j.prevetmed.2008.01.003", "10.1016/j.prevetmed.2009.08.011", "10.1016/j.prevetmed.2004.03.001", "10.1016/j.prevetmed.2005.01.012", NA, "10.1016/j.vetmic.2005.11.029", "10.1016/0167-5877(95)00538-2", "10.1016/j.rvsc.2005.11.005", NA, NA, NA), volume = c("112", "81", "140", "112", "57", "40", "95", "160", "32", "54", "35", NA, "1", "85", "92", "63", "69", NA, "112", "25", "81", NA, NA, NA), author = c("JD Collins", "DV Cousins", _x000D_
"AL Michel", "D Reynolds", "I Schiller", "MF Humblet", "AM Ramirez-Villaescusa", "FD Menzies", "ND Barlow", "AM Perez", "H Wahlstrom", NA, "WT Johnston", "FJ Olea-Popelka", "AM Ramirez-Villaescusa", "FJ Olea-Popelka", "MA van Asseldonk", "J Alvarez", "E Gormley", "MCM de Jong", "R de la Rua-Domenech", "IR Dohoo", "R development core team", NA), year = c("2006", "2001", "2010", "2006", "2010", "2009", "2010", "2000", "1997", "2002", "1998", NA, "2005", "2008", "2009", "2004", "2005", "2011", "2006", _x000D_
"1995", "2006", "2003", "2011", NA), unstructured = c("Collins JD: Tuberculosis in cattle: Strategic planning for the future. Vet Microbiol. 2006, 112: 369-381. 10.1016/j.vetmic.2005.11.041.", "Cousins DV, Roberts JL: Australia's campaign to eradicate bovine tuberculosis: the battle for freedom and beyond. Tuberculosis (Edinb). 2001, 81: 5-15. 10.1054/tube.2000.0261.", "Michel AL, Muller B, van Helden PD: Mycobacterium bovis at the animal-human interface: A problem, or not?. Vet Microbiol. 2010, 140: 371-381. 10.1016/j.vetmic.2009.08.029.", _x000D_
"Reynolds D: A review of tuberculosis science and policy in Great Britain. Vet Microbiol. 2006, 112: 119-126. 10.1016/j.vetmic.2005.11.042.", "Schiller I, Oesch B, Vordermeier HM, Palmer MV, Harris BN, Orloski KA, Buddle BM, Thacker TC, Lyashchenko KP, Waters WR: Bovine tuberculosis: a review of current and emerging diagnostic techniques in view of their relevance for disease control and eradication. Transbound Emerg Dis. 2010, 57: 205-220.", "Humblet MF, Boschiroli ML, Saegerman C: Classification of worldwide bovine tuberculosis risk factors in cattle: a stratified approach. Vet Res. 2009, 40: 50-10.1051/vetres/2009033.", _x000D_
"Ramirez-Villaescusa AM, Medley GF, Mason S, Green LE: Risk factors for herd breakdown with bovine tuberculosis in 148 cattle herds in the south west of England. Prev Vet Med. 2010, 95: 224-230. 10.1016/j.prevetmed.2010.03.009.", "Menzies FD, Neill SD: Cattle-to-cattle transmission of bovine tuberculosis. Vet J. 2000, 160: 92-106.", "Barlow ND, Kean JM, Hickling G, Livingstone PG, Robson AB: A simulation model for the spread of bovine tuberculosis within New Zealand cattle herds. Prev Vet Med. 1997, 32: 57-75. 10.1016/S0167-5877(97)00002-0.", _x000D_
"Perez AM, Ward MP, Charmandarian A, Ritacco V: Simulation model of within-herd transmission of bovine tuberculosis in Argentine dairy herds. Prev Vet Med. 2002, 54: 361-372. 10.1016/S0167-5877(02)00043-0.", "Wahlstrom H, Englund L, Carpenter T, Emanuelson U, Engvall A, Vagsholm I: A Reed-Frost model of the spread of tuberculosis within seven Swedish extensive farmed fallow deer herds. Prev Vet Med. 1998, 35: 181-193. 10.1016/S0167-5877(98)00061-0.", "Ministerio de Medio Ambiente y Medio Rural y Marino: Programa nacional de erradicación de tuberculosis bovina presentado por España para el año. 2011, [http://www.rasvemapaes/Publica/Programas/NORMATIVA%20Y%20PROGRAMAS/PROGRAMAS/2011/TUBERCULOSIS%20BOVINA/PROGRAMA%20TB%202011PDF2010].", _x000D_
"Johnston WT, Gettinby G, Cox DR, Donnelly CA, Bourne J, Clifton-Hadley R, Le Fevre AM, McInerney JP, Mitchell A, Morrison WI, Woodroffe R: Herd-level risk factors associated with tuberculosis breakdowns among cattle herds in England before the 2001 foot-and-mouth disease epidemic. Biol Lett. 2005, 1: 53-56. 10.1098/rsbl.2004.0249.", "Olea-Popelka FJ, Costello E, White P, McGrath G, Collins JD, O'Keeffe J, Kelton DF, Berke O, More S, Martin SW: Risk factors for disclosure of additional tuberculous cattle in attested-clear herds that had one animal with a confirmed lesion of tuberculosis at slaughter during 2003 in Ireland. Prev Vet Med. 2008, 85: 81-91. 10.1016/j.prevetmed.2008.01.003.", _x000D_
"Ramirez-Villaescusa AM, Medley GF, Mason S, Green LE: Herd and individual animal risks associated with bovine tuberculosis skin test positivity in cattle in herds in south west England. Prev Vet Med. 2009, 92: 188-198. 10.1016/j.prevetmed.2009.08.011.", "Olea-Popelka FJ, White PW, Collins JD, O'Keeffe J, Kelton DF, Martin SW: Breakdown severity during a bovine tuberculosis episode as a predictor of future herd breakdowns in Ireland. Prev Vet Med. 2004, 63: 163-172. 10.1016/j.prevetmed.2004.03.001.", _x000D_
"van Asseldonk MA, van Roermund HJ, Fischer EA, de Jong MC, Huirne RB: Stochastic efficiency analysis of bovine tuberculosis-surveillance programs in the Netherlands. Prev Vet Med. 2005, 69: 39-52. 10.1016/j.prevetmed.2005.01.012.", "Alvarez J, Perez A, Bezos J, Marques S, Grau A, Saez JL, Minguez O, De JL, Dominguez L: Evaluation of the sensitivity and specificity of bovine tuberculosis diagnostic tests in naturally infected cattle herds using a Bayesian approach. Vet Microbiol. 2011, 10.1016/j.vetmic.2011.07.034.", _x000D_
"Gormley E, Doyle MB, Fitzsimons T, McGill K, Collins JD: Diagnosis of Mycobacterium bovis infection in cattle by use of the gamma-interferon (Bovigam) assay. Vet Microbiol. 2006, 112: 171-179. 10.1016/j.vetmic.2005.11.029.", "de Jong MCM: Mathematical modelling in veterinary epidemiology: why model building is important. Prev Vet Med. 1995, 25: 183-193. 10.1016/0167-5877(95)00538-2.", "de la Rua-Domenech R, Goodchild AT, Vordermeier HM, Hewinson RG, Christiansen KH, Clifton-Hadley RS: Ante mortem diagnosis of tuberculosis in cattle: a review of the tuberculin tests, gamma-interferon assay and other ancillary diagnostic techniques. Res Vet Sci. 2006, 81: 190-210. 10.1016/j.rvsc.2005.11.005.", _x000D_
"Dohoo IR, Martin W, Stryhn H: Veterinary Epidemiologic Research. Charlottetown: AVC Inc: 2003", "R development core team: R: a language and environment for statistical computing. 2011, Vienna, Austria: R Foundation for Statistical Computing, [http://www.R-project.org/].", "Therneau T, original Splus - &gt; R port by Lumley T: Survival: survival analysis, including penalised likelihood. R package version 2 36–5. 2011, 2011 [http://CRAN.R-project.org/package=survival]."), journal.title = c("Vet Microbiol", _x000D_
"Tuberculosis (Edinb)", "Vet Microbiol", "Vet Microbiol", "Transbound Emerg Dis", "Vet Res", "Prev Vet Med", "Vet J", "Prev Vet Med", "Prev Vet Med", "Prev Vet Med", NA, "Biol Lett", "Prev Vet Med", "Prev Vet Med", "Prev Vet Med", "Prev Vet Med", NA, "Vet Microbiol", "Prev Vet Med", "Res Vet Sci", NA, NA, NA), volume.title = c(NA, NA, NA, NA, NA, NA, NA, NA, NA, NA, NA, NA, NA, NA, NA, NA, NA, "Vet Microbiol", NA, NA, NA, "Veterinary Epidemiologic Research", "R: a language and environment for statistical computing", _x000D_
NA))</t>
  </si>
  <si>
    <t>402</t>
  </si>
  <si>
    <t>list(value = c("21 November 2011", "29 June 2012", "29 June 2012"), order = 1:3, name = c("received", "accepted", "first_online"), label = c("Received", "Accepted", "First Online"), group.name = c("ArticleHistory", "ArticleHistory", "ArticleHistory"), group.label = c("Article History", "Article History", "Article History"))</t>
  </si>
  <si>
    <t>2011-07</t>
  </si>
  <si>
    <t>10.1016/j.vetmic.2011.02.039</t>
  </si>
  <si>
    <t>153-159</t>
  </si>
  <si>
    <t>Bovine tuberculosis in Europe from the perspective of an officially tuberculosis free country: Trade, surveillance and diagnostics</t>
  </si>
  <si>
    <t>list(given = c("Irene", "W.", "H. Martin", "Thomas", "Michael", "Nicolas", "Adam", "Eamonn", "Maria Laura", "Jean Louis", "Carmen", "Monica", "Bryce M.", "Mitchell", "Tyler", "Bruno"), family = c("Schiller", "RayWaters", "Vordermeier", "Jemmi", "Welsh", "Keck", "Whelan", "Gormley", "Boschiroli", "Moyen", "Vela", "Cagiola", "Buddle", "Palmer", "Thacker", "Oesch"), sequence = c("first", "additional", "additional", "additional", "additional", "additional", "additional", "additional", "additional", "additional", _x000D_
"additional", "additional", "additional", "additional", "additional", "additional"))</t>
  </si>
  <si>
    <t>list(URL = c("https://api.elsevier.com/content/article/PII:S0378113511001209?httpAccept=text/xml", "https://api.elsevier.com/content/article/PII:S0378113511001209?httpAccept=text/plain"), content.type = c("text/xml", "text/plain"), content.version = c("vor", "vor"), intended.application = c("text-mining", "text-mining"))</t>
  </si>
  <si>
    <t>list(key = c("10.1016/j.vetmic.2011.02.039_bib0005", "10.1016/j.vetmic.2011.02.039_bib0010", "10.1016/j.vetmic.2011.02.039_bib0015", "10.1016/j.vetmic.2011.02.039_bib0020", "10.1016/j.vetmic.2011.02.039_bib0025", "10.1016/j.vetmic.2011.02.039_bib0030", "10.1016/j.vetmic.2011.02.039_bib0035", "10.1016/j.vetmic.2011.02.039_bib0040", "10.1016/j.vetmic.2011.02.039_bib0045", "10.1016/j.vetmic.2011.02.039_bib0050", "10.1016/j.vetmic.2011.02.039_bib0055", "10.1016/j.vetmic.2011.02.039_bib0060", "10.1016/j.vetmic.2011.02.039_bib0065", _x000D_
"10.1016/j.vetmic.2011.02.039_bib0070", "10.1016/j.vetmic.2011.02.039_bib0075", "10.1016/j.vetmic.2011.02.039_bib0080", "10.1016/j.vetmic.2011.02.039_bib0085", "10.1016/j.vetmic.2011.02.039_bib0090", "10.1016/j.vetmic.2011.02.039_bib0095", "10.1016/j.vetmic.2011.02.039_bib0100", "10.1016/j.vetmic.2011.02.039_bib0105", "10.1016/j.vetmic.2011.02.039_bib0110", "10.1016/j.vetmic.2011.02.039_bib0115", "10.1016/j.vetmic.2011.02.039_bib0120", "10.1016/j.vetmic.2011.02.039_bib0125", "10.1016/j.vetmic.2011.02.039_bib0130", _x000D_
"10.1016/j.vetmic.2011.02.039_bib0135", "10.1016/j.vetmic.2011.02.039_bib0140", "10.1016/j.vetmic.2011.02.039_bib0215", "10.1016/j.vetmic.2011.02.039_bib0220", "10.1016/j.vetmic.2011.02.039_bib0225", "10.1016/j.vetmic.2011.02.039_bib0160", "10.1016/j.vetmic.2011.02.039_bib0165", "10.1016/j.vetmic.2011.02.039_bib0170", "10.1016/j.vetmic.2011.02.039_bib0175", "10.1016/j.vetmic.2011.02.039_bib0180", "10.1016/j.vetmic.2011.02.039_bib0185", "10.1016/j.vetmic.2011.02.039_bib0190", "10.1016/j.vetmic.2011.02.039_bib0195", _x000D_
"10.1016/j.vetmic.2011.02.039_bib0200", "10.1016/j.vetmic.2011.02.039_bib0205", "10.1016/j.vetmic.2011.02.039_bib0210"), doi.asserted.by = c("crossref", NA, NA, NA, NA, NA, NA, "crossref", "crossref", "crossref", "crossref", "crossref", "crossref", "crossref", NA, NA, NA, "crossref", "crossref", NA, NA, NA, "crossref", NA, "crossref", "crossref", "crossref", "crossref", "crossref", "crossref", "crossref", "crossref", "crossref", "crossref", NA, NA, NA, "crossref", "crossref", "crossref", NA, "crossref"_x000D_
), first.page = c("4326", NA, "142", NA, NA, NA, NA, "615", "382", "1119", "303", "389", "190", "90", NA, NA, NA, "171", "243", NA, NA, "101", "17", "229", "134", "387", "659", "1856", "1196", "1314", "322", "3932", "571", "4375", "72", "38", "32", "729", "6420", "46", "713", "99"), DOI = c("10.1128/JCM.01184-06", NA, NA, NA, NA, NA, NA, "10.1136/vr.153.20.615", "10.1136/vr.162.12.382", "10.1128/CVI.00209-06", "10.1016/j.vetmic.2005.11.015", "10.1111/j.1751-0813.1990.tb03020.x", "10.1016/j.rvsc.2005.11.005", _x000D_
"10.1128/CVI.13.1.90-97.2006", NA, NA, NA, "10.1016/j.vetmic.2005.11.029", "10.1177/104063870601800302", NA, NA, NA, "10.1053/tvjl.1999.0444", NA, "10.1136/vr.135.6.134", "10.1128/CVI.13.3.387-394.2006", "10.1136/vr.146.23.659", "10.1128/JCM.41.5.1856-1860.2003", "10.1128/CVI.00150-09", "10.1128/CVI.00151-09", "10.1136/vr.c3403", "10.1128/IAI.00150-08", "10.1128/CDLI.8.3.571-578.2001", "10.1016/j.vaccine.2005.04.022", NA, NA, NA, "10.1128/CDLI.11.4.729-735.2004", "10.1128/IAI.71.11.6420-6425.2003", _x000D_
"10.1016/S0034-5288(18)31044-0", NA, "10.7589/0090-3558-44.1.99"), article.title = c("Optimizing antigen cocktails for detection of Mycobacterium bovis in herds with different prevalences of bovine tuberculosis: ESAT6-CFP10 mixture shows optimal sensitivity and specificity", "Zoning and compartimentalisation", "The community summary report on trends and sources of zoonoses and zoonotic agents in the European union in 2007", NA, NA, NA, "Comparison of commercially available PPDs: practical considerations for diagnosis and control of bovine tuberculosis", _x000D_
"Use of mycobacterial peptides and recombinant proteins for the diagnosis of bovine tuberculosis in skin test-positive cattle", "Blood-based assays to detect Mycobacterium bovis-infected cattle missed by tuberculin skin testing", "Field evaluation of a novel differential diagnostic reagent for detection of Mycobacterium bovis in cattle", "The role of wild animal populations in the epidemiology of tuberculosis in domestic animals: how to assess the risk", "Efficiency of inspection procedures for the detection of tuberculous lesions in cattle", _x000D_
"Ante mortem diagnosis of tuberculosis in cattle: a review of the tuberculin tests, gamma-interferon assay and other ancillary diagnostic techniques", "Antigen mining with iterative genome screens identifies novel diagnostics for the Mycobacterium tuberculosis complex", NA, NA, NA, "Diagnosis of Mycobacterium bovis infection in cattle by use of the gamma-interferon (Bovigam) assay", "Comparison of the recovery of Mycobacterium bovis isolates using the BACTEC MIGIT 960 system, BACTEC 460 system, and Middlebrook 7H10 and 7H11 solid media", _x000D_
NA, NA, "Use of infrared thermography as an alternative method to evaluate the comparative cervical test (CCT) in cattle sensitized to Mycobacterium bovis or M. avian", "Evaluation of the specificity of the interferon-γ test in Italian bovine tuberculosis-free herds", "A pilot trial to evaluate the g-interferon assay for the detection of Mycobacterium bovis-infected cattle under Irish conditions", "Detection of Mycobacterium bovis infection in skin test-negative cattle with an assay for bovine interferon-gamma", _x000D_
"Effects of different tuberculin skin-testing regimens on gamma interferon and antibody responses in cattle experimentally infected with Mycobacterium bovis", "Assessment of defined antigens for the diagnosis of bovine tuberculosis in skin test-reactor cattle", "Specific delayed-type hypersensitivity responses to ESAT-6 identify tuberculosis-infected cattle", "Optimization of a whole blood interferon-gamma assay for detection of Mycobacterium bovis-infected cattle", "Assessment of OmpATb as a novel antigen for the diagnosis of bovine tuberculosis", _x000D_
"Comparison of tuberculin activity in the interferon-gamma assay for the diagnosis of bovine tuberculosis", "Screening of highly expressed mycobacterial genes identifies Rv3615c as a useful differential diagnostic antigen for the Mycobacterium tuberculosis complex", "Use of synthetic peptides derived from the antigens ESAT-6 and CFP-10 for differential diagnosis of bovine tuberculosis in cattle", "Synthetic peptide vaccination in cattle: induction of strong cellular immune responses against peptides derived from the Mycobacterium bovis antigen Rv3019c", _x000D_
"The Bovigam® assay as ancillary test to the tuberculin skin test", "The scientific case for the gamma-interferon Bovigam assay", "Advances in immunological diagnosis: antigen mining to define M. bovis antigens for the differential diagnosis of vaccinated and infected animals", "Use of recombinant ESAT-6:CFP-10 fusion protein for differentiation of infections of cattle by Mycobacterium bovis and by M. avium subsp. avium and M. avium subsp. paratuberculosis", "Modulation of the bovine delayed-type hypersensitivity responses to defined mycobacterial antigens by a synthetic bacterial lipopeptide", _x000D_
"Development of a simple, rapid in vitro cellular assay for bovine tuberculosis based on the production of gamma interferon", "Farm and slaughter survey of bovine tuberculosis in captive deer in Switzerland", "Mycobacterium bovis in wildlife in France"), volume = c("44", NA, "223", NA, NA, NA, NA, "153", "162", "13", "112", "67", "81", "13", NA, NA, NA, "25", "18", NA, NA, NA, "160", "50", "135", "13", "146", "41", "16", "16", "167", "76", "8", "23", "16", "19", NA, "11", "71", "49", "147", "44"), _x000D_
    author = c("Aagaard", "Anon.", "Anon.", NA, NA, NA, "Bakker", "Buddle", "Coad", "Cockle", "Corner", "Corner", "De la Rua-Domenech", "Ewer", "Flückiger", "Fritschi", NA, "Gormley", "Hines", "Hügly", "Hüsler", "Johnson", "Lauzi", "Monaghan", "Neill", "Palmer", "Pollock", "Pollock", "Schiller", "Schiller", "Schiller", "Sidders", "Vordermeier", "Vordermeier", "Vordermeier", "Vordermeier", "Vordermeier", "Waters", "Whelan", "Wood", "Wyss", "Zanella"), year = c("2006", "2008", "2009", NA, NA, NA, _x000D_
    "2005", "2003", "2008", "2006", "2006", "1990", "2006", "2006", "1960", "1960", NA, "2006", "2006", "1960", "2005", "2008", "2000", "1997", "1994", "2006", "2000", "2003", "2009", "2009", "2010", "2008", "2001", "2005", "2006", "2008", "2009", "2004", "2003", "1990", "2000", "2008"), journal.title = c("J. Clin. Microbiol.", NA, "EFSA J.", NA, NA, NA, NA, "Vet. Rec.", "Vet. Rec.", "Clin. Vaccine Immunol.", "Vet. Microbiol.", "Austr. Vet. J.", "Res. Vet. Sci.", "Clin. Vaccine Immunol.", NA, NA, _x000D_
    NA, "Vet. Microbiol.", "J. Vet. Diagn. Invest.", NA, NA, NA, "Vet. J.", "Irish Vet. J.", "Vet. Rec.", "Clin. Vaccine Immunol.", "Vet. Rec.", "J. Clin. Microbiol.", "Clin. Vaccine Immunol.", "Clin. Vaccine Immunol.", "Vet. Rec.", "Infect. Immun.", "Clin. Diagn. Lab. Immunol.", "Vaccine", "Gov. Vet. J.", "Gov. Vet. J.", NA, "Clin. Diagn. Lab. Immunol.", "Infect. Immun.", "Res. Vet. Sci.", "Vet. Rec.", "J. Wildlife Dis."), series.title = c(NA, "OIE Terrestrial Animal Health Code", NA, NA, NA, NA, _x000D_
    "4th International Conference on Mycobacterium bovis", NA, NA, NA, NA, NA, NA, NA, "Festschrift anlässlich der Erreichung der Tuberkulosefreiheit des Schweizerischen Viehbestandes", "Festschrift anlässlich der Erreichung der Tuberkulosefreiheit des Schweizerischen Viehbestandes", NA, NA, NA, "Festschrift anlässlich der Erreichung der Tuberkulosefreiheit des Schweizerischen Viehbestandes", "Statistische Prinzipien für medizinische Projekte", "Proceedings of 112th Annual Meeting of the United States Animal Health Association", _x000D_
    NA, NA, NA, NA, NA, NA, NA, NA, NA, NA, NA, NA, NA, NA, "M. bovis V Conference, Wellington, New Zealand, Proceedings", NA, NA, NA, NA, NA), unstructured = c(NA, NA, NA, "Anon., 2009b. Commission Decision of 23 April 2009 amending Decision 2003/467/EC as regards the declaration that certain administrative regions of Italy are officially free of bovine tuberculosis, bovine brucellosis and enzootic-bovine-leukosis, that certain administrative regions of Poland are officially free of enzootic-bovine-leukosis and that Poland and Slovenia are officially free of bovine tuberculosis (2009/342/EC). http://eur-lex.europa.eu/LexUriServ/LexUriServ.do?uri=OJ:L:2009:104:0051:0056:EN:PDF.", _x000D_
    "Anon., 2009c. Trends and sources of zoonoses and zoonotic agents in humans, foodstuffs, animals and feedingstuffs in 2007, report from Switzerland. EFSA, 64–66.", "Anon., 2009d. Analysis of bovine tuberculosis surveillance in accredited free states. United States Department of Agriculture, Animal and Plant Health Inspection Service, Veterinary Services, January 30, 7–23.", NA, NA, NA, NA, NA, NA, NA, NA, NA, NA, "Good, M., Clegg, T.A., Murphy, F., More, S.J., 2008. The comparative performance of the single intradermal comparative tuberculin test in Irish cattle, using tuberculin PPD combinations from different manufacturers. UCD Dublin Biennial Report 2006–07, In: More, S.J., Collins, D.M. (Eds.), ISBN: 978-1-905254r-r31-6.", _x000D_
    NA, NA, NA, NA, NA, NA, NA, NA, NA, NA, NA, NA, NA, NA, NA, NA, NA, NA, NA, NA, NA, NA, NA, NA, NA))</t>
  </si>
  <si>
    <t>S0378113511001209</t>
  </si>
  <si>
    <t>list(date = "2011-07-01", content.version = "tdm", delay.in.days = 0, URL = "https://www.elsevier.com/tdm/userlicense/1.0/")</t>
  </si>
  <si>
    <t>10.1186/s13620-023-00241-0</t>
  </si>
  <si>
    <t>S1</t>
  </si>
  <si>
    <t>2023-07-25</t>
  </si>
  <si>
    <t>Bovine tuberculosis in Spain, is it really the final countdown?</t>
  </si>
  <si>
    <t>&lt;jats:title&gt;Abstract&lt;/jats:title&gt;&lt;jats:p&gt;Bovine tuberculosis (bTB) is a severe zoonotic disease that has major impacts on both health and the economy, and which has been subjected to specific eradication programmes in many countries for decades. This manuscript highlights the relevance of this disease in the context of the European Union (EU) and summarizes the epidemiological situation and the main tools (e.g. antemortem diagnostic tests, slaughterhouse surveillance, laboratories, comprehensive databases, etc.) used to control and eradicate bTB in the various EU countries with a focus on the situation in Spain. A comprehensive description of the specific bTB epidemiological situation in Spain is provided, together with an assessment of the evolution of different epidemiological indicators throughout the last decades. Moreover, the main features of the Spanish bTB eradication programme and its control tools are described, along with the studies carried out in Spain that have allowed the updating of and improvement to the programme over the years with the aim of eradication, which has been established for 2030.&lt;/jats:p&gt;</t>
  </si>
  <si>
    <t>list(given = c("Javier", "José Luis", "Julio", "Beatriz", "Alberto", "Lucas", "Lucía"), family = c("Bezos", "Sáez-Llorente", "Álvarez", "Romero", "Díez-Guerrier", "Domínguez", "de Juan"), sequence = c("first", "additional", "additional", "additional", "additional", "additional", "additional"))</t>
  </si>
  <si>
    <t>list(URL = c("https://link.springer.com/content/pdf/10.1186/s13620-023-00241-0.pdf", "https://link.springer.com/article/10.1186/s13620-023-00241-0/fulltext.html", "https://link.springer.com/content/pdf/10.1186/s13620-023-00241-0.pdf"), content.type = c("application/pdf", "text/html", "application/pdf"), content.version = c("vor", "vor", "vor"), intended.application = c("text-mining", "text-mining", "similarity-checking"))</t>
  </si>
  <si>
    <t>list(key = c("241_CR1", "241_CR2", "241_CR3", "241_CR4", "241_CR5", "241_CR6", "241_CR7", "241_CR8", "241_CR9", "241_CR10", "241_CR11", "241_CR12", "241_CR13", "241_CR14", "241_CR15", "241_CR16", "241_CR17", "241_CR18", "241_CR19", "241_CR20", "241_CR21", "241_CR22", "241_CR23", "241_CR24", "241_CR25", "241_CR26", "241_CR27", "241_CR28", "241_CR29", "241_CR30", "241_CR31", "241_CR32", "241_CR33", "241_CR34", "241_CR35", "241_CR36", "241_CR37", "241_CR38", "241_CR39"), volume.title = c("Food and Agriculture Organization of the United Nations, and World Organisation for Animal Health. Roadmap for zoonotic tuberculosis", _x000D_
NA, NA, NA, NA, NA, NA, NA, NA, NA, NA, NA, NA, NA, NA, NA, NA, NA, NA, NA, NA, NA, NA, NA, NA, NA, NA, NA, NA, NA, NA, NA, NA, NA, NA, NA, NA, NA, NA), author = c("World Health Organization", "L Pérez-Lago", "R Kock", "European Food Safety Agency (EFSA)", NA, "AC Reis", "N Santos", "D Cano-Terriza", "C Gortázar", "M Muñoz-Mendoza", "M Muñoz-Mendoza", "S Napp", "J Martínez-Guijosa", "M Good", "NH Smith", "D Couvin", "C Allix-Béguec", "S Rodriguez-Campos", "J Alvarez", "G Ciaravino", "S Guta", _x000D_
"G Ciaravino", "P Pozo", "P Pozo", "P Pozo", "ML de la Cruz", "European Food Safety Agency (EFSA)", "S Middleton", "ML de la Cruz", "S Napp", "R Dobbelaer", "JA Infantes-Lorenzo", "J Bezos", "C Casal", "J Ortega", "J Ortega", "A Roy", "M Good", "J Haagsma"), year = c("2017", "2014", "2021", "2022", NA, "2021", "2022", "2018", "2017", "2013", "2016", "2013", "2020", "2011", "2012", "2022", "2008", "2012", "2012", "2018", "2014", "2021", "2019", "2020", "2021", "2018", "2012", "2021", "2019", "2019", _x000D_
"1983", "2017", "2014", "2015", "2021", "2022", "2019", "2011", "1986"), unstructured = c("World Health Organization. Food and Agriculture Organization of the United Nations, and World Organisation for Animal Health. Roadmap for zoonotic tuberculosis. Geneva: WHO Press; 2017.", "Pérez-Lago L, Navarro Y, García-de-Viedma D. Current knowledge and pending challenges in zoonosis caused by Mycobacterium bovis: a review. Res Vet Sci. 2014;97(Suppl):94–S100.", "Kock R, Michel AL, Yeboah-Manu D, Azhar EI, Torrelles JB, Cadmus SI, Brunton L, Chakaya JM, Marais B, Mboera L, Rahim Z, Haider N, Zumla A. Zoonotic tuberculosis - the changing Landscape. Int J Infect Dis. 2021 Dec; 113(Suppl 1Suppl 1):68–S72.", _x000D_
"European Food Safety Agency (EFSA). The European Union one health 2021 zoonoses report. EFSA J. 2022;20(12):7666.", "Programa Nacional de Erradicación de Tuberculosis Bovina., 2022. Dirección General de Sanidad de la prucción Agraria. Ministerio de Agricultura, Pesca y Alimentación. https://www.mapa.gob.es/va/ganaderia/temas/sanidad-animal-higiene-ganadera/programatb2022_tcm39-583922.pdf.", "Reis AC, Ramos B, Pereira AC, Cunha MV. The hard numbers of tuberculosis epidemiology in wildlife: a meta-regression and systematic review. Transbound Emerg Dis. 2021;68(6):3257–76.", _x000D_
"Santos N, Colino EF, Arnal MC, de Luco DF, Sevilla I, Garrido JM, Fonseca E, Valente AM, Balseiro A, Queirós J, Almeida V, Vicente J, Gortázar C, Alves PC. Complementary roles of wild boar and red deer to animal tuberculosis maintenance in multi-host communities. Epidemics. 2022;21(41):100633. https://doi.org/10.1016/j.epidem.2022.100633. (Epub ahead of print. PMID: 36174428).", "Cano-Terriza D, Risalde MA, Rodríguez-Hernández P, Napp S, Fernández-Morente M, Moreno I, Bezos J, Fernández-Molera V, Sáez JL. García-Bocanegra I. Epidemiological surveillance of Mycobacterium tuberculosis complex inextensively raised pigs in the south of Spain. Prev Vet Med. 2018;159:87–91.", _x000D_
"Gortázar C, Fernández-Calle LM, Collazos-Martínez JA, Mínguez-González O, Acevedo P. Animal tuberculosis maintenance at low abundance of suitable wildlife reservoir hosts: a case study in northern Spain. Prev Vet Med. 2017;Oct1146:150–7.", "Muñoz-Mendoza M, Marreros N, Boadella M, Gortázar C, Menéndez S, de Juan L, Bezos J, Romero B, Copano MF, Amado J, Sáez JL, Mourelo J, Balseiro A. Wild boar tuberculosis in Iberian Atlantic Spain: a different picture from mediterranean habitats. BMC Vet Res. 2013;8(9):176.", _x000D_
"Muñoz-Mendoza M, Romero B, Del Cerro A, Gortázar C, García-Marín JF, Menéndez S, Mourelo J, de Juan L, Sáez JL, Delahay RJ, Balseiro A. Sheep as a potential source of bovine TB: epidemiology, pathology and evaluation of diagnostic techniques. Transbound Emerg Dis. 2016;63(6):635–46.", "Napp S, Allepuz A, Mercader I, Nofrarías M, López-Soria S, Domingo M, Romero B, Bezos J, Pérez de val B. Evidence of goats acting as domestic reservoirs of bovine tuberculosis. Vet Rec. 2013;22(25):663.", _x000D_
"Martínez-Guijosa J, Romero B, Infantes-Lorenzo JA, Díez E, Boadella M, Balseiro A, Veiga M, Navarro D, Moreno I, Ferreres J, Domínguez M, Fernández C, Domínguez L, Gortázar C. Environmental DNA: a promising factor for tuberculosis risk assessment in multi-host settings. PLoS One. 2020;15(5):e0233837.", "Good M, Duignan A. Perspectives on the history of bovine TB and the role ofTuberculin in bovine TB eradication. Vet Med Int. 2011;17(2011):410470.", "Smith NH, Upton P. Naming spoligotype patterns for the RD9-deleted lineage of the Mycobacterium tuberculosis complex; www. Mbovis.org. Infect Genet Evol. 2012;12(4):873–6. https://doi.org/10.1016/j.meegid.2011.08.002.", _x000D_
"Couvin D, Cervera-Marzal I, David A, Reynaud Y, Rastogi N. SITVITBovis-a publicly available database and mapping tool to get an improved overview of animal and human cases caused by Mycobacterium bovis. Database (Oxford). 2022;2022(2022):baab081.", "Allix-Béguec C, Harmsen D, Weniger T, Supply P, Niemann S. Evaluation andstrategy for use of MIRU-VNTRplus, a multifunctional database for onlineanalysis of genotyping data and phylogenetic identification of Mycobacterium tuberculosis complex isolates. J Clin Microbiol. 2008;46(8):2692–9.", _x000D_
"Rodriguez-Campos S, González S, de Juan L, Romero B, Bezos J, Casal C, Álvarez J, Fernández-de-Mera IG, Castellanos E, Mateos A, Sáez-Llorente JL, Domínguez L, Aranaz A. Spanish network on surveillance monitoring of animal tuberculosis. a database for animal tuberculosis (mycoDB.es) within the contextof the spanish national programme for eradication of bovine tuberculosis. Infect Genet Evol. 2012;12(4):877–82. https://doi.org/10.1016/j.meegid.2011.10.008. (Epub 2011Oct 19. PMID: 22027158).", _x000D_
"Alvarez J, Perez AM, Bezos J, Casal C, Romero B, Rodriguez-Campos S, Saez-Llorente JL, Diaz R, Carpintero J, de Juan L, Domínguez L. Eradication of bovinetuberculosis at a herd-level in Madrid, Spain: study of within-herd transmission dynamics over a 12 year period. BMC Vet Res. 2012;29(8):100.", "Ciaravino G, García-Saenz A, Cabras S, Allepuz A, Casal J, De García-BocanegraI A, Gubbins S, Sáez JL, Cano-Terriza D, Napp S. Assessing thevariability in transmission of bovine tuberculosis within Spanish cattle herds. Epidemics. 2018;23:110–20. https://doi.org/10.1016/j.epidem.2018.01.003. Epub 2018 Jan 31 PMID: 29415865.", _x000D_
"Guta S, Casal J, Napp S, Saez JL, Garcia-Saenz A, Perez de Val B, Romero B, Alvarez J, Allepuz A. Epidemiological investigation of bovine tuberculosis herd breakdowns in Spain 2009/2011. PLoS ONE. 2014;15(8):e104383.", "Ciaravino G, Laranjo-González M, Casal J, Sáez-Llorente JL, Allepuz A. Most likely causes of infection and risk factors for tuberculosis in spanish cattle herds. Vet Rec. 2021;189(2):e140.", "Pozo P, VanderWaal K, Grau A, de la Cruz ML, Nacar J, Bezos J, Perez A, Minguez O, Alvarez J. Analysis of the cattle movement network and itsassociation with the risk of bovine tuberculosis at the farm level in Castilla yLeon. Spain Transbound Emerg Dis. 2019;66(1):327–40.", _x000D_
"Pozo P, Romero B, Bezos J, Grau A, Nacar J, Saez JL, Minguez O, Alvarez J. Evaluation of risk factors associated with herds with an increased duration of bovine tuberculosis breakdowns in Castilla y Leon, Spain (2010–2017). Front VetSci. 2020;25(7):545328.", "Pozo P, Cardenas NC, Bezos J, Romero B, Grau A, Nacar J, Saez JL, Minguez O, Alvarez J. Evaluation of the performance of slaughterhouse surveillance for bovine tuberculosis detection in Castilla y Leon, Spain. Prev Vet Med. 2021Apr;189:105307.", _x000D_
"de la Cruz ML, Branscum AJ, Nacar J, Pages E, Pozo P, Perez A, Grau A, Saez JL, de Juan L, Diaz R, Minguez O, Alvarez J. Evaluation of the performance of the IDvet IFN-Gamma test for diagnosis of bovine tuberculosis in Spain. Front Vet Sci. 2018 Sep; 27:5:229.", "European Food Safety Agency (EFSA). Scientific opinion on the use of a gamma interferon test for the diagnosis of bovine tuberculosis. EFSA J. 2012;10(12):2975.", "Middleton S, Steinbach S, Coad M, McGill K, Brady C, Duignan A, Wiseman J, Gormley E, Jones GJ, Vordermeier HM. A molecularly defined skin test reagent for the diagnosis of bovine tuberculosis compatible with vaccination against Johne’s disease. Sci Rep. 2021;11(1):2929.", _x000D_
"de la Cruz ML, Pozo P, Grau A, Nacar J, Bezos J, Perez A, Dominguez L, Saez JL, Minguez O, de Juan L, Alvarez J. Assessment of the sensitivity of the bovine tuberculosis eradication program in a high prevalence region of Spain using scenario tree modeling. Prev Vet Med. 2019;1(173):104800.", "Napp S, Ciaravino G, Pérez de Val B, Casal J, Saéz JL, Alba A. Evaluation of the effectiveness of the surveillance system for tuberculosis in cattle in Spain. Prev Vet Med. 2019;1(173):104805.", "Dobbelaer R, O’Reilly LM, Génicot A, Haagsma J. The potency of bovine PPDtuberculins in guinea-pigs and in tuberculous cattle. J Biol Stand. 1983;11(3):213–20.", _x000D_
"Infantes-Lorenzo JA, Moreno I, Risalde MLÁ, Roy Á, Villar M, Romero B, Ibarrola N, de la Fuente J, Puentes E, de Juan L, Gortázar C, Bezos J, Domínguez L, Domínguez M. Proteomic characterisation of bovine and avian purified proteinderivatives and identification of specific antigens for serodiagnosis of bovine tuberculosis. Clin Proteom. 2017;2(14):36.", "Bezos J, Casal C, Romero B, Schroeder B, Hardegger R, Raeber AJ, López L, Rueda P, Domínguez L. Current ante-mortem techniques for diagnosis of bovine tuberculosis. Res Vet Sci. 2014;97(Suppl):44–52.", _x000D_
"Casal C, Alvarez J, Bezos J, Quick H, Díez-Guerrier A, Romero B, Saez JL, Liandris E, Navarro A, Perez A, Domínguez L, de Juan L. Effect of the inoculation site of bovine purified protein derivative (PPD) on the skin fold thickness increase in cattle from officially tuberculosis free and tuberculosis- infected herds. Prev Vet Med. 2015 Sep 1;121(1–2):86–92.", "Ortega J, Roy Á, Álvarez J, Sánchez-Cesteros J, Romero B, Infantes-Lorenzo JA, Sáez JL, López M, Domínguez L, de Juan L, Bezos J. Effect of the Inoculation site of bovine and avian purified protein derivatives (PPDs) on the performance of the intradermal tuberculin test in goats from tuberculosis-free and infected herds. Front Vet Sci. 2021;27(8):722825.", _x000D_
"Ortega J, Roy A, Díaz-Castillo A, de Juan L, Romero B, Sáez-Llorente JL, Domínguez L, Regal P, Infantes-Lorenzo JA, Álvarez J, Bezos J. Effect of the topical administration of corticosteroids and tuberculin pre-sensitisation onthe diagnosis of tuberculosis in goats. BMC Vet Res. 2022;18(1):58.", "Roy A, Díez-Guerrier A, Ortega J, de la Cruz ML, Sáez JL, Domínguez L, deJuan L, Álvarez J, Bezos J. Evaluation of the McLintock syringe as a cause ofnon-specific reactions in the intradermal tuberculin test used for the diagnosis of bovine tuberculosis. Res Vet Sci. 2019;122:175–8 (Epub 2018 Nov 29 PMID: 30529272).", _x000D_
"Good M, Clegg TA, Costello E, More SJ. The comparative performance of thesingle intradermal test and the single intradermal comparative tuberculin testin irish cattle, using tuberculin PPD combinations of differing potencies. Vet J. 2011;190(2):e60-5.", "Haagsma J. Potency testing of bovine tuberculins. Dev Biol Stand. 1986;58(Pt B):689–94 (PMID: 3609463)."), issue = c(NA, "Suppl", "Suppl 1Suppl 1", "12", NA, "6", "41", NA, NA, "9", "6", "25", "5", "2011", "4", "2022", "8", "4", "8", NA, "8", _x000D_
"2", "1", "7", NA, "5", "12", "1", "173", "173", "3", "14", "Suppl", "1–2", "8", "1", NA, "2", "Pt B"), doi.asserted.by = c(NA, "publisher", "publisher", NA, NA, "publisher", "publisher", "publisher", "publisher", "publisher", "publisher", "publisher", "publisher", NA, "publisher", "publisher", "publisher", "publisher", "publisher", "publisher", "publisher", "publisher", "publisher", "publisher", "publisher", "publisher", NA, "publisher", "publisher", "publisher", "publisher", "publisher", "publisher", _x000D_
"publisher", "publisher", "publisher", "publisher", "publisher", NA), first.page = c(NA, "94", "68", "7666", NA, "3257", "100633", "87", "150", "176", "635", "663", "e0233837", "410470", "873", "baab081", "2692", "877", "100", "110", "e104383", "e140", "327", "545328", "105307", "229", "2975", "2929", "104800", "104805", "213", "36", "44", "86", "722825", "58", "175", "e60", "689"), DOI = c(NA, "10.1016/j.rvsc.2013.11.008", "10.1016/j.ijid.2021.02.091", NA, NA, "10.1111/tbed.13948", "10.1016/j.epidem.2022.100633", _x000D_
"10.1016/j.prevetmed.2018.08.015", "10.1016/j.prevetmed.2017.08.009", "10.1186/1746-6148-9-176", "10.1111/tbed.12325", "10.1136/vr.101347", "10.1371/journal.pone.0233837", NA, "10.1016/j.meegid.2011.08.002", "10.1093/database/baab081", "10.1128/JCM.00540-08", "10.1016/j.meegid.2011.10.008", "10.1186/1746-6148-8-100", "10.1016/j.epidem.2018.01.003", "10.1371/journal.pone.0104383", "10.1002/vetr.140", "10.1111/tbed.13025", "10.3389/fvets.2020.545328", "10.1016/j.prevetmed.2021.105307", "10.3389/fvets.2018.00229", _x000D_
NA, "10.1038/s41598-021-82434-7", "10.1016/j.prevetmed.2019.104800", "10.1016/j.prevetmed.2019.104805", "10.1016/S0092-1157(83)80008-0", "10.1186/s12014-017-9171-z", "10.1016/j.rvsc.2014.04.002", "10.1016/j.prevetmed.2015.07.001", "10.3389/fvets.2021.722825", "10.1186/s12917-022-03156-0", "10.1016/j.rvsc.2018.11.025", "10.1016/j.tvjl.2011.01.005", NA), volume = c(NA, "97", "113", "20", NA, "68", "21", "159", "Oct1146", "8", "63", "22", "15", "17", "12", "2022", "46", "12", "29", "23", "15", "189", _x000D_
"66", "25", "189", "27", "10", "11", "1", "1", "11", "2", "97", "121", "27", "18", "122", "190", "58"), journal.title = c(NA, "Res Vet Sci", "Int J Infect Dis", "EFSA J", NA, "Transbound Emerg Dis", "Epidemics", "Prev Vet Med", "Prev Vet Med", "BMC Vet Res", "Transbound Emerg Dis", "Vet Rec", "PLoS One", "Vet Med Int", "Infect Genet Evol", "Database (Oxford)", "J Clin Microbiol", "Infect Genet Evol", "BMC Vet Res", "Epidemics", "PLoS ONE", "Vet Rec", "Spain. Transbound Emerg Dis", "Front VetSci", _x000D_
"Prev Vet Med", "Front Vet Sci", "EFSA J", "Sci Rep", "Prev Vet Med", "Prev Vet Med", "J Biol Stand", "Clin Proteom", "Res Vet Sci", "Prev Vet Med", "Front Vet Sci", "BMC Vet Res", "Res Vet Sci", "Vet J", "Dev Biol Stand"))</t>
  </si>
  <si>
    <t>241</t>
  </si>
  <si>
    <t>list(date = c("2023-07-25", "2023-07-25"), content.version = c("tdm", "vor"), delay.in.days = c(0, 0), URL = c("https://creativecommons.org/licenses/by/4.0", "https://creativecommons.org/licenses/by/4.0"))</t>
  </si>
  <si>
    <t>list(value = c("22 December 2022", "10 July 2023", "25 July 2023", NA, "Not applicable.", "Not applicable.", "The authors declare that they have no competing interests."), order = c(1, 2, 3, 1, 2, 3, 4), name = c("received", "accepted", "first_online", "Ethics", "Ethics", "Ethics", "Ethics"), label = c("Received", "Accepted", "First Online", NA, NA, NA, NA), group.name = c("ArticleHistory", "ArticleHistory", "ArticleHistory", "EthicsHeading", "EthicsHeading", "EthicsHeading", "EthicsHeading"), group.label = c("Article History", _x000D_
"Article History", "Article History", "Declarations", "Ethics approval and consent to participate", "Consent for publication", "Competing interests"))</t>
  </si>
  <si>
    <t>10.1016/j.rvsc.2022.01.019</t>
  </si>
  <si>
    <t>205-212</t>
  </si>
  <si>
    <t>Evaluating the risk of bovine tuberculosis posed by standard inconclusive reactors identified at backward-traced herd tests in Northern Ireland that disclosed no reactors</t>
  </si>
  <si>
    <t>list(given = c("Anastasia", "Hannah", "Alan", "Liam", "Maria", "Emily", "Fraser"), family = c("Georgaki", "Bishop", "Gordon", "Doyle", "O'Hagan", "Courcier", "Menzies"), sequence = c("first", "additional", "additional", "additional", "additional", "additional", "additional"))</t>
  </si>
  <si>
    <t>list(URL = c("https://api.elsevier.com/content/article/PII:S0034528822000273?httpAccept=text/xml", "https://api.elsevier.com/content/article/PII:S0034528822000273?httpAccept=text/plain"), content.type = c("text/xml", "text/plain"), content.version = c("vor", "vor"), intended.application = c("text-mining", "text-mining"))</t>
  </si>
  <si>
    <t>list(key = c("10.1016/j.rvsc.2022.01.019_bb0005", "10.1016/j.rvsc.2022.01.019_bb0010", "10.1016/j.rvsc.2022.01.019_bb0015", "10.1016/j.rvsc.2022.01.019_bb0020", "10.1016/j.rvsc.2022.01.019_bb0025", "10.1016/j.rvsc.2022.01.019_bb0030", "10.1016/j.rvsc.2022.01.019_bb0035", "10.1016/j.rvsc.2022.01.019_bb0040", "10.1016/j.rvsc.2022.01.019_bb0045", "10.1016/j.rvsc.2022.01.019_bb0050", "10.1016/j.rvsc.2022.01.019_bb0055", "10.1016/j.rvsc.2022.01.019_bb0060", "10.1016/j.rvsc.2022.01.019_bb0065", "10.1016/j.rvsc.2022.01.019_bb0070", _x000D_
"10.1016/j.rvsc.2022.01.019_bb0075", "10.1016/j.rvsc.2022.01.019_bb0080", "10.1016/j.rvsc.2022.01.019_bb0085", "10.1016/j.rvsc.2022.01.019_bb0090", "10.1016/j.rvsc.2022.01.019_bb0095", "10.1016/j.rvsc.2022.01.019_bb0100", "10.1016/j.rvsc.2022.01.019_bb0105", "10.1016/j.rvsc.2022.01.019_bb0110", "10.1016/j.rvsc.2022.01.019_bb0115", "10.1016/j.rvsc.2022.01.019_bb0120", "10.1016/j.rvsc.2022.01.019_bb0125", "10.1016/j.rvsc.2022.01.019_bb0130", "10.1016/j.rvsc.2022.01.019_bb0135", "10.1016/j.rvsc.2022.01.019_bb0140", _x000D_
"10.1016/j.rvsc.2022.01.019_bb0145", "10.1016/j.rvsc.2022.01.019_bb0150"), doi.asserted.by = c("crossref", NA, "crossref", "crossref", NA, "crossref", "crossref", "crossref", "crossref", NA, NA, NA, "crossref", NA, "crossref", "crossref", "crossref", "crossref", "crossref", NA, NA, "crossref", "crossref", "crossref", NA, NA, "crossref", NA, "crossref", NA), first.page = c("231", "17", "1", "2899", "5", "297", "3", "255", NA, NA, NA, "p383", "1", "20131634", "652", "15", "97", "275", "209", NA, NA, _x000D_
"34", "3451", "160", NA, NA, "1686", "1058", "13062", "7"), DOI = c("10.1016/j.vetmic.2005.11.023", NA, "10.18637/jss.v067.i01", "10.1017/S095026881600131X", NA, "10.1016/j.rvsc.2020.09.032", "10.1016/j.prevetmed.2011.02.015", "10.1016/j.prevetmed.2011.07.014", "10.1371/journal.pcbi.1004038", NA, NA, NA, "10.1016/j.prevetmed.2016.06.016", NA, "10.20506/rst.20.2.1293", "10.1016/j.tvjl.2018.04.019", "10.3390/vetsci6040097", "10.1016/j.tvjl.2009.01.027", "10.1016/j.vetmic.2015.01.026", NA, NA, "10.1016/j.epidem.2018.02.004", _x000D_
"10.3390/ijerph18073451", "10.1016/j.vetmic.2011.02.040", NA, NA, "10.21105/joss.01686", NA, "10.1038/srep13062", NA), article.title = c("The Northern Ireland programme for the control and eradication of Mycobacterium bovis", "MuMIn: Multi-Model Inference", "Fitting linear mixed-effects models using lme4", "A review of risk factors for bovine tuberculosis infection in cattle in the UK and Ireland", "Exploring the fate of cattle herds with inconclusive reactors to the tuberculin skin test", "Grazing cattle exposure to neighbouring herds and badgers in relation to bovine tuberculosis risk", _x000D_
"Longer-term risk of Mycobacterium bovis in Irish cattle following an inconclusive diagnosis to the single intradermal comparative tuberculin test", "Shorter-term risk of Mycobacterium bovis in Irish cattle following an inconclusive diagnosis to the single intradermal comparative tuberculin test", "Potential benefits of cattle vaccination as a supplementary control for bovine tuberculosis", NA, NA, "Model building strategies", "Bovine tuberculosis in Northern Ireland: risk factors associated with duration and recurrence of chronic herd breakdowns", _x000D_
"A restatement of the natural science evidence base relevant to the control of bovine tuberculosis in Great Britain", "A computerised database system for bovine traceability", "Bayesian latent class estimation of sensitivity and specificity parameters of diagnostic tests for bovine tuberculosis in chronically infected herds in Northern Ireland", "Exploring the risk posed by animals with an inconclusive reaction to the bovine tuberculosis skin test in England and Wales", "What is needed to eradicate bovine tuberculosis successfully: an Ireland perspective", _x000D_
"Understanding and managing bTB risk: perspectives from Ireland", NA, "Test characteristics of the tuberculin skin test and post-mortem examination for bovine tuberculosis diagnosis in cattle in Northern Ireland estimated by Bayesian latent class analysis with adjustments for covariates", "Identifying genotype specific elevated-risk areas and associated herd risk factors for bovine tuberculosis spread in British cattle", "Evaluating the bovine tuberculosis eradication mechanism and its risk factors in England’s cattle farms", _x000D_
"Progress in tuberculosis eradication in Ireland", NA, "Herd-level risk factors for bovine tuberculosis: a literature review", "Welcome to the tidyverse", "Chapter 3.4.6 – Bovine tuberculosis", "Herd-level bovine tuberculosis risk factors: assessing the role of low-level badger population disturbance", "Diagnostic checking in regression relationships"), volume = c("112", "1", "67", "144", "28", "133", "100", "102", "11", NA, NA, NA, "131", "280", "20", "238", "30", "180", "176", NA, "147", "24", _x000D_
"18", "151", NA, "621210", "4", NA, "5", "2"), author = c("Abernethy", "Barton", "Bates", "Broughan", "Brunton", "Campbell", "Clegg", "Clegg", "Conlan", "DAERA", NA, "Dohoo", "Doyle", "Godfray", "Houston", "Lahuerta-Marin", "May", "More", "More", "Northern Ireland Audit Office", "O’Hagan", "Orton", "Sedighi", "Sheridan", "Skuce", "Skuce", "Wickham", "World Organisation of Animal Health", "Wright", "Zeileis"), year = c("2006", "2020", "2015", "2016", "2018", "2020", "2011", "2011", "2015", "2018", _x000D_
NA, "2010", "2016", "2013", "2001", "2018", "2019", "2009", "2015", NA, "2019", "2018", "2021", "2011", NA, "2012", "2019", "2018", "2015", "2002"), journal.title = c("Vet. Microbiol.", "R package version", "J. Stat. Softw.", "Epidemiol. Infect.", "Front. Vet. Sci.", "Res. Vet. Sci.", "Prev.Vet. Med.", "Prev. Vet. Med.", "PLoS Comput. Biol.", NA, NA, NA, "Prev. Vet. Med.", "Proc. Biol. Sci.", "Rev. Sci. Tech.", "Vet. J.", "Vet Sci.", "Vet. J.", "Vet. Microbiol.", NA, "Epidemiol. Infect.", "Epidemics.", _x000D_
"Int. J. Environ. Res. Public Health", "Vet. Microbiol.", NA, "Vet. Med. Int.", "J. Open Source Softw.", NA, "Sci. Rep.", "R News"), issue = c(NA, "43", NA, NA, NA, NA, NA, NA, "2", NA, NA, NA, NA, NA, NA, NA, NA, NA, NA, NA, NA, NA, NA, NA, NA, NA, NA, NA, NA, NA), series.title = c(NA, NA, NA, NA, NA, NA, NA, NA, NA, "TB Staff Instructions", NA, "Veterinary Epidemiologic Research", NA, NA, NA, NA, NA, NA, NA, NA, NA, NA, NA, NA, NA, NA, NA, "OIE Terrestrial manual", NA, NA), unstructured = c(NA, _x000D_
NA, NA, NA, NA, NA, NA, NA, NA, NA, "DAERA, 2021. Tuberculosis - disease statistics - January 2021. Retrieved from: www.daera-ni.gov.uk/articles/tuberculosis-statistics-northern-ireland. Accessed 30 September 2021.", NA, NA, NA, NA, NA, NA, NA, NA, NA, NA, NA, NA, NA, NA, NA, NA, NA, NA, NA))</t>
  </si>
  <si>
    <t>S0034528822000273</t>
  </si>
  <si>
    <t>list(date = c("2022-07-01", "2022-02-03"), content.version = c("tdm", "vor"), delay.in.days = c(0, 0), URL = c("https://www.elsevier.com/tdm/userlicense/1.0/", "http://creativecommons.org/licenses/by-nc-nd/4.0/"))</t>
  </si>
  <si>
    <t>list(value = c("Elsevier", "Evaluating the risk of bovine tuberculosis posed by standard inconclusive reactors identified at backward-traced herd tests in Northern Ireland that disclosed no reactors", "Research in Veterinary Science", "https://doi.org/10.1016/j.rvsc.2022.01.019", "article", "Crown Copyright © 2022 Published by Elsevier Ltd."), name = c("publisher", "articletitle", "journaltitle", "articlelink", "content_type", "copyright"), label = c("This article is maintained by", "Article Title", _x000D_
"Journal Title", "CrossRef DOI link to publisher maintained version", "Content Type", "Copyright"))</t>
  </si>
  <si>
    <t>One Health</t>
  </si>
  <si>
    <t>10.1016/j.onehlt.2022.100451</t>
  </si>
  <si>
    <t>2352-7714</t>
  </si>
  <si>
    <t>100451</t>
  </si>
  <si>
    <t>Bovine Tuberculosis - Analysis of 10-year cases and impact of visual inspection in the surveillance at the slaughterhouse in Portugal</t>
  </si>
  <si>
    <t>https://doi.org/10.1016/j.onehlt.2022.100451</t>
  </si>
  <si>
    <t>list(given = c("Susana", "Margarida Fonseca", "Madalena", "Eduarda"), family = c("Gonçalves", "Cardoso", "Vieira-Pinto", "Gomes-Neves"), sequence = c("first", "additional", "additional", "additional"))</t>
  </si>
  <si>
    <t>list(URL = c("https://api.elsevier.com/content/article/PII:S2352771422000830?httpAccept=text/xml", "https://api.elsevier.com/content/article/PII:S2352771422000830?httpAccept=text/plain"), content.type = c("text/xml", "text/plain"), content.version = c("vor", "vor"), intended.application = c("text-mining", "text-mining"))</t>
  </si>
  <si>
    <t>list(issue = c("Suppl. 1", NA, NA, NA, NA, NA, NA, NA, NA, NA, NA, NA, NA, NA, NA, NA, NA, NA, NA, NA, NA, NA, NA, NA, NA, NA, NA, NA, NA, NA, NA, NA, NA, NA, NA, NA, NA, NA, NA), key = c("10.1016/j.onehlt.2022.100451_bb0005", "10.1016/j.onehlt.2022.100451_bb0010", "10.1016/j.onehlt.2022.100451_bb0015", "10.1016/j.onehlt.2022.100451_bb0020", "10.1016/j.onehlt.2022.100451_bb0025", "10.1016/j.onehlt.2022.100451_bb0030", "10.1016/j.onehlt.2022.100451_bb0035", "10.1016/j.onehlt.2022.100451_bb0040", "10.1016/j.onehlt.2022.100451_bb0045", _x000D_
"10.1016/j.onehlt.2022.100451_bb0050", "10.1016/j.onehlt.2022.100451_bb0055", "10.1016/j.onehlt.2022.100451_bb0060", "10.1016/j.onehlt.2022.100451_bb0065", "10.1016/j.onehlt.2022.100451_bb0070", "10.1016/j.onehlt.2022.100451_bb0075", "10.1016/j.onehlt.2022.100451_bb0080", "10.1016/j.onehlt.2022.100451_bb0085", "10.1016/j.onehlt.2022.100451_bb0090", "10.1016/j.onehlt.2022.100451_bb0095", "10.1016/j.onehlt.2022.100451_bb0100", "10.1016/j.onehlt.2022.100451_bb0105", "10.1016/j.onehlt.2022.100451_bb0110", _x000D_
"10.1016/j.onehlt.2022.100451_bb0115", "10.1016/j.onehlt.2022.100451_bb0120", "10.1016/j.onehlt.2022.100451_bb0125", "10.1016/j.onehlt.2022.100451_bb0130", "10.1016/j.onehlt.2022.100451_bb0135", "10.1016/j.onehlt.2022.100451_bb0140", "10.1016/j.onehlt.2022.100451_bb0145", "10.1016/j.onehlt.2022.100451_bb0150", "10.1016/j.onehlt.2022.100451_bb0155", "10.1016/j.onehlt.2022.100451_bb0160", "10.1016/j.onehlt.2022.100451_bb0165", "10.1016/j.onehlt.2022.100451_bb0170", "10.1016/j.onehlt.2022.100451_bb0175", _x000D_
"10.1016/j.onehlt.2022.100451_bb0180", "10.1016/j.onehlt.2022.100451_bb0185", "10.1016/j.onehlt.2022.100451_bb0190", "10.1016/j.onehlt.2022.100451_bb0195"), doi.asserted.by = c("crossref", "crossref", NA, NA, "crossref", "crossref", "crossref", "crossref", "crossref", "crossref", NA, NA, "crossref", "crossref", "crossref", "crossref", "crossref", NA, NA, "crossref", "crossref", "crossref", "crossref", "crossref", "crossref", "crossref", "crossref", "crossref", "crossref", "crossref", "crossref", _x000D_
"crossref", NA, "crossref", NA, "crossref", NA, "crossref", "crossref"), first.page = c("1", "1", "18", NA, "111", NA, "323", "153", "131", "995", "1", NA, "154", "S20", "332", NA, NA, NA, NA, "885", "1", "15", NA, "679", NA, NA, "2364", "395", NA, "1048", NA, "2899", NA, "65", NA, "48", NA, "96", "224"), DOI = c("10.1016/0962-8479(95)90591-X", "10.3390/ani10091473", NA, NA, "10.1016/0378-1135(94)90050-7", "10.4061/2011/795165", "10.1016/j.vetmic.2014.08.013", "10.1016/j.vetmic.2011.02.039", "10.1007/s11259-020-09777-w", _x000D_
"10.1017/S0950268816003095", NA, NA, "10.1016/j.foodcont.2013.11.009", "10.1016/j.rvsc.2014.03.017", "10.1016/j.prevetmed.2015.08.008", "10.1016/j.prevetmed.2019.104805", "10.1016/j.foodcont.2021.107870", NA, NA, "10.1007/s00580-016-2278-1", "10.1186/s12917-014-0182-y", "10.1016/j.tvjl.2018.04.019", "10.3389/fvets.2018.00082", "10.1136/vr.161.20.679", "10.1186/2046-0481-65-2", "10.1371/journal.pone.0090334", "10.3390/ani11082364", "10.1016/j.prevetmed.2013.03.001", "10.1051/vetres/2009033", "10.7589/0090-3558-45.4.1048", _x000D_
"10.1186/1297-9716-44-97", "10.1017/S095026881600131X", NA, "10.1016/j.prevetmed.2011.04.018", NA, "10.5897/JVMAH12.015", NA, "10.1016/j.foodcont.2013.10.002", "10.1136/vr.103163"), article.title = c("The epidemiology of Mycobacterium bovis infections in animals and man: a review", "Prevalence of bovine tuberculosis in slaughtered cattle in Sicily, Southern Italy", NA, NA, "The tuberculin test", "Multihost tuberculosis: insights from the Portuguese control program", "Bovine tuberculosis surveillance in cattle and free-ranging wildlife in EU Member States in 2013: a survey-based review", _x000D_
"Bovine tuberculosis in Europe from the perspective of an officially tuberculosis free country: trade, surveillance and diagnostics", "Post-mortem surveillance of bovine tuberculosis in Ireland: herd-level variation in the probability of herds disclosed with lesions at routine slaughter to have skin test reactors at follow-up test", "Efficiency of slaughterhouse surveillance for the detection of bovine tuberculosis in cattle in Northern Ireland", NA, "Scientific opinion on the public health hazards to be covered by inspection of meat (bovine animals)", _x000D_
"Strengths and weaknesses of meat inspection as a contribution to animal health and welfare surveillance", "Pathology of bovine tuberculosis", "Estimation of the individual slaughterhouse surveillance sensitivity for bovine tuberculosis in Catalonia (north-eastern Spain)", "Evaluation of the effectiveness of the surveillance system for tuberculosis in cattle in Spain", "Drivers, opportunities, and challenges of the European risk-based meat safety assurance system", NA, "Contribution of meat inspection to animal health surveillance in bovine animals", _x000D_
"Diagnostic efficacy of abattoir meat inspection for detecting bovine tuberculosis at Adama municipal abattoir, Ethiopia", "Bovine tuberculosis slaughter surveillance in the United States 2001-2010: assessment of its traceback investigation function", "Bayesian latent class estimation of sensitivity and specificity parameters of diagnostic tests for bovine tuberculosis in chronically infected herds in Northern Ireland", "The herd-level sensitivity of abattoir surveillance for bovine tuberculosis: simulating the effects of current and potentially modified meat inspection procedures in irish cattle", _x000D_
"Quantification of the relative efficiency of factory surveillance in the disclosure of tuberculosis lesions in attested Irish cattle", "Relative effectiveness of Irish factories in the surveillance of slaughtered cattle for visible lesions of tuberculosis, 2005-2007", "Estimation of sensitivity and specificity of bacteriology, histopathology and PCR for the confirmatory diagnosis of bovine tuberculosis using latent class analysis", "Interaction patterns between wildlife and cattle reveal opportunities for mycobacteria transmission in farms from North-Eastern Atlantic Iberian Peninsula", _x000D_
"Factors associated with bovine tuberculosis confirmation rates in suspect lesions found in cattle at routine slaughter in Great Britain, 2003-2008", "Classification of worldwide bovine tuberculosis risk factors in cattle: a stratified approach", "Epidemiology of Mycobacterium bovis infection in wild boar (Sus scrofa) from Portugal", "Age-dependent patterns of bovine tuberculosis in cattle", "A review of risk factors for bovine tuberculosis infection in cattle in the UK and Ireland", NA, "Post-mortem examination and laboratory-based analysis for the diagnosis of bovine tuberculosis among dairy cattle in Ecuador", _x000D_
NA, "Gross pathological lesions of bovine tuberculosis and efficiency of meat inspection procedure to detect-infected cattle in Adama municipal abattoir", "Prevalence and pathological lesions of bovine tuberculosis assessment through routine procedures of meat inspection in infected cattle in Karachi metropolitan corporation abattoirs", "A qualitative risk assessment for visual-only post-mortem meat inspection of cattle, sheep, goats and farmed/wild deer", "Lessons learned during the successful eradication of bovine tuberculosis from Australia"_x000D_
), volume = c("76", "10", "346", NA, "40", "2011", "173", "151", "44", "145", "95", "11", "39", "97", "121", "173", "124", NA, "9", "25", "10", "238", "5", "161", "65", "9", "11", "110", "40", "45", "44", "144", NA, "101", NA, "6", "8", "38", "177"), author = c("O’Reilly", "Abbate", "Dgav", "European Commission", "Monaghan", "Cunha", "Rivière", "Schiller", "Byrne", "Pascual-Linaza", "Anonymous", "EFSA BIOHAZ Panel", "Stärk", "Domingo", "Garcia-Saenz", "Napp", "Blagojevic", "Corner", "Dupuy", _x000D_
"Alemu", "Humphrey", "Lahuerta-Marin", "Willeberg", "Frankena", "Olea-Popelka", "Courcoul", "Varela-Castro", "Shittu", "Humblet", "Santos", "Brooks-Pollock", "Broughan", "Asseged", "Proaño-Pérez", "Whipple", "Dechassa", "Memon", "Hill", "More"), year = c("1995", "2020", "2009", NA, "1994", "2011", "2014", "2011", "2020", "2017", "2019", "2013", "2014", "2014", "2015", "2019", "2021", "1990", "2017", "2016", "2014", "2018", "2018", "2007", "2012", "2014", "2021", "2013", "2009", "2009", "2013", _x000D_
"2016", "2004", "2011", "1996", "2014", "2019", "2014", "2015"), journal.title = c("Tuber. Lung Dis.", "Animals.", NA, NA, "Vet. Microbiol.", "Vet. Med. Int.", "Vet. Microbiol.", "Vet. Microbiol.", "Vet. Res. Commun.", "Epidemiol. Infect.", "Off. J. Eur. Union", "EFSA J.", "Food Control", "Res. Vet. Sci.", "Prevent. Vet. Med.", "Prevent. Vet. Med.", "Food Control", NA, "EFSA Support. Publ.", "Comp. Clin. Pathol.", "BMC Vet. Res.", "Vet. J.", "Front. Vet. Sci.", "Vet. Rec.", "Ir. Vet. J.", "PLoS One", _x000D_
"Animals", "Prevent. Vet. Med.", "Vet. Res.", "J. Wildl. Dis.", "Vet. Res.", "Epidemiol. Infect.", NA, "Prevent. Vet. Med.", NA, "J. Vet. Med. Anim. Health", "Pure Appl. Biol.", "Food Control", "Vet. Rec."), series.title = c(NA, NA, "Manual De Apoio ao Controlo e Erradicação Tuberculose Bovina no Âmbito do Programa de Erradicação da Tuberculose Bovina", NA, NA, NA, NA, NA, NA, NA, NA, NA, NA, NA, NA, NA, NA, "Efficiency of Inspection Procedures for the Detection of Tuberculous Lesions in Cattle", _x000D_
NA, NA, NA, NA, NA, NA, NA, NA, NA, NA, NA, NA, NA, NA, "Evaluation of Abattoir Inspection for the Diagnosis of Mycobacterium bovis Infection in Cattle at Addis Ababa Abattoir", NA, "Distribution of Lesions in Cattle Infected with Mycobacterium Bovis", NA, NA, NA, NA))</t>
  </si>
  <si>
    <t>S2352771422000830</t>
  </si>
  <si>
    <t>list(DOI = c("10.13039/501100001871", "10.13039/501100006111"), name = c("Fundação para a Ciência e a Tecnologia", "Ministério da Ciência, Tecnologia e Ensino Superior"), doi.asserted.by = c("publisher", "publisher"), award = c("UIDB/CVT/00772/2020", "UIDB/00211/2020"), id.id = c("10.13039/501100001871", "10.13039/501100006111"), id.id.type = c("DOI", "DOI"), id.asserted.by = c("publisher", "publisher"))</t>
  </si>
  <si>
    <t>list(date = c("2022-12-01", "2022-10-29"), content.version = c("tdm", "vor"), delay.in.days = c(0, 0), URL = c("https://www.elsevier.com/tdm/userlicense/1.0/", "http://creativecommons.org/licenses/by-nc-nd/4.0/"))</t>
  </si>
  <si>
    <t>list(value = c("Elsevier", "Bovine Tuberculosis - Analysis of 10-year cases and impact of visual inspection in the surveillance at the slaughterhouse in Portugal", "One Health", "https://doi.org/10.1016/j.onehlt.2022.100451", "article", "© 2022 The Authors. Published by Elsevier B.V."), name = c("publisher", "articletitle", "journaltitle", "articlelink", "content_type", "copyright"), label = c("This article is maintained by", "Article Title", "Journal Title", "CrossRef DOI link to publisher maintained version", _x000D_
"Content Type", "Copyright"))</t>
  </si>
  <si>
    <t>Tuberculosis</t>
  </si>
  <si>
    <t>10.1016/j.tube.2022.102166</t>
  </si>
  <si>
    <t>1472-9792</t>
  </si>
  <si>
    <t>102166</t>
  </si>
  <si>
    <t>Prevalence of Mycobacterium bovis in milk on dairy cattle farms: An international systematic literature review and meta-analysis</t>
  </si>
  <si>
    <t>list(ORCID = c("https://orcid.org/0000-0002-1545-9741", NA, "https://orcid.org/0000-0002-4833-5542", "https://orcid.org/0000-0002-4270-0385"), authenticated.orcid = c(FALSE, NA, FALSE, FALSE), given = c("Áine B.", "Sian", "Stephen V.", "Simon J."), family = c("Collins", "Floyd", "Gordon", "More"), sequence = c("first", "additional", "additional", "additional"))</t>
  </si>
  <si>
    <t>list(URL = c("https://api.elsevier.com/content/article/PII:S1472979222000038?httpAccept=text/xml", "https://api.elsevier.com/content/article/PII:S1472979222000038?httpAccept=text/plain"), content.type = c("text/xml", "text/plain"), content.version = c("vor", "vor"), intended.application = c("text-mining", "text-mining"))</t>
  </si>
  <si>
    <t>list(key = c("10.1016/j.tube.2022.102166_bib1", "10.1016/j.tube.2022.102166_bib3", "10.1016/j.tube.2022.102166_bib4", "10.1016/j.tube.2022.102166_bib5", "10.1016/j.tube.2022.102166_bib6", "10.1016/j.tube.2022.102166_bib7", "10.1016/j.tube.2022.102166_bib8", "10.1016/j.tube.2022.102166_bib9", "10.1016/j.tube.2022.102166_bib10", "10.1016/j.tube.2022.102166_bib11", "10.1016/j.tube.2022.102166_bib12", "10.1016/j.tube.2022.102166_bib13", "10.1016/j.tube.2022.102166_bib14", "10.1016/j.tube.2022.102166_bib15", _x000D_
"10.1016/j.tube.2022.102166_bib16", "10.1016/j.tube.2022.102166_bib17", "10.1016/j.tube.2022.102166_bib18", "10.1016/j.tube.2022.102166_bib19", "10.1016/j.tube.2022.102166_bib20", "10.1016/j.tube.2022.102166_bib21", "10.1016/j.tube.2022.102166_bib22", "10.1016/j.tube.2022.102166_bib23", "10.1016/j.tube.2022.102166_bib24", "10.1016/j.tube.2022.102166_bib25", "10.1016/j.tube.2022.102166_bib26", "10.1016/j.tube.2022.102166_bib27", "10.1016/j.tube.2022.102166_bib28", "10.1016/j.tube.2022.102166_bib29", _x000D_
"10.1016/j.tube.2022.102166_bib30", "10.1016/j.tube.2022.102166_bib31", "10.1016/j.tube.2022.102166_bib32", "10.1016/j.tube.2022.102166_bib33", "10.1016/j.tube.2022.102166_bib34", "10.1016/j.tube.2022.102166_bib35", "10.1016/j.tube.2022.102166_bib36", "10.1016/j.tube.2022.102166_bib37", "10.1016/j.tube.2022.102166_bib38", "10.1016/j.tube.2022.102166_bib39", "10.1016/j.tube.2022.102166_bib40", "10.1016/j.tube.2022.102166_bib41", "10.1016/j.tube.2022.102166_bib42", "10.1016/j.tube.2022.102166_bib43", _x000D_
"10.1016/j.tube.2022.102166_bib44", "10.1016/j.tube.2022.102166_bib45", "10.1016/j.tube.2022.102166_bib46", "10.1016/j.tube.2022.102166_bib47", "10.1016/j.tube.2022.102166_bib48", "10.1016/j.tube.2022.102166_bib49", "10.1016/j.tube.2022.102166_bib50", "10.1016/j.tube.2022.102166_bib51", "10.1016/j.tube.2022.102166_bib52", "10.1016/j.tube.2022.102166_bib53", "10.1016/j.tube.2022.102166_bib54", "10.1016/j.tube.2022.102166_bib55", "10.1016/j.tube.2022.102166_bib56", "10.1016/j.tube.2022.102166_bib57", _x000D_
"10.1016/j.tube.2022.102166_bib58", "10.1016/j.tube.2022.102166_bib59", "10.1016/j.tube.2022.102166_bib60", "10.1016/j.tube.2022.102166_bib61", "10.1016/j.tube.2022.102166_bib62", "10.1016/j.tube.2022.102166_bib63", "10.1016/j.tube.2022.102166_bib64", "10.1016/j.tube.2022.102166_bib65", "10.1016/j.tube.2022.102166_bib66", "10.1016/j.tube.2022.102166_bib67", "10.1016/j.tube.2022.102166_bib68", "10.1016/j.tube.2022.102166_bib69", "10.1016/j.tube.2022.102166_bib70", "10.1016/j.tube.2022.102166_bib71", _x000D_
"10.1016/j.tube.2022.102166_bib72", "10.1016/j.tube.2022.102166_bib73", "10.1016/j.tube.2022.102166_bib74", "10.1016/j.tube.2022.102166_bib75", "10.1016/j.tube.2022.102166_bib76", "10.1016/j.tube.2022.102166_bib77", "10.1016/j.tube.2022.102166_bib78", "10.1016/j.tube.2022.102166_bib79", "10.1016/j.tube.2022.102166_bib80", "10.1016/j.tube.2022.102166_bib81", "10.1016/j.tube.2022.102166_bib82", "10.1016/j.tube.2022.102166_bib83", "10.1016/j.tube.2022.102166_bib84", "10.1016/j.tube.2022.102166_bib85", _x000D_
"10.1016/j.tube.2022.102166_bib86", "10.1016/j.tube.2022.102166_bib87", "10.1016/j.tube.2022.102166_bib88", "10.1016/j.tube.2022.102166_bib89", "10.1016/j.tube.2022.102166_bib90", "10.1016/j.tube.2022.102166_bib91", "10.1016/j.tube.2022.102166_bib92", "10.1016/j.tube.2022.102166_bib93", "10.1016/j.tube.2022.102166_bib94", "10.1016/j.tube.2022.102166_bib95", "10.1016/j.tube.2022.102166_bib96", "10.1016/j.tube.2022.102166_bib97", "10.1016/j.tube.2022.102166_bib98", "10.1016/j.tube.2022.102166_bib99", _x000D_
"10.1016/j.tube.2022.102166_bib100", "10.1016/j.tube.2022.102166_bib101", "10.1016/j.tube.2022.102166_bib102", "10.1016/j.tube.2022.102166_bib103", "10.1016/j.tube.2022.102166_bib104", "10.1016/j.tube.2022.102166_bib105", "10.1016/j.tube.2022.102166_bib106", "10.1016/j.tube.2022.102166_bib107", "10.1016/j.tube.2022.102166_bib108", "10.1016/j.tube.2022.102166_bib109", "10.1016/j.tube.2022.102166_bib110", "10.1016/j.tube.2022.102166_bib111", "10.1016/j.tube.2022.102166_bib112", "10.1016/j.tube.2022.102166_bib113", _x000D_
"10.1016/j.tube.2022.102166_bib114", "10.1016/j.tube.2022.102166_bib115", "10.1016/j.tube.2022.102166_bib116", "10.1016/j.tube.2022.102166_bib117", "10.1016/j.tube.2022.102166_bib118", "10.1016/j.tube.2022.102166_bib119", "10.1016/j.tube.2022.102166_bib120", "10.1016/j.tube.2022.102166_bib121", "10.1016/j.tube.2022.102166_bib122", "10.1016/j.tube.2022.102166_bib123", "10.1016/j.tube.2022.102166_bib124", "10.1016/j.tube.2022.102166_bib125", "10.1016/j.tube.2022.102166_bib126", "10.1016/j.tube.2022.102166_bib127", _x000D_
"10.1016/j.tube.2022.102166_bib128", "10.1016/j.tube.2022.102166_bib129", "10.1016/j.tube.2022.102166_bib130", "10.1016/j.tube.2022.102166_bib131", "10.1016/j.tube.2022.102166_bib132", "10.1016/j.tube.2022.102166_bib133", "10.1016/j.tube.2022.102166_bib134", "10.1016/j.tube.2022.102166_bib135", "10.1016/j.tube.2022.102166_bib136", "10.1016/j.tube.2022.102166_bib138", "10.1016/j.tube.2022.102166_bib139", "10.1016/j.tube.2022.102166_bib140", "10.1016/j.tube.2022.102166_bib141", "10.1016/j.tube.2022.102166_bib142", _x000D_
"10.1016/j.tube.2022.102166_bib143", "10.1016/j.tube.2022.102166_bib144", "10.1016/j.tube.2022.102166_bib145", "10.1016/j.tube.2022.102166_bib146", "10.1016/j.tube.2022.102166_bib147", "10.1016/j.tube.2022.102166_bib148", "10.1016/j.tube.2022.102166_bib149", "10.1016/j.tube.2022.102166_bib150", "10.1016/j.tube.2022.102166_bib151", "10.1016/j.tube.2022.102166_bib152", "10.1016/j.tube.2022.102166_bib153", "10.1016/j.tube.2022.102166_bib154", "10.1016/j.tube.2022.102166_bib155", "10.1016/j.tube.2022.102166_bib156", _x000D_
"10.1016/j.tube.2022.102166_bib157", "10.1016/j.tube.2022.102166_bib158", "10.1016/j.tube.2022.102166_bib159", "10.1016/j.tube.2022.102166_bib160", "10.1016/j.tube.2022.102166_bib161", "10.1016/j.tube.2022.102166_bib162", "10.1016/j.tube.2022.102166_bib163"), doi.asserted.by = c("crossref", NA, "crossref", "crossref", "crossref", "crossref", "crossref", "crossref", "crossref", NA, "crossref", "crossref", "crossref", "crossref", NA, "crossref", NA, NA, "crossref", "crossref", "crossref", NA, "crossref", _x000D_
"crossref", "crossref", "crossref", "crossref", NA, "crossref", NA, "crossref", "crossref", "crossref", "crossref", NA, NA, NA, "crossref", NA, "crossref", "crossref", NA, "crossref", NA, "crossref", NA, "crossref", "crossref", NA, "crossref", "crossref", "crossref", NA, "crossref", "crossref", NA, "crossref", NA, NA, "crossref", "crossref", "crossref", "crossref", NA, "crossref", "crossref", "crossref", NA, "crossref", "crossref", NA, "crossref", "crossref", "crossref", NA, NA, "crossref", "crossref", _x000D_
NA, NA, "crossref", NA, "crossref", NA, "crossref", "crossref", "crossref", NA, NA, "crossref", "crossref", NA, NA, "crossref", NA, "crossref", NA, NA, "crossref", NA, "crossref", "crossref", "crossref", "crossref", NA, NA, NA, NA, NA, NA, NA, NA, NA, NA, NA, NA, NA, NA, NA, NA, NA, NA, NA, "crossref", NA, "crossref", "crossref", "crossref", "crossref", "crossref", "crossref", "crossref", NA, "crossref", NA, NA, NA, NA, NA, "crossref", "crossref", NA, "crossref", NA, "crossref", "crossref", "crossref", _x000D_
"crossref", "crossref", "crossref", "crossref", "crossref", "crossref", "crossref", "crossref", "crossref", "crossref", "crossref", NA, NA, "crossref"), DOI = c("10.1016/j.ijid.2021.02.091", NA, "10.1016/j.onehlt.2020.100169", "10.20506/rst.37.3.2902", "10.1016/j.jegh.2017.08.007", "10.1016/j.tube.2005.05.002", "10.2903/j.efsa.2015.3940", "10.1186/2046-0481-62-6-390", "10.1111/j.1471-0307.2008.00433.x", NA, "10.1128/AEM.64.8.3099-3101.1998", "10.1177/104063870501700303", "10.1007/s11250-009-9507-4", _x000D_
"10.14202/vetworld.2020.2150-2155", NA, "10.11606/issn.2318-3659.v51i1p42-48", NA, NA, "10.3390/ijerph9062045", "10.1016/0167-5877(95)00548-X", "10.1016/j.prevetmed.2017.02.017", NA, "10.1186/2049-3258-72-39", "10.1214/aoms/1177729756", "10.1136/bmj.327.7414.557", "10.1002/sim.1186", "10.1002/jrsm.1230", NA, "10.1111/j.1467-985X.2008.00552.x", NA, "10.1016/j.prevetmed.2020.105054", "10.1136/vr.163.12.357", "10.1177/1040638711417141", "10.21897/rmvz.32", NA, NA, NA, "10.1590/S0100-736X2013000100004", _x000D_
NA, "10.1007/s11250-015-0844-1", "10.1111/j.1439-0450.2004.00735.x", NA, "10.1016/j.ijmyco.2016.09.016", NA, "10.5897/JVMAH2017.0567", NA, "10.1099/13500872-141-9-2131", "10.1590/S1517-83822014000200046", NA, "10.1128/JCM.38.7.2602-2610.2000", "10.20506/rst.26.3.1778", "10.1016/j.foodchem.2020.126945", NA, "10.1016/j.ijid.2016.02.554", "10.1111/j.1469-0691.1999.tb00418.x", NA, "10.1503/cmaj.071035", NA, NA, "10.1111/j.1439-0450.1998.tb00818.x", "10.1155/2017/6094587", "10.4315/0362-028X.JFP-14-365", _x000D_
"10.1186/1756-0500-7-175", NA, "10.1089/fpd.2009.0442", "10.1016/j.tvjl.2016.07.017", "10.1054/tube.2000.0261", NA, "10.1016/j.tvjl.2007.06.019", "10.4314/ahs.v11i3.70032", NA, "10.1590/S1413-95962001000600007", "10.1111/jam.14734", "10.1089/fpd.2011.0963", NA, NA, "10.14202/vetworld.2016.862-868", "10.4038/tar.v30i1.8274", NA, NA, "10.1590/s1678-9946201860006", NA, "10.4314/bajopas.v10i1.15S", NA, "10.20506/rst.27.3.1850", "10.1007/s11250-010-9533-2", "10.1371/journal.pntd.0007618", NA, NA, "10.29261/pakvetj/2018.038", _x000D_
"10.1017/S0022029920000205", NA, NA, "10.1111/j.1863-2378.2009.01265.x", NA, "10.5455/javar.2015.b44", NA, NA, "10.1186/s12917-019-2185-1", NA, "10.1016/j.vetmic.2007.09.001", "10.1186/1746-6148-3-12", "10.1371/journal.pone.0081337", "10.3389/fvets.2019.00061", NA, NA, NA, NA, NA, NA, NA, NA, NA, NA, NA, NA, NA, NA, NA, NA, NA, NA, NA, "10.1016/j.jclinepi.2014.03.003", NA, "10.1016/j.vetmic.2011.12.019", "10.1073/pnas.052548299", "10.1590/0103-8478cr20160416", "10.14202/IJOH.2018.1-7", "10.14202/vetworld.2013.986-991", _x000D_
"10.1016/S2666-5247(20)30038-0", "10.1111/tbed.12596", NA, "10.5897/AJMR11.1480", NA, NA, NA, NA, NA, "10.17221/5832-VETMED", "10.3923/ijds.2007.302.311", NA, "10.1016/j.ijmyco.2014.10.045", NA, "10.1007/s11250-009-9361-4", "10.1111/j.1863-2378.2008.01125.x", "10.56093/ijans.v89i1.86380", "10.1136/vr.101054", "10.4061/2011/495074", "10.1016/j.ijmyco.2016.04.007", "10.1371/journal.pntd.0002417", "10.1292/jvms.69.819", "10.3923/ajava.2014.506.512", "10.5897/AJMR2013.6325", "10.1016/j.ijmyco.2016.11.026", _x000D_
"10.1023/A:1005075112393", "10.2217/fmb.14.139", "10.3390/pathogens8030101", NA, NA, "10.1016/j.vetmic.2011.12.019"), article.title = c("Zoonotic tuberculosis – the changing landscape", NA, "Estimates of the global and continental burden of animal tuberculosis in key livestock species worldwide: a meta-analysis study", "Isolation and analysis of the molecular epidemiology and zoonotic significance of Mycobacterium tuberculosis in domestic and wildlife ruminants from three states in India", "Prevalence of zoonotic tuberculosis and associated risk factors in Central Indian populations", _x000D_
"Human Mycobacterium bovis infection in the United Kingdom: incidence, risks, control measures and review of the zoonotic aspects of bovine tuberculosis", "Panel on Biological Hazards. Scientific opinion on the public health risks related to the consumption of raw drinking milk", "An outbreak of tuberculosis affecting cattle and people on an Irish dairy farm, following the consumption of raw milk", "Mycobacterium bovis: the importance of milk and dairy products as a cause of human tuberculosis in the UK. A review of taxonomy and culture methods, with particular reference to artisanal cheeses", _x000D_
"Biocharacterization and antibiotic sensitivity of Mycobacterium tuberculosis isolated from overt cases of human chest infection", "Comparison of C18-carboxypropylbetaine and glass bead DNA extraction methods for detection of Mycobacterium bovis in bovine milk samples and analysis of samples by PCR", "Use of touch-down polymerase chain reaction to enhance the sensitivity of Mycobacterium bovis detection", "A cross-sectional study on bovine tuberculosis in Hawassa town and its surroundings, Southern Ethiopia", _x000D_
"Multidrug-resistant strains of Mycobacterium complex species in Egyptian farm animals, veterinarians, and farm and abattoir workers", "Study on bovine tuberculosis in the Holeta dairy farm, Central Ethiopia", "Use of PCR for detection of bovine tuberculosis bacillus in milk of positive skin test cows", "Detection of Mycobacterium tuberculosis complex organisms in clinical samples of cattle by PCR and DNA probe methods", "Detection of bovine tuberculosis by tuberculin test and polymerase chain reaction in Van", _x000D_
"Molecular detection and drug resistance of Mycobacterium tuberculosis complex from cattle at a dairy farm in the nkonkobe region of South Africa: a pilot study", "A case-control study on the association of selected risk factors with the occurrence of bovine tuberculosis in the Republic of Ireland", "Meta-analyses of the sensitivity and specificity of ante-mortem and post-mortem diagnostic tests for bovine tuberculosis in the UK and Ireland", NA, "Metaprop: a Stata command to perform meta-analysis of binomial data", _x000D_
"Transformations related to the angular and the square root", "Measuring inconsistency in meta-analyses", "Quantifying heterogeneity in a meta‐analysis", "Basics of meta‐analysis: I2 is not an absolute measure of heterogeneity", NA, "A re‐evaluation of random‐effects meta‐analysis", "Tuberculosis in toukh-tanbisha, Menufia, Egypt", "Accuracy of PCR, mycobacterial culture and interferon-γ assays for detection of Mycobacterium bovis in blood and milk samples from Egyptian dairy cows using Bayesian modelling", _x000D_
"Outbreak of bovine tuberculosis featuring energy to the skin test, udder lesions and milkborne disease in young calves", "Detection and identification of Mycobacterium tuberculosis and Mycobacterium bovis from clinical species using DNA microarrays", "First approach to molecular epidemiology of bovine tuberculosis in Colombia", "Tubercular mastitis in cows in Iraq", "Prevalence and risk factors associated with bovine tuberculosis in cattle in Hyderabad and Tando Allahyar Districts, Sindh, Pakistan", _x000D_
"A novel strategy for screening-out raw milk contaminated with Mycobacterium bovis on dairy farms by double-tagging PCR and electrochemical genosensing", "A multidisciplinary approach to diagnose naturally occurring bovine tuberculosis in Brazil", "Mastitis in smallholder dairy and pastoral cattle herds in the urban and peri-urban areas of the Dodoma municipality in Central Tanzania", "The use of PCR technique in the identification of Mycobacterium species responsible for bovine tuberculosis in cattle and buffaloes in Pakistan", _x000D_
"Prevalence and determinants of mastitis and milk-borne zoonoses in smallholder dairy farming sector in Kibaha and Morogoro districts in eastern Tanzania", "Detection and differentiation between Mycobacterium bovis and Mycobacterium tuberculosis in cattle milk and lymph nodes using multiplex real-time PCR", "Mycobacterial coinfection and persisting bovine tuberculosis—has the time arrived for a policy review?", "Reliability of PCR for detection of bovine tuberculosis in Pakistan", "Prevalence of bovine brucellosis, tuberculosis and dermatophilosis among cattle from Benin's main dairy basins", _x000D_
"Occurrence of bovine tuberculosis in animals and humans in the Czech Republic in the years 1969 to 1996", "Species-specific identification of Mycobacterium bovis by PCR", "Occurrence of Mycobacterium bovis and non-tuberculous mycobacteria (NTM) in raw and pasteurized milk in the northwestern region of Paraná, Brazil", "Bovine tuberculosis", "A multiplex approach to molecular detection of Brucella abortus and/or Mycobacterium boris infection in cattle", "Bovine tuberculosis on small-scale dairy farms in Adama Town, central Ethiopia, and farmer awareness of the disease", _x000D_
"High-performance detection of Mycobacterium bovis in milk using digital LAMP", "The pathology of tuberculosis lesions in allergic skin test (PPD tuberculin) positive cows and detection of tuberculosis agents with PCR in milk samples", "Detection of mycobacteria in raw milk and assesment of risk factors among fulani herdsmen in Bwari Area Council, Abuja, Nigeria", "Potential source of human exposure to Mycobacterium bovis in Burkina Faso, in the context of the HIV epidemic", "Detection of Mycobacterium bovis in milk samples by DNA amplification", _x000D_
"Public health: raw milk and the protection of public health", "The eradication of bovine tuberculosis in Canada", "An epizootic of bovine tuberculosis in Barbados, West Indies", "Detection of Mycobacterium bovis in milk by polymerase chain reaction", "Molecular identification of Mycobacterium species of public health and veterinary importance from cattle in the south state of México", "Detection of Mycobacterium tuberculosis and Mycobacterium avium complexes by real-time PCR in bovine milk from Brazilian dairy farms", _x000D_
"Identification and survival studies of Mycobacterium tuberculosis within laboratory-fermented bovine milk", "Bacterial and PCR based diagnosis of naturally occurring bovine tuberculosis in cattle and buffaloes", "Microbiological quality of milk from small processing units in Senegal", "Testing the dairy difference", "Australia's campaign to eradicate bovine tuberculosis: the battle for freedom and beyond", "Exposure and shedding in milk of Mycobacterium bovis in dairy herds using one-step Anigen® rapid bovine", _x000D_
"Bovine tuberculosis is more prevalent in cattle owned by farmers with active tuberculosis in central Ethiopia", "Isolation and molecular characterisation of mycobacterium bovis from raw milk in Tunisia", "Zoonotic Mycobacterium species in fresh cow milk and fresh skimmed, unpasteurised market milk (nono) in Makurdi, Nigeria: implications for public health", "Isolation of Mycobacterium spp. in milk from cows suspected or positive to tuberculosis", "Serological and molecular evidence of Mycobacterium bovisin dairy cattle and dairy farm workers under the intensive dairy production system in Egypt", _x000D_
"Detection of Mycobacterium bovis-infected dairy herds using PCR in bulk tank milk samples", "Identification of Mycobacterium bovis in bovine clinical samples by PCR species-specific primers", "Comparative diagnosis of Mycobacterium bovis by Polymerase chain reaction and Ziel-Neilson staining technique using Milk and nasal washing", "Evaluation of complementary diagnostic tools for bovine tuberculosis detection in dairy herds from India", "Screening milk for bovine tuberculosis in dairy farms in Central Province, Sri Lanka", _x000D_
"Bacteriological diagnosis of bovine tuberculosis in bovines positive reactors to the tuberculin test", "Phenotypic characterization and spoligotype profiles of Mycobacterium bovis isolated from unpasteurized cows' milk in Ibadan, Nigeria", "Nontuberculous mycobacteria in milk from positive cows in the intradermal comparative cervical tuberculin test: implications for human tuberculosis infections", "Molecular detection of Mycobacterium bovis in cattle herds of the state of Pernambuco, Brazil", "Detection of mycobacteria in raw cow milk sold in Bwari Area Council, Abuja FCT", _x000D_
"Bovine tuberculosis: prevalence and risk factor assessment in cattle and cattle owners in Wuchale-Jida District, Central Ethiopia", "Status of bovine tuberculosis in Addis Ababa dairy farms", "Mycobacterium bovis, but also M. africanum present in raw milk of pastoral cattle in north-central Nigeria", "Risk practices for bovine tuberculosis transmission to cattle and livestock farming communities living at wildlife-livestock-human interface in northern kwazulu natal, South Africa", "A cross sectional study of Mycobacterium bovis in dairy cattle in and around Lahore city, Pakistan", _x000D_
"Bovine tuberculosis (bTB)-isolation and species-specific identification of mycobacterium bovis from bovine raw milk in Pakistan", "Occurrence and risk factors associated with Mycobacterium tuberculosis and Mycobacterium bovis in milk samples from north east of Pakistan", "Detection of clinical bovine mastitis caused byMycoplasma bovisin Brazil", "High prevalence of extrapulmonary tuberculosis in dairy farms: evidence for possible gastrointestinal transmission", "Isolation of typical mycobacteria from milk of tuberculin test positive cows", _x000D_
"Tuberculosis infection in animal and human populations in three districts of western gojam, Ethiopia", "Isolation of Mycobacterium bovis &amp; M. tuberculosis from cattle of some farms in north India - possible relevance in human health", "Molecular detection of Mycobacterium tuberculosis from bovine milk samples", "Tuberculosis in apparently healthy milch cows", "Molecular detection of Mycobacterium bovis in cattle milk in Enugu State, Nigeria", "Reverse zoonotic tuberculosis transmission from an emerging Uganda I strain between pastoralists and cattle in South-Eastern Nigeria", _x000D_
"Incidence of bovine and human tubercle bacilli in milk and milk products", "Development of a molecular diagnostic test applied to experimental abattoir surveillance on bovine tuberculosis", "Rapid detection of Mycobacterium bovis DNA in cattle lymph nodes with visible lesions using PCR", "Enhanced detection of tuberculous mycobacteria in animal tissues using a semi-nested probe-based real-time PCR", "Validation of a real-time PCR for the detection of Mycobacterium tuberculosis complex members in bovine tissue samples", _x000D_
"Difficulties in eradication of tuberculosis from the infected dairy herds in Taiwan", "Consumer perception of human tuberculosis and prevalence of tuberculosis agents in raw cow's milk in northern Côte d'Ivoire", "Development of TaqMan® real-time PCR assays for the detection of Mycobacterium tuberculosis and Mycobacterium bovis", "Development of a duplex real-time PCR assay for differentiation of Mycobacterium tuberculosis from Mycobacterium bovis in dairy cow", "Applied PCR to detect Mycobacterium tuberculosis complex in milk", _x000D_
"Development of a rapid and sensitive assay for the detection of Brucella abortus and Mycobacterium bovis in dairy cows by multiplex PCR", "Presence of Mycobacterium spp. in milk herds of Mexico state, Mexico. Technical note", "Establishment and application of a multiplex PCR assay for the detection of Brucella abortus and/or Mycobacterium bovis", "Detection of bovine tuberculosis in three dairy cow stations in Iraq", "Isolation and identification of mycobacterium bovis and non-tuberculous mycobacteria in raw milk samples in Mersin province", _x000D_
"Development of a rapid and sensitive method of duplex PCR to detect Mycobacterium tuberculosis complex and Mycobacterium bovis in dairy cow", "Detection of Mycobacterium bovis in milk by bacteriological methods and polymerase chain reaction", "Application of polymerase chain reaction (PCR) for the detection of mycobacteria in milk", "Isolation of tubercular mycobacteria from the milk of sick cows", "Excretion of Mycobacterium bovis in cow's milk from tuberculous and tuberculosis-free herds in the Georgian SSR", _x000D_
"New possibilities for laboratory diagnostics of tuberculosis in ruminants", "Bovine tuberculosis: evaluation of diagnostic techniques", "Mycobacteria isolated from different sources", NA, "In meta-analyses of proportion studies, funnel plots were found to be an inaccurate method of assessing publication bias", NA, "Occurrence of Mycobacterium avium subsp. paratuberculosis in milk at dairy cattle farms: a systematic review and meta-analysis", "A new evolutionary scenario for the Mycobacterium tuberculosis complex", _x000D_
"Isolation and identification of Mycobacterium bovis in milk from cows in northeastern Brazil", "A cross-sectional study on prevalence of bovine tuberculosis in Indian and crossbred cattle in Gangetic delta region of West Bengal, India", "Prevalence of tuberculosis among southern Zambian cattle and isolation of Mycobacterium bovis in raw milk obtained from tuberculin positive cows", "Reconsidering Mycobacterium bovis as a proxy for zoonotic tuberculosis: a molecular epidemiological surveillance study", _x000D_
"Tuberculosis caused by Mycobacterium orygis in dairy cattle and captured monkeys in Bangladesh: a new scenario of tuberculosis in South Asia", "Bovine and atypical mycobacterial infections of cattle and buffaloes in Port Said Province, Egypt", "Nested polymerase chain reaction as a molecular tool for detection of Mycobacterium tuberculosis complex recovered from milk samples", "Bovine tuberculosis: a cross sectional and epidemiological study in and around Addis Ababa", NA, NA, "Detection of bovine tuberculosis in milk and serum of tuberculin reactors dairy farm animals in Assiut City, Egypt", _x000D_
"Preliminary study on public health implication of bovine tuberculosis in jimma town, South Western Ethiopia", "The last outbreak of bovine tuberculosis in cattle in the Czech Republic in 1995 was caused by Mycobacterium bovis subspecies caprae", "Preliminary study on chromosomal aberrations related to brucellosis in buffaloes and bovine tuberculosis in dairy cattle", "Bovine tuberculosis in a dairy cattle farm as a threat to public health", "Comparative study between routine and molecular diagnosis of Mycobacterium species isolated from humans and bovines", _x000D_
"Comparison of four different isolation and identification methods for Mycobacterium bovis from naturally infected cow milk with experimental infection of Guinea Pigs", "The prevalence of Mycobacterium bovis-infection and atypical mycobacterioses in cattle in and around Morogoro, Tanzania", "High frequency of Mycobacterium bovis DNA in colostra from tuberculous cattle detected by nested PCR", "Prevalence of bovine tuberculosis in cattle of lower and middle ranges of North-western Himalayas", "Mycobacterium bovis detection from milk of negative skin test cows", _x000D_
"Mycobacteria in terrestrial small mammals on cattle farms in Tanzania", "Detection of Mycobacterium bovis in artisanal cheese in the state of Pernambuco, Brazil", "First-time detection of Mycobacterium bovis in livestock tissues and milk in the West Bank, Palestinian Territories", "Isolation of Mycobacterium spp. from milking buffaloes and cattle in Nepal", "Identification of Mycobacterium tuberculosis complex by culture and duplex Polymerase Chain reaction in bovines", "Epidemiology and public health significance of bovine tuberculosis in and around Sululta District, Central Ethiopia", _x000D_
"Evaluation the virulence of Mycobacterium bovis isolated from milk samples through histopathological study in laboratory animals", "Isolation of Mycobacterium species from raw milk of pastoral cattle of the Southern Highlands of Tanzania", "Molecular diagnosis of bovine tuberculosis in bovine and human samples: implications for zoonosis", "Risk factors for zoonotic tuberculosis at the wildlife-livestock-human interface in South Africa", "Occurrence of mycobacteria in bovine milk samples from both individual and collective bulk tanks at farms and informal markets in the southeast region of Sao Paulo, Brazil", _x000D_
"Occurrence and molecular characterization of some zoonotic bacteria in bovine milk, milking equipments and humans in dairy farms, Sharkia, Egypt", "Occurrence of Mycobacterium avium subsp. paratuberculosis in milk at dairy cattle farms: A systematic review and meta-analysis"), author = c("Kock", "HSPC", "Ramos", "Mukherjee", "Bapat", "De la Rua-Domenech", NA, "Doran", "Rowe", "Tariq", "Cornejo", "Zumarraga", "Regassa", "Abdelsadek", "Lambert", "Carvalho", "Sreedevi", "Solmaz", "Silaigwana", "Griffin", _x000D_
"Nunez-Garcia", "Dohoo", "Nyaga", "Freeman", "Higgins", "Higgins", "Borenstein", "Borenstein", "Higgins", "El-Olemy", "Elsohaby", "Houlihan", "Jia", "Jojoa-Jojoa", "Kastandi", "Leghari", "Lermo", "Marassi", "Mdegela", "Akhtar", "Mdegela", "Mohamed", "Mosavari", "Mumtaz", "Noudèkè", "Pavlik", "Rodriguez", "Sgarioni", "Siddiqi", "Sreevatsan", "Ameni", "Tao", "Tuncay", "Usman", "Vekemans", "Vitale", "Weir", "Whitney", "Wilson", "Zanini", "Zaragoza Bastida", "Andrade Bezerra", "Mariam", "Aslam", "Breurec", _x000D_
"Conlan", "Cousins", "Danbirni", "Regassa", "Ben Kahla", "Ofukwu", "Pardo", "Elsohaby", "Zumarraga", "Romero", "Senthil", "Thakur", "Jayasumana", "Garbaccio", "Cadmus", "Bolaños", "da Silva Cezar", "Usman", "Ameni", "Elias", "Cadmus", "Sichewo", "Tipu", "Ullah", "Basit", "Junqueira", "Xu", "Aswathanarayana", "Fetene", "Srivastava", "BhanuRekha", "Okolo", "Ogundeji", "Adesokan", "Guindi", "Parra", "Taylor", "Costa", "Lorente-Leal", "KuSong", "Gragnon", "Ru", "ZhiQin", "Lu", "ZhiXun", "Flores Popoca", _x000D_
"Wen", "Al-Graibawi", "Aydin", "ZhiXun", "Perez", "Zumarraga", "Donchenko", "Lekveishvili", "Bonovska", "Bernardelli", "Remon", "Yehualaeshet", "Hunter", "Higgins", "Okura", "Brosch", "Ramos", "Das", "Pandey", "Duffy", "Rahim", "Abou-Eisha", "Alwathnani", "Asseged", "Payeur", "Kent", "Nasr", "Tigre", "Pavlik", "Ghazy", "Hassanain", "Al-Thwani", "Sarah", "Durnez", "Serrano-Moreno", "Sharma", "Zarden", "Durnez", "Cezar", "Ereqat", "Jha", "Neeraja", "Biru", "Al-Saqur", "Kazwala", "Rahman", "Sichewo", _x000D_
"Junqueira Franco", "El-Gedawy", "Okura"), year = c("2021", "2021", "2020", "2018", "2017", "2006", "2015", "2009", "2008", "2008", "1998", "2005", "2010", "2020", "2006", "2014", "2003", "2009", "2012", "1996", "2018", "2009", "2014", "1950", "2003", "2002", "2017", "2021", "2009", "1986", "2020", "2008", "2012", "2016", "1989", "2020", "2010", "2013", "2005", "2015", "2004", "2014", "2016", "2008", "2017", "1998", "1995", "2014", "1978", "2000", "2007", "2020", "2018", "2016", "1999", "1998", "2007", _x000D_
"2017", "1979", "1998", "2017", "2015", "2014", "2019", "2010", "2016", "2001", "2010", "2008", "2011", "2008", "2001", "2020", "2012", "1999", "2014", "2016", "2018", "2018", "2007", "2018", "2016", "2017", "2003", "2008", "2010", "2020", "2012", "2020", "2018", "2020", "2021", "1998", "2011", "2008", "2015", "1992", "2015", "2019", "1980", "2008", "2007", "2013", "2019", "2004", "2020", "2008", "2010", "2007", "2007", "2011", "2010", "2014", "2012", "2008", "2002", "1999", "1972", "1980", "2008", _x000D_
"2005", "1983", "1995", "2014", "2019", "2012", "2002", "2016", "2018", "2013", "2020", "2017", "2002", "2012", "2000", "1992", "1985", "2013", "2011", "2002", "2007", "2009", "2015", "2019", "2009", "2008", "2019", "2013", "2011", "2016", "2013", "2007", "2014", "2014", "2016", "1998", "2015", "2019", "2013", "2014", "2012"), journal.title = c("Int J Infect Dis", NA, "One Heal", "Rev Sci Tech Int DES Epizoot", "J Epidemiol Glob Health", "Tuberculosis", "EFSA J", "Ir Vet J", "Int J Dairy Technol", _x000D_
"Pakistan J Sci Res", "Appl Environ Microbiol", "J Vet Diagn Invest", "Trop Anim Health Prod", "Vet World", "J Anim Vet Adv", "Braz J Vet Res Anim Sci", "Indian J Comp Microbiol Immunol Infect Dis", "Turkey . Turkish J Vet Anim Sci", "Int J Environ Res Publ Health", "Prev Vet Med", "Prev Vet Med", NA, "Arch Publ Health", "Ann Math Stat", "BMJ", "Stat Med", "Res Synth Methods", NA, "J R Stat Soc Ser A (Statistics Soc", "Proc 4th Int Symp Vet Epidemiol Econ Singapore", "Prev Vet Med", "Vet Rec", "J Vet Diagn Invest", _x000D_
"Rev MVZ Córdoba", "Indian Vet J", "Pakistan J Zool", "Int Microbiol", "Pesqui Vet Bras", "Livest Res Rural Dev", "Trop Anim Health Prod", "J Vet Med", "Global Vet", "Int J Mycobacteriology", "Pakistan J Zool", "J Vet Med Anim Heal", "Vet Med", "Microbiology", "Braz J Microbiol", "J Pakistan Med Assoc", "J Clin Microbiol", "OIE Rev Sci Tech", "Food Chem", "Turk J Vet Anim Sci", "Int J Infect Dis", "Clin Microbiol Infect", "Atti Della Soc Ital Di Buiat", "CMAJ (Can Med Assoc J)", "Can Vet J", "Can J Comp Med", _x000D_
"J Vet Med Ser B", "Can J Infect Dis Med Microbiol", "J Food Protect", "BMC Res Notes", "Pakistan J Agric Sci", "Foodb Pathog Dis", "Vet J", "Tuberculosis", "Vet Res", "Vet J", "Afr Health Sci", "J Anim Plant Sci", "Braz J Vet Res Anim Sci", "J Appl Microbiol", "Foodb Pathog Dis", "Can J Vet Res Can Rech Vet", "J Res Agri Anim Sci", "Vet World", "Trop Agric Res", "Rev Investig Agropecu", "Trop Vet", "Rev Inst Med Trop Sao Paulo", "BMC Vet Res", "Bayero J Pure Appl Sci", "Int J Appl Res Vet Med", _x000D_
"Rev Sci Tech", "Trop Anim Health Prod", "PLoS Neglected Trop Dis", "Pakistan J Zool", "Sarhad J Agric", "Pak Vet J", "J Dairy Res", "PLoS One", "Mysore J Agric Sci", "Zoonoses Public Health", "Indian J Med Res", "J Adv Vet Anim Res", "Microbios", "J Nat Sci Res", "BMC Vet Res", "Agric Res Rev (Cairo)", "Vet Microbiol", "BMC Vet Res", "PLoS One", "Front Vet Sci", "Taiwan Vet J", "J Appl Biosci", "Chin J Zoonoses", "Chinese Vet Sci/Zhongguo Shouyi Kexue", "China Dairy Ind", "Chin J Zoonoses", "Rev Cient Maracaibo", _x000D_
"J South China Agric Univ", "Iraqi J Vet Sci", "Mikrobiyoloji Bulteni", "Chin J Zoonoses", "Rev Argent Microbiol", "Rev Argent Microbiol", "Veterinar", "Nauchnye Tr Gruz Zootekhnichesko-Veterinarnyi Inst", "Zhivotn Nauki", "Rev M</t>
  </si>
  <si>
    <t>S1472979222000038</t>
  </si>
  <si>
    <t>list(DOI = "10.13039/501100001584", name = "Government of Ireland Department of Agriculture Food and the Marine", doi.asserted.by = "publisher", id.id = "10.13039/501100001584", id.id.type = "DOI", id.asserted.by = "publisher")</t>
  </si>
  <si>
    <t>list(date = c("2022-01-01", "2022-01-17"), content.version = c("tdm", "vor"), delay.in.days = c(0, 16), URL = c("https://www.elsevier.com/tdm/userlicense/1.0/", "http://creativecommons.org/licenses/by/4.0/"))</t>
  </si>
  <si>
    <t>list(value = c("Elsevier", "Prevalence of Mycobacterium bovis in milk on dairy cattle farms: An international systematic literature review and meta-analysis", "Tuberculosis", "https://doi.org/10.1016/j.tube.2022.102166", "article", "© 2022 The Authors. Published by Elsevier Ltd."), name = c("publisher", "articletitle", "journaltitle", "articlelink", "content_type", "copyright"), label = c("This article is maintained by", "Article Title", "Journal Title", "CrossRef DOI link to publisher maintained version", _x000D_
"Content Type", "Copyright"))</t>
  </si>
  <si>
    <t>2022-04</t>
  </si>
  <si>
    <t>10.1002/vetr.349</t>
  </si>
  <si>
    <t>2021-05-31</t>
  </si>
  <si>
    <t>Porcine reproductive and respiratory syndrome virus seroprevalence in Scottish finishing pigs between 2006 and 2018</t>
  </si>
  <si>
    <t>&lt;jats:title&gt;Abstract&lt;/jats:title&gt;&lt;jats:sec&gt;&lt;jats:title&gt;Background&lt;/jats:title&gt;&lt;jats:p&gt;Porcine reproductive and respiratory syndrome (PRRS) is a major endemic pig disease worldwide and is associated with considerable economic costs.&lt;/jats:p&gt;&lt;/jats:sec&gt;&lt;jats:sec&gt;&lt;jats:title&gt;Methods&lt;/jats:title&gt;&lt;jats:p&gt;In Scotland, three abattoir surveys were conducted in 2006 (158 farms), 2012‒2013 (94 farms) and 2017‒2018 (97 farms) to estimate seroprevalence to PRRS virus (PRRSV) in commercial finishing pigs. These surveys covered around 79%, 59% and 66% of the Quality Meat Scotland assured farms slaughtering pigs in Scotland in 2006, 2012–13 and, 2017–18 respectively. In the 2006 survey, six pigs per farm were sampled and tested using the CIVTEST SUIS PRRS E/S test. In the 2012‒2013 and 2017‒2018 surveys, 10 pigs per farm were sampled and tested using the IDEXX PRRS X3 Ab test. A farm was considered positive if it had one or more seropositive samples.&lt;/jats:p&gt;&lt;/jats:sec&gt;&lt;jats:sec&gt;&lt;jats:title&gt;Results&lt;/jats:title&gt;&lt;jats:p&gt;The prevalence of positive farms was 45.6% (95% CI: 38.0–53.4), 47.8% (95% CI: 38.1–57.9) and 45.4% (95% CI: 35.8–55.3) in the 2006, 2012‒2013 and 2017‒2018 surveys, respectively, and 70%–75.5% farms did not change their status between sampling periods.&lt;/jats:p&gt;&lt;/jats:sec&gt;&lt;jats:sec&gt;&lt;jats:title&gt;Conclusion&lt;/jats:title&gt;&lt;jats:p&gt;The prevalence of PRRSV exposure in Scottish pig herds was high and changed little from 2006 to 2018. These surveys have informed planning for a prospective PRRS control programme in Scotland.&lt;/jats:p&gt;&lt;/jats:sec&gt;</t>
  </si>
  <si>
    <t>list(ORCID = c("https://orcid.org/0000-0002-2909-4608", NA, NA, NA, NA, NA, NA, NA), authenticated.orcid = c(FALSE, NA, NA, NA, NA, NA, NA, NA), given = c("Carla", "Andrew", "Allan", "Michael", "Lysan", "Grace", "Andy", "Jill"), family = c("Correia‐Gomes", "Duncan", "Ward", "Pearce", "Eppink", "Webster", "McGowan", "Thomson"), sequence = c("first", "additional", "additional", "additional", "additional", "additional", "additional", "additional"), affiliation.name = c("Epidemiology Research Unit, Department of Veterinary and Animal Science, Northern Faculty Scotland's Rural College (SRUC) Inverness Scotland", _x000D_
NA, "Rural Centre Quality Meat Scotland Newbridge UK", "Epidemiology Research Unit, Department of Veterinary and Animal Science, Northern Faculty Scotland's Rural College (SRUC) Inverness Scotland", "Boehringer Ingelheim Animal Health UK Ltd Berkshire UK", "4 Gownor Steading, Oldmeldrum UK", "Wholesome Pigs (Scotland) Ltd Aberdeenshire Scotland", "SRUC Veterinary Services Pentlands Science Park Midlothian UK"), affiliation1.name = c(NA, "Inverness College UHI Inverness Scotland", NA, NA, NA, NA, _x000D_
NA, NA), affiliation2.name = c(NA, "Epidemiology Research Unit, Department of Veterinary and Animal Science, Northern Faculty Scotland's Rural College (SRUC) Inverness Scotland", NA, NA, NA, NA, NA, NA))</t>
  </si>
  <si>
    <t>list(URL = c("https://onlinelibrary.wiley.com/doi/pdf/10.1002/vetr.349", "https://onlinelibrary.wiley.com/doi/full-xml/10.1002/vetr.349", "https://onlinelibrary.wiley.com/doi/pdf/10.1002/vetr.349"), content.type = c("application/pdf", "application/xml", "unspecified"), content.version = c("vor", "vor", "vor"), intended.application = c("text-mining", "text-mining", "similarity-checking"))</t>
  </si>
  <si>
    <t>list(issue = c("2", NA, NA, "5", NA, NA, NA, NA, NA, NA, NA, NA, NA, NA, NA, NA, NA, NA, NA, NA, NA, "4", NA, NA, NA, NA, NA, NA, NA, NA, NA, NA, NA, NA, NA, NA, NA), key = c("e_1_2_10_2_1", "e_1_2_10_3_1", "e_1_2_10_4_1", "e_1_2_10_5_1", "e_1_2_10_6_1", "e_1_2_10_7_1", "e_1_2_10_8_1", "e_1_2_10_9_1", "e_1_2_10_10_1", "e_1_2_10_11_1", "e_1_2_10_12_1", "e_1_2_10_13_1", "e_1_2_10_14_1", "e_1_2_10_15_1", "e_1_2_10_16_1", "e_1_2_10_17_1", "e_1_2_10_18_1", "e_1_2_10_19_1", "e_1_2_10_20_1", "e_1_2_10_21_1", _x000D_
"e_1_2_10_22_1", "e_1_2_10_23_1", "e_1_2_10_24_1", "e_1_2_10_25_1", "e_1_2_10_26_1", "e_1_2_10_27_1", "e_1_2_10_28_1", "e_1_2_10_29_1", "e_1_2_10_30_1", "e_1_2_10_31_1", "e_1_2_10_32_1", "e_1_2_10_33_1", "e_1_2_10_34_1", "e_1_2_10_35_1", "e_1_2_10_36_1", "e_1_2_10_37_1", "e_1_2_10_38_1"), doi.asserted.by = c("crossref", "publisher", "publisher", NA, "publisher", NA, "publisher", "publisher", NA, "publisher", NA, "publisher", NA, NA, NA, "publisher", NA, NA, NA, NA, NA, "crossref", "publisher", NA, _x000D_
NA, "publisher", "publisher", NA, "publisher", NA, "publisher", "publisher", "publisher", "publisher", NA, "publisher", "publisher"), first.page = c("72", NA, NA, "7", NA, NA, NA, NA, "10", NA, NA, NA, NA, NA, NA, NA, NA, NA, NA, "477", "113", "153", NA, NA, NA, NA, NA, NA, NA, NA, NA, NA, NA, NA, NA, NA, NA), DOI = c("10.54846/jshap/754", "10.1186/s13567-016-0391-4", "10.1128/JCM.33.7.1730-1734.1995", NA, "10.1016/j.vetmic.2012.11.011", NA, "10.1186/1746-6148-4-48", "10.1017/S0950268815002794", _x000D_
NA, "10.1111/tbed.12262", NA, "10.1186/s13028-016-0270-z", NA, NA, NA, "10.1186/1746-6148-10-140", NA, NA, NA, NA, NA, "10.54846/jshap/341", "10.1016/j.rvsc.2018.10.005", NA, NA, "10.1007/978-3-319-24277-4", "10.21105/joss.02017", NA, "10.32614/RJ-2018-009", NA, "10.1016/S0167-5877(97)00081-0", "10.1186/s12917-019-1981-y", "10.1016/S0167-5877(01)00260-4", "10.1016/j.vetmic.2008.10.013", NA, "10.1136/vr.104868", "10.1016/0167-5877(92)90082-Q"), article.title = c("Assessment of the economic impact of porcine reproductive and respiratory syndrome virus on United States pork producers", _x000D_
NA, NA, "Evidence for the transmission of porcine reproductive and respiratory syndrome (PRRS) virus in boar semen", NA, NA, NA, NA, "The cost of endemic disease in pig production", NA, NA, NA, NA, NA, NA, NA, NA, NA, NA, "SAC C VS Disease surveillance report", NA, "Establishment of a herd negative for porcine reproductive and respiratory syndrome virus (PRRSV) from PRRSV‐positive sources", NA, NA, NA, NA, NA, NA, NA, NA, NA, NA, NA, NA, NA, NA, NA), volume = c("21", NA, NA, "1", NA, NA, NA, NA, _x000D_
"65", NA, NA, NA, NA, NA, NA, NA, NA, NA, NA, "175", NA, "10", NA, NA, NA, NA, NA, NA, NA, NA, NA, NA, NA, NA, NA, NA, NA), author = c("Holtkamp DJ", NA, NA, "Yaeger MJ", NA, NA, NA, NA, "Richardson J", NA, NA, NA, NA, NA, NA, NA, NA, NA, NA, "SACCVS", "Toft N", "Torremorell M", NA, NA, NA, NA, NA, NA, NA, NA, NA, NA, NA, NA, NA, NA, NA), year = c("2013", NA, NA, "1993", NA, NA, NA, NA, "2011", NA, NA, NA, NA, NA, NA, NA, NA, NA, NA, "2014", "2003", "2002", NA, NA, NA, NA, NA, NA, NA, NA, NA, NA, _x000D_
NA, NA, NA, NA, NA), journal.title = c("J Swine Heal Prod", NA, NA, "Swine Heal Prod", NA, NA, NA, NA, "Pig J", NA, NA, NA, NA, NA, NA, NA, NA, NA, NA, "Vet Rec", NA, "J Swine Heal Prod", NA, NA, NA, NA, NA, NA, NA, NA, NA, NA, NA, NA, NA, NA, NA), unstructured = c(NA, NA, NA, NA, NA, "APHA. GB pig quarterly report Disease surveillance and emerging threats.2020.https://assets.publishing.service.gov.uk/government/uploads/system/uploads/attachment_data/file/889984/pub-survrep-p0120.pdf. Accessed 24 July 2020.", _x000D_
NA, NA, NA, NA, "WAHID. Disease distribution PRRS 2018.2020.https://www.oie.int/wahis_2/public/wahid.php/Diseaseinformation/Diseasedistributionmap?disease_type_hidden=&amp;disease_id_hidden=&amp;selected_disease_name_hidden=&amp;disease_type=0&amp;disease_id_terrestrial=76&amp;species_t=0&amp;disease_id_aquatic=-999&amp;species_a=0&amp;sta_metho. Accessed 24 June 2020.", NA, "OIE. Report of the OIE AD HOC group on porcine reproductive and respiratory syndrome.2013.http://www.oie.int/doc/ged/D13339.PDF. Accessed 12 February 2021.", _x000D_
"TorremorellM RojasM CuevasL de laCarreraF LorenzoF OsorioF. National PRRSV eradication program in Chile. In:Proceedings of the 20th IPVS Congress; 22–26 June2008. Durban South Africa.", "dePazX VegaD DuranC. AnguloJ. PRRS prevalence in Europe: Perception of the pig veterinary practitioners.2015.https://www.prrs.com/en/publications/abstracts/prrs-prevalence-europe-perception-the-pig-veterinary-practitioners/. Accessed 20 June 2020.", NA, "Anonymous. Agriculture in the United Kingdom 2019.2020.https://assets.publishing.service.gov.uk/government/uploads/system/uploads/attachment_data/file/895106/AUK-2019-25jun20.pdf. Accessed 20 June 2020.", _x000D_
"QMS. The Scottish red meat indusrtry profile: 2019 edition.2019.http://www.qmscotland.co.uk/scottish-red-meat-industry-profile-2016. Accessed 20 June 2020.", "Scottish Government. Economic report on Scottish agriculture 2018 edition.2018.https://www2.gov.scot/Topics/Statistics/Browse/Agriculture-Fisheries/PubEconomicReport/ERSA2018. Accessed 20 June 2020.", NA, NA, NA, NA, "R Core Team. R: A language and environment for statistical computing. R Foundation for Statistical Computing Vienna Austria;2020.http://www.r-project.org/. Accessed 6 January 2020.", _x000D_
"HarrellFJr. Hmisc: Harrell Miscellaneous. R package version 4.3‐1.2020.https://cran.r-project.org/package=Hmisc. Accessed 6 January 2020.", NA, NA, "EU. Regulation no1059/2003 of the European Parliament and of the Council of 26 May 2003 on the establishment of a common classification of territorial units for statistics (NUTS).2018.https://eur-lex.europa.eu/legal-content/EN/TXT/PDF/?uri=CELEX:02003R1059-20180118&amp;from=EN. Accessed 12 February 2021.", NA, "DuncanA HumphryRW. Within herd sample size calculator.2020.https://epidemiology.sruc.ac.uk/shiny/apps/onestagesamplesize/. Accessed 26 June 2020.", _x000D_
NA, NA, NA, NA, "OIE 2019", NA, NA), volume.title = c(NA, NA, NA, NA, NA, NA, NA, NA, NA, NA, NA, NA, NA, NA, NA, NA, NA, NA, NA, NA, "Veterinary epidemiology ‐ from hypothesis to conclusion", NA, NA, NA, NA, NA, NA, NA, NA, NA, NA, NA, NA, NA, NA, NA, NA))</t>
  </si>
  <si>
    <t>list(date = "2021-05-31", content.version = "vor", delay.in.days = 0, URL = "http://creativecommons.org/licenses/by-nc/4.0/")</t>
  </si>
  <si>
    <t>10.1186/1746-6148-8-171</t>
  </si>
  <si>
    <t>2012-09-24</t>
  </si>
  <si>
    <t>A survey of Mycoplasma agalactiaein dairy sheep farms in Spain</t>
  </si>
  <si>
    <t>&lt;jats:title&gt;Abstract&lt;/jats:title&gt;_x000D_
          &lt;jats:sec&gt;_x000D_
            &lt;jats:title&gt;Background&lt;/jats:title&gt;_x000D_
            &lt;jats:p&gt;Contagious Agalactia (CA) is one of the major animal health problems in small ruminants because of its economic significance. Currently, four &lt;jats:italic&gt;Mycoplasma&lt;/jats:italic&gt; spp. have been associated with this syndrome: &lt;jats:italic&gt;M. agalactiae&lt;/jats:italic&gt;, &lt;jats:italic&gt;M. mycoides&lt;/jats:italic&gt; subsp. &lt;jats:italic&gt;capri&lt;/jats:italic&gt;, &lt;jats:italic&gt;M. capricolum&lt;/jats:italic&gt; subsp. &lt;jats:italic&gt;capricolum&lt;/jats:italic&gt; and &lt;jats:italic&gt;M. putrefaciens&lt;/jats:italic&gt;. Their presence has been evaluated in several studies conducted in CA-endemic countries. However, previous Spanish studies have been focused on caprine CA, and there is a knowledge gap regarding which &lt;jats:italic&gt;Mycoplasma&lt;/jats:italic&gt; species are present in sheep flocks from Spain, which has the second highest number of sheep amongst the 27 European Union member states. Consequently, we investigated the presence and geographic distribution of the four CA-causing mycoplasmas in Spanish dairy sheep farms. This is the first time such an investigation has been performed.&lt;/jats:p&gt;_x000D_
          &lt;/jats:sec&gt;_x000D_
          &lt;jats:sec&gt;_x000D_
            &lt;jats:title&gt;Results&lt;/jats:title&gt;_x000D_
            &lt;jats:p&gt;Three hundred thirty nine out of 922 sheep flocks were positive for &lt;jats:italic&gt;M. agalactiae&lt;/jats:italic&gt; by real time PCR (36.8%) and 85 by microbiological identification (9.2%). Interestingly, all 597 milk samples assessed for the presence of &lt;jats:italic&gt;M. mycoides&lt;/jats:italic&gt; subsp. &lt;jats:italic&gt;capri&lt;/jats:italic&gt;, &lt;jats:italic&gt;M. capricolum&lt;/jats:italic&gt; subsp. &lt;jats:italic&gt;capricolum&lt;/jats:italic&gt; and &lt;jats:italic&gt;M&lt;/jats:italic&gt;. &lt;jats:italic&gt;putrefaciens&lt;/jats:italic&gt; tested negative. To evaluate the intermittent excretion of the pathogen in milk, we sampled 391 additional farms from 2 to 5 times, resulting that in 26.3% of the cases a previously positive farm tested negative in a later sampling.&lt;/jats:p&gt;_x000D_
          &lt;/jats:sec&gt;_x000D_
          &lt;jats:sec&gt;_x000D_
            &lt;jats:title&gt;Conclusions&lt;/jats:title&gt;_x000D_
            &lt;jats:p&gt;_x000D_
              &lt;jats:italic&gt;M&lt;/jats:italic&gt;. &lt;jats:italic&gt;agalactiae&lt;/jats:italic&gt; was the only &lt;jats:italic&gt;Mycoplasma&lt;/jats:italic&gt; species detected in the study area showing a high frequency of presence and wide distribution. Therefore, the establishment of a permanent surveillance network is advantageous, as well as the implementation of control and prevention measures to hinder the dissemination of &lt;jats:italic&gt;M. agalactiae&lt;/jats:italic&gt; and to prevent the entrance of other &lt;jats:italic&gt;Mycoplasma&lt;/jats:italic&gt; species.&lt;/jats:p&gt;_x000D_
          &lt;/jats:sec&gt;</t>
  </si>
  <si>
    <t>list(given = c("Jaime", "David", "Marta"), family = c("Ariza-Miguel", "Rodríguez-Lázaro", "Hernández"), sequence = c("first", "additional", "additional"))</t>
  </si>
  <si>
    <t>list(URL = "https://link.springer.com/content/pdf/10.1186/1746-6148-8-171.pdf", content.type = "application/pdf", content.version = "vor", intended.application = "similarity-checking")</t>
  </si>
  <si>
    <t>list(key = c("478_CR1", "478_CR2", "478_CR3", "478_CR4", "478_CR5", "478_CR6", "478_CR7", "478_CR8", "478_CR9", "478_CR10", "478_CR11", "478_CR12", "478_CR13", "478_CR14", "478_CR15", "478_CR16", "478_CR17", "478_CR18", "478_CR19", "478_CR20"), doi.asserted.by = c("publisher", "publisher", "crossref", "crossref", "publisher", "publisher", "publisher", "publisher", "publisher", "publisher", "publisher", "publisher", "publisher", NA, "publisher", "publisher", "publisher", "publisher", NA, "publisher"_x000D_
), first.page = c("32", "257", "699", "848", "154", "145", "463", "576", "423", "1", "445", "289", "391", "126", "684", "1265", "440", "484", NA, "347"), DOI = c("10.1186/1746-6148-6-32", "10.1016/j.tvjl.2004.05.002", "10.20506/rst.6.3.308", "10.20506/rst.16.3.1062", "10.1016/j.smallrumres.2006.09.010", "10.1016/S0921-4488(02)00095-0", "10.1007/s11250-010-9717-9", "10.1590/S1517-83822006000400033", "10.1177/104063879400600404", "10.1016/j.prevetmed.2007.08.003", "10.1128/JCM.01442-08", "10.1016/j.mcp.2003.07.006", _x000D_
"10.1016/j.mcp.2007.05.008", NA, "10.1136/vr.154.22.684", "10.1016/j.theriogenology.2010.11.040", "10.1016/j.tvjl.2005.09.011", "10.1046/j.0931-1793.2003.00709.x", NA, "10.1016/j.vetmic.2010.03.030"), volume = c("6", "170", "6", "16", "68", "45", "43", "37", "6", "83", "47", "17", "21", NA, "154", "75", "173", "50", NA, "145"), author = c("M Chazel", "C De la Fe", "M Lambert", "D Bergonier", "JC Corrales", "RAJ Nicholas", "W Al-Momani", "EO De Azevedo", "H Kinde", "W Al-Momani", "K Oravcová", "A Peyraud", _x000D_
"S Woubit", "M Andrada", "P Assunçao", "J Amores", "C De la Fe", "MC Gil", NA, "J Amores"), year = c("2000", "2005", "1987", "1997", "2007", "2002", "2011", "2006", "1994", "2008", "2009", "2003", "2007", "2000", "2004", "2011", "2007", "2003", NA, "2010"), unstructured = c("Chazel M, Tardy F, Le Grand D, Calavas D, Poumarat F: Mycoplasmoses of ruminants in France: recent data from the national surveillance network. BMC Vet Res. 2000, 6: 32.", "De la Fe C, Assunção P, Antunes T, Rosales RS, Poveda JB: Microbiological survey for Mycoplasma spp. in a contagious agalactia endemic area. Vet J. 2005, 170 (2): 257-259. 10.1016/j.tvjl.2004.05.002.", _x000D_
"Lambert M: Contagious agalactia of sheep and goats. Rev Sci Tech. 1987, 6 (3): 699-711.", "Bergonier D, Berthelot X, Poumarat F: Contagious agalactia of small ruminants: current knowledge concerning epidemiology, diagnosis and control. Rev Sci Tech. 1997, 16 (3): 848-873.", "Corrales JC, Esnal A, De la Fe C, Sánchez A, Assunçao P, Poveda JB, Contreras A: Contagious agalactia in small ruminants. Small Rumin Res. 2007, 68 (1): 154-166. 10.1016/j.smallrumres.2006.09.010.", "Nicholas RAJ: Improvements in the diagnosis and control of diseases of small ruminants caused by mycoplasmas. Small Rumin Res. 2002, 45: 145-149. 10.1016/S0921-4488(02)00095-0.", _x000D_
"Al-Momani W, Abo-Shehada MN, Nicholas RAJ: Seroprevalence of and risk factors for Mycoplama mycoides subspecies capri infection in small ruminants in Northern Jordan. Trop Anim Health Prod. 2011, 43 (2): 463-469. 10.1007/s11250-010-9717-9.", "De Azevedo EO, De Alcântara MDB, Do Nascimento ER, Tabosa IM, Barreto ML, De Almeida JF, Araújo MD, Rodrigues ARO, Riet-Correa F, De Castro RS: Contagious Agalactia by Mycoplasma agalactiae in small ruminants in Brazil: first report. Braz J Microbiol. 2006, 37 (4): 576-581. 10.1590/S1517-83822006000400033.", _x000D_
"Kinde H, DaMassa AJ, Wakenell PS, Petty R: Mycoplasma infection in a commercial goat dairy caused by Mycoplasma agalactiae and Mycoplasma mycoides subsp. mycoides (caprine biotype). J Vet Diagn Invest. 1994, 6 (4): 423-427. 10.1177/104063879400600404.", "Al-Momani W, Nicholas RAJ, Abo-Shehada MN: Risk factors associated with Mycoplasma agalactiae infection of small ruminants in northern Jordan. Prev Vet Med. 2008, 83: 1-10. 10.1016/j.prevetmed.2007.08.003.", "Oravcová K, López-Enríquez L, Rodríguez-Lázaro D, Hernández M: Mycoplasma agalactiae p40 Gene, a novel marker for diagnosis of Contagious Agalactia in sheep by Real-Time PCR: assessment of analytical performance and in-house validation using naturally contaminated milk samples. J Clin Microbiol. 2009, 47 (2): 445-450. 10.1128/JCM.01442-08.", _x000D_
"Peyraud A, Woubit S, Poveda JB, De la Fe C, Mercier P, Thiaucourt F: A specific PCR for the detection of Mycoplasma putrefaciens, one of the agents of the contagious agalactia syndrome in goats. Mol Cell Probes. 2003, 17 (6): 289-294. 10.1016/j.mcp.2003.07.006.", "Woubit S, Manso-Silván L, Lorenzon S, Gaurivaud P, Poumarat F, Pellet M-P, Singh VP, Thiaucourt F: A PCR for the detection of mycoplasmas belonging to the Mycoplasma mycoides cluster: Application to the diagnosis of contagious agalactia. Mol Cell Probes. 2007, 21 (5–6): 391-399.", _x000D_
"Andrada M, Déniz S, González M, Rodríguez F, Poveda JB: Epidemiology of Mycoplasma mycoides subsp. mycoides LC in caprine herds by indirect ELISA in Gran Canaria: preliminary results. COST 826. Agriculture and Biotechnology: Mycoplasmas of Ruminants: Pathogenicity, Diagnostics. Edited by: Poveda J, Fernandez A, Frey J, Johansson KE. Brussels: Epidemiology and Molecular Genetics, vol.5. European Communities; 2000:126-129.", "Assunçao P, De la Fe C, Ramirez AS, Andrada M, Poveda JB: Serological study of contagious agalactia in herds of goats in the Canary Islands. Vet Rec. 2004, 154: 684-687. 10.1136/vr.154.22.684.", _x000D_
"Amores J, Gómez-Martín A, Corrales JC, Sánchez A, Contreras A, De la Fe C: Presence of contagious agalactia causing mycoplasmas in Spanish goat artificial insemination centres. Theriogenology. 2011, 75 (7): 1265-1270. 10.1016/j.theriogenology.2010.11.040.", "De la Fe C, Gutierrez A, Poveda JB, Assunsao P, Ramírez AS, Fabelo F: First isolation of Mycoplasma capricolum subsp. capricolum, one of the causal agents of caprine contagious agalactia, on the island of Lanzarote (Spain). Vet J. 2007, 173 (2): 440-442. 10.1016/j.tvjl.2005.09.011.", _x000D_
"Gil MC, Peña FJ, Hermoso De Mendoza J, Gomez L: Genital Lesions in an Outbreak of Caprine Contagious Agalactia Caused by Mycoplasma agalactiae and Mycoplasma putrefaciens. J Vet Med. 2003, 50 (10): 484-487.", "The Spanish Ministry of Agriculture: Food and Environment (MARM). database [http://www.marm.es/app/vocwai/Inicio.aspx?sec=SOC].", "Amores J, Sánchez A, Martín ÁG, Corrales JC, Contreras A, De La Fe C: Viability of Mycoplasma agalactiae and Mycoplasma mycoides subsp. capri in goat milk samples stored under different conditions. Vet Microbiol. 2010, 145 (3–4): 347-350."_x000D_
), journal.title = c("BMC Vet Res", "Vet J", "Rev Sci Tech", "Rev Sci Tech", "Small Rumin Res", "Small Rumin Res", "Trop Anim Health Prod", "Braz J Microbiol", "J Vet Diagn Invest", "Prev Vet Med", "J Clin Microbiol", "Mol Cell Probes", "Mol Cell Probes", NA, "Vet Rec", "Theriogenology", "Vet J", "J Vet Med", NA, "Vet Microbiol"), issue = c(NA, "2", "3", "3", "1", NA, "2", "4", "4", NA, "2", "6", "5–6", NA, NA, "7", "2", "10", NA, "3–4"), volume.title = c(NA, NA, NA, NA, NA, NA, NA, NA, NA, NA, _x000D_
NA, NA, NA, "COST 826. Agriculture and Biotechnology: Mycoplasmas of Ruminants: Pathogenicity, Diagnostics", NA, NA, NA, NA, NA, NA))</t>
  </si>
  <si>
    <t>478</t>
  </si>
  <si>
    <t>list(value = c("3 July 2012", "10 September 2012", "24 September 2012"), order = 1:3, name = c("received", "accepted", "first_online"), label = c("Received", "Accepted", "First Online"), group.name = c("ArticleHistory", "ArticleHistory", "ArticleHistory"), group.label = c("Article History", "Article History", "Article History"))</t>
  </si>
  <si>
    <t>2005-09</t>
  </si>
  <si>
    <t>10.1016/j.tvjl.2004.05.002</t>
  </si>
  <si>
    <t>257-259</t>
  </si>
  <si>
    <t>Microbiological survey for Mycoplasma spp. in a contagious agalactia endemic area</t>
  </si>
  <si>
    <t>list(given = c("De", "P.", "T.", "R.S.", "J.B."), family = c("la Fe", "Assunção", "Antunes", "Rosales", "Poveda"), sequence = c("first", "additional", "additional", "additional", "additional"))</t>
  </si>
  <si>
    <t>list(URL = c("https://api.elsevier.com/content/article/PII:S1090023304001200?httpAccept=text/xml", "https://api.elsevier.com/content/article/PII:S1090023304001200?httpAccept=text/plain"), content.type = c("text/xml", "text/plain"), content.version = c("vor", "vor"), intended.application = c("text-mining", "text-mining"))</t>
  </si>
  <si>
    <t>list(key = c("10.1016/j.tvjl.2004.05.002_bib1", "10.1016/j.tvjl.2004.05.002_bib2", "10.1016/j.tvjl.2004.05.002_bib3", "10.1016/j.tvjl.2004.05.002_bib4", "10.1016/j.tvjl.2004.05.002_bib5", "10.1016/j.tvjl.2004.05.002_bib6", "10.1016/j.tvjl.2004.05.002_bib7", "10.1016/j.tvjl.2004.05.002_bib8", "10.1016/j.tvjl.2004.05.002_bib9", "10.1016/j.tvjl.2004.05.002_bib10", "10.1016/j.tvjl.2004.05.002_bib11", "10.1016/j.tvjl.2004.05.002_bib12", "10.1016/j.tvjl.2004.05.002_bib13", "10.1016/j.tvjl.2004.05.002_bib14", _x000D_
"10.1016/j.tvjl.2004.05.002_bib15", "10.1016/j.tvjl.2004.05.002_bib16", "10.1016/j.tvjl.2004.05.002_bib17", "10.1016/j.tvjl.2004.05.002_bib18", "10.1016/j.tvjl.2004.05.002_bib19", "10.1016/j.tvjl.2004.05.002_bib20", "10.1016/j.tvjl.2004.05.002_bib21", "10.1016/j.tvjl.2004.05.002_bib22"), first.page = c("126", "665", "848", NA, NA, "59", "1", "24", "31", "2439", "130", "1233", "55", "289", "69", "105", "15", "406", "11", NA, "77", "330"), article.title = c("Epidemiology of Mycoplasma mycoides subs. mycoides LC in caprine herds by indirect ELISA in Gran Canaria: preliminary results", _x000D_
"Seroprevalencia de M. agalactiae y M. mycoides subsp. mycoides (LC) en ganado caprino de la isla de Gran Canaria mediante la utilización de un Elisa indirecto", "Contagious agalactia of small ruminants: current knowledge concerning epidemiology, diagnosis and control", NA, NA, "The importance of Mycoplasma mycoides subsp. mycoides in caprine mammary disease in France", "Contagious agalactia in Spain", "Aetiology of caprine contagious agalactia syndrome in Extremadura, Spain", "A PCR scheme for differentiation of organisms belonging to the Mycoplasma mycoides cluster", _x000D_
"Isolation of a motile mycoplasma from fish", "Prevalence of mycoplasmal infection within French milking caprine herds", "Animal mycoplasmoses: a general introduction", "Situación epidemiológica de la agalaxia contagiosa ovina en el ovino lacho de la Comunidad Autónoma de Navarra", "A specific PCR for the detection of Mycoplasma putrefaciens", "Biochemical characteristics in mycoplasma identification", "Serological identification of mycoplasmas by growth and metabolic inhibition tests", "Caprine contagious agalactia caused by Mycoplasma agalactiae in the Canary Island", _x000D_
"Polyarthritis in kids associated with Mycoplasma putrefaciens", "Contagious agalactia and mycoplasma mycoides: the situation in Italy", NA, "Rapid and specific detection of Mycoplasma agalactiae by polymerase chain reaction", "An outbreak by Mycoplasma mycoides species in the Canary Island"), volume = c("5", NA, "16", NA, NA, NA, NA, "144", "49", "130", "5", "15", "13", "17", NA, NA, "135", "135", NA, NA, "51", "130"), author = c("Andrada", "Assunção", "Bergonier", NA, NA, "Gaillard-Perrin", "Garrido", _x000D_
"Gil", "Hotzel", "Kirchhoff", "Mercier", "Nicolet", "Pérez Gómez", "Peyraud", "Poveda", "Poveda", "Real", "Rodríguez", "Sanguinetti", NA, "Tola", "Villalba"), year = c("2000", "2001", "1997", NA, NA, "1987", "1987", "1999", "1996", "1984", "2000", "1996", "1996", "2003", "1998", "1998", "1994", "1994", "1987", NA, "1996", "1992"), series.title = c(NA, "XXVI Jornadas Cientı́ficas y V Internacionales de la Sociedad Española de Ovinotecnia y Caprinotecnia", NA, NA, NA, "Agriculture: Contagious Agalactia and Other Mycoplasmal Diseases of Small Ruminants", _x000D_
"Agriculture: Contagious Agalactia and Other Mycoplasmal Diseases of Small Ruminants", NA, NA, NA, NA, NA, NA, NA, "Molecular Biology, 104: Mycoplasma Protocols", "Methods in Molecular Biology, 104: Mycoplasma Protocols", NA, NA, "Agriculture: Contagious Agalactia and Other Mycoplasmal Diseases of Small Ruminants", NA, NA, NA), journal.title = c(NA, NA, "Revue Scientifique et Technique (International Office of Epizootics)", NA, NA, NA, NA, "The Veterinary Record", "Veterinary Microbiology", "Journal of the General Microbiology", _x000D_
NA, "Revue Scientifique et Technique (International Office of Epizootics)", "Medicina Veterinaria", "Molecular Cellular Probes", NA, NA, "The Veterinary Record", "The Veterinary Record", NA, NA, "Veterinary Microbiology", "The Veterinary Record"), unstructured = c(NA, NA, NA, "Capote, J.F., Darmanin, N., Delgado, J.V., Fresno, M., López, J.L., 1992. Agrupación Caprina Canaria (A.C.C.). Agrocanarias 92. Consejerı́a de Agricultura y Pesca del Gobierno de Canarias.", "Déniz, S., 1996. Estudio de la agalaxia contagiosa caprina en las islas Canarias. Doctoral Thesis. University of Las Palmas.", _x000D_
NA, NA, NA, NA, NA, NA, NA, NA, NA, NA, NA, NA, NA, NA, "Talavera, J., Goncer, A., 1983. Contribución al estudio de la agalaxia contagiosa de la oveja y de la cabra en España. (2) Frecuencia de los agentes etiológicos. In: III Symposium Internacional de ordeño mecánico de pequeños rumiantes. Valladolid.", NA, NA), doi.asserted.by = c(NA, NA, NA, NA, NA, NA, NA, "crossref", "crossref", NA, NA, NA, NA, "crossref", NA, NA, "crossref", "crossref", NA, NA, "crossref", "crossref"), DOI = c(NA, NA, _x000D_
NA, NA, NA, NA, NA, "10.1136/vr.144.1.24", "10.1016/0378-1135(95)00176-X", NA, NA, NA, NA, "10.1016/j.mcp.2003.07.006", NA, NA, "10.1136/vr.135.1.15", "10.1136/vr.135.17.406", NA, NA, "10.1016/0378-1135(96)00023-5", "10.1136/vr.130.15.330"))</t>
  </si>
  <si>
    <t>S1090023304001200</t>
  </si>
  <si>
    <t>list(date = "2005-09-01", content.version = "tdm", delay.in.days = 0, URL = "https://www.elsevier.com/tdm/userlicense/1.0/")</t>
  </si>
  <si>
    <t>Small Ruminant Research</t>
  </si>
  <si>
    <t>2012-01</t>
  </si>
  <si>
    <t>10.1016/j.smallrumres.2011.09.008</t>
  </si>
  <si>
    <t>0921-4488</t>
  </si>
  <si>
    <t>89-93</t>
  </si>
  <si>
    <t>list(given = c("Joaquín", "Antonio", "Ángel", "Juan C.", "Antonio", "Christian"), family = c("Amores", "Sánchez", "Gómez-Martín", "Corrales", "Contreras", "de la Fe"), sequence = c("first", "additional", "additional", "additional", "additional", "additional"))</t>
  </si>
  <si>
    <t>list(URL = c("https://api.elsevier.com/content/article/PII:S0921448811003385?httpAccept=text/xml", "https://api.elsevier.com/content/article/PII:S0921448811003385?httpAccept=text/plain"), content.type = c("text/xml", "text/plain"), content.version = c("vor", "vor"), intended.application = c("text-mining", "text-mining"))</t>
  </si>
  <si>
    <t>list(key = c("10.1016/j.smallrumres.2011.09.008_bib0005", "10.1016/j.smallrumres.2011.09.008_bib0010", "10.1016/j.smallrumres.2011.09.008_bib0015", "10.1016/j.smallrumres.2011.09.008_bib0020", "10.1016/j.smallrumres.2011.09.008_bib0025", "10.1016/j.smallrumres.2011.09.008_bib0030", "10.1016/j.smallrumres.2011.09.008_bib0035", "10.1016/j.smallrumres.2011.09.008_bib0040", "10.1016/j.smallrumres.2011.09.008_bib0045", "10.1016/j.smallrumres.2011.09.008_bib0050", "10.1016/j.smallrumres.2011.09.008_bib0055", _x000D_
"10.1016/j.smallrumres.2011.09.008_bib0060", "10.1016/j.smallrumres.2011.09.008_bib0065", "10.1016/j.smallrumres.2011.09.008_bib0070", "10.1016/j.smallrumres.2011.09.008_bib0075", "10.1016/j.smallrumres.2011.09.008_bib0080", "10.1016/j.smallrumres.2011.09.008_bib0085", "10.1016/j.smallrumres.2011.09.008_bib0090", "10.1016/j.smallrumres.2011.09.008_bib0095", "10.1016/j.smallrumres.2011.09.008_bib0100", "10.1016/j.smallrumres.2011.09.008_bib0105", "10.1016/j.smallrumres.2011.09.008_bib0110", "10.1016/j.smallrumres.2011.09.008_bib0115", _x000D_
"10.1016/j.smallrumres.2011.09.008_bib0120", "10.1016/j.smallrumres.2011.09.008_bib0125"), doi.asserted.by = c("crossref", "crossref", "crossref", "crossref", "crossref", "crossref", NA, "crossref", "crossref", "crossref", "crossref", "crossref", NA, NA, "crossref", "crossref", "crossref", "crossref", NA, "crossref", "crossref", "crossref", "crossref", "crossref", "crossref"), first.page = c("848", "1163", "32", "145", "247", "3165", NA, "257", "2340", "20", "113", "235", "741", NA, "266", "2247", _x000D_
"296", "85", "162", "1596", "77", "17", "268", "567", "391"), DOI = c("10.20506/rst.16.3.1062", "10.2460/javma.2003.223.1163", "10.1186/1746-6148-6-32", "10.1016/j.smallrumres.2006.09.011", "10.1016/j.smallrumres.2007.11.007", "10.3168/jds.S0022-0302(04)73451-7", NA, "10.1016/j.tvjl.2004.05.002", "10.1016/j.vaccine.2006.11.050", "10.1017/S002202990800366X", "10.1016/j.tvjl.2009.07.010", "10.1046/j.1439-0450.2003.00668.x", NA, NA, "10.1136/vr.137.11.266", "10.1099/ijs.0.64918-0", "10.1016/j.smallrumres.2007.01.018", _x000D_
"10.1016/j.jcpa.2008.08.004", NA, "10.1093/molbev/msm092", "10.1016/0378-1135(96)00023-5", "10.1016/S0378-1135(96)01269-2", "10.1016/j.vetmic.2006.12.002", "10.1136/vr.148.18.567", "10.1016/j.mcp.2007.05.008"), article.title = c("Contagious agalactia of small ruminants: current knowledge concerning epidemiology, diagnosis and control", "Patterns of mycoplasma shedding in the milk of dairy cows with intramammary mycoplasma infection", "Mycoplasmoses of ruminants in France: recent data from the national surveillance network", _x000D_
"Mastitis in small ruminants", "Presence of Mycoplasma species and somatic cell counts in bulk tank goats milk", "Effect of clinical contagious agalactia on the bulk tank milk somatic cell count in Murciano-Granadina goat herds", NA, "Microbiological study of contagious agalactia in a serological endemic area", "Field trial of two dual vaccines against Mycoplasma agalactiae and Mycoplasma mycoides subsp. mycoides (large colony type) in goats", "Effects on goat milk quality of the presence of Mycoplasma spp. in herds without symptoms of contagious agalactia", _x000D_
"Latent infection of male goats with Mycoplasma agalactiae and Mycoplasma mycoides subsp. capri at an artificial insemination centre", "Bulk tank milk analysis: factors associated with appearance Mycoplasma spp. in milk", "Mastitis caused by Mycoplasma mycoides subspecies mycoides (large colony type) in goat flocks in Spain", NA, "Immunoprophylaxis of caprine contagious agalactia due to Mycoplasma agalactiae with an inactivated vaccine", "Phylogeny of the Mycoplasma mycoides cluster based on analysis of five conserved protein-coding sequences and possible implications for the taxonomy of the group", _x000D_
"Prevalence of mycoplasmas in external ear canal of goats: influence of the sanitary status of the herd", "Vaccines for mycoplasma diseases in animals and man", "Experimental vaccination against Mycoplasma agalactiae using an inactivated vaccine", "MEGA4: Molecular Evolutionary Genetics Analysis (MEGA) software version 4.0", "Rapid and specific detection of Mycoplasma agalactiae by polymerase chain reaction", "Detection of Mycoplasma agalactiae in sheep milk samples by polymerase chain reaction", _x000D_
"Mycoplasma mycoides subsp. mycoides biotype large colony isolates from healthy and diseased goats: prevalence and typing", "WIN EPISCOPE 2.0: improved epidemiological software for veterinary medicine", "A PCR for the detection of mycoplasmas belonging to the Mycoplasma mycoides cluster: application to the diagnosis of contagious agalactia"), volume = c("16", "223", "6", "68", "75", "87", NA, "170", "25", "76", "186", "50", "46", NA, "137", "57", "73", "140", "vol. 5", "24", "51", "54", "121", "148", _x000D_
"21"), author = c("Bergonier", "Biddle", "Chazel", "Contreras", "Contreras", "Corrales", "Dean", "De la Fe", "De la Fe", "De la Fe", "De la Fe", "Fox", "Gil", "Harmon", "Leon-Vizcaino", "Manso-Silván", "Mercier", "Nicholas", "Pepin", "Tamura", "Tola", "Tola", "Tardy", "Thrusfield", "Woubit"), year = c("1997", "2003", "2010", "2007", "2008", "2004", "2002", "2005", "2007", "2009", "2009", "2003", "1999", "1990", "1995", "2007", "2007", "2009", "2001", "2007", "1996", "1997", "2007", "2001", "2007"_x000D_
), journal.title = c("Rev. Sci. Technol.", "J. Am. Vet. Med. Assoc.", "BMC Vet. Res.", "Small Rumin. Res.", "Small Rumin. Res.", "J. Dairy Sci.", NA, "Vet. J.", "Vaccine", "J. Dairy Res.", "Vet. J.", "J. Vet. Med. B", "Zentralbl. Veterinaermed. B", NA, "Vet. Rec.", "Int. J. Syst. Evol. Microbiol.", "Small Rumin. Res.", "J. Comp. Pathol.", NA, "Mol. Biol. Evol.", "Vet. Microbiol.", "Vet. Microbiol.", "Vet. Microbiol.", "Vet. Rec.", "Mol. Cell Probe"), series.title = c(NA, NA, NA, NA, NA, NA, "Epi Info, A Database and Statistics Program for Public Health Professionals", _x000D_
NA, NA, NA, NA, NA, NA, "Microbiological Procedures for the Diagnosis of Bovine Udder Infection", NA, NA, NA, NA, NA, NA, NA, NA, NA, NA, NA))</t>
  </si>
  <si>
    <t>S0921448811003385</t>
  </si>
  <si>
    <t>list(name = "Spanish Ministry of Science and Innovation, Government of Spain", award = "AGL2009-09128")</t>
  </si>
  <si>
    <t>list(date = "2012-01-01", content.version = "tdm", delay.in.days = 0, URL = "https://www.elsevier.com/tdm/userlicense/1.0/")</t>
  </si>
  <si>
    <t>10.1186/1746-6148-6-32</t>
  </si>
  <si>
    <t>2010-06-07</t>
  </si>
  <si>
    <t>Mycoplasmoses of ruminants in France: recent data from the national surveillance network</t>
  </si>
  <si>
    <t>&lt;jats:title&gt;Abstract&lt;/jats:title&gt;_x000D_
          &lt;jats:sec&gt;_x000D_
            &lt;jats:title&gt;Background&lt;/jats:title&gt;_x000D_
            &lt;jats:p&gt;Ruminant mycoplasmoses are important diseases worldwide and several are listed by the World Organization for Animal Health to be of major economic significance. In France the distribution of mycoplasmal species isolated from clinical samples collected from diseased animals upon veterinary request, is monitored by a network known as VIGIMYC (for VIGIlance to MYCoplasmoses of ruminants). The veterinary diagnostic laboratories collaborating with VIGIMYC are responsible for isolating the mycoplasmas while identification of the isolates is centralized by the French Food Safety Agency (AFSSA) in Lyon. The VIGIMYC framework can also be used for specific surveys and one example, on the prevalence of &lt;jats:italic&gt;M. bovis&lt;/jats:italic&gt; in bovine respiratory diseases, is presented here.&lt;/jats:p&gt;_x000D_
          &lt;/jats:sec&gt;_x000D_
          &lt;jats:sec&gt;_x000D_
            &lt;jats:title&gt;Results&lt;/jats:title&gt;_x000D_
            &lt;jats:p&gt;Between 2003 and 2008, 34 laboratories were involved in the network and 1904 mycoplasma isolates, originating from the main ruminant-breeding areas, were identified. For cattle, the high prevalence of &lt;jats:italic&gt;M. bovis&lt;/jats:italic&gt; in bronchopneumonia, notably in young animals, was confirmed by VIGIMYC and an associated specific survey, whereas the non-emergence of species such as &lt;jats:italic&gt;M. alkalescens&lt;/jats:italic&gt; and &lt;jats:italic&gt;M. canis&lt;/jats:italic&gt; was also demonstrated. The etiological agent of bovine contagious pleuropneumonia was never isolated. The principal mycoplasmosis in goats was contagious agalactia with &lt;jats:italic&gt;M. mycoides&lt;/jats:italic&gt; subsp. &lt;jats:italic&gt;capri&lt;/jats:italic&gt; as main agent. Ovine mycoplasmoses, most of which were associated with pneumonia in lambs, were infrequently reported. One exception was ovine contagious agalactia (due to &lt;jats:italic&gt;M. agalactiae&lt;/jats:italic&gt;) that has recently re-emerged in the Pyrénées where it had been endemic for years and was also reported in Corsica, which was previously considered free.&lt;/jats:p&gt;_x000D_
          &lt;/jats:sec&gt;_x000D_
          &lt;jats:sec&gt;_x000D_
            &lt;jats:title&gt;Conclusions&lt;/jats:title&gt;_x000D_
            &lt;jats:p&gt;Although VIGIMYC is a passive network and somewhat biased as regards sample collection and processing, it has provided, in this study, an overview of the main mycoplasmoses of ruminants in France. The French epidemiological situation is compared to those existing elsewhere in the world.&lt;/jats:p&gt;_x000D_
          &lt;/jats:sec&gt;</t>
  </si>
  <si>
    <t>list(given = c("Myriam", "Florence", "Dominique", "Didier", "François"), family = c("Chazel", "Tardy", "Le Grand", "Calavas", "Poumarat"), sequence = c("first", "additional", "additional", "additional", "additional"))</t>
  </si>
  <si>
    <t>list(URL = "https://link.springer.com/content/pdf/10.1186/1746-6148-6-32.pdf", content.type = "application/pdf", content.version = "vor", intended.application = "similarity-checking")</t>
  </si>
  <si>
    <t>list(key = c("212_CR1", "212_CR2", "212_CR3", "212_CR4", "212_CR5", "212_CR6", "212_CR7", "212_CR8", "212_CR9", "212_CR10", "212_CR11", "212_CR12", "212_CR13", "212_CR14", "212_CR15", "212_CR16", "212_CR17", "212_CR18", "212_CR19", "212_CR20", "212_CR21", "212_CR22", "212_CR23", "212_CR24", "212_CR25", "212_CR26", "212_CR27", "212_CR28", "212_CR29", "212_CR30", "212_CR31", "212_CR32", "212_CR33", "212_CR34", "212_CR35", "212_CR36", "212_CR37", "212_CR38", "212_CR39", "212_CR40", "212_CR41", "212_CR42", _x000D_
"212_CR43", "212_CR44", "212_CR45", "212_CR46", "212_CR47", "212_CR48", "212_CR49"), first.page = c("875", "756", "827", "1397", "125", "286", "93", "848", "1353", "105", "89", "472", "282", "139", "161", "413", "256", "452", "85", "109", "98", "520", "14", "210", "3", "329", "559", "145", "2247", "1307", "197", "227", "367", "233", "300", "247", "610", "199", "129", "175", "115", "121", "3551", "3775", "268", "167", "24", "98", "e75"), volume = c("66", "165", "70", "15", "104", "156", "38", "16", _x000D_
"59", "74", "177", "151", "85", "25", "8", "155", "119", "161", "8", "59", "136", "147", "39", "48", NA, "29", "12", "104", "57", "46", "125", "21", "84", "27", "170", "119", "39", "19", NA, "34", "8", "108", "22", "155", "121", "68", "144", NA, "3"), author = c("GO Egwu", "R Nicholas", "R Nicholas", "F Thiaucourt", "S Woubit", "U Ozdemir", "A Arif", "D Bergonier", "L Manso-Silvan", "R Nicholas", "MA Arcangioli", "A Thomas", "E Radaelli", "FP Maunsell", "JL Caswell", "RD Ayling", "T Autio", "P Blackburn", _x000D_
"EM Vilei", "E-M Abdo", "E Brandao", "NC Srivastava", "A Yaya", "F Tardy", "R Nicholas", "F Poumarat", "E Brocchi", "KE Johansson", "L Manso-Silvan", "L Maigre", "B Willi", "CJ Howard", "YC Lin", "RN Gourlay", "DG Pitcher", "A Taoudi", "EA ter Laak", "RN Gonzalez", "JR Lawes", "EA ter Laak", "R Nicholas", "EA ter Laak", "SR Djordjevic", "F Tardy", "F Tardy", "A Pirisi", "MC Gil", "G Leori", "P Sirand-Pugnet"), year = c("1996", "2009", "2000", "1996", "2004", "2005", "2007", "1997", "2009", "2003", _x000D_
"2008", "2002", "2008", "2009", "2007", "2004", "2007", "2007", "2001", "1998", "1995", "2000", "2008", "2009", "2008", "1991", "1993", "1998", "2007", "2008", "2007", "1976", "2008", "1979", "2005", "1986", "1992", "2003", "2006", "1993", "2000", "1993", "2001", "2009", "2007", "2007", "1999", "1998", "2007"), unstructured = c("Egwu GO, Nicholas RAJ, Amed JA, Bashiruddin JB: Contagious bovine pleuropneumonia: an update. Vet Bull. 1996, 66: 875-888.", "Nicholas R, Ayling R, McAuliffe L: Contagious bovine pleuropneumonia - a reminder. Vet Rec. 2009, 165 (25): 756-757.", _x000D_
"Nicholas R, Bashiruddin J, Ayling R, Miles R: Contagious bovine pleuropneumonia: review of recent developments. Vet Bull. 2000, 70 (8): 827-838.", "Thiaucourt F, Bolske G: Contagious caprine pleuropneumonia and other pulmonary mycoplasmoses of sheep and goats. Rev Sci Tech. 1996, 15 (4): 1397-1414.", "Woubit S, Lorenzon S, Peyraud A, Manso-Silvan L, Thiaucourt F: A specific PCR for the identification of Mycoplasma capricolum subsp. capripneumoniae, the causative agent of contagious caprine pleuropneumonia (CCPP). Vet Microbiol. 2004, 104 (1-2): 125-132. 10.1016/j.vetmic.2004.08.006.", _x000D_
"Ozdemir U, Ozdemir E, March JB, Churchward C, Nicholas RA: Contagious caprine pleuropneumonia in the Thrace region of Turkey. Vet Rec. 2005, 156 (9): 286-287.", "Arif A, Schulz J, Thiaucourt F, Taha A, Hammer S: Contagious caprine pleuropneumonia outbreak in captive wild ungulates at Al Wabra Wildlife Preservation, State of Qatar. J Zoo Wildl Med. 2007, 38 (1): 93-96. 10.1638/05-097.1.", "Bergonier D, Berthelot X, Poumarat F: Contagious agalactia of small ruminants: current knowledge concerning epidemiology, diagnosis and control. Rev Sci Tech. 1997, 16 (3): 848-873.", _x000D_
"Manso-Silvan L, Vilei EM, Sachse K, Djordjevic SP, Thiaucourt F, Frey J: Mycoplasma leachii sp. nov. as a new species designation for Mycoplasma sp. bovine group 7 of Leach, and reclassification of Mycoplasma mycoides subsp. mycoides LC as a serovar of Mycoplasma mycoides subsp. capri. Int J Syst Evol Microbiol. 2009, 59: 1353-1358. 10.1099/ijs.0.005546-0.", "Nicholas R, Ayling RD: Mycoplasma bovis: disease, diagnosis, and control. Res Vet Sci. 2003, 74 (2): 105-112. 10.1016/S0034-5288(02)00155-8.", _x000D_
"Arcangioli MA, Duet A, Meyer G, Dernburg A, Bezille P, Poumarat F, Le Grand D: The role of Mycoplasma bovis in bovine respiratory disease outbreaks in veal calf feedlots. Vet J. 2008, 177 (1): 89-93. 10.1016/j.tvjl.2007.03.008.", "Thomas A, Ball H, Dizier I, Trolin A, Bell C, Mainil J, Linden A: Isolation of mycoplasma species from the lower respiratory tract of healthy cattle and cattle with respiratory disease in Belgium. Vet Rec. 2002, 151 (16): 472-476. 10.1136/vr.151.16.472.", "Radaelli E, Luini M, Loria GR, Nicholas RA, Scanziani E: Bacteriological, serological, pathological and immunohistochemical studies of Mycoplasma bovis respiratory infection in veal calves and adult cattle at slaughter. Res Vet Sci. 2008, 85 (2): 282-290. 10.1016/j.rvsc.2007.11.012.", _x000D_
"Maunsell FP, Donovan GA: Mycoplasma bovis infections in young calves. Vet Clin North Am Food Anim Pract. 2009, 25 (1): 139-177. 10.1016/j.cvfa.2008.10.011.", "Caswell JL, Archambault M: Mycoplasma bovis pneumonia in cattle. Anim Health Res Rev. 2007, 8 (2): 161-186. 10.1017/S1466252307001351.", "Ayling RD, Bashiruddin SE, Nicholas RA: Mycoplasma species and related organisms isolated from ruminants in Britain between 1990 and 2000. Vet Rec. 2004, 155 (14): 413-416. 10.1136/vr.155.14.413.", "Autio T, Pohjanvirta T, Holopainen R, Rikula U, Pentikainen J, Huovilainen A, Rusanen H, Soveri T, Sihvonen L, Pelkonen S: Etiology of respiratory disease in non-vaccinated, non-medicated calves in rearing herds. Vet Microbiol. 2007, 119 (2-4): 256-265. 10.1016/j.vetmic.2006.10.001.", _x000D_
"Blackburn P, Brooks C, McConnell W, Ball HJ: Isolation of Mycoplasma bovis from cattle in Northern Ireland from 1999 to 2005. Vet Rec. 2007, 161 (13): 452-453. 10.1136/vr.161.13.452.", "Vilei EM, Frey J: Genetic and biochemical characterization of glycerol uptake in Mycoplasma mycoides subsp. mycoides SC: its impact on H2O2 production and virulence. Clin Diagn Lab Immunol. 2001, 8 (1): 85-92.", "Abdo E-M, Nicolet J, Miserez R, Goncalves R, Regalla J, Griot C, Bensaide A, Krampe M, Frey J: Humoral and bronchial immune responses in cattle experimentally infected with Mycoplasma mycoides subsp. mycoides Small Colony type. Vet Microbiol. 1998, 59 (2-3): 109-122. 10.1016/S0378-1135(97)00184-3.", _x000D_
"Brandao E: Isolation and identification of Mycoplasma mycoides subspecies mycoides SC strains in sheep and goats. Vet Rec. 1995, 136 (4): 98-99. 10.1136/vr.136.4.98.", "Srivastava NC, Thiaucourt F, Singh VP, Sunder J: Isolation of Mycoplasma mycoides small colony type from contagious caprine pleuropneumonia in India. Vet Rec. 2000, 147 (18): 520-521. 10.1136/vr.147.18.520.", "Yaya A, Manso-Silvan L, Blanchard A, Thiaucourt F: Genotyping of Mycoplasma mycoides subsp. mycoides SC by multilocus sequence analysis allows molecular epidemiology of contagious bovine pleuropneumonia. Vet Res. 2008, 39 (2): 14-10.1051/vetres:2007052.", _x000D_
"Tardy F, Gaurivaud P, Tricot A, Maigre L, Poumarat F: Epidemiological surveillance of mycoplasmas belonging to the 'Mycoplasma mycoides' cluster: is DGGE fingerprinting of 16S rRNA genes suitable?. Lett Appl Microbiol. 2009, 48 (2): 210-7. 10.1111/j.1472-765X.2008.02509.x.", "Nicholas R, Ayling R, McAuliffe L: Isolation and growth of Mycoplasmas from ruminants. Mycoplasma Diseases of Ruminants. International C. Wallingford, UK, 2008, 3-14. full_text.", "Poumarat F, Perrin B, Longchambon D: Identification of ruminant mycoplasmas by dot immunobinding on membrane filtration (MF dot). Vet Microbiol. 1991, 29 (3-4): 329-338. 10.1016/0378-1135(91)90140-B.", _x000D_
"Brocchi E, Gamba D, Poumarat F, Martel J-L, De Simone F: Improvements in the diagnosis of contagious bovine pleuropneumonia through the use of monoclonal antibodies. Rev Sci Tech. 1993, 12 (2): 559-570.", "Johansson KE, Heldtander MU, Pettersson B: Characterization of mycoplasmas by PCR and sequence analysis with universal 16S rDNA primers. Methods Mol Biol. 1998, 104: 145-165.", "Manso-Silvan L, Perrier X, Thiaucourt F: Phylogeny of the Mycoplasma mycoides cluster based on analysis of five conserved protein-coding sequences and possible implications for the taxonomy of the group. Int J Syst Evol Microbiol. 2007, 57: 2247-2258. 10.1099/ijs.0.64918-0.", _x000D_
"Maigre L, Citti C, Marenda M, Poumarat F, Tardy F: Suppression-subtractive hybridization as a strategy to identify taxon-specific sequences within the Mycoplasma mycoides cluster: design and validation of an M. capricolum subsp. capricolum-specific PCR assay. J Clin Microbiol. 2008, 46 (4): 1307-1316. 10.1128/JCM.01617-07.", "Willi B, Boretti FS, Tasker S, Meli ML, Wengi N, Reusch CE, Lutz H, Hofmann-Lehmann R: From Haemobartonella to hemoplasma: molecular methods provide new insights. Vet Microbiol. 2007, 125 (3-4): 197-209. 10.1016/j.vetmic.2007.06.027.", _x000D_
"Howard CJ, Gourlay RN, Thomas LH, Stott EJ: Induction of pneumonia in gnotobiotic calves following inoculation of Mycoplasma dispar and ureaplasmas (T-mycoplasmas). Res Vet Sci. 1976, 21 (2): 227-231.", "Lin YC, Miles RJ, Nicholas RA, Kelly DP, Wood AP: Isolation and immunological detection of Mycoplasma ovipneumoniae in sheep with atypical pneumonia, and lack of a role for Mycoplasma arginini. Res Vet Sci. 2008, 84 (3): 367-373. 10.1016/j.rvsc.2007.06.004.", "Gourlay RN, Howard CJ, Thomas LH, Wyld SG: Pathogenicity of some Mycoplasma and Acholeplasma species in the lungs of gnotobiotic calves. Res Vet Sci. 1979, 27 (2): 233-237.", _x000D_
"Pitcher DG, Nicholas R: Mycoplasma host specificity: fact or fiction?. Vet J. 2005, 170 (3): 300-306. 10.1016/j.tvjl.2004.08.011.", "Taoudi A, Kirchhoff H: Isolation of Mycoplasma capricolum from cows with mastitis. Vet Rec. 1986, 119 (10): 247-10.1136/vr.119.10.247.", "ter Laak EA, Noordergraaf JH, Boomsluiter E: The nasal mycoplasmal flora of healthy calves and cows. Zentralbl Veterinarmed B. 1992, 39 (8): 610-616.", "Gonzalez RN, Wilson DJ: Mycoplasmal mastitis in dairy herds. Vet Clin North Am Food Anim Pract. 2003, 19 (1): 199-221. 10.1016/S0749-0720(02)00076-2.", _x000D_
"Lawes JR, Bisgaard-frantzen S, Bashiruddin SE, McAuliffe L, Ayling RD, Nicholas RAJ: Emergence of M. alkalescens in cattle in the UK. 16th international congress International Organisation for Mycoplasmology: 9-14 July 2006; Cambridge, UK. 2006, 129.", "ter Laak EA, Tully JG, Noordergraaf HH, Rose DL, Carle P, Bove JM, Smits MA: Recognition of Mycoplasma canis as part of the mycoplasmal flora of the bovine respiratory tract. Vet Microbiol. 1993, 34 (2): 175-189. 10.1016/0378-1135(93)90171-3.", "Nicholas R, Baker S, Ayling R, Stipkovits L: Mycoplasma infections in growing cattle. Br Cattle Vet Assoc. 2000, 8 (2): 115-118.", _x000D_
"ter Laak EA, van Dijk JE, Noordergraaf JH: Comparaison of pathological signs of disease in specific-pathogen-free calves after inoculation of the respiratory tract with Ureaplasma diversum or Mycoplasma canis. J Comp Pathol. 1993, 108: 121-132. 10.1016/S0021-9975(08)80216-2.", "Djordjevic SR, Forbes WA, Forbes-Faulkner J, Kuhnert P, Hum S, Hornitzky MA, Vilei EM, Frey J: Genetic diversity among Mycoplasma species bovine group 7: clonal isolates from an outbreak of polyarthritis, mastitis, and abortion in dairy cattle. Electrophoresis. 2001, 22 (16): 3551-3561. 10.1002/1522-2683(200109)22:16&lt;3551::AID-ELPS3551&gt;3.0.CO;2-#.", _x000D_
"Tardy F, Maigre L, Poumarat F, Citti C: Identification and distribution of genetic markers in three closely related taxa of the Mycoplasma mycoides cluster: refining the relative position and frontiers of the Mycoplasma sp. bovine group 7 taxon (Mycoplasma leachii). Microbiology. 2009, 155: 3775-3787. 10.1099/mic.0.030528-0.", "Tardy F, Mercier P, Solsona M, Saras E, Poumarat F: Mycoplasma mycoides subsp. mycoides biotype large colony isolates from healthy and diseased goats: prevalence and typing. Vet Microbiol. 2007, 121 (3-4): 268-277. 10.1016/j.vetmic.2006.12.002.", _x000D_
"Pirisi A, Lauret A, Dubeouf JP: Basic and incentive payments for goat and sheep milk in relation to quality. Small Ruminant Res. 2007, 68: 167-178. 10.1016/j.smallrumres.2006.09.009.", "Gil MC, deMendoza MH, Rey J, Alonso JM, Poveda JB, deMendoza JH: Aetiology of caprine contagious agalactia syndrome in Extremadura, Spain. Vet Rec. 1999, 144 (1): 24-25. 10.1136/vr.144.1.24.", "Leori G, Tola S, Carta P, Rocca S, Schianchi G, Crobeddu S, S R: Contagious agalactia in Sardinia. Mycoplasmas of Ruminants: Pathogenicity, Diagnostics, Epidemiology and Molecular Genetics [special issue] EUR 18018-COST. Edited by: Leori GSF, Scanziani E, Frey J. 1998, 2: 98-101.", _x000D_
"Sirand-Pugnet P, Lartigue C, Marenda M, Jacob D, Barre A, Barbe V, Schenowitz C, Mangenot S, Couloux A, Segurens B, et al: Being pathogenic, plastic, and sexual while living with a nearly minimal bacterial genome. PLoS Genet. 2007, 3 (5): e75-10.1371/journal.pgen.0030075."), journal.title = c("Vet Bull", "Vet Rec", "Vet Bull", "Rev Sci Tech", "Vet Microbiol", "Vet Rec", "J Zoo Wildl Med", "Rev Sci Tech", "Int J Syst Evol Microbiol", "Res Vet Sci", "Vet J", "Vet Rec", "Res Vet Sci", "Vet Clin North Am Food Anim Pract", _x000D_
"Anim Health Res Rev", "Vet Rec", "Vet Microbiol", "Vet Rec", "Clin Diagn Lab Immunol", "Vet Microbiol", "Vet Rec", "Vet Rec", "Vet Res", "Lett Appl Microbiol", NA, "Vet Microbiol", "Rev Sci Tech", "Methods Mol Biol", "Int J Syst Evol Microbiol", "J Clin Microbiol", "Vet Microbiol", "Res Vet Sci", "Res Vet Sci", "Res Vet Sci", "Vet J", "Vet Rec", "Zentralbl Veterinarmed B", "Vet Clin North Am Food Anim Pract", NA, "Vet Microbiol", "Br Cattle Vet Assoc", "J Comp Pathol", "Electrophoresis", "Microbiology", _x000D_
"Vet Microbiol", "Small Ruminant Res", "Vet Rec", NA, "PLoS Genet"), issue = c(NA, "25", "8", "4", "1-2", "9", "1", "3", NA, "2", "1", "16", "2", "1", "2", "14", "2-4", "13", "1", "2-3", "4", "18", "2", "2", NA, "3-4", "2", NA, NA, "4", "3-4", "2", "3", "2", "3", "10", "8", "1", NA, "2", "2", NA, "16", NA, "3-4", NA, "1", NA, "5"), doi.asserted.by = c(NA, NA, NA, "crossref", "publisher", "publisher", "publisher", "crossref", "publisher", "publisher", "publisher", "publisher", "publisher", "publisher", _x000D_
"publisher", "publisher", "publisher", "publisher", "crossref", "publisher", "publisher", "publisher", "publisher", "publisher", "publisher", "publisher", "crossref", NA, "publisher", "publisher", "publisher", "crossref", "publisher", "crossref", "publisher", "publisher", NA, "publisher", NA, "publisher", NA, "publisher", "publisher", "publisher", "publisher", "publisher", "publisher", NA, "publisher"), DOI = c(NA, NA, NA, "10.20506/rst.15.4.990", "10.1016/j.vetmic.2004.08.006", "10.1136/vr.156.9.286", _x000D_
"10.1638/05-097.1", "10.20506/rst.16.3.1062", "10.1099/ijs.0.005546-0", "10.1016/S0034-5288(02)00155-8", "10.1016/j.tvjl.2007.03.008", "10.1136/vr.151.16.472", "10.1016/j.rvsc.2007.11.012", "10.1016/j.cvfa.2008.10.011", "10.1017/S1466252307001351", "10.1136/vr.155.14.413", "10.1016/j.vetmic.2006.10.001", "10.1136/vr.161.13.452", "10.1128/CDLI.8.1.85-92.2001", "10.1016/S0378-1135(97)00184-3", "10.1136/vr.136.4.98", "10.1136/vr.147.18.520", "10.1051/vetres:2007052", "10.1111/j.1472-765X.2008.02509.x", _x000D_
"10.1079/9780851990125.0003", "10.1016/0378-1135(91)90140-B", "10.20506/rst.12.2.702", NA, "10.1099/ijs.0.64918-0", "10.1128/JCM.01617-07", "10.1016/j.vetmic.2007.06.027", "10.1016/S0034-5288(18)33377-0", "10.1016/j.rvsc.2007.06.004", "10.1016/S0034-5288(18)32836-4", "10.1016/j.tvjl.2004.08.011", "10.1136/vr.119.10.247", NA, "10.1016/S0749-0720(02)00076-2", NA, "10.1016/0378-1135(93)90171-3", NA, "10.1016/S0021-9975(08)80216-2", "10.1002/1522-2683(200109)22:16&lt;3551::AID-ELPS3551&gt;3.0.CO;2-#", "10.1099/mic.0.030528-0", _x000D_
"10.1016/j.vetmic.2006.12.002", "10.1016/j.smallrumres.2006.09.009", "10.1136/vr.144.1.24", NA, "10.1371/journal.pgen.0030075"), volume.title = c(NA, NA, NA, NA, NA, NA, NA, NA, NA, NA, NA, NA, NA, NA, NA, NA, NA, NA, NA, NA, NA, NA, NA, NA, "Mycoplasma Diseases of Ruminants", NA, NA, NA, NA, NA, NA, NA, NA, NA, NA, NA, NA, NA, "16th international congress International Organisation for Mycoplasmology: 9-14 July 2006; Cambridge, UK", NA, NA, NA, NA, NA, NA, NA, NA, "Mycoplasmas of Ruminants: Pathogenicity, Diagnostics, Epidemiology and Molecular Genetics [special issue] EUR 18018-COST", _x000D_
NA))</t>
  </si>
  <si>
    <t>212</t>
  </si>
  <si>
    <t>list(value = c("10 March 2010", "7 June 2010", "7 June 2010"), order = 1:3, name = c("received", "accepted", "first_online"), label = c("Received", "Accepted", "First Online"), group.name = c("ArticleHistory", "ArticleHistory", "ArticleHistory"), group.label = c("Article History", "Article History", "Article History"))</t>
  </si>
  <si>
    <t>10.1371/journal.pone.0115815</t>
  </si>
  <si>
    <t>2014-12-26</t>
  </si>
  <si>
    <t>e115815</t>
  </si>
  <si>
    <t>European Surveillance Network for Influenza in Pigs: Surveillance Programs, Diagnostic Tools and Swine Influenza Virus Subtypes Identified in 14 European Countries from 2010 to 2013</t>
  </si>
  <si>
    <t>https://doi.org/10.1371/journal.pone.0115815</t>
  </si>
  <si>
    <t>list(given = c("Gaëlle", "Lars E.", "Ralf", "Emanuela", "Timm", "Kristien", "Iwona", "Scott M.", "Adam", "Jaime", "Anita", "Charalambos", "Irit", "Montserrat", "Thaïs", "Séverine", "Solvej Østergaard", "Chiara", "Kinga", "Constantinos S.", NA, "Ian H.", "Willie"), family = c("Simon", "Larsen", "Dürrwald", "Foni", "Harder", "Van Reeth", "Markowska-Daniel", "Reid", "Dan", "Maldonado", "Huovilainen", "Billinis", "Davidson", "Agüero", "Vila", "Hervé", "Breum", "Chiapponi", "Urbaniak", "Kyriakis", _x000D_
NA, "Brown", "Loeffen"), sequence = c("first", "additional", "additional", "additional", "additional", "additional", "additional", "additional", "additional", "additional", "additional", "additional", "additional", "additional", "additional", "additional", "additional", "additional", "additional", "additional", "additional", "additional", "additional"), name = c(NA, NA, NA, NA, NA, NA, NA, NA, NA, NA, NA, NA, NA, NA, NA, NA, NA, NA, NA, NA, "ESNIP3 consortium", NA, NA))</t>
  </si>
  <si>
    <t>list(URL = "http://dx.plos.org/10.1371/journal.pone.0115815", content.type = "unspecified", content.version = "vor", intended.application = "similarity-checking")</t>
  </si>
  <si>
    <t>list(key = c("ref1", "ref2", "ref3", "ref4", "ref5", "ref6", "ref7", "ref8", "ref9", "ref10", "ref11", "ref12", "ref13", "ref14", "ref15", "ref16", "ref17", "ref18", "ref19", "ref20", "ref21", "ref22", "ref23", "ref24", "ref25", "ref26", "ref27", "ref28", "ref29", "ref30", "ref31", "ref32", "ref33", "ref34", "ref35", "ref36", "ref37", "ref38", "ref39", "ref40", "ref41", "ref42", "ref43", "ref44", "ref45", "ref46", "ref47", "ref48", "ref49", "ref50", "ref51", "ref52", "ref53", "ref54", "ref55", "ref56", _x000D_
"ref57", "ref58", "ref59", "ref60", "ref61", "ref62", "ref63", "ref64", "ref65", "ref66", "ref67", "ref68", "ref69", "ref70", "ref71", "ref72", "ref73", "ref74", "ref75"), doi.asserted.by = c("crossref", NA, NA, "crossref", "crossref", NA, "crossref", "crossref", "crossref", "crossref", "crossref", "crossref", "crossref", "crossref", "crossref", "crossref", NA, "crossref", "crossref", "crossref", NA, "crossref", "crossref", NA, "crossref", "crossref", "crossref", NA, "crossref", "crossref", NA, NA, _x000D_
NA, "crossref", NA, NA, "crossref", "crossref", "crossref", "crossref", "crossref", "crossref", "crossref", NA, "crossref", NA, "crossref", "crossref", NA, "crossref", "crossref", "crossref", "crossref", "crossref", "crossref", "crossref", "crossref", "crossref", "crossref", "crossref", "crossref", "crossref", "crossref", "crossref", "crossref", "crossref", "crossref", "crossref", NA, "crossref", "crossref", "crossref", "crossref", "crossref", "crossref"), first.page = c("310", NA, "29", "1", "4", _x000D_
"75", "503", "1321", "1926", "2947", "735", "2085", "93", "543", "99", "271", "400", "197", "931", "1122", "1153", "e9068", "2119", "19406", "2195", "642", "1665", "17", "10460", "345", "8", NA, NA, "162", "22", "22", "125", "52", "293", "69", "1029", "96", "304", "163745", "277", "286", "241", "1658", NA, "13133", "1184", "472", "e00778", "1049", "290", "1624", "1236", "2584", "555", "S4", "10864", "519", "1340", "117", "119", "2561", "327", "4096", NA, "3256", "228", "2275", "14", "e6662", "87"_x000D_
), DOI = c("10.1111/j.1863-2378.2009.01236.x", NA, NA, "10.1196/annals.1408.001", "10.1111/zph.12049", NA, "10.1006/viro.1993.1155", "10.1016/S0264-410X(98)00392-2", "10.2460/ajvr.1985.46.09.1926", "10.1099/0022-1317-79-12-2947", "10.1099/0022-1317-83-4-735", "10.1007/s00705-008-0244-1", "10.1111/j.1863-2378.2009.01301.x", "10.1016/j.vetmic.2012.11.014", "10.1111/j.1750-2659.2008.00043.x", "10.1099/vir.0.83338-0", NA, "10.1126/science.1176225", "10.1038/nature08157", "10.1038/nature08182", NA, "10.1371/journal.pone.0009068", _x000D_
"10.1099/vir.0.014480-0", NA, "10.1099/vir.0.044974-0", "10.1136/vr.4851", "10.3201/eid1810.120398", NA, "10.1128/JVI.00381-13", "10.1016/j.vetmic.2013.09.024", NA, NA, NA, "10.1016/j.jviromet.2009.09.017", NA, NA, "10.1556/AVet.2012.059", "10.2174/1874357901004010052", "10.2478/bvip-2013-0051", "10.1186/1751-0147-55-69", "10.3201/eid1606.100138", "10.3201/eid1601.091190", "10.1016/j.vetmic.2011.05.027", NA, "10.1111/j.1750-2659.2010.00149.x", NA, "10.1016/j.jviromet.2010.11.007", "10.1099/vir.0.042648-0", _x000D_
NA, "10.1128/JVI.02503-12", "10.1099/vir.0.028662-0", "10.1016/j.vetmic.2010.12.011", "10.1128/genomeA.00778-13", "10.3201/eid/1706.101886", "10.1186/1743-422X-10-290", "10.3201/1709.110338", "10.1099/vir.0.051839-0", "10.1099/vir.0.045930-0", "10.1007/s00705-011-1203-9", "10.1093/cid/cit272", "10.1128/JVI.01327-14", "10.1038/nature10004", "10.1373/clinchem.2010.149179", "10.1016/j.jviromet.2012.05.020", "10.1016/j.jviromet.2012.08.002", "10.1128/JCM.00466-08", "10.1128/JCM.01330-08", "10.1128/JCM.38.11.4096-4101.2000", _x000D_
NA, "10.1128/JCM.40.9.3256-3260.2002", "10.1016/j.jviromet.2012.08.011", "10.1007/s007050170002", "10.1016/j.jviromet.2008.09.011", "10.1371/journal.pone.0006662", "10.1007/s007050170193"), article.title = c("Genetic and Antigenic Evolution of Swine Influenza Viruses in Europe and Evaluation of Their Zoonotic Potential", NA, "Genetics, evolution, and the zoonotic capacity of European Swine influenza viruses", "Biology of influenza A virus", "Review of influenza A virus in swine worldwide: a call for increased surveillance and research", _x000D_
"Evidence for the natural transmission of influenza A virus from wild ducts to swine and its potential importance for man", "Genetic reassortment between avian and human influenza A viruses in Italian pigs", "Antigenic drift in swine influenza H3 haemagglutinins with implications for vaccination policy", "Epizootics of respiratory tract disease in swine in Belgium due to H3N2 influenza virus and experimental reproduction of disease", "Multiple genetic reassortment of avian and human influenza A viruses in European pigs, resulting in the emergence of an H1N2 virus of novel genotype", _x000D_
"Antigenic and genetic diversity among swine influenza A H1N1 and H1N2 viruses in Europe", "Ongoing evolution of swine influenza viruses: a novel reassortant", "Virological Surveillance and Preliminary Antigenic Characterization of Influenza Viruses in Pigs in Five European Countries from 2006 to 2008", "Influenza A virus infection dynamics in swine farms in Belgium, France, Italy and Spain, 2006-2008", "Seroprevalence of H1N1, H3N2 and H1N2 influenza viruses in pigs in seven European countries in 2002–2003", _x000D_
"Novel reassortant of swine influenza H1N2 virus in Germany", "Swine influenza A (H1N1) infection in two children-Southern California, March-April 2009", "Antigenic and genetic characteristics of swine-origin 2009 A(H1N1) influenza viruses circulating in humans", "Emergence and pandemic potential of swine-origin H1N1 influenza virus", "Origins and evolutionary genomics of the 2009 swine-origin H1N1 influenza A epidemic", "An investigation into human pandemic influenza virus (H1N1) 2009 on an Alberta swine farm", _x000D_
"Replication, pathogenesis and transmission of pandemic (H1N1) 2009 virus in non-immune pigs", "Pathogenesis and transmission of the novel swine-origin influenza virus A/H1N1 after experimental infection of pigs", "Pandemic influenza A(H1N1)v: human to pig transmission in Norway?", "Global transmission of influenza viruses from humans to swine", "Initial incursion of pandemic (H1N1) 2009 influenza A virus into European pigs", "Influenza A(H1N1)pdm09 Virus in Pigs, Reunion Island", "[Epidemiosurveillance of swine influenza in France from 2005 to 2012: programs, viruses and associated epidemiological data]", _x000D_
"Expanded cocirculation of stable subtypes, emerging lineages, and new sporadic reassortants of porcine influenza viruses in swine populations in Northwest Germany", "Reassortants of the pandemic (H1N1) 2009 virus and establishment of a novel porcine H1N2 influenza virus, lineage in Germany", "Current risks and developments with Influenza in UK swine populations", NA, NA, "Comparison of the usefulness of the CACO-2 cell line with standard substrates for isolation of swine influenza A viruses", "[Isolation of a swine influenza virus of H3N2 subtype in a pig herd located in North department]", _x000D_
"[Confirmation of circulation of the pandemic A/H1N1 (2009) virus in pigs in metropolitan France]", "Emergence and characterisation of pandemic H1N1 influenza viruses in Hungarian swine herds", "First Pandemic H1N1 Outbreak from a Pig Farm in Italy", "[Emergence of the pandemic H1N1 2009 influenza A virus in swine herds in Poland]", "The first detection of influenza in the Finnish pig population: a retrospective study", "Swine influenza A vaccines, pandemic (H1N1) 2009 virus, and cross-reactivity", _x000D_
"Serologic cross-reactivity with pandemic (H1N1) 2009 virus in pigs, Europe", "Efficacy of a pandemic (H1N1) 2009 virus vaccine in pigs against the pandemic influenza virus is superior to commercially available swine influenza vaccines", "Clinical Impact of Infection with Pandemic Influenza (H1N1) 2009 Virus in Naive Nucleus and Multiplier Pig Herds in Norway", "Real time reverse transcription (RRT)-polymerase chain reaction (PCR) methods for detection of pandemic (H1N1) 2009 influenza virus and European swine influenza A virus infections in pigs", _x000D_
"New real-time reverse transcriptase polymerase chain reactions facilitate detection and differentiation of novel A/H1N1 influenza virus in porcine and human samples", "Validation of commercial real-time RT-PCR kits for detection of influenza A viruses in porcine samples and differentiation of pandemic (H1N1) 2009 virus in pigs", "Reassortants of pandemic influenza A virus H1N1/2009 and endemic porcine HxN2 viruses emerge in swine populations in Germany", NA, "Genome sequence of a monoreassortant H1N1 swine influenza virus isolated from a pig in Hungary", _x000D_
"Reassorted pandemic (H1N1) 2009 influenza A virus discovered from pigs in Germany", "Novel H1N2 swine influenza reassortant strain in pigs derived from the pandemic H1N1/2009 virus", "Full-Genome Sequence of a Reassortant H1N1 Swine Influenza Virus Isolated from Pigs in Italy", "Reassortant Pandemic (H1N1) 2009 virus in pigs, United Kingdom", "Genetic and biological characterisation of an avian-like H1N2 swine influenza virus generated by reassortment of circulating avian-like H1N1 and H3N2 subtypes in Denmark", _x000D_
"Multiple reassortment between pandemic (H1N1) 2009 and endemic influenza viruses in pigs, United States", "Genotype patterns of contemporary reassorted H3N2 virus in US swine", "Genomic reassortment of influenza A virus in North American swine, 1998–2011", "Emergence of novel reassortant H3N2 swine influenza viruses with the 2009 pandemic H1N1 genes in the United States", "Human infections with influenza A(H3N2) variant virus in the United States, 2011–2012", "Expansion of Genotypic Diversity and Establishment of 2009 H1N1 Pandemic-Origin Internal Genes in Pigs in China", _x000D_
"Long-term evolution and transmission dynamics of swine influenza A virus", "Rapid detection of reassortment of pandemic H1N1/2009 influenza virus", "Multiplex RT-PCR assay for differentiating European swine influenza virus subtypes H1N1, H1N2 and H3N2", "Saving resources: avian influenza surveillance using pooled swab samples and reduced reaction volumes in real-time RT-PCR", "Universal primer set for amplification and sequencing of HA0 cleavage sites of all influenza A viruses", "Design and validation of a microarray for detection, hemagglutinin subtyping, and pathotyping of avian influenza viruses", _x000D_
"Detection of influenza A viruses from different species by PCR amplification of conserved sequences in the matrix gene", NA, "Development of a real-time reverse transcriptase PCR assay for type A influenza virus and the avian H5 and H7 hemagglutinin subtypes", "Development of a primer-probe energy transfer based real-time PCR for the detection of Swine influenza virus", "Universal primer set for the full-length amplification of all influenza A viruses", "Rapid pathotyping of recent H5N1 highly pathogenic avian influenza viruses and of H5 viruses with low pathogenicity by RT-PCR and restriction enzyme cleavage pattern (RECP)", _x000D_
"Comparative pathogenesis of an avian H5N2 and a swine H1N1 influenza virus in pigs", "Detection and subtyping (H5 and H7) of avian type A influenza virus by reverse transcription-PCR and PCR-ELISA"), volume = c("56", NA, "370", "1102", "61", "59", "193", "17", "46", "79", "83", "153", "58", "162", "2", "89", "58", "325", "459", "459", "50", "5", "90", "14", "93", "166", "18", "56", "87", "167", "68", NA, NA, "163", "51", "51", "61", "4", "57", "55", "16", "16", "152", "2011", "4", "123", "171", _x000D_
"93", "1", "86", "92", "149", "1", "17", "10", "17", "94", "93", "157", "57", "88", "473", "56", "184", "186", "46", "47", "38", NA, "40", "187", "146", "154", "4", "146"), author = c("G Kuntz-Simon", NA, "R Zell", "TK Cheung", "A Vincent", "M Pensaert", "MR Castrucci", "JC de Jong", "F Haesebrouck", "IH Brown", "S Marozin", "R Zell", "CS Kyriakis", "CS Kyriakis", "K Van Reeth", "R Zell", NA, "RJ Garten", "G Neumann", "GJ Smith", "KJ Howden", "SM Brookes", "E Lange", "M Hofshagen", "MI Nelson", "MD Welsh", _x000D_
"E Cardinale", "G Simon", "TC Harder", "J Lange", "IH Brown", NA, NA, "C Chiapponi", "S Hervé", "S Hervé", "A Balint", "A Moreno", "I Markowska-Daniel", "T Nokireki", "R Durrwald", "CS Kyriakis", "WL Loeffen", "CA Grontvedt", "MJ Slomka", "B Hoffmann", "F Pol", "E Starick", NA, "K Banyai", "E Starick", "A Moreno", "C Chiapponi", "WA Howard", "R Trebbien", "MF Ducatez", "P Kitikoon", "MI Nelson", "Q Liu", "S Epperson", "H Liang", "D Vijaykrishna", "LL Poon", "C Chiapponi", "SR Fereidouni", "A Gall", _x000D_
"A Gall", "RA Fouchier", NA, "E Spackman", "A Kowalczyk", "E Hoffmann", "SR Fereidouni", "A De Vleeschauwer", "M Munch"), year = c("2009", NA, "2013", "2007", "2014", "1981", "1993", "1999", "1985", "1998", "2002", "2008", "2011", "2013", "2008", "2008", "2009", "2009", "2009", "2009", "2009", "2010", "2009", "2009", "2012", "2010", "2012", "2013", "2013", "2013", "2013", NA, NA, "2010", "2012", "2012", "2012", "2010", "2013", "2013", "2010", "2010", "2011", "2011", "2010", "2010", "2011", "2012", _x000D_
NA, "2012", "2011", "2011", "2013", "2011", "2013", "2011", "2013", "2012", "2012", "2013", "2014", "2011", "2010", "2012", "2012", "2008", "2009", "2000", NA, "2002", "2013", "2001", "2008", "2009", "2001"), journal.title = c("Zoonoses and Public Health", NA, "Curr Top Microbiol Immunol", "Ann N Y Acad Sci", "Zoonoses Public Health", "Bull World Health Organ", "Virology", "Vaccine", "Am J Vet Res", "J Gen Virol", "Journal of General Virology", "Arch Virol", "Zoonoses Public Health", "Veterinary Microbiology", _x000D_
"Influenza Other Respi Viruses", "J Gen Virol", "Morbidity and Mortality Weekly Report (MMWR)", "Science", "Nature", "Nature", "Canadian Veterinary Journal", "PLoS One", "J Gen Virol", "Euro Surveillance", "J Gen Virol", "Vet Rec", "Emerg Infect Dis", "Bulletin épidémiologique, santé animale et alimentation Anses-DGAl", "J Virol", "Vet Microbiol", "Pig Journal", NA, NA, "J Virol Methods", "Bulletin épidémiologique, santé animale et alimentation Anses-DGAl", "Bulletin épidémiologique, santé animale et alimentation Anses-DGAl", _x000D_
"Acta Vet Hung", "Open Virol J", "Bull Vet Inst Pulawy", "Acta Vet Scand", "Emerg Infect Dis", "Emerg Infect Dis", "Vet Microbiol", "Influenza Res Treat", "Influenza and Other Respiratory Viruses", "Berl Munch Tierarztl Wochenschr", "Journal of Virological Methods", "J Gen Virol", NA, "J Virol", "J Gen Virol", "Veterinary Microbiology", "Genome Announc", "Emerg Infect Dis", "Virol J", "Emerg Infect Dis", "J Gen Virol", "J Gen Virol", "Arch Virol", "Clin Infect Dis", "J Virol", "Nature", "Clin Chem", _x000D_
"J Virol Methods", "J Virol Methods", "J Clin Microbiol", "J Clin Microbiol", "J Clin Microbiol", NA, "J Clin Microbiol", "J Virol Methods", "Arch Virol", "J Virol Methods", "PLoS One", "Arch Virol"), unstructured = c(NA, "Van Reeth K, Brown IH, Olsen CW (2012) Swine influenza. In: Zimmerman J, Karriker L, Ramirez A, Schwarz KJ, Stevenson Geditors. Diseases of Swine. 10th edition ed. Hoboken NJ: Wiley-Blackwell Publishing Company pp.557–571.", NA, NA, NA, NA, NA, NA, NA, NA, NA, NA, NA, NA, NA, _x000D_
NA, NA, NA, NA, NA, NA, NA, NA, NA, NA, NA, NA, NA, NA, NA, NA, "Simon G, Hervé S, Rose N, Amar P, Le Coz P, &lt;etal&gt;et al&lt;/etal&gt;.&lt;bold&gt;.&lt;/bold&gt; Organization of the French national surveillance network for Influenza in pigs. In: ISIRVeditor; 2013 7th–8th March; Dublin, Ireland. pp. 43.", "OIE (2012) Swine Influenza. In: Health WOfAeditor. Manual of Diagnostic Tests and Vaccines for Terrestrial Animals. 7th Edition ed.", NA, NA, NA, NA, NA, NA, NA, NA, NA, NA, NA, NA, NA, NA, NA, "Breum SO, Hjulsager CK, Trebbien R, Larsen LE (2013) Influenza a virus with a human-like n2 gene is circulating in pigs. Genome Announc &lt;volume&gt;1&lt;/volume&gt;..", _x000D_
NA, NA, NA, NA, NA, NA, NA, NA, NA, NA, NA, NA, NA, NA, NA, NA, NA, NA, NA, "Chiapponi C, Fallacara F, Foni E (2003) Subtyping of H1N1, H1N2 and H3N2 swine influenza viruses by two multiplex RT-PCR; Rome. pp. 257–258.", NA, NA, NA, NA, NA, NA), issue = c(NA, NA, NA, NA, NA, NA, NA, NA, NA, NA, NA, NA, NA, NA, NA, NA, NA, NA, NA, NA, NA, NA, NA, "45", NA, NA, NA, NA, NA, NA, NA, NA, NA, NA, NA, NA, NA, NA, NA, NA, NA, NA, NA, NA, NA, NA, NA, NA, NA, NA, NA, NA, NA, NA, NA, NA, NA, NA, NA, NA, NA, _x000D_
NA, NA, NA, NA, NA, NA, NA, NA, NA, NA, NA, NA, NA, NA))</t>
  </si>
  <si>
    <t>list(date = "2014-12-26", content.version = "unspecified", delay.in.days = 0, URL = "http://creativecommons.org/licenses/by/4.0/")</t>
  </si>
  <si>
    <t>10.3389/fvets.2023.1136225</t>
  </si>
  <si>
    <t>2023-04-18</t>
  </si>
  <si>
    <t>Cross-sectional study of hepatitis E virus (HEV) circulation in Italian pig farms</t>
  </si>
  <si>
    <t>https://doi.org/10.3389/fvets.2023.1136225</t>
  </si>
  <si>
    <t>&lt;jats:p&gt;Foodborne transmission is considered the main way of spreading zoonotic hepatitis E virus (HEV) infection in Europe. In recent years, the human cases of hepatitis E in subjects without history of travel in endemic areas have raised, suggesting that domestic HEV transmission is increasing. Pork products with or without liver, are often indicated as the source of many human foodborne HEV cases as well as small outbreaks. Pigs are recognized as the main reservoir of the zoonotic HEV-3 genotype, the most frequently detected in human cases in the EU. In the absence of a harmonized surveillance of HEV circulation, data on prevalence are heterogeneous but confirm a widespread circulation of HEV-3 in pig herds across EU. HEV-3 can pass through the food chain from farm to fork when infected animals are slaughtered. In Italy, several studies reported the circulation of HEV-3 in pig farms, but results are heterogeneous due to different methodologies applied. In the present study, we performed a survey over 51 pig herds belonging to three main types of farms: breeding, fattening and farrow-to-finish. HEV-RNA was analyzed by broad range Real-time RT-PCR on 20 samples for each farm, obtained by pooling together feces from 10 individuals. Overall, HEV RNA was confirmed on 150 fecal pooled samples out of 1,032 (14.5%). At least one positive pooled sample was detected from 18 farms out of 51 tested (35.3%). By lowering the number of infected pigs at primary production, the risk of HEV-3 entering into the food chain can be reduced. Hence, information on HEV circulation in herds is highly relevant for choosing preventive measures and deserves development of a monitoring program and further investigations.&lt;/jats:p&gt;</t>
  </si>
  <si>
    <t>list(given = c("Giovanni", "Enrico", "Giuseppe", "Romina", "Giovanni Loris", "Daniela", "Giuliano", "Silvia", "Luca", "Chiara Francesca", "Elke", "Fabio", "Richard Piers", "Ilaria"), family = c("Ianiro", "Pavoni", "Aprea", "Romantini", "Alborali", "D'Angelantonio", "Garofolo", "Scattolini", "De Sabato", "Magistrali", "Burow", "Ostanello", "Smith", "Di Bartolo"), sequence = c("first", "additional", "additional", "additional", "additional", "additional", "additional", "additional", "additional", "additional", _x000D_
"additional", "additional", "additional", "additional"))</t>
  </si>
  <si>
    <t>list(URL = "https://www.frontiersin.org/articles/10.3389/fvets.2023.1136225/full", content.type = "unspecified", content.version = "vor", intended.application = "similarity-checking")</t>
  </si>
  <si>
    <t>list(key = c("B1", "B2", "B3", "B4", "B5", "B6", "B7", "B8", "B9", "B10", "B11", "B12", "B13", "B14", "B15", "B16", "B17", "B18", "B19", "B20", "B21", "B22", "B23", "B24", "B25", "B26", "B27", "B28", "B29", "B30", "B31", "B32", "B33", "B34", "B35", "B36", "B37", "B38", "B39", "B40", "B41", "B42", "B43", "B44", "B45", "B46", "B47"), doi.asserted.by = c("publisher", "publisher", "publisher", "publisher", "publisher", "publisher", "publisher", "publisher", "publisher", "publisher", "publisher", "publisher", _x000D_
"publisher", "publisher", "publisher", "publisher", "publisher", "publisher", "publisher", NA, "publisher", "publisher", "publisher", "publisher", "publisher", "publisher", "publisher", "publisher", "publisher", "publisher", "publisher", "publisher", "publisher", "publisher", "publisher", "publisher", "publisher", NA, NA, "publisher", "publisher", "publisher", "publisher", "publisher", "publisher", "publisher", "publisher"), first.page = c("9", "144", "44", "17086", "46", "529", "43", "e22673", "78", _x000D_
"e04886", "7", "31", "277", "52", "e2706", "25", "2237", "1396", "561", "113", "47", "4587", "3375", "211", "3846", "1", "65", "729", "516", "e4", "87", "413", "474", "1443", "2099", "2547", "105448", NA, "205", "68", "1159", "16", "100369", "8", "1108", "108608", "133"), DOI = c("10.1016/j.jcv.2016.06.010", "10.1101/cshperspect.a032144", "10.1016/j.bpobgyn.2020.03.009", "10.1038/nrdp.2017.86", "10.1051/vetres/2010018", "10.1017/S0950268814001150", "10.1159/000354801", "10.1371/journal.pone.0022673", _x000D_
"10.1186/s13567-017-0483-9", "10.2903/j.efsa.2017.4886", "10.1186/1746-6148-5-7", "10.1186/s13567-017-0436-3", "10.3390/ani11020277", "10.1016/j.vetmic.2017.11.002", "10.1111/tbed.14621", "10.1016/j.ijfoodmicro.2017.10.013", "10.1017/S0950268814003100", "10.3201/eid2108.141995", "10.1111/zph.12343", NA, "10.1016/j.vetmic.2008.04.028", "10.4081/ijfs.2015.4587", "10.1017/S0950268817002485", "10.1016/s0167-5877(98)00131-7", "10.1128/AEM.02660-05", "10.1007/s12560-019-09405-0", "10.1016/j.jviromet.2005.07.004", _x000D_
"10.3201/eid1905.121845", "10.2807/1560-7917.ES.2022.27.22.2100516", "10.1016/j.cmi.2014.07.007", "10.3390/foods11010087", "10.2450/2018.0033-18", "10.1111/zph.12837", "10.1111/tbed.12533", "10.4315/0362-028X.JFP-15-159", "10.1007/s00705-015-2538-4", "10.1016/j.prevetmed.2021.105448", NA, NA, "10.1093/eurpub/ckaa112", "10.3390/v13061159", "10.1186/s40813-021-00189-z", "10.1016/j.epidem.2019.100369", "10.1186/s40813-023-00306-0", "10.1111/tbed.14069", "10.1016/j.vetmic.2020.108608", "10.1186/1746-6148-10-133"_x000D_
), article.title = c("Hepatitis E virus: assessment of the epidemiological situation in humans in Europe, 2014/15", "Transmission and epidemiology of hepatitis e virus genotype 3 and 4 infections", "Management of viral hepatitis A, C, D, E in pregnancy", "Hepatitis E virus infection", "Zoonotic hepatitis E: animal reservoirs and emerging risks", "Hepatitis E virus genotype 4 in a pig farm, Italy, 2013", "Emergence of autochthonous infections with hepatitis E virus of genotype 4 in Europe", "First isolation of hepatitis E virus genotype 4 in Europe through swine surveillance in the Netherlands and Belgium", _x000D_
"Recent knowledge on hepatitis E virus in Suidae reservoirs and transmission routes to human", "Public health risks associated with hepatitis E virus", "The course of hepatitis E virus infection in pigs after contact-infection and intravenous inoculation", "From the epidemiology of hepatitis E virus", "Hepatitis E Virus Occurrence in Pigs Slaughtered in Italy", "A comprehensive study of hepatitis E virus infection in pigs entering a slaughterhouse in Slovenia", "Low prevalence of hepatitis E virus in the liver of Corsican pigs slaughtered after 12 months despite high antibody seroprevalence", _x000D_
"High load of hepatitis E viral RNA in pork livers but absence in pork muscle at French slaughterhouses", "Prevalence of hepatitis E virus in slaughter-age pigs in Scotland", "Prevalence of hepatitis E virus infection in pigs at the time of slaughter, United Kingdom, 2013", "Familial hepatitis E outbreak linked to wild boar meat consumption", "Hepatitis E virus: an emerging zoonotic agent", "Widespread diffusion of genotype 3 hepatitis E virus among farming swine in Northern Italy", "Detection and molecular characterisation of swine hepatitis E virus in Brescia Province, Italy", _x000D_
"Hepatitis E virus infection in North Italy: high seroprevalence in swine herds and increased risk for swine workers", "Comparison of methods for estimation of individual-level prevalence based on pooled samples", "Development, evaluation, standardization of a real-time TaqMan reverse transcription-PCR assay for quantification of hepatitis A virus in clinical and shellfish samples", "Detection of hepatitis E virus in livers and muscle tissues of wild boars in Italy", "A broadly reactive one-step real-time RT-PCR assay for rapid and sensitive detection of hepatitis E virus", _x000D_
"World Health Organization International Standard to harmonize assays for detection of hepatitis E virus RNA", "Prevalence and risk factors for hepatitis E virus infection in blood donors: a nationwide survey in Italy, 2017 to 2019", "Male patient with acute hepatitis E in Genoa, Italy: figatelli. (pork liver sausage) as probable source of the infection", "Quantitative methods for the prioritization of foods implicated in the transmission of hepatititis E to humans in Italy", "A nationwide retrospective study on prevalence of hepatitis E virus infection in Italian blood donors", _x000D_
"Long-term surveillance for hepatitis E virus in an Italian two-site farrow-to-finish swine farm", "Hepatitis E virus: a cross-sectional serological and virological study in pigs and humans at zoonotic risk within a high-density pig farming area", "Serological and molecular investigation of swine hepatitis E virus in pigs raised in Southern Italy", "Detection and molecular characterization of zoonotic viruses in swine fecal samples in Italian pig herds", "Seroprevalence and phylogenetic characterization of hepatitis E virus in pig farms in Southern Italy", _x000D_
NA, "Evoluzione del comparto suinicolo in Italia: criticità e fattori di rischio", "Detection of anti-HEV antibodies and RNA of HEV in pigs from a hyperendemic Italian region with high human seroprevalence", "Hepatitis E outbreak in the central part of Italy sustained by multiple HEV genotype 3 strains, June-December 2019", "Infection dynamics and persistence of hepatitis E virus on pig farms", "Tackling hepatitis E virus spread and persistence on farrow-to-finish pig farms: insights from a stochastic individual-based multi-pathogen model", _x000D_
"Prioritization of pig farm biosecurity for control of Salmonella and hepatitis E virus infections: results of a European expert opinion elicitation", "Monitoring of porcine circovirus type 2 infection through air and surface samples in vaccinated and unvaccinated fattening farms", "Dynamics of the within-herd prevalence of Mycoplasma bovis intramammary infection in endemically infected dairy herds", "Detection of serum antibodies to hepatitis E virus in domestic pigs in Italy using a recombinant swine HEV capsid protein"_x000D_
), volume = c("82", "8", "68", "3", "41", "143", "57", "6", "48", "15", "5", "48", "11", "212", "69", "264", "143", "21", "64", "41", "132", "4", "145", "39", "72", "12", "131", "19", "27", "21", "11", "16", "68", "64", "78", "160", "194", NA, "15", "31", "13", "7", "30", "9", "69", "242", "10"), author = c("Adlhoch", "Dalton", "Seto", "Kamar", "Pavio", "Monne", "Bouamra", "Hakze-van der Honing", "Pavio", "Ricci", "Bouwknegt", "Salines", "Chelli", "Raspor Lainscek", "Pellerin", "Feurer", "Crossan", _x000D_
"Grierson", "Rivero-Juarez", "Caprioli", "Di Bartolo", "Pavoni", "Mughini-Gras", "Cowling", "Costafreda", "De Sabato", "Jothikumar", "Baylis", "Spada", "Garbuglia", "Moro", "Spada", "Ianiro", "Caruso", "Costanzo", "Monini", "Pavia", NA, "Bellini", "Martino", "Garbuglia", "Meester", "Salines", "Galipó", "Lopez-Lorenzo", "Timonen", "Ponterio"), year = c("2016", "2018", "2020", "2017", "2010", "2015", "2014", "2011", "2017", "2017", "2009", "2017", "2021", "2017", "2022", "2018", "2015", "2015", "2017", _x000D_
"2005", "2008", "2015", "2017", "1999", "2006", "2020", "2006", "2013", "2022", "2015", "2021", "2018", "2021", "2017", "2015", "2015", "2021", NA, "2009", "2021", "2021", "2021", "2020", "2023", "2021", "2020", "2014"), journal.title = c("J Clin Virol", "Cold Spring Harb Perspect Med", "Best Pract Res Clin Obstet Gynaecol", "Nat Rev Dis Primers", "Vet Res", "Epidemiol Infect", "Intervirology", "PLoS One", "Vet Res", "EFSA J", "BMC Vet Res", "Vet Res", "Animals", "Vet Microbiol", "Transbound Emerg Dis", _x000D_
"Int J Food Microbiol", "Epidemiol Infect", "Emerg Infect Dis", "Zoonoses Public Health", "Vet Ital", "Vet Microbiol", "Ital J Food Saf", "Epidemiol Infect", "Prev Vet Med", "Appl Environ Microbiol", "Food Environ Virol", "J Virol Methods", "Emerg Infect Dis", "Euro Surveill", "Clin Microbiol Infect", "Foods", "Blood Transfus", "Zoonoses Public Health", "Transbound Emerg Dis", "J Food Prot", "Arch Virol", "Prev Vet Med", NA, "Large Animal Rev", "Eur J Public Health", "Viruses", "Porcine Health Manag", _x000D_
"Epidemics", "Porcine Health Manag", "Transbound Emerg Dis", "Vet Microbiol", "BMC Vet Res"), unstructured = c(NA, NA, NA, NA, NA, NA, NA, NA, NA, NA, NA, NA, NA, NA, NA, NA, NA, NA, NA, NA, NA, NA, NA, NA, NA, NA, NA, NA, NA, NA, NA, NA, NA, NA, NA, NA, NA, "29 - luglio2021", NA, NA, NA, NA, NA, NA, NA, NA, NA))</t>
  </si>
  <si>
    <t>list(date = "2023-04-18", content.version = "vor", delay.in.days = 0, URL = "https://creativecommons.org/licenses/by/4.0/")</t>
  </si>
  <si>
    <t>10.3201/eid2108.141995</t>
  </si>
  <si>
    <t>1396-1401</t>
  </si>
  <si>
    <t>Prevalence of Hepatitis E Virus Infection in Pigs at the Time of Slaughter, United Kingdom, 2013</t>
  </si>
  <si>
    <t>https://doi.org/10.3201/eid2108.141995</t>
  </si>
  <si>
    <t>list(given = c("Sylvia", "Judith", "Tanya", "Dilys", "Stephen", "Laura", "Donald", "Samreen", "Falko", "Bhudipa", "Richard S."), family = c("Grierson", "Heaney", "Cheney", "Morgan", "Wyllie", "Powell", "Smith", "Ijaz", "Steinbach", "Choudhury", "Tedder"), sequence = c("first", "additional", "additional", "additional", "additional", "additional", "additional", "additional", "additional", "additional", "additional"))</t>
  </si>
  <si>
    <t>list(URL = "https://wwwnc.cdc.gov/eid/article/21/8/14-1995_article", content.type = "unspecified", content.version = "vor", intended.application = "similarity-checking")</t>
  </si>
  <si>
    <t>list(key = c("key-10.3201/eid2108.141995-201507131150-R1", "key-10.3201/eid2108.141995-201507131150-R2", "key-10.3201/eid2108.141995-201507131150-R3", "key-10.3201/eid2108.141995-201507131150-R4", "key-10.3201/eid2108.141995-201507131150-R5", "key-10.3201/eid2108.141995-201507131150-R6", "key-10.3201/eid2108.141995-201507131150-R7", "key-10.3201/eid2108.141995-201507131150-R8", "key-10.3201/eid2108.141995-201507131150-R9", "key-10.3201/eid2108.141995-201507131150-R10", "key-10.3201/eid2108.141995-201507131150-R11", _x000D_
"key-10.3201/eid2108.141995-201507131150-R12", "key-10.3201/eid2108.141995-201507131150-R13", "key-10.3201/eid2108.141995-201507131150-R14", "key-10.3201/eid2108.141995-201507131150-R15", "key-10.3201/eid2108.141995-201507131150-R16", "key-10.3201/eid2108.141995-201507131150-R17", "key-10.3201/eid2108.141995-201507131150-R18", "key-10.3201/eid2108.141995-201507131150-R19", "key-10.3201/eid2108.141995-201507131150-R20", "key-10.3201/eid2108.141995-201507131150-R21", "key-10.3201/eid2108.141995-201507131150-R22", _x000D_
"key-10.3201/eid2108.141995-201507131150-R23", "key-10.3201/eid2108.141995-201507131150-R24", "key-10.3201/eid2108.141995-201507131150-R25", "key-10.3201/eid2108.141995-201507131150-R26", "key-10.3201/eid2108.141995-201507131150-R27", "key-10.3201/eid2108.141995-201507131150-R28", "key-10.3201/eid2108.141995-201507131150-R29", "key-10.3201/eid2108.141995-201507131150-R30"), doi.asserted.by = c("publisher", "crossref", "publisher", "publisher", "publisher", "publisher", "publisher", "publisher", "publisher", _x000D_
"publisher", "publisher", "publisher", "publisher", "crossref", NA, NA, "publisher", "publisher", "publisher", "publisher", "publisher", "publisher", "publisher", "publisher", "publisher", "publisher", "publisher", "publisher", "publisher", "publisher"), first.page = c("1484", NA, "1766", "1212", "223", "190", "144", "412", "419", "640", "7", "1358", "1467", "572", NA, NA, "157", "65", "9860", "1166", "2725", "1934", "206", "330", "27", "102", "825", "655", "9", "86"), DOI = c("10.1111/j.1440-1746.2009.05933.x", _x000D_
"10.1079/AHR200495", "10.1016/S0140-6736(14)61034-5", "10.1093/infdis/jit652", "10.1136/vr.154.8.223", "10.1186/1756-0500-5-190", "10.1016/j.vetmic.2010.05.002", "10.1186/1756-0500-4-412", "10.1016/j.cimid.2011.07.003", "10.4315/0362-028X.JFP-13-302", "10.1186/1746-6148-5-7", "10.3201/eid1808.111647", "10.1017/S0950268813002318", "10.4315/0362-028X-64.4.572", NA, NA, "10.1016/j.jviromet.2012.07.027", "10.1016/j.jviromet.2005.07.004", "10.1073/pnas.94.18.9860", "10.1086/444396", "10.1093/molbev/mst197", _x000D_
"10.1017/S0950268813003063", "10.1016/j.ijfoodmicro.2010.02.016", "10.1016/j.vetmic.2010.12.007", "10.1016/j.vetmic.2010.08.010", "10.1186/1297-9716-44-102", "10.1086/655898", "10.1089/fpd.2012.1141", "10.1186/1746-6148-3-9", "10.1016/j.epidem.2012.02.002"), article.title = c("Epidemiology of hepatitis E: current status.", NA, "Hepatitis E virus in blood components: a prevalence and transmission study in southeast England.", "Indigenous hepatitis E in England and Wales from 2003 to 2012: evidence of an emerging novel phylotype of viruses.", _x000D_
"Evidence for the presence of hepatitis E virus in pigs in the United Kingdom.", "Prevalence and transmission of hepatitis E virus in domestic swine populations in different European countries.", "Hepatitis E virus is highly prevalent in the Danish pig population.", "Widespread distribution of hepatitis E virus in Spanish pig herds.", "High prevalence of hepatitis E virus in French domestic pigs.", "Seroprevalence of hepatitis E virus in pigs from different farming systems in The Netherlands.", "The course of hepatitis E virus infection in pigs after contact-infection and intravenous inoculation.", _x000D_
"Hepatitis E virus in pork food chain, United Kingdom, 2009–2010.", "Hepatitis E virus in England and Wales: indigenous infection is associated with the consumption of processed pork products.", "A review of hepatitis E virus.", NA, NA, "Minor groove binder modification of widely used TaqMan probe for hepatitis E virus reduces risk of false negative real-time PCR results.", "A broadly reactive one-step real-time RT-PCR assay for rapid and sensitive detection of hepatitis E virus.", "A novel virus in swine is closely related to the human hepatitis E virus.", _x000D_
"Non-travel-associated hepatitis E in England and Wales: demographic, clinical, and molecular epidemiological characteristics.", "MEGA6: Molecular Evolutionary Genetics Analysis version 6.0.", "Risk factors associated with the presence of hepatitis E virus in livers and seroprevalence in slaughter-age pigs: a retrospective study of 90 swine farms in France.", "Hepatitis E virus load in swine organs and tissues at slaughterhouse determined by real-time RT-PCR.", "Viral and antibody HEV prevalence in swine at slaughterhouse in Italy.", _x000D_
"Longitudinal study of hepatitis E virus infection in Spanish farrow-to-finish swine herds.", "Direct contact and environmental contaminations are responsible for HEV transmission in pigs.", "Pig liver sausage as a source of hepatitis E virus transmission to humans.", "Detection of IgM and IgG against hepatitis E virus in serum and meat juice samples from pigs at slaughter in Bavaria, Germany.", "Transmission dynamics of hepatitis E among swine: potential impact upon human infection.", "Transmission dynamics of hepatitis E virus in pigs: estimation from field data and effect of vaccination."_x000D_
), volume = c("24", NA, "384", "209", "154", "5", "146", "4", "34", "77", "5", "18", "142", "64", NA, NA, "186", "131", "94", "192", "30", "142", "139", "149", "148", "44", "202", "9", "3", "4"), author = c("Aggarwal", NA, "Hewitt", "Ijaz", "Banks", "Berto", "Breum", "Jiménez de Oya", "Rose", "Rutjes", "Bouwknegt", "Berto", "Said", "Smith", NA, NA, "Garson", "Jothikumar", "Meng", "Ijaz", "Tamura", "Walachowski", "Leblanc", "Di Bartolo", "Casas", "Andraud", "Colson", "Wacheck", "Satou", "Backer"), _x000D_
    year = c("2009", NA, "2014", "2014", "2004", "2012", "2010", "2011", "2011", "2014", "2009", "2012", "2014", "2001", NA, NA, "2012", "2006", "1997", "2005", "2013", "2014", "2010", "2011", "2011", "2013", "2010", "2012", "2007", "2012"), journal.title = c("J Gastroenterol Hepatol", NA, "Lancet", "J Infect Dis", "Vet Rec", "BMC Res Notes", "Vet Microbiol", "BMC Res Notes", "Comp Immunol Microbiol Infect Dis", "J Food Prot", "BMC Vet Res", "Emerg Infect Dis", "Epidemiol Infect", "J Food Prot", _x000D_
    NA, NA, "J Virol Methods", "J Virol Methods", "Proc Natl Acad Sci U S A", "J Infect Dis", "Mol Biol Evol", "Epidemiol Infect", "Int J Food Microbiol", "Vet Microbiol", "Vet Microbiol", "Vet Res", "J Infect Dis", "Foodborne Pathog Dis", "BMC Vet Res", "Epidemics."), unstructured = c(NA, "Goens SD, Perdue ML. Hepatitis E viruses in humans and animals. Anim Health Res Rev. 2004;5:145–56.", NA, NA, NA, NA, NA, NA, NA, NA, NA, NA, NA, NA, "BPEX Agriculture and Horticulture Development Board. Pig pocketbook 2014 [cited 2014 Dec 16]. http://www.bpex.org.uk/media/2426/pig_pocketbook_2014.pdf", _x000D_
    "Department for Environment, Food, and Rural Affairs, Public Health England. Zoonoses report, UK, 2012 [cited 2014 Dec 16]. https://www.gov.uk/government/uploads/system/uploads/attachment_data/file/236983/pb13987-zoonoses-report-2012.pdf", NA, NA, NA, NA, NA, NA, NA, NA, NA, NA, NA, NA, NA, NA))</t>
  </si>
  <si>
    <t>2015-07</t>
  </si>
  <si>
    <t>10.1017/s0950268814003100</t>
  </si>
  <si>
    <t>2237-2240</t>
  </si>
  <si>
    <t>Prevalence of hepatitis E virus in slaughter-age pigs in Scotland</t>
  </si>
  <si>
    <t>https://doi.org/10.1017/s0950268814003100</t>
  </si>
  <si>
    <t>&lt;jats:title&gt;SUMMARY&lt;/jats:title&gt;&lt;jats:p&gt;The prevalence of anti-HEV isotype-specific antibodies and viraemia were investigated in serum samples collected from slaughter-age pigs (aged 22–24 weeks) from 23 farms in Scotland. Of 176 serum samples tested, 29·0% (&lt;jats:italic&gt;n&lt;/jats:italic&gt; = 51) were anti-HEV IgG positive, 36·9% (&lt;jats:italic&gt;n&lt;/jats:italic&gt; = 65) anti-HEV IgA positive and 29·0% (&lt;jats:italic&gt;n&lt;/jats:italic&gt; = 51) anti-HEV IgM positive. Overall seroprevalence (anti-HEV IgG+ and/or IgA+ and/or IgM+) was 61·4% (&lt;jats:italic&gt;n&lt;/jats:italic&gt; = 108). HEV RNA was detected in 72/162 serum samples (44·4%). Partial sequence of ORF2 (98 nt) was obtained from eight HEV RNA-positive samples and phylogenetic analysis confirmed that they were all of genotype 3. This is the first report on the prevalence of HEV in pigs in Scotland. Given the increasing incidence of locally acquired HEV infection in the UK, evidence that HEV is a foodborne zoonosis emphasizes the need for surveillance in pigs.&lt;/jats:p&gt;</t>
  </si>
  <si>
    <t>list(given = c("C.", "S.", "J.", "A.", "J.", "M.", "L."), family = c("CROSSAN", "GRIERSON", "THOMSON", "WARD", "NUNEZ-GARCIA", "BANKS", "SCOBIE"), sequence = c("first", "additional", "additional", "additional", "additional", "additional", "additional"))</t>
  </si>
  <si>
    <t>list(URL = "https://www.cambridge.org/core/services/aop-cambridge-core/content/view/S0950268814003100", content.type = "unspecified", content.version = "vor", intended.application = "similarity-checking")</t>
  </si>
  <si>
    <t>list(key = c("S0950268814003100_ref3", "S0950268814003100_ref5", "S0950268814003100_ref9", "S0950268814003100_ref1", "S0950268814003100_ref6", "S0950268814003100_ref10", "S0950268814003100_ref2", "S0950268814003100_ref11", "S0950268814003100_ref4", "S0950268814003100_ref8", "S0950268814003100_ref13", "S0950268814003100_ref12", "S0950268814003100_ref7"), doi.asserted.by = c("publisher", "publisher", "publisher", "publisher", "publisher", "publisher", "publisher", "publisher", "publisher", "publisher", _x000D_
"publisher", "publisher", "publisher"), DOI = c("10.1017/S0950268813002318", "10.1051/vetres/2010018", "10.1099/vir.0.80909-0", "10.1111/jvh.12024", "10.1136/vr.154.8.223", "10.1111/vox.12056", "10.1093/infdis/jit652", "10.1016/j.virusres.2011.04.010", "10.3201/eid1808.111647", "10.1007/s10620-008-0657-4", "10.1016/j.jcv.2013.06.038", "10.1016/j.vetmic.2007.11.002", "10.1016/S0166-0934(99)00052-X"))</t>
  </si>
  <si>
    <t>S0950268814003100</t>
  </si>
  <si>
    <t>list(date = "2014-11-20", content.version = "unspecified", delay.in.days = 0, URL = "https://www.cambridge.org/core/terms")</t>
  </si>
  <si>
    <t>list(value = "Copyright © Cambridge University Press 2014 ", name = "license", label = "License", group.name = "copyright_and_licensing", group.label = "Copyright and Licensing")</t>
  </si>
  <si>
    <t>International Journal of Food Microbiology</t>
  </si>
  <si>
    <t>2022-10</t>
  </si>
  <si>
    <t>10.1016/j.ijfoodmicro.2022.109830</t>
  </si>
  <si>
    <t>0168-1605</t>
  </si>
  <si>
    <t>109830</t>
  </si>
  <si>
    <t>High prevalence of acute hepatitis E virus infection in pigs in Dutch slaughterhouses</t>
  </si>
  <si>
    <t>list(given = c("Ingeborg L.A.", "Linda", "Petra Y.", "Harry", "René A.M.", "Marieke"), family = c("Boxman", "Verhoef", "Dop", "Vennema", "Dirks", "Opsteegh"), sequence = c("first", "additional", "additional", "additional", "additional", "additional"))</t>
  </si>
  <si>
    <t>list(URL = c("https://api.elsevier.com/content/article/PII:S0168160522003026?httpAccept=text/xml", "https://api.elsevier.com/content/article/PII:S0168160522003026?httpAccept=text/plain"), content.type = c("text/xml", "text/plain"), content.version = c("vor", "vor"), intended.application = c("text-mining", "text-mining"))</t>
  </si>
  <si>
    <t>list(key = c("10.1016/j.ijfoodmicro.2022.109830_bb0005", "10.1016/j.ijfoodmicro.2022.109830_bb0010", "10.1016/j.ijfoodmicro.2022.109830_bb0015", "10.1016/j.ijfoodmicro.2022.109830_bb0020", "10.1016/j.ijfoodmicro.2022.109830_bb0025", "10.1016/j.ijfoodmicro.2022.109830_bb0030", "10.1016/j.ijfoodmicro.2022.109830_bb0035", "10.1016/j.ijfoodmicro.2022.109830_bb0040", "10.1016/j.ijfoodmicro.2022.109830_bb0045", "10.1016/j.ijfoodmicro.2022.109830_bb0050", "10.1016/j.ijfoodmicro.2022.109830_bb0055", "10.1016/j.ijfoodmicro.2022.109830_bb0060", _x000D_
"10.1016/j.ijfoodmicro.2022.109830_bb0065", "10.1016/j.ijfoodmicro.2022.109830_bb0070", "10.1016/j.ijfoodmicro.2022.109830_bb0075", "10.1016/j.ijfoodmicro.2022.109830_bb0080", "10.1016/j.ijfoodmicro.2022.109830_bb0085", "10.1016/j.ijfoodmicro.2022.109830_bb0090", "10.1016/j.ijfoodmicro.2022.109830_bb0095", "10.1016/j.ijfoodmicro.2022.109830_bb0100", "10.1016/j.ijfoodmicro.2022.109830_bb0105", "10.1016/j.ijfoodmicro.2022.109830_bb0110", "10.1016/j.ijfoodmicro.2022.109830_bb0115", "10.1016/j.ijfoodmicro.2022.109830_bb0120", _x000D_
"10.1016/j.ijfoodmicro.2022.109830_bb0125", "10.1016/j.ijfoodmicro.2022.109830_bb0130", "10.1016/j.ijfoodmicro.2022.109830_bb0135", "10.1016/j.ijfoodmicro.2022.109830_bb0140", "10.1016/j.ijfoodmicro.2022.109830_bb0145", "10.1016/j.ijfoodmicro.2022.109830_bb0150", "10.1016/j.ijfoodmicro.2022.109830_bb0155", "10.1016/j.ijfoodmicro.2022.109830_bb0160", "10.1016/j.ijfoodmicro.2022.109830_bb0165", "10.1016/j.ijfoodmicro.2022.109830_bb0170", "10.1016/j.ijfoodmicro.2022.109830_bb0175", "10.1016/j.ijfoodmicro.2022.109830_bb0180", _x000D_
"10.1016/j.ijfoodmicro.2022.109830_bb0185", "10.1016/j.ijfoodmicro.2022.109830_bb0190", "10.1016/j.ijfoodmicro.2022.109830_bb0195", "10.1016/j.ijfoodmicro.2022.109830_bb0200", "10.1016/j.ijfoodmicro.2022.109830_bb0205", "10.1016/j.ijfoodmicro.2022.109830_bb0210", "10.1016/j.ijfoodmicro.2022.109830_bb0215", "10.1016/j.ijfoodmicro.2022.109830_bb0220", "10.1016/j.ijfoodmicro.2022.109830_bb0225", "10.1016/j.ijfoodmicro.2022.109830_bb0230", "10.1016/j.ijfoodmicro.2022.109830_bb0235", "10.1016/j.ijfoodmicro.2022.109830_bb0240", _x000D_
"10.1016/j.ijfoodmicro.2022.109830_bb0245", "10.1016/j.ijfoodmicro.2022.109830_bb0250", "10.1016/j.ijfoodmicro.2022.109830_bb0255", "10.1016/j.ijfoodmicro.2022.109830_bb0260", "10.1016/j.ijfoodmicro.2022.109830_bb0265", "10.1016/j.ijfoodmicro.2022.109830_bb0270", "10.1016/j.ijfoodmicro.2022.109830_bb0275", "10.1016/j.ijfoodmicro.2022.109830_bb0280", "10.1016/j.ijfoodmicro.2022.109830_bb0285", "10.1016/j.ijfoodmicro.2022.109830_bb0290"), doi.asserted.by = c("crossref", "crossref", "crossref", "crossref", _x000D_
"crossref", "crossref", "crossref", "crossref", "crossref", "crossref", "crossref", "crossref", NA, "crossref", NA, "crossref", "crossref", "crossref", NA, NA, "crossref", "crossref", "crossref", "crossref", "crossref", NA, NA, "crossref", "crossref", "crossref", "crossref", "crossref", "crossref", "crossref", "crossref", "crossref", "crossref", "crossref", "crossref", "crossref", "crossref", "crossref", "crossref", "crossref", "crossref", "crossref", "crossref", "crossref", "crossref", "crossref", _x000D_
"crossref", "crossref", "crossref", "crossref", NA, "crossref", "crossref", NA), first.page = c("9", "30561", "1358", "264", "225", "58", NA, "27", "277", "825", "1025", "19", NA, "437", NA, "912", "25", "2990", NA, NA, "1396", "2847", "3092", "1265", "173", NA, NA, "236", "811", "17086", "50", "206", "331", "88", "60", "1", NA, "1530", "10", "232", "298", "52", "419", "381", "197", "640", "2417", NA, "2223", "537", "354", "1155", "149", "1589", NA, "1314", "33", NA), DOI = c("10.1016/j.jcv.2016.06.010", _x000D_
"10.2807/1560-7917.ES.2017.22.26.30561", "10.3201/eid1808.111647", "10.3201/eid1902.121255", "10.1016/j.ijfoodmicro.2017.06.029", "10.1016/j.ijfoodmicro.2019.02.018", "10.1016/j.ijfoodmicro.2020.108791", "10.1016/j.vetmic.2010.08.010", "10.3390/ani11020277", "10.1086/655898", "10.1056/NEJMc0903778", "10.1016/j.vetmic.2008.04.036", NA, "10.1007/s12161-011-9224-2", NA, "10.1099/vir.0.82613-0", "10.1016/j.ijfoodmicro.2017.10.013", "10.3389/fmicb.2019.02990", NA, NA, "10.3201/eid2108.141995", "10.1093/bioinformatics/btw313", _x000D_
"10.1111/trf.12733", "10.3390/v13071265", "10.1016/j.prevetmed.2004.07.003", NA, NA, "10.3390/v8080236", "10.1056/NEJMoa0706992", "10.1038/nrdp.2017.86", "10.3389/fvets.2019.00050", "10.1016/j.ijfoodmicro.2010.02.016", "10.3390/jcm9020331", "10.1016/j.vetmic.2018.08.020", "10.1016/j.vetmic.2013.10.018", "10.1016/j.ijfoodmicro.2014.01.016", "10.1371/journal.ppat.1005695", "10.1093/molbev/msaa015", "10.2807/1560-7917.ES.2019.24.10.1800407", "10.1016/j.prevetmed.2010.06.009", "10.1111/j.1365-2893.2007.00858.x", _x000D_
"10.1016/j.vetmic.2017.11.002", "10.1016/j.cimid.2011.07.003", "10.3201/eid1503.071472", "10.1016/j.jviromet.2010.05.014", "10.4315/0362-028X.JFP-13-302", "10.1017/S0950268817001388", "10.1016/j.epidem.2019.100369", "10.1099/vir.0.068429-0", "10.1099/jgv.0.000393", "10.3201/eid2602.191348", "10.3390/v13061155", "10.1016/j.ijfoodmicro.2015.09.013", "10.1111/tbed.12550", NA, "10.1111/tbed.13153", "10.1016/j.ijfoodmicro.2014.05.006", NA), article.title = c("Hepatitis E virus: assessment of the epidemiological situation in humans in Europe, 2014/15", _x000D_
"Hepatitis E virus infection in Europe: surveillance and descriptive epidemiology of confirmed cases, 2005 to 2015", "Hepatitis E virus in pork food chain, United Kingdom, 2009–2010", "Hepatitis E virus in pork liver sausage, France", "Porcine blood used as ingredient in meat productions may serve as a vehicle for hepatitis E virus transmission", "Monitoring of pork liver and meat products on the dutch market for the presence of HEV RNA", "Detection and quantification of hepatitis E virus RNA in ready to eat raw pork sausages in the Netherlands", _x000D_
"Longitudinal study of hepatitis E virus infection in spanish farrow-to-finish swine herds", "Hepatitis E virus occurrence in pigs slaughtered in Italy", "Pig liver sausage as a source of hepatitis E virus transmission to humans", "Persistent carriage of hepatitis E virus in patients with HIV infection", "Hepatitis E virus infection dynamics and organic distribution in naturally infected pigs in a farrow-to-finish farm", NA, "Construction and analytical application of internal amplification controls (IAC) for detection of food supply chain-relevant viruses by real-time PCR-based assays", _x000D_
"Scientific opinion on the public health risks associated with hepatitis E virus (HEV) as a food-borne pathogen", "Detection and characterization of infectious hepatitis E virus from commercial pig livers sold in local grocery stores in the USA", "High load of hepatitis E viral RNA in pork livers but absence in pork muscle at french slaughterhouses", "Occurrence of hepatitis E virus in pigs and pork cuts and organs at the time of slaughter, Spain, 2017", NA, NA, "Prevalence of hepatitis E virus infection in pigs at the time of slaughter, United Kingdom, 2013", _x000D_
"Complex heatmaps reveal patterns and correlations in multidimensional genomic data", "Past and present of hepatitis E in the Netherlands", "Comparison of hepatitis E virus sequences from humans and swine, the Netherlands, 1998–2015", "A practical approach to calculate sample size for herd prevalence surveys", NA, NA, "Assessment of domestic pigs, wild boars and feral hybrid pigs as reservoirs of hepatitis E virus in Corsica, France", "Hepatitis E virus and chronic hepatitis in organ-transplant recipients", _x000D_
"Hepatitis E virus infection", "Tracing hepatitis E virus in pigs from birth to slaughter", "Hepatitis E virus load in swine organs and tissues at slaughterhouse determined by real-time RT-PCR", "Clinical manifestations, pathogenesis and treatment of hepatitis E virus infections", "Risk factors associated with hepatitis E virus in pigs from different production systems", "Detection and characterization of potentially zoonotic viruses in faeces of pigs at slaughter in Germany", "Method for HEV detection in raw pig liver products and its implementation for naturally contaminated food", _x000D_
"Expanding host range and cross-species infection of hepatitis E virus", "IQ-TREE 2: new models and efficient methods for phylogenetic inference in the genomic era", "HEVnet: A one health, collaborative, interdisciplinary network and sequence data repository for enhanced hepatitis e virus molecular typing, characterisation and epidemiological investigations", "Evaluation of ELISA test characteristics and estimation of toxoplasma gondii seroprevalence in dutch sheep using mixture models", "Fulminant liver failure from acute autochthonous hepatitis E in France: description of seven patients with acute hepatitis E and encephalopathy", _x000D_
"A comprehensive study of hepatitis E virus infection in pigs entering a slaughterhouse in Slovenia", "High prevalence of hepatitis E virus in french domestic pigs", "Sources of hepatitis E virus genotype 3 in the Netherlands", "Seroprevalence and molecular detection of hepatitis E virus in wild boar and red deer in the Netherlands", "Seroprevalence of hepatitis E virus in pigs from different farming systems in the Netherlands", "Pork products associated with human infection caused by an emerging phylotype of hepatitis E virus in England and Wales", _x000D_
"Tackling hepatitis E virus spread and persistence on farrow-to-finish pig farms: insights from a stochastic individual-based multi-pathogen model", "Consensus proposals for classification of the family Hepeviridae", "Update: proposed reference sequences for subtypes of hepatitis E virus (species orthohepevirus A)", "Hepatitis E virus in pigs from slaughterhouses, United States, 2017–2019", "Bayesian binary mixture models as a flexible alternative to cut-off analysis of ELISA results, a case study of Seoul orthohantavirus", _x000D_
"Detection of hepatitis E virus RNA in raw sausages and liver sausages from retail in Germany using an optimized method", "Susceptibility of pigs to zoonotic hepatitis E virus genotype 3 isolated from a wild boar", NA, "Hepatitis E virus strains infecting Swedish domestic pigs are unique for each pig farm and remain in the farm for at least 2 years", "Survey of Canadian retail pork chops and pork livers for detection of hepatitis E virus, norovirus, and rotavirus using real time RT-PCR", NA), volume = c("82", _x000D_
"22", "18", "19", "257", "296", "333", "148", "11", "202", "361", "132", NA, "4", "4886", "88", "264", "10", NA, NA, "21", "32", "54", "13", "65", NA, NA, "8", "358", "3", "6", "139", "9", "224", "168", "176", "12", "37", "24", "96", "14", "212", "34", "15", "168", "77", "145", "30", "95", "97", "26", "13", "215", "64", NA, "66", "185", NA), author = c("Adlhoch", "Aspinall", "Berto", "Berto", "Boxman", "Boxman", "Boxman", "Casas", "Chelli", "Colson", "Dalton", "de Deus", "Dierenbescherming", "Diez-Valcarce", _x000D_
"EFSA BIOHAZ Panel (EFSA Panel on Biological Hazards)", "Feagins", "Feurer", "Garcia", "Gezondheidsraad", "de Gier", "Grierson", "Gu", "Hogema", "Hogema", "Humphry", NA, NA, "Jori", "Kamar", "Kamar", "Krog", "Leblanc", "Lhomme", "Lopez-Lopez", "Machnowska", "Martin-Latil", "Meng", "Minh", "Mulder", "Opsteegh", "Péron", "Raspor Lainšček", "Rose", "Rutjes", "Rutjes", "Rutjes", "Said", "Salines", "Smith", "Smith", "Sooryanarain", "Swart", "Szabo", "Thiry", "Voedingscentrum", "Wang", "Wilhelm", "WorldHealthOrganization"_x000D_
), year = c("2016", "2017", "2012", "2013", "2017", "2019", "2020", "2011", "2021", "2010", "2009", "2008", "2021", "2011", "2017", "2007", "2018", "2019", "2018", "2019", "2015", "2016", "2014", "2021", "2004", "2017", "2019", "2016", "2008", "2017", "2019", "2010", "2020", "2018", "2014", "2014", "2016", "2020", "2019", "2010", "2007", "2017", "2011", "2009", "2010", "2014", "2017", "2020", "2014", "2020", "2020", "2021", "2015", "2017", NA, "2019", "2014", "2021"), journal.title = c("J Clin Virol", _x000D_
"Euro Surveill.", "Emerg. Infect. Dis.", "Emerg. Infect. Dis.", "Int. J. Food Microbiol.", "Int. J. Food Microbiol.", "Int. J. Food Microbiol.", "Vet. Microbiol.", "Animals", "J. Infect. Dis.", "N. Engl. J. Med.", "Vet. Microbiol.", NA, "Food Anal. Method", "EFSA J.", "J. Gen. Virol.", "Int. J. Food Microbiol.", "Front. Microbiol.", NA, NA, "Emerg. Infect. Dis.", "Bioinformatics", "Transfusion", "Viruses", "Prev. Vet. Med.", NA, NA, "Viruses", "N. Engl. J. Med.", "Nat. Rev. Dis. Primers", "Front. Vet. Sci.", _x000D_
"Int. J. Food Microbiol.", "J. Clin. Med.", "Vet. Microbiol.", "Vet. Microbiol.", "Int. J. Food Microb.", "PLoS Pathog.", "Mol Biol Evol", "Euro Surveill.", "Prev. Vet. Med.", "J. Viral Hepatol.", "Vet. Microbiol.", "Comp. Immunol. Microbiol. Infect. Dis.", "Emerg. Infect. Dis.", "J. Virol. Methods", "J. Food Prot.", "Epidemiol. Infect.", "Epidemics", "J. Gen. Virol.", "J. Gen. Virol.", "Emerg. Infect. Dis.", "Viruses", "Int. J. Food Microbiol.", "Transbound. Emerg. Dis.", NA, "Transbound. Emerg. Dis.", _x000D_
"Int. J. Food Microbiol.", NA), series.title = c(NA, NA, NA, NA, NA, NA, NA, NA, NA, NA, NA, NA, "The Better Life Label – Beter Leven Keurmerk", NA, NA, NA, NA, NA, "Testen van bloeddonaties op hepatitis E-virus", "State of Infectious Diseases in the Netherlands, 2018", NA, NA, NA, NA, NA, "ISO 15216-1: 2017 Microbiology of Food and Animal Feed - Horizontal Method for Determination of Hepatitis A Virus and Norovirus in Food Using Real-time RT-PCR - Part 1: Method for Quantification", "ISO 15216–2: 2019 Microbiology of food and animal feed - horizontal method for determination of hepatitis a virus and norovirus in food using real-time RT-PCR - part 1: Method for detection", _x000D_
NA, NA, NA, NA, NA, NA, NA, NA, NA, NA, NA, NA, NA, NA, NA, NA, NA, NA, NA, NA, NA, NA, NA, NA, NA, NA, NA, NA, NA, NA, "Hepatitis E, Fact Sheet"), issue = c(NA, NA, NA, NA, NA, NA, NA, NA, NA, NA, NA, NA, NA, NA, "15", NA, NA, NA, NA, NA, NA, NA, NA, NA, NA, NA, NA, NA, NA, NA, NA, NA, NA, NA, NA, NA, NA, "5", NA, NA, NA, NA, NA, NA, NA, NA, NA, NA, NA, NA, NA, NA, NA, NA, NA, NA, NA, NA))</t>
  </si>
  <si>
    <t>S0168160522003026</t>
  </si>
  <si>
    <t>list(date = c("2022-10-01", "2022-07-15"), content.version = c("tdm", "vor"), delay.in.days = c(0, 0), URL = c("https://www.elsevier.com/tdm/userlicense/1.0/", "http://creativecommons.org/licenses/by-nc-nd/4.0/"))</t>
  </si>
  <si>
    <t>list(value = c("Elsevier", "High prevalence of acute hepatitis E virus infection in pigs in Dutch slaughterhouses", "International Journal of Food Microbiology", "https://doi.org/10.1016/j.ijfoodmicro.2022.109830", "article", "© 2022 The Authors. Published by Elsevier B.V."), name = c("publisher", "articletitle", "journaltitle", "articlelink", "content_type", "copyright"), label = c("This article is maintained by", "Article Title", "Journal Title", "CrossRef DOI link to publisher maintained version", _x000D_
"Content Type", "Copyright"))</t>
  </si>
  <si>
    <t>10.1016/j.vetmic.2007.07.004</t>
  </si>
  <si>
    <t>1-3</t>
  </si>
  <si>
    <t>74-81</t>
  </si>
  <si>
    <t>Detection of Hepatitis E virus (HEV) in a demographic managed wild boar (Sus scrofa scrofa) population in Italy</t>
  </si>
  <si>
    <t>list(given = c("Francesca", "Andrea", "Martina", "Andrea", "Caterina", "Ilaria", "Franco Maria", "Mauro", "Fabio"), family = c("Martelli", "Caprioli", "Zengarini", "Marata", "Fiegna", "Di Bartolo", "Ruggeri", "Delogu", "Ostanello"), sequence = c("first", "additional", "additional", "additional", "additional", "additional", "additional", "additional", "additional"))</t>
  </si>
  <si>
    <t>list(URL = c("https://api.elsevier.com/content/article/PII:S037811350700332X?httpAccept=text/xml", "https://api.elsevier.com/content/article/PII:S037811350700332X?httpAccept=text/plain"), content.type = c("text/xml", "text/plain"), content.version = c("vor", "vor"), intended.application = c("text-mining", "text-mining"))</t>
  </si>
  <si>
    <t>list(key = c("10.1016/j.vetmic.2007.07.004_bib1", "10.1016/j.vetmic.2007.07.004_bib2", "10.1016/j.vetmic.2007.07.004_bib3", "10.1016/j.vetmic.2007.07.004_bib4", "10.1016/j.vetmic.2007.07.004_bib5", "10.1016/j.vetmic.2007.07.004_bib6", "10.1016/j.vetmic.2007.07.004_bib7", "10.1016/j.vetmic.2007.07.004_bib8", "10.1016/j.vetmic.2007.07.004_bib9", "10.1016/j.vetmic.2007.07.004_bib10", "10.1016/j.vetmic.2007.07.004_bib11", "10.1016/j.vetmic.2007.07.004_bib12", "10.1016/j.vetmic.2007.07.004_bib13", "10.1016/j.vetmic.2007.07.004_bib14", _x000D_
"10.1016/j.vetmic.2007.07.004_bib15", "10.1016/j.vetmic.2007.07.004_bib16", "10.1016/j.vetmic.2007.07.004_bib17", "10.1016/j.vetmic.2007.07.004_bib18", "10.1016/j.vetmic.2007.07.004_bib19", "10.1016/j.vetmic.2007.07.004_bib20", "10.1016/j.vetmic.2007.07.004_bib21", "10.1016/j.vetmic.2007.07.004_bib22", "10.1016/j.vetmic.2007.07.004_bib23", "10.1016/j.vetmic.2007.07.004_bib24", "10.1016/j.vetmic.2007.07.004_bib25", "10.1016/j.vetmic.2007.07.004_bib26", "10.1016/j.vetmic.2007.07.004_bib27", "10.1016/j.vetmic.2007.07.004_bib28", _x000D_
"10.1016/j.vetmic.2007.07.004_bib29", "10.1016/j.vetmic.2007.07.004_bib30", "10.1016/j.vetmic.2007.07.004_bib31", "10.1016/j.vetmic.2007.07.004_bib32", "10.1016/j.vetmic.2007.07.004_bib33", "10.1016/j.vetmic.2007.07.004_bib34", "10.1016/j.vetmic.2007.07.004_bib35", "10.1016/j.vetmic.2007.07.004_bib36", "10.1016/j.vetmic.2007.07.004_bib37", "10.1016/j.vetmic.2007.07.004_bib38", "10.1016/j.vetmic.2007.07.004_bib39"), doi.asserted.by = c("crossref", "crossref", "crossref", "crossref", NA, "crossref", _x000D_
"crossref", "crossref", "crossref", "crossref", NA, "crossref", "crossref", "crossref", "crossref", "crossref", "crossref", "crossref", "crossref", "crossref", "crossref", "crossref", "crossref", "crossref", "crossref", "crossref", "crossref", "crossref", "crossref", "crossref", "crossref", "crossref", "crossref", "crossref", "crossref", "crossref", "crossref", "crossref", "crossref"), first.page = c("9", "953", "223", "126", NA, "3440", "95", "827", "448", "105", "24", "1594", "145", "681", "462", _x000D_
"3828", "557", "1958", "5", "178", "944", "189", "9860", "9714", "117", "3321", "826", "5371", "501", "869", "371", "970", "243", "1509", "384", "2351", "1213", "356", "1643"), DOI = c("10.1046/j.1440-1746.2000.02006.x", "10.3201/eid1005.030908", "10.1136/vr.154.8.223", "10.1016/j.jhep.2004.03.013", NA, "10.1128/JCM.00939-06", "10.1016/S0378-1135(99)00065-6", "10.1016/S0168-8278(03)00115-6", "10.3201/eid0904.020351", "10.1016/j.vetmic.2006.08.027", NA, "10.1086/324566", "10.1002/rmv.384", "10.1099/0022-1317-80-3-681", _x000D_
"10.1177/104063870601800506", "10.1128/JCM.37.12.3828-3834.1999", "10.2957/kanzo.45.557", "10.3201/eid1112.051041", "10.1002/rmv.482", "10.1016/j.hepres.2005.01.008", "10.1086/378074", "10.1007/s00705-004-0429-1", "10.1073/pnas.94.18.9860", "10.1128/JVI.72.12.9714-9721.1998", "10.1128/JCM.40.1.117-122.2002", "10.1099/vir.0.81394-0", "10.1016/S0168-8278(00)80316-5", "10.1128/JCM.42.11.5371-5374.2004", "10.1016/j.virol.2004.10.006", "10.1016/j.jhep.2003.12.026", "10.1016/S0140-6736(03)14025-1", "10.3201/eid0706.010608", _x000D_
"10.1051/vetres:2004008", "10.1046/j.1365-294x.1999.00729.x", "10.4269/ajtmh.2002.66.384", "10.1099/vir.0.19242-0", "10.1128/CDLI.8.6.1213-1219.2001", "10.1002/(SICI)1096-9071(199904)57:4&lt;356::AID-JMV5&gt;3.0.CO;2-D", "10.1086/504293"), article.title = c("Hepatitis E: an overview and recent advances in clinical and laboratory research", "Human and porcine Hepatitis E virus strains, United Kingdom", "Evidence for the presence of Hepatitis E virus in pigs in the United Kingdom", "Sporadic cases of acute autochthonous Hepatitis E in Spain", _x000D_
NA, "Identification of genotype 1 Hepatitis E virus in samples from swine in Cambodia", "Serological evidence for swine Hepatitis E virus infection in Australian pig herds", "Localization of swine Hepatitis E virus in liver and extrahepatic tissues from naturally infected pigs by in situ hybridization", "Hepatitis E virus epidemiology in industrialized countries", "Detection of Hepatitis E virus in liver, mesenteric lymph node, serum, bile and faeces of naturally infected pigs affected by different pathological conditions", _x000D_
"Prevalence of Hepatitis E virus in European Wild boars", "Hepatitis E virus antibody prevalence among persons who work with swine", "Hepatitis E virus", "A Hepatitis E virus variant from the United States: molecular characterization and transmission in cynomolgus macaques", "Detection of Hepatitis E virus shedding in feces of pigs at different stages of production using reverse transcription-polymerase chain reaction", "Identity of a novel swine Hepatitis E virus in Taiwan forming a monophyletic group with Taiwan isolates of human Hepatitis E virus", _x000D_
"HEV infection in wild boars in Japan", "Hepatitis E virus transmission from wild boar meat", "Phylogenetic analysis of global Hepatitis E virus sequences: genetic diversity, subtypes and zoonosis", "Acute Hepatitis E of a man who consumed wild boar meat prior to the onset of illness in Nagasaki, Japan", "Severe Hepatitis E virus infection after ingestion of uncooked liver from a wild boar", "Changes to virus taxonomy", "A novel virus in swine is closely related to the human Hepatitis E virus", "Genetic and experimental evidence for cross-species infection by swine Hepatitis E virus", _x000D_
"Prevalence of antibodies to Hepatitis E virus in veterinarians working with swine and in normal blood donors in the United States and other countries", "Analysis of the full-length genome of Hepatitis E virus isolates obtained from wild boars in Japan", "HEV identified in serum from humans with acute hepatitis and in sewage of animal origin in Spain", "Prevalence of Hepatitis E virus (HEV) infection in wild boars and deer and genetic identification of a genotype 3 HEV from a boar in Japan", "Complete or near-complete nucleotide sequences of Hepatitis E virus genome recovered from a wild boar, a deer, and four patients who ate the deer", _x000D_
"Consumption of wild boar linked to cases of Hepatitis E", "Zoonotic transmission of Hepatitis E virus from deer to human beings", "Hepatitis E virus sequences in swine related to sequences in humans, The Netherlands", "Epidemiological study on porcine circovirus type 2 (PCV2) infection in the European wild boar (Sus scrofa)", "Genetic relationship and distribution of the Japanese wild boar (Sus Scrofa leucomystax) and Ryukyu wild boars (Sus Scrofa riukiuanus) analysed by mitochondrial DNA", "Antibody levels to Hepatitis E virus in North Carolina swine workers, non-swine workers, swine, and murids", _x000D_
"Sporadic acute or fulminant Hepatitis E in Hokkaido, Japan, may be food-borne, as suggested by the presence of Hepatitis E virus in pig liver as food", "Prevalence of Hepatitis E virus antibodies in Canadian swine herds and identification of a novel variant of swine Hepatitis E virus", "Identification of a novel variant of Hepatitis E virus in Italy", "Swine as a principal reservoir of Hepatitis E virus that infects Humans in Eastern China"), volume = c("15", "10", "154", "41", NA, "44", "68", "38", _x000D_
"9", "119", NA, "184", "13", "80", "18", "37", "45", "11", "16", "31", "188", "150", "94", "72", "40", "86", "33", "42", "330", "40", "362", "7", "35", "8", "66", "84", "8", "57", "193"), author = c("Aggarwal", "Banks", "Banks", "Buti", NA, "Caron", "Chandler", "Choi", "Clemente-Casares", "de Deus", "de Deus", "Drobeniuc", "Emerson", "Erker", "Fernandez-Barredo", "Hsieh", "Kitajima", "Li", "Lu", "Masuda", "Matsuda", "Mayo", "Meng", "Meng", "Meng", "Nishizawa", "Pina", "Sonoda", "Takahashi", "Tamada", _x000D_
"Tei", "Van Der Poel", "Vicente", "Watanobe", "Withers", "Yazaki", "Yoo", "Zanetti", "Zheng"), year = c("2000", "2004", "2004", "2004", NA, "2006", "1999", "2003", "2003", "2007", "2007", "2001", "2003", "1999", "2006", "1999", "2004", "2005", "2006", "2005", "2003", "2004", "1997", "1998", "2002", "2005", "2000", "2004", "2004", "2004", "2003", "2001", "2004", "1999", "2002", "2003", "2001", "1999", "2006"), journal.title = c("J. Gastroenterol. Hepatol.", "Emerg. Infect. Dis.", "Vet. Rec.", "J. Hepatol.", _x000D_
NA, "J. Clin. Microbiol.", "Vet. Microbiol.", "J. Hepatol.", "Emerg. Infect. Dis.", "Vet. Microbiol.", NA, "J. Infect. Dis.", "Rev. Med. Virol.", "J. Gen. Virol.", "J. Vet. Diagn. Invest.", "J. Clin. Microbiol.", "Kanzo", "Emerg. Infect. Dis.", "Rev. Med. Virol.", "Hepatol. Res.", "J. Infect. Dis.", "Arch. Virol.", "Proc. Natl. Acad. Sci. U.S.A.", "J. Virol.", "J. Clin. Microbiol.", "J. Gen. Virol.", "J. Hepatol.", "J. Clin. Microbiol.", "Virology", "J. Hepatol.", "Lancet", "Emerg. Infect. Dis.", _x000D_
"Vet. Res.", "Mol. Ecol.", "Am. J. Trop. Med. Hyg.", "J. Gen. Virol.", "Clin. Diagn. Lab. Immunol.", "J. Med. Virol.", "J. Infect. Dis."), unstructured = c(NA, NA, NA, NA, "Caprioli, A., Martelli, F., Ostanello, F., Di Bartolo, I., Ruggeri, F., Del Chiaro, L., Tolari, F. Detection of Hepatitis E Virus (HEV) in Italian pig herds. Vet. Rec., in press.", NA, NA, NA, NA, NA, NA, NA, NA, NA, NA, NA, NA, NA, NA, NA, NA, NA, NA, NA, NA, NA, NA, NA, NA, NA, NA, NA, NA, NA, NA, NA, NA, NA, NA), series.title = c(NA, _x000D_
NA, NA, NA, NA, NA, NA, NA, NA, NA, "Proc. Second European Wildlife Disease Association Student Workshop", NA, NA, NA, NA, NA, NA, NA, NA, NA, NA, NA, NA, NA, NA, NA, NA, NA, NA, NA, NA, NA, NA, NA, NA, NA, NA, NA, NA))</t>
  </si>
  <si>
    <t>S037811350700332X</t>
  </si>
  <si>
    <t>10.1017/s0950268817002485</t>
  </si>
  <si>
    <t>2017-11-17</t>
  </si>
  <si>
    <t>3375-3384</t>
  </si>
  <si>
    <t>Hepatitis E virus infection in North Italy: high seroprevalence in swine herds and increased risk for swine workers</t>
  </si>
  <si>
    <t>https://doi.org/10.1017/s0950268817002485</t>
  </si>
  <si>
    <t>&lt;jats:title&gt;SUMMARY&lt;/jats:title&gt;&lt;jats:p&gt;We determined the hepatitis E virus (HEV) seroprevalence and detection rate in commercial swine herds in Italy's utmost pig-rich area, and assessed HEV seropositivity risk in humans as a function of occupational exposure to pigs, diet, foreign travel, medical history and hunting activities. During 2011–2014, 2700 sera from 300 swine herds were tested for anti-HEV IgG. HEV RNA was searched in 959 faecal pools from HEV-seropositive herds and in liver/bile/muscle samples from 179 pigs from HEV-positive herds. A cohort study of HEV seropositivity in swine workers (&lt;jats:italic&gt;n&lt;/jats:italic&gt; = 149) was also performed using two comparison groups of people unexposed to swine: omnivores (&lt;jats:italic&gt;n&lt;/jats:italic&gt; = 121) and vegetarians/vegans (&lt;jats:italic&gt;n&lt;/jats:italic&gt; = 115). Herd-level seroprevalence was 75·6% and was highest in farrow-to-feeder herds (81·6%). Twenty-six out of 105 (24·8%) herds had HEV-positive faecal samples (25 HEV-3, one HEV-4). Only one bile sample tested positive. HEV seropositivity was 12·3% in swine workers, 0·9% in omnivores and 3·0% in vegetarians/vegans. Factors significantly associated with HEV seropositivity were occupational exposure to pigs, travel to Africa and increased swine workers’ age. We concluded that HEV is widespread in Italian swine herds and HEV-4 circulation is alarming given its pathogenicity, with those occupationally exposed to pigs being at increased risk of HEV seropositivity.&lt;/jats:p&gt;</t>
  </si>
  <si>
    <t>list(given = c("L.", "G.", "C.", "N.", "W.", "G.", "A.", "F.", "L.", "I.", "M.", "K.", "G.", "N.", "G.", "P.", "L."), family = c("MUGHINI-GRAS", "ANGELONI", "SALATA", "VONESCH", "D'AMICO", "CAMPAGNA", "NATALE", "ZULIANI", "CEGLIE", "MONNE", "VASCELLARI", "CAPELLO", "DI MARTINO", "INGLESE", "PALÙ", "TOMAO", "BONFANTI"), sequence = c("first", "additional", "additional", "additional", "additional", "additional", "additional", "additional", "additional", "additional", "additional", "additional", "additional", _x000D_
"additional", "additional", "additional", "additional"))</t>
  </si>
  <si>
    <t>list(URL = "https://www.cambridge.org/core/services/aop-cambridge-core/content/view/S0950268817002485", content.type = "unspecified", content.version = "vor", intended.application = "similarity-checking")</t>
  </si>
  <si>
    <t>list(key = c("S0950268817002485_ref10", "S0950268817002485_ref4", "S0950268817002485_ref13", "S0950268817002485_ref21", "S0950268817002485_ref15", "S0950268817002485_ref14", "S0950268817002485_ref24", "S0950268817002485_ref29", "S0950268817002485_ref37", "S0950268817002485_ref16", "S0950268817002485_ref31", "S0950268817002485_ref26", "S0950268817002485_ref2", "S0950268817002485_ref23", "S0950268817002485_ref17", "S0950268817002485_ref22", "S0950268817002485_ref25", "S0950268817002485_ref27", "S0950268817002485_ref3", _x000D_
"S0950268817002485_ref28", "S0950268817002485_ref35", "S0950268817002485_ref33", "S0950268817002485_ref12", "S0950268817002485_ref30", "S0950268817002485_ref7", "S0950268817002485_ref8", "S0950268817002485_ref11", "S0950268817002485_ref19", "S0950268817002485_ref20", "S0950268817002485_ref36", "S0950268817002485_ref34", "S0950268817002485_ref9", "S0950268817002485_ref6", "S0950268817002485_ref1", "S0950268817002485_ref18", "S0950268817002485_ref5", "S0950268817002485_ref38", "S0950268817002485_ref32"_x000D_
), doi.asserted.by = c("publisher", "publisher", "publisher", "publisher", "publisher", "publisher", "publisher", "publisher", "publisher", "publisher", "publisher", "publisher", "publisher", NA, "crossref", "publisher", "publisher", "publisher", "publisher", "publisher", "publisher", "publisher", "publisher", "publisher", "publisher", "publisher", "publisher", "publisher", "publisher", "publisher", "publisher", "publisher", "publisher", NA, "publisher", "publisher", "publisher", "publisher"), DOI = c("10.1007/s12560-015-9210-8", _x000D_
"10.3201/eid1808.111783", "10.3201/eid1112.051041", "10.4315/0362-028X.JFP-15-159", "10.1086/655900", "10.1016/S0140-6736(03)14025-1", "10.1186/1756-0500-5-190", "10.1016/j.cimid.2011.07.003", "10.1016/j.ejim.2015.03.012", "10.3390/ijerph10104507", "10.1186/1471-2334-14-308", "10.1186/1746-6148-10-133", "10.1017/S0950268811000677", NA, "10.4269/ajtmh.2008.78.1012", "10.1136/bmjopen-2014-007110", "10.1016/j.vetmic.2010.12.007", "10.3201/eid2108.141995", "10.1016/j.vetmic.2008.04.028", "10.1186/1756-0500-4-412", _x000D_
"10.1002/hep.28436", "10.1016/j.virusres.2011.03.006", "10.1086/655898", "10.1017/S0950268814003100", "10.1371/journal.pone.0022673", "10.3201/eid1901.120983", "10.1111/tbed.12353", "10.1093/occmed/kqv154", "10.1016/j.vetmic.2009.03.008", "10.1017/S0950268813001167", "10.1086/653943", "10.1017/S0950268814001150", "10.1086/593211", NA, "10.4269/ajtmh.2002.66.384", "10.3201/eid1808.111827", "10.3201/eid2302.161094", "10.1002/hep.27219"), first.page = c(NA, NA, NA, NA, NA, NA, NA, NA, NA, NA, NA, NA, _x000D_
NA, "227", "1012", NA, NA, NA, NA, NA, NA, NA, NA, NA, NA, NA, NA, NA, NA, NA, NA, NA, NA, "e04886", NA, NA, NA, NA), article.title = c(NA, NA, NA, NA, NA, NA, NA, NA, NA, NA, NA, NA, NA, "Evidence of hepatitis E virus (HEV) infection in human and pigs in Sardinia, Italy", "Occupational exposure to hepatitis E virus (HEV) in swine workers", NA, NA, NA, NA, NA, NA, NA, NA, NA, NA, NA, NA, NA, NA, NA, NA, NA, NA, "Public health risks associated with hepatitis E virus (HEV) as a food-borne pathogen", _x000D_
NA, NA, NA, NA), volume = c(NA, NA, NA, NA, NA, NA, NA, NA, NA, NA, NA, NA, NA, "50", "78", NA, NA, NA, NA, NA, NA, NA, NA, NA, NA, NA, NA, NA, NA, NA, NA, NA, NA, "15", NA, NA, NA, NA), author = c(NA, NA, NA, NA, NA, NA, NA, NA, NA, NA, NA, NA, NA, "Masia", "Galiana", NA, NA, NA, NA, NA, NA, NA, NA, NA, NA, NA, NA, NA, NA, NA, NA, NA, NA, "Hazards EPanel", NA, NA, NA, NA), year = c(NA, NA, NA, NA, NA, NA, NA, NA, NA, NA, NA, NA, NA, "2009", "2008", NA, NA, NA, NA, NA, NA, NA, NA, NA, NA, NA, NA, _x000D_
NA, NA, NA, NA, NA, NA, "2017", NA, NA, NA, NA), journal.title = c(NA, NA, NA, NA, NA, NA, NA, NA, NA, NA, NA, NA, NA, "Journal of Preventive Medicine and Hygiene", "American Journal of Tropical Medicine and Hygiene", NA, NA, NA, NA, NA, NA, NA, NA, NA, NA, NA, NA, NA, NA, NA, NA, NA, NA, "EFSA Journal", NA, NA, NA, NA))</t>
  </si>
  <si>
    <t>S0950268817002485</t>
  </si>
  <si>
    <t>list(date = "2017-11-17", content.version = "unspecified", delay.in.days = 0, URL = "https://www.cambridge.org/core/terms")</t>
  </si>
  <si>
    <t>10.1016/j.vetmic.2013.10.001</t>
  </si>
  <si>
    <t>394-402</t>
  </si>
  <si>
    <t>Age-related and regional differences in the prevalence of hepatitis E virus-specific antibodies in pigs in Germany</t>
  </si>
  <si>
    <t>list(given = c("Andi", "Sebastian", "Anne", "Paul", "Ralf", "Reimar", "Andreas", "Mario", "Jeannette", "Peter", "Andreas", "Rainer G.", "Roland"), family = c("Krumbholz", "Joel", "Neubert", "Dremsek", "Dürrwald", "Johne", "Hlinak", "Walther", "Lange", "Wutzler", "Sauerbrei", "Ulrich", "Zell"), sequence = c("first", "additional", "additional", "additional", "additional", "additional", "additional", "additional", "additional", "additional", "additional", "additional", "additional"))</t>
  </si>
  <si>
    <t>list(URL = c("https://api.elsevier.com/content/article/PII:S0378113513004744?httpAccept=text/xml", "https://api.elsevier.com/content/article/PII:S0378113513004744?httpAccept=text/plain"), content.type = c("text/xml", "text/plain"), content.version = c("vor", "vor"), intended.application = c("text-mining", "text-mining"))</t>
  </si>
  <si>
    <t>list(key = c("10.1016/j.vetmic.2013.10.001_bib0005", "10.1016/j.vetmic.2013.10.001_bib0010", "10.1016/j.vetmic.2013.10.001_bib0015", "10.1016/j.vetmic.2013.10.001_bib0020", "10.1016/j.vetmic.2013.10.001_bib0025", "10.1016/j.vetmic.2013.10.001_bib0030", "10.1016/j.vetmic.2013.10.001_bib0035", "10.1016/j.vetmic.2013.10.001_bib0040", "10.1016/j.vetmic.2013.10.001_bib0045", "10.1016/j.vetmic.2013.10.001_bib0050", "10.1016/j.vetmic.2013.10.001_bib0055", "10.1016/j.vetmic.2013.10.001_bib0060", "10.1016/j.vetmic.2013.10.001_bib0065", _x000D_
"10.1016/j.vetmic.2013.10.001_bib0070", "10.1016/j.vetmic.2013.10.001_bib0075", "10.1016/j.vetmic.2013.10.001_bib0080", "10.1016/j.vetmic.2013.10.001_bib0085", "10.1016/j.vetmic.2013.10.001_bib0090", "10.1016/j.vetmic.2013.10.001_bib0095", "10.1016/j.vetmic.2013.10.001_bib0100", "10.1016/j.vetmic.2013.10.001_bib0105", "10.1016/j.vetmic.2013.10.001_bib0110", "10.1016/j.vetmic.2013.10.001_bib0115", "10.1016/j.vetmic.2013.10.001_bib0120", "10.1016/j.vetmic.2013.10.001_bib0125", "10.1016/j.vetmic.2013.10.001_bib0130", _x000D_
"10.1016/j.vetmic.2013.10.001_bib0135", "10.1016/j.vetmic.2013.10.001_bib0140", "10.1016/j.vetmic.2013.10.001_bib0145", "10.1016/j.vetmic.2013.10.001_bib0150", "10.1016/j.vetmic.2013.10.001_bib0155", "10.1016/j.vetmic.2013.10.001_bib0160", "10.1016/j.vetmic.2013.10.001_bib0165", "10.1016/j.vetmic.2013.10.001_bib0170", "10.1016/j.vetmic.2013.10.001_bib0175", "10.1016/j.vetmic.2013.10.001_bib0180", "10.1016/j.vetmic.2013.10.001_bib0185", "10.1016/j.vetmic.2013.10.001_bib0190", "10.1016/j.vetmic.2013.10.001_bib0195", _x000D_
"10.1016/j.vetmic.2013.10.001_bib0200", "10.1016/j.vetmic.2013.10.001_bib0205", "10.1016/j.vetmic.2013.10.001_bib0210", "10.1016/j.vetmic.2013.10.001_bib0215", "10.1016/j.vetmic.2013.10.001_bib0220", "10.1016/j.vetmic.2013.10.001_bib0225", "10.1016/j.vetmic.2013.10.001_bib0230", "10.1016/j.vetmic.2013.10.001_bib0235", "10.1016/j.vetmic.2013.10.001_bib0240", "10.1016/j.vetmic.2013.10.001_bib0245", "10.1016/j.vetmic.2013.10.001_bib0250", "10.1016/j.vetmic.2013.10.001_bib0255", "10.1016/j.vetmic.2013.10.001_bib0260", _x000D_
"10.1016/j.vetmic.2013.10.001_bib0265", "10.1016/j.vetmic.2013.10.001_bib0270", "10.1016/j.vetmic.2013.10.001_bib0275"), doi.asserted.by = c("crossref", "crossref", "crossref", NA, NA, NA, "crossref", NA, "crossref", "crossref", "crossref", "crossref", "crossref", "crossref", "crossref", "crossref", "crossref", "crossref", "crossref", "crossref", "crossref", "crossref", "crossref", "crossref", "crossref", "crossref", "crossref", NA, "crossref", "crossref", "crossref", "crossref", "crossref", "crossref", _x000D_
"crossref", NA, "crossref", "crossref", "crossref", "crossref", "crossref", "crossref", "crossref", "crossref", "crossref", "crossref", NA, "crossref", "crossref", "crossref", "crossref", "crossref", "crossref", NA, "crossref"), first.page = c("303", "270", "72", NA, NA, NA, "187", "25", "116", "190", "477", "144", "89", "27", "1026", "330", "11", "189", "9134", "1654", "93", "e22673", "272", "412", "947", "1750", "380", NA, "239", "159", NA, "54", NA, "504", "23", "1021", "40", "28", "46", "451", _x000D_
"173", "2216", "1369", "419", "58", "130", "553", "902", "2708", "1483", "655", NA, "50", NA, "1127"), DOI = c("10.1111/j.1423-0410.2009.01211.x", "10.1016/j.vetmic.2009.06.032", "10.1111/j.1440-1746.2010.06540.x", NA, NA, NA, "10.1016/j.vetmic.2009.12.011", NA, "10.1016/j.virusres.2011.03.019", "10.1186/1756-0500-5-190", "10.1111/j.1863-2378.2012.01488.x", "10.1016/j.vetmic.2010.05.002", "10.1016/j.jcv.2009.10.011", "10.1016/j.vetmic.2010.08.010", "10.1086/591970", "10.1016/j.vetmic.2010.12.007", _x000D_
"10.1016/j.jviromet.2013.03.010", "10.1007/s00430-011-0221-2", "10.1128/JVI.00800-12", "10.3201/eid1810.111756", "10.1016/j.jcv.2011.02.012", "10.1371/journal.pone.0022673", "10.1016/j.jcv.2009.01.005", "10.1186/1756-0500-4-412", "10.1016/j.meegid.2012.02.021", "10.1002/jmv.21553", "10.1016/j.vetmic.2007.10.030", NA, "10.1007/s00430-011-0210-5", "10.2307/2529310", "10.1016/j.vetmic.2013.09.024", "10.1016/j.vetmic.2012.12.014", "10.3402/iee.v1i0.7331", "10.1111/j.1863-2378.2009.01254.x", "10.1016/j.virusres.2011.01.016", _x000D_
NA, "10.1016/j.virusres.2011.03.006", "10.1186/1743-422X-9-28", "10.1051/vetres/2010018", "10.1007/s15010-011-0220-7", "10.1007/s15010-006-4132-x", "10.3201/eid1712.110482", "10.3201/eid1808.111659", "10.1016/j.cimid.2011.07.003", "10.1186/1743-422X-6-58", "10.1016/j.tvjl.2006.11.018", NA, "10.1099/vir.0.029470-0", "10.1128/JCM.01119-12", "10.4315/0362-028X.JFP-12-058", "10.1089/fpd.2012.1141", "10.1053/j.gastro.2012.02.014", "10.1016/j.jcv.2011.06.006", NA, "10.1017/S0950268811000677"), article.title = c("Indigenous hepatitis E virus infection of a plasma donor in Germany", _x000D_
"High HEV presence in four different wild boar populations in East and West Germany", "Hepatitis E: historical, contemporary and future perspectives", NA, NA, NA, "Prevalence of Hepatitis E virus-specific antibodies in sera of German domestic pigs estimated by using different assays", "Molecular detection of hepatitis E virus in German domestic pigs", "A novel member of the family Hepeviridae from cutthroat trout (Oncorhynchus clarkii)", "Prevalence and transmission of hepatitis E virus in domestic swine populations in different European countries", _x000D_
"Detection and characterization of hepatitis E virus in domestic pigs of different ages in Portugal", "Hepatitis E virus is highly prevalent in the Danish pig population", "Sporadic cases of acute autochthonous hepatitis E virus infection in Southwest Germany", "Longitudinal study of hepatitis E virus infection in Spanish farrow-to-finish swine herds", "Time trend of the prevalence of hepatitis E antibodies among farmers and blood donors: a potential zoonosis in Denmark", "Viral and antibody HEV prevalence in swine at slaughterhouse in Italy", _x000D_
"Hepatitis E virus seroprevalence of domestic pigs in Germany determined by a novel in-house and two reference ELISAs", "Seroprevalence study in forestry workers from eastern Germany using novel genotype 3- and rat hepatitis E virus-specific immunoglobulin G ELISAs", "Bats worldwide carry hepatitis E virus-related viruses that form a putative novel genus within the family Hepeviridae", "Hepatitis E virus seroprevalence among adults, Germany", "An unusual cause of elevated liver function tests in an elderly female", _x000D_
"First isolation of hepatitis E virus genotype 4 in Europe through swine surveillance in the Netherlands and Belgium", "Indigenous hepatitis E virus infection in England: more common than it seems", "Widespread distribution of hepatitis E virus in Spanish pig herds", "Rat hepatitis E virus: geographical clustering within Germany and serological detection in wild Norway rats (Rattus norvegicus)", "Frequent transmission of hepatitis E virus among piglets in farms in Southern France", "Detection of hepatitis E virus in archived German wild boar serum samples", _x000D_
"Prevalence of antibodies to European porcine influenza viruses in humans living in high pig density areas of Germany", "Prevalence of hepatitis E virus-specific antibodies in humans with occupational exposure to pigs", "The measurement of observer agreement for categorical data", "Reassortants of the Pandemic (H1N1) 2009 Virus and establishment of a novel porcine H1N2 influenza virus lineage in Germany", "Susceptibility of laboratory rats against genotypes 1, 3, 4, and rat hepatitis E viruses", _x000D_
"Prevalence of hepatitis E virus antibodies in pigs in Northern Italy", "Seroprevalence of hepatitis E virus in the UK farming population", "From barnyard to food table: the omnipresence of hepatitis E virus and risk for zoonotic infection and food safety", "Hepeviridae", "Hepatitis E virus infection in developed countries", "Systematic screening for novel, serologically reactive Hepatitis E Virus epitopes", "Zoonotic hepatitis E: animal reservoirs and emerging risks", "Fatal course of an autochthonous hepatitis E virus infection in a patient with leukemia in Germany", _x000D_
"Autochthonous hepatitis E virus infection in Germany with sequence similarities to other European isolates", "Hepatitis E virus in rats, Los Angeles, California, USA", "Novel hepatitis E virus in ferrets, the Netherlands", "High prevalence of Hepatitis E virus in French domestic pigs", "Detection of hepatitis E virus in wild boars of rural and urban regions in Germany and whole genome characterization of an endemic strain", "Distribution of hepatitis E virus infection and its prevalence in pigs on commercial farms in Spain", _x000D_
"Hepatitis E in Germany – an emerging infection?", "Analysis of the full-length genome of a hepatitis E virus isolate obtained from a wild boar in Japan that is classifiable into a novel genotype", "Novel approach for detection of hepatitis E virus infection in German blood donors", "Seroprevalence of anti-hepatitis E virus and anti-Salmonella antibodies in pigs at slaughter in Switzerland", "Detection of IgM and IgG against hepatitis E virus in serum and meat juice samples from pigs at slaughter in Bavaria, Germany", _x000D_
"Pathogenesis and treatment of hepatitis E virus infection", "Detection of hepatitis E virus (HEV) from porcine livers in Southeastern Germany and high sequence homology to human HEV isolates", NA, "A systematic review/meta-analysis of primary research investigating swine, pork or pork products as a source of zoonotic hepatitis E virus"), volume = c("97", "139", "26", NA, NA, NA, "144", "126", "158", "5", "59", "146", "47", "148", "47", "149", "190", "201", "86", "18", "51", "6", "44", "4", "12", _x000D_
"81", "128", NA, "201", "33", NA, "163", "1", "57", "161", NA, "161", "9", "41", "40", "34", "17", "18", "34", "6", "175", NA, "92", "50", "75", "9", "142", "52", NA, "139"), author = c("Adlhoch", "Adlhoch", "Aggarwal", "Anonymous", "Anonymous", "Anonymous", "Baechlein", "Baechlein", "Batts", "Berto", "Berto", "Breum", "Brost", "Casas", "Christensen", "Di Bartolo", "Dremsek", "Dremsek", "Drexler", "Faber", "Frickmann", "Hakze-van der Honing", "Ijaz", "Jimenez de Oya", "Johne", "Kaba", "Kaci", "Krumbholz", _x000D_
"Krumbholz", "Landis", "Lange", "Li", "Martinelli", "Meader", "Meng", "Meng", "Miyamura", "Osterman", "Pavio", "Pfefferle", "Preiss", "Purcell", "Raj", "Rose", "Schielke", "Seminati", "Sichler", "Takahashi", "Vollmer", "Wacheck", "Wacheck", "Wedemeyer", "Wenzel", "Werres", "Wilhelm"), year = c("2009", "2009", "2011", "2012", "2012", "2013", "2010", "2013", "2011", "2012", "2012", "2010", "2010", "2011", "2008", "2011", "2013", "2012", "2012", "2012", "2011", "2011", "2009", "2011", "2012", "2009", _x000D_
"2008", "2013", "2012", "1977", "2013", "2013", "2011", "2010", "2011", "2012", "2011", "2012", "2010", "2012", "2006", "2011", "2012", "2011", "2009", "2008", "2013", "2011", "2012", "2012", "2012", "2012", "2011", "2010", "2011"), journal.title = c("Vox Sanguinis", "Veterinary Microbiology", "Journal of Gastroenterology and Hepatology", NA, NA, NA, "Veterinary Microbiology", "Berliner und Münchener tierärztliche Wochenschrift", "Virus Research", "BMC Research Notes", "Zoonoses and Public Health", _x000D_
"Veterinary Microbiology", "Journal of Clinical Virology", "Veterinary Microbiology", "Clinical Infectious Diseases", "Veterinary Microbiology", "Journal of Virological Methods", "Medical Microbiology and Immunology", "Journal of Virology", "Emerging Infectious Diseases", "Journal of Clinical Virology", "PLoS ONE", "Journal of Clinical Virology", "BMC Research Notes", "Infection, Genetics And Evolution", "Journal of Medical Virology", "Veterinary Microbiology", "Medical Microbiology and Immunology", _x000D_
"Medical Microbiology and Immunology", "Biometrics", "Veterinary Microbiology", "Veterinary Microbiology", "Infection Ecology &amp; Epidemiology", "Zoonoses and Public Health", "Virus Research", NA, "Virus Research", "Virology Journal", "Veterinary Research", "Infection", "Infection", "Emerging Infectious Diseases", "Emerging Infectious Diseases", "Comparative Immunology, Microbiology and Infectious Diseases", "Virology Journal", "Veterinary Journal", NA, "The Journal of General Virology", "Journal of Clinical Microbiology", _x000D_
"Journal of Food Protection", "Foodborne Pathogens and Disease", "Gastroenterology", "Journal of Clinical Virology", NA, "Epidemiology and Infection"), issue = c(NA, NA, "Suppl. 1", NA, NA, NA, NA, NA, NA, NA, NA, NA, NA, NA, NA, NA, NA, NA, NA, NA, NA, NA, NA, NA, NA, NA, NA, NA, NA, NA, NA, NA, NA, NA, NA, NA, NA, NA, NA, NA, NA, NA, NA, NA, NA, NA, NA, NA, NA, NA, NA, NA, NA, NA, NA), series.title = c(NA, NA, NA, "Landwirtschaft – Viehwirtschaft; November 3, 2012", "Smågrise overskud og underskud i Tyskland 2006–2012*", _x000D_
"Übermittelte Hepatitis E-Fälle nach Meldekategorie, Deutschland, Fälle entsprechend der Referenzdefinition des RKI; Datenstand: 29. 05. 2013; SurvStat", NA, NA, NA, NA, NA, NA, NA, NA, NA, NA, NA, NA, NA, NA, NA, NA, NA, NA, NA, NA, NA, NA, NA, NA, NA, NA, NA, NA, NA, "Virus Taxonomy", NA, NA, NA, NA, NA, NA, NA, NA, NA, NA, "23rd Annual Meeting of the Society for Virology", NA, NA, NA, NA, NA, NA, "Entwicklung eines ELISA zum Nachweis von Hepatitis E Antikörpern aus Serum und Fleischsaft des Schweins.", _x000D_
NA))</t>
  </si>
  <si>
    <t>S0378113513004744</t>
  </si>
  <si>
    <t>list(value = c("Elsevier", "Age-related and regional differences in the prevalence of hepatitis E virus-specific antibodies in pigs in Germany", "Veterinary Microbiology", "https://doi.org/10.1016/j.vetmic.2013.10.001", "article", "Copyright © 2013 Elsevier B.V. All rights reserved."), name = c("publisher", "articletitle", "journaltitle", "articlelink", "content_type", "copyright"), label = c("This article is maintained by", "Article Title", "Journal Title", "CrossRef DOI link to publisher maintained version", _x000D_
"Content Type", "Copyright"))</t>
  </si>
  <si>
    <t>10.3390/ani10091521</t>
  </si>
  <si>
    <t>1521</t>
  </si>
  <si>
    <t>Increasing Hepatitis E Virus Seroprevalence in Domestic Pigs and Wild Boar in Bulgaria</t>
  </si>
  <si>
    <t>&lt;jats:p&gt;(1) Background: Hepatitis E virus (HEV) is a causative agent of acute viral hepatitis, predominantly transmitted by the fecal–oral route. In developed countries, HEV is considered to be an emerging pathogen since the number of autochthonous cases is rising. Hepatitis E is a viral disease with a proven zoonotic potential for some of its genotypes. The main viral reservoirs are domestic pigs and wild boar. Consumption of undercooked meat, as well as occupational exposure, are key factors for the spread of HEV. In order to evaluate the risks of future viral evolution, a detailed examination of the ecology and distribution of the virus is needed. The aim of the present study is to investigate the prevalence of anti-HEV IgG Ab in domestic pigs and wild boar in Bulgaria; (2) Methods: In this study, during the period of three years between 2017 and 2019, 433 serum samples from 19 different pig farms and 1 slaughterhouse were collected and analyzed. In addition, 32 samples from wild boar were also collected and analyzed during the 2018–2019 hunting season. All samples were analyzed by commercial indirect ELISA; (3) Results: Overall, HEV seroprevalence was 60% (95% CI 42.7–77.1) in domestic pigs and 12.5% (4/32) in wild boar. The observed seroprevalence of the slaughter-aged pigs was 73.65% (95% Cl 58.7–87.3). Prevalence in domestic pigs was significantly higher in the samples collected during 2019 (98% (95% Cl 96.1–99.9)) compared to those collected during 2017 (45.33% (95% CI 2.7–87.3)) and 2018 (38.46% (95% CI 29.1–49.7.); (4) Conclusions: Our findings suggest that domesticated pigs and wild boar might be the reason for the increased HEV transmission across Bulgaria. The genotypic characterization of HEV found in pigs, wild boar and humans will give a more accurate view of the zoonotic transmission of this virus.&lt;/jats:p&gt;</t>
  </si>
  <si>
    <t>list(given = c("Katerina", "Tsvetoslav", "Ivan", "Zdravka", "Valentina", "Gergana"), family = c("Takova", "Koynarski", "Minkov", "Ivanova", "Toneva", "Zahmanova"), sequence = c("first", "additional", "additional", "additional", "additional", "additional"), affiliation.name = c("Department of Plant Physiology and Molecular Biology, University of Plovdiv, 4000 Plovdiv, Bulgaria", "Department of Animal Genetics, Faculty of Veterinary Medicine, Trakia University, 6000 Stara Zagora, Bulgaria", NA, "Institute of Molecular Biology and Biotechnologies, 4000 Plovdiv, Bulgaria", _x000D_
NA, NA), ORCID = c(NA, NA, "https://orcid.org/0000-0001-9331-353X", NA, NA, "https://orcid.org/0000-0002-7667-9924"), authenticated.orcid = c(NA, NA, FALSE, NA, NA, FALSE), affiliation1.name = c(NA, NA, "Institute of Molecular Biology and Biotechnologies, 4000 Plovdiv, Bulgaria", NA, "Department of Plant Physiology and Molecular Biology, University of Plovdiv, 4000 Plovdiv, Bulgaria", "Department of Plant Physiology and Molecular Biology, University of Plovdiv, 4000 Plovdiv, Bulgaria"), affiliation2.name = c(NA, _x000D_
NA, "Center of Plant Systems Biology and Biotechnology, 4000 Plovdiv, Bulgaria", NA, "Institute of Molecular Biology and Biotechnologies, 4000 Plovdiv, Bulgaria", "Center of Plant Systems Biology and Biotechnology, 4000 Plovdiv, Bulgaria"))</t>
  </si>
  <si>
    <t>list(URL = "https://www.mdpi.com/2076-2615/10/9/1521/pdf", content.type = "unspecified", content.version = "vor", intended.application = "similarity-checking")</t>
  </si>
  <si>
    <t>list(key = c("ref_1", "ref_2", "ref_3", "ref_4", "ref_5", "ref_6", "ref_7", "ref_8", "ref_9", "ref_10", "ref_11", "ref_12", "ref_13", "ref_14", "ref_15", "ref_16", "ref_17", "ref_18", "ref_19", "ref_20", "ref_21", "ref_22", "ref_23", "ref_24", "ref_25", "ref_26", "ref_27", "ref_28", "ref_29", "ref_30", "ref_31", "ref_32", "ref_33", "ref_34", "ref_35", "ref_36", "ref_37", "ref_38", "ref_39", "ref_40", "ref_41", "ref_42", "ref_43", "ref_44", "ref_45", "ref_46", "ref_47", "ref_48", "ref_49", "ref_50", _x000D_
"ref_51", "ref_52", "ref_53", "ref_54", "ref_55", "ref_56", "ref_57", "ref_58"), doi.asserted.by = c("crossref", "crossref", "crossref", "crossref", "crossref", "crossref", "crossref", "crossref", "crossref", "crossref", "crossref", "crossref", NA, "crossref", "crossref", "crossref", "crossref", "crossref", "crossref", "crossref", "crossref", "crossref", "crossref", "crossref", "crossref", "crossref", "crossref", "crossref", "crossref", "crossref", "crossref", "crossref", "crossref", "crossref", _x000D_
"crossref", "crossref", "crossref", "crossref", "crossref", "crossref", NA, NA, NA, "crossref", "crossref", "crossref", NA, NA, "crossref", "crossref", "crossref", NA, NA, "crossref", "crossref", "crossref", "crossref", "crossref"), first.page = c("41", "2645", "2223", "17086", "130", "825", "165", "218", "2219", "81", "31", "181", "7331", "130", "144", "403", "1", "27", "19", "160", NA, "2237", "918", "217", "527", NA, "13", "167", "5371", "189", NA, "3168", "313", "767", "29", "1405", "69", "55", _x000D_
"640", "1934", "1001", "232", "356", "110", "537", "385", "174", "44", "2888", "197", "63", "30", "1427", "239", "117", NA, NA, "7880"), DOI = c("10.1586/14787210.2015.981158", "10.1099/jgv.0.000940", "10.1099/vir.0.068429-0", "10.1038/nrdp.2017.86", "10.3201/eid2301.161169", "10.1086/655898", "10.1097/MCG.0000000000000113", "10.3201/eid1902.120961", "10.3201/eid2212.160979", "10.1016/j.jcv.2013.11.013", "10.1186/s13567-017-0436-3", "10.1017/S0950268816002144", NA, "10.1016/j.tvjl.2006.11.018", "10.1016/j.vetmic.2010.05.002", _x000D_
"10.1007/s12560-015-9210-8", "10.1051/vetres:2008017", "10.1016/j.vetmic.2010.08.010", "10.1016/j.vetmic.2008.04.036", "10.1016/j.ijfoodmicro.2007.03.008", "10.3389/fvets.2019.00050", "10.1017/S0950268814003100", "10.1128/JCM.39.3.918-923.2001", "10.1111/tbed.12118", "10.1111/tbed.12736", "10.1186/s12917-018-1377-4", "10.1186/s13028-018-0367-7", "10.1007/s12560-017-9329-x", "10.1128/JCM.42.11.5371-5374.2004", "10.1007/s00430-011-0221-2", "10.1371/journal.pone.0198045", "10.3748/wjg.v25.i25.3168", _x000D_
"10.3343/alm.2017.37.4.313", "10.1089/vbz.2018.2430", "10.1016/j.ijfoodmicro.2014.10.005", "10.1007/s007050050384", "10.1002/jmv.21647", "10.1186/s13567-015-0207-y", "10.4315/0362-028X.JFP-13-302", "10.1017/S0950268813003063", NA, NA, NA, "10.1007/s12560-010-9033-6", "10.1111/zph.12103", "10.1515/jvetres-2016-0057", NA, NA, "10.1128/JCM.00989-12", "10.1016/j.jviromet.2010.05.014", "10.2298/SARH1602063B", NA, NA, "10.1007/s00430-011-0210-5", "10.1128/JCM.40.1.117-122.2002", "10.3390/plants9010029", _x000D_
"10.1186/1746-6148-10-133", "10.1128/JVI.00610-12"), article.title = c("Risk factors for hepatitis E virus infection and disease", "ICTV Virus Taxonomy Profile: Hepeviridae", "Consensus proposals for classification of the family Hepeviridae", "Hepatitis E virus infection", "Hepatitis E Virus in Wild Boars and Spillover Infection in Red and Roe Deer, Germany, 2013–2015", "Pig liver sausage as a source of hepatitis E virus transmission to humans", "Phylogenetic demonstration of hepatitis E infection transmitted by pork meat ingestion", _x000D_
"Laboratory-based Surveillance for Hepatitis E Virus Infection, United States, 2005–2012", "New Hepatitis E Virus Genotype in Bactrian Camels, Xinjiang, China, 2013", "Hepatitis E: An emerging infection in high income countries", "From the epidemiology of hepatitis E virus (HEV) within the swine reservoir to public health risk mitigation strategies: A comprehensive review", "Hepatitis E in Norway: Seroprevalence in humans and swine", "Prevalence of hepatitis E virus antibodies in pigs in Northern Italy", _x000D_
"Distribution of hepatitis E virus infection and its prevalence in pigs on commercial farms in Spain", "Hepatitis E virus is highly prevalent in the Danish pig population", "Hepatitis E Virus in Domestic Pigs, Wild Boars, Pig Farm Workers, and Hunters in Estonia", "Estimation of hepatitis E virus transmission among pigs due to contact-exposure", "Longitudinal study of hepatitis E virus infection in Spanish farrow-to-finish swine herds", "Hepatitis E virus infection dynamics and organic distribution in naturally infected pigs in a farrow-to-finish farm", _x000D_
"Presence of hepatitis E virus in a naturally infected swine herd from nursery to slaughter", NA, "Prevalence of hepatitis E virus in slaughter-age pigs in Scotland", "Comparative Pathogenesis of Infection of Pigs with Hepatitis E Viruses Recovered from a Pig and a Human", "Hepatitis E Virus in Wild Boar in the Central Northern Part of Italy", "Molecular detection of hepatitis E virus in wild boar population in eastern Romania", NA, "Prevalence and phylogenetic analysis of hepatitis E virus in pigs, wild boars, roe deer, red deer and moose in Lithuania", _x000D_
"Hepatitis E Seroprevalence and Genotyping in a Cohort of Wild Boars in Southern Germany and Eastern Alsace", "Prevalence of Hepatitis E Virus (HEV) Infection in Wild Boars and Deer and Genetic Identification of a Genotype 3 HEV from a Boar in Japan", "Seroprevalence study in forestry workers from eastern Germany using novel genotype 3- and rat hepatitis E virus-specific immunoglobulin G ELISAs", NA, "Epidemiology of hepatitis E in South-East Europe in the “One Health” concept", "Detection of Serum Antibodies to Hepatitis E Virus Based on HEV Genotype 3 ORF2 Capsid Protein Expressed in Nicotiana benthamiana", _x000D_
"Seroprevalence of Hepatitis E Virus Infection in Pigs from Southern Bulgaria", "Detection of hepatitis E virus in pork liver sausages", "Experimental infection of pigs with the newly identified swine hepatitis E virus (swine HEV), but not with human strains of HEV", "Long-term shedding of hepatitis E virus in the feces of pigs infected naturally, born to sows with and without maternal antibodies", "Hepatitis E virus chronic infection of swine co-infected with Porcine Reproductive and Respiratory Syndrome Virus", _x000D_
"Seroprevalence of Hepatitis E Virus in Pigs from Different Farming Systems in The Netherlands", "Risk factors associated with the presence of hepatitis E virus in livers and seroprevalence in slaughter-age pigs: A retrospective study of 90 swine farms in France", "First Serological Study of Hepatitis E Virus Infection in Pigs in Bulgaria", "Evidence of hepatitis E infection in swine and humans in the East Region of Romania", "Preliminary epidemiological investigations regarding hepatitis E virus infection in swine from the North-east of Romania", _x000D_
"First Serological Study of Hepatitis E Virus Infection in Backyard Pigs from Serbia", "Seroprevalence of Hepatitis E Virus in Domestic Pigs and Wild Boars in Switzerland", "Preliminary study on the detection of hepatitis E virus (HEV) antibodies in pigs and wild boars in Poland", "Serological evidence of wild boar hepatitis E infection in three counties from Eastern Romania", "Wild Boar Hepatitis E Seroprevalence in Hunting Funds from BuzÄƒu and GalaÅ£i Counties from buzä‚ u and Galaèši Counties", _x000D_
"High hepatitis E virus seroprevalence in forestry workers and in wild boars in France", "Seroprevalence and molecular detection of hepatitis E virus in wild boar and red deer in The Netherlands", "Epidemiological characteristics and clinical manifestations of hepatitis E virus infection in Bulgaria: A report on 20 patients", "Hepatitis E virus infection in Northeastern Bulgaria", "Data on the prevalence of hepatitis E virus in Bulgaria", "Prevalence of hepatitis E virus-specific antibodies in humans with occupational exposure to pigs", _x000D_
"Prevalence of antibodies to hepatitis E virus in veterinarians working with swine and in normal blood donors in the United States and other countries", NA, NA, "Characterization of Hepatitis E Virus Recombinant ORF2 Proteins Expressed by Vaccinia Viruses"), volume = c("13", "98", "95", "3", "23", "202", "49", "19", "22", "59", "48", "145", "1", "175", "146", "7", "39", "148", "132", "117", NA, "143", "39", "62", "65", NA, "60", "10", "42", "201", NA, "25", "37", "19", "193", "143", "82", "46", "77", _x000D_
"142", "71", "29", "64", "2", "61", "60", "48", "73", "50", "168", "144", "53", "67", "201", "40", NA, NA, "86"), author = c("Kmush", "Purdy", "Smith", "Kamar", "Szabo", "Colson", "Quer", "Drobeniuc", "Woo", "Arends", "Salines", "Lange", "Martinelli", "Seminati", "Breum", "Ivanova", "Bouwknegt", "Casas", "Casas", "Leblanc", NA, "Crossan", "Halbur", "Martinelli", "Porea", NA, "Spancerniene", "Weigand", "Sonoda", "Dremsek", NA, "Mrzljak", "Mazalovska", "Tsachev", "Angeloni", "Meng", "Kanai", "Salines", _x000D_
"Rutjes", "Walachowski", "Pishmisheva", "Gorgan", "Adriana", "Lupulovic", "Burri", "Weiner", "Porea", "Porea", "Carpentier", "Rutjes", "Baymakova", "Stoykova", "Teoharov", "Krumbholz", "Meng", NA, NA, "Lorenzo"), year = c("2015", "2017", "2014", "2017", "2017", "2010", "2015", "2013", "2016", "2014", "2017", "2017", "2011", "2008", "2010", "2015", "2008", "2011", "2008", "2007", NA, "2015", "2001", "2015", "2018", NA, "2018", "2018", "2004", "2012", NA, "2019", "2017", "2019", "2015", "1998", "2010", _x000D_
"2015", "2014", "2014", "2018", "2014", "2007", "2010", "2014", "2016", "2015", "2016", "2012", "2010", "2016", "2017", "2014", "2012", "2002", NA, NA, "2012"), journal.title = c("Expert Rev. Anti Infect. Ther.", "J. Gen. Virol.", "J. Gen. Virol.", "Nat. Rev. Dis. Primer", "Emerg. Infect. Dis.", "J. Infect. Dis.", "J. Clin. Gastroenterol.", "Emerg. Infect. Dis.", "Emerg. Infect. Dis.", "J. Clin. Virol. Off. Publ. Pan Am. Soc. Clin. Virol.", "Vet. Res.", "Epidemiol. Infect.", "Infect. Ecol. Epidemiol.", _x000D_
"Vet. J.", "Vet. Microbiol.", "Food Environ. Virol.", "Vet. Res.", "Vet. Microbiol.", "Vet. Microbiol.", "Int. J. Food Microbiol.", NA, "Epidemiol. Infect.", "J. Clin. Microbiol.", "Transbound. Emerg. Dis.", "Transbound. Emerg. Dis.", NA, "Acta Vet. Scand.", "Food Environ. Virol.", "J. Clin. Microbiol.", "Med. Microbiol. Immunol.", NA, "World J. Gastroenterol.", "Ann. Lab. Med.", "Vector Borne Zoonotic Dis. Larchmt. N", "Int. J. Food Microbiol.", "Arch. Virol.", "J. Med. Virol.", "Vet. Res.", "J. Food Prot.", _x000D_
"Epidemiol. Infect.", "Comptes Rendus Académie Bulg. Sci. Sci. Math. Nat.", "Int. J. Infect. Dis. IJID Off. Publ. Int. Soc. Infect. Dis.", "Bull. USAMV-CN", "Food Environ. Virol.", "Zoonoses Public Health", "J. Vet. Res.", "Lucr. Stiintifice Univ. Stiinte Agric. Banat. Timisoara Med. Vet.", "Bull. Univ. Agric. Sci. Vet. Med. Cluj-Napoca Vet. Med.", "J. Clin. Microbiol.", "J. Virol. Methods", "Srp. Arh. Celok. Lek.", "Meditsinski Pregl. Med. Rev.", "Comptes Rendus L’Academie Bulg. Sci.", "Med. Microbiol. Immunol.", _x000D_
"J. Clin. Microbiol.", NA, NA, "J. Virol."), unstructured = c(NA, NA, NA, NA, NA, NA, NA, NA, NA, NA, NA, NA, NA, NA, NA, NA, NA, NA, NA, NA, "Krog, J.S., Larsen, L.E., and Breum, S.Ø. (2019). Tracing Hepatitis E Virus in Pigs From Birth to Slaughter. Front. Vet. Sci., 6.", NA, NA, NA, NA, "Rivero-Juarez, A., Risalde, M.A., Frias, M., García-Bocanegra, I., Lopez-Lopez, P., Cano-Terriza, D., Camacho, A., Jimenez-Ruiz, S., Gomez-Villamandos, J.C., and Rivero, A. (2018). Prevalence of hepatitis E virus infection in wild boars from Spain: A possible seasonal pattern?. BMC Vet. Res., 14.", _x000D_
NA, NA, NA, NA, "Bruni, R., Villano, U., Equestre, M., Chionne, P., Madonna, E., Trandeva-Bankova, D., Peleva-Pishmisheva, M., Tenev, T., Cella, E., and Ciccozzi, M. (2018). Hepatitis E virus genotypes and subgenotypes causing acute hepatitis, Bulgaria, 2013–2015. PLoS ONE, 13.", NA, NA, NA, NA, NA, NA, NA, NA, NA, NA, NA, NA, NA, NA, NA, NA, NA, NA, NA, NA, NA, NA, NA, NA, "Zahmanova, G.G., Mazalovska, M., Takova, K.H., Toneva, V.T., Minkov, I.N., Mardanova, E.S., Ravin, N.V., and Lomonossoff, G.P. (2020). Rapid High-Yield Transient Expression of Swine Hepatitis E ORF2 Capsid Proteins in Nicotiana benthamiana Plants and Production of Chimeric Hepatitis E Virus-Like Particles Bearing the M2e Influenza Epitope. Plants, 9.", _x000D_
"Ponterio, E., Di Bartolo, I., Orrù, G., Liciardi, M., Ostanello, F., and Ruggeri, F.M. (2014). Detection of serum antibodies to hepatitis E virus in domestic pigs in Italy using a recombinant swine HEV capsid protein. BMC Vet. Res., 10.", NA))</t>
  </si>
  <si>
    <t>ani10091521</t>
  </si>
  <si>
    <t>list(DOI = c("10.13039/100010661", "10.13039/501100003336"), name = c("Horizon 2020 Framework Programme", "Bulgarian National Science Fund"), doi.asserted.by = c("publisher", "publisher"), award = c("PlantaSYST 739582", "DNTC/Russia 02-6"), id.id = c("10.13039/100010661", "10.13039/501100003336"), id.id.type = c("DOI", "DOI"), id.asserted.by = c("publisher", "publisher"))</t>
  </si>
  <si>
    <t>list(date = "2020-08-28", content.version = "vor", delay.in.days = 0, URL = "https://creativecommons.org/licenses/by/4.0/")</t>
  </si>
  <si>
    <t>Antonie van Leeuwenhoek</t>
  </si>
  <si>
    <t>2007-09-03</t>
  </si>
  <si>
    <t>10.1007/s10482-007-9154-6</t>
  </si>
  <si>
    <t>0003-6072,1572-9699</t>
  </si>
  <si>
    <t>2007-03-15</t>
  </si>
  <si>
    <t>285-288</t>
  </si>
  <si>
    <t>Prevalence of Campylobacter spp. in poultry and poultry products for sale on the Bulgarian retail market</t>
  </si>
  <si>
    <t>list(given = c("Todor", "Ivan", "Christian", "Viktoria"), family = c("Stoyanchev", "Vashin", "Ring", "Atanassova"), sequence = c("first", "additional", "additional", "additional"))</t>
  </si>
  <si>
    <t>list(URL = c("http://link.springer.com/content/pdf/10.1007/s10482-007-9154-6.pdf", "http://link.springer.com/article/10.1007/s10482-007-9154-6/fulltext.html", "http://link.springer.com/content/pdf/10.1007/s10482-007-9154-6"), content.type = c("application/pdf", "text/html", "unspecified"), content.version = c("vor", "vor", "vor"), intended.application = c("text-mining", "text-mining", "similarity-checking"))</t>
  </si>
  <si>
    <t>list(key = c("9154_CR1", "9154_CR2", "9154_CR3", "9154_CR4", "9154_CR5", "9154_CR6", "9154_CR7", "9154_CR8", "9154_CR9", "9154_CR10", "9154_CR11", "9154_CR12", "9154_CR13", "9154_CR14", "9154_CR15", "9154_CR16", "9154_CR17", "9154_CR18", "9154_CR19", "9154_CR20", "9154_CR21", "9154_CR22", "9154_CR23", "9154_CR24", "9154_CR25"), doi.asserted.by = c("crossref", "crossref", "crossref", "crossref", "crossref", "crossref", "crossref", "crossref", NA, "crossref", NA, "crossref", "crossref", "crossref", _x000D_
"crossref", "crossref", "crossref", "crossref", "crossref", "crossref", "crossref", "crossref", "crossref", "crossref", "crossref"), first.page = c("19", "7103", "35", "88", "326", "165", "538", "285", "51", "206", NA, "1654", "1609", "703", "928", "1326", "1720", "353", "211", "1712", "226", "23", "735", "315", "652"), DOI = c("10.1007/s15010-002-3088-8", "10.1128/AEM.70.12.7103-7109.2004", "10.1016/0168-1605(96)01102-6", "10.1128/AEM.44.1.88-92.1982", "10.4315/0362-028X-58.3.326", "10.1016/S0168-1605(01)00638-9", _x000D_
"10.4315/0362-028X-64.4.538", "10.1086/381598", NA, "10.1080/01652176.1994.9694450", NA, "10.4315/0362-028X-63.12.1654", "10.4315/0362-028X-61.12.1609", "10.1046/j.1365-2672.1998.00397.x", "10.4315/0362-028X-69.4.928", "10.4315/0362-028X-65.8.1326", "10.4315/0362-028X-66.9.1720", "10.1017/S0950268803008355", "10.1016/S0168-1605(99)00015-X", "10.4315/0362-028X-65.11.1712", "10.1016/j.ijfoodmicro.2005.12.007", "10.1017/S0950268802007914", "10.4315/0362-028X-62.7.735", "10.1016/0168-1605(96)01166-X", _x000D_
"10.4315/0362-028X-66.4.652"), volume = c("31", "70", "32", "44", "58", "72", "64", "38", "19", "4", NA, "63", "61", "84", "69", "65", "66", "130", "47", "65", "108", "130", "62", "33", "66"), author = c("F Allerberger", "S Bhaduri", "E Berndtson", "LC Blankenship", "FL Bryan", "C Dominguez", "J Dufrenne", "CR Friedman", "G Giacoboni", "WF Jacobs-Reitsma", NA, "JM Kramer", "A Lee", "RH Madden", "RJ Meldrum", "JE Moore", "MT Musgrove", "J Neimann", "K Ono", "P Padungtod", "H Rosenquist", "NJ Stern", _x000D_
"M Uyttendaele", "F Zanetti", "T Zhao"), year = c("2003", "2004", "1996", "1982", "1995", "2002", "2001", "2004", "1999", "1994", NA, "2000", "1998", "1998", "2006", "2002", "2003", "2003", "1999", "2002", "2006", "2003", "1999", "1996", "2003"), unstructured = c("Allerberger F, Al-Jazrewi N, Kreidl P, Dierich MP, Feierl G, Hein I, Wagner M (2003) Barbequed chicken causing a multi-state outbreak of Campylobacter jejuni enteritis. Infection 31:19–23", "Bhaduri S, Cottrell B (2004) Survival of cold-stressed Campylobacter jejuni on ground chicken and chicken skin during frozen storage. Appl Environ Microbiol 70:7103–7109", _x000D_
"Berndtson E, Danielsson-Tham ML, Engvall A (1996) Campylobacter incidence on a chicken farm and the spreads of Campylobacter during the slaughter process. Int J Food Microbiol 32:35–47", "Blankenship LC, Craven SE (1982) Campylobacter jejuni survival in chicken meat as a function of temperature. Appl Environ Microbiol 44:88–92", "Bryan FL, Doyle P (1995) Health risk and consequences of Salmonella and Campylobacter jejuni in raw poultry. J Food Prot 58:326–344", "Dominguez C, Gomez I, Zumalacarregui J (2002) Prevalence of Salmonella and Campylobacter in retail chicken meat in Spain. Int J Food Microbiol 72:165–168", _x000D_
"Dufrenne J, Ritmeerster W, Delfgou-van Asch E, van Leusden F, de Jonge R (2001) Quantification of the contamination of chicken and chicken products in the Netherlands with Salmonella and Campylobacter. J Food Prot 64:538–541", "Friedman CR, Hoekstra RM, Samuel M, Marcus R, Bender J, Shiferaw B, Reddy S, Ahuja SD, Helfrick DL, Hardnett F, Carter M, Anderson B, Tauxe RV (2004) Risk factors for sporadic Campylobacter infection in the United States: a case-control study in FoodNet sites. Clin Infect Dis 38:285–296", _x000D_
"Giacoboni G, Puchuri MC, Cerda R (1999) Thermotolerant Campylobacter in carcasses and retail poultry parts from different market places in La Plata city (Argentina). Analecta Vet 19:51–54", "Jacobs-Reitsma WF, Koenraad PM, Bolder NM, Mulder RW (1994) In vitro susceptibility of Campylobacter and Salmonella isolates from broilers to quinolones, ampicillin, tetracycline and erythromycin. Vet Qart 4:206–208", "Jacobs-Reitsma W (2000) Campylobacter in the food supply. In: Nachamkin I, Blaser MJ (eds) Campylobacter, 2nd edn. Am Soc Microbiol, Washington, D.C. pp 211–138", _x000D_
"Kramer JM, Frost JA, Bolton FJ, Wareing DR (2000) Campylobacter contamination of raw meat and poultry at retail sale: identification of multiple types and comparison with isolates from human infection. J Food Prot 63:1654–1659", "Lee A, Smith SC, Coloe PJ (1998) Survival and growth of Campylobacter jejuni after artifical inoculation onto chicken skin as a function of temperature and packaging conditions. J Food Prot 61:1609–1614", "Madden RH, Moran L, Scates P (1998) Frequency of occurrence of Campylobacter spp. in red meats and poultry in Northern Ireland and their subsequent subtyping using polymerase chain reaction-restriction fragment length polymorphism and the random amplified polymorphic DNA method. J Appl Microbiol 84:703–708", _x000D_
"Meldrum RJ, Smith RMM, Wilson IG (2006) Three-year surveillance program examining the prevalence of Campylobacter and Salmonella in whole retail raw chicken. J Food Prot 69:928–931", "Moore JE, Wilson TS, Wareing DR, Humphrey TJ, Murphy G (2002) Prevalence of thermophilic Campylobacter in ready-to-eat foods and raw poultry in Northern Ireland. J Food Prot 65:1326–1328", "Musgrove MT, Cox NA, Berrang ME, Harrison MA (2003) Comparison of weep and carcass rinses for recovery of Campylobacter from retail broiler carcasses. J Food Prot 66:1720–1723", _x000D_
"Neimann J, Engberg J, Molbak K, Wegener HC (2003) A case-control study of risk factors for sporadic Campylobacter infections in Denmark. Epidemiol Infect 130: 353–356", "Ono K, Yamamoto K (1999) Contamination of meat with Campylobacter jejuni in Saitama, Japan. Int J Food Microbiol 47:211–219", "Padungtod P, Hanson R, Wilson DL, Bell J, Linz JE, Kaneene JB (2002) Identification of Campylobacter jejuni isolates from cloacal and carcass swabs of chickens in Thailand by a 5′ nuclease fluorogenic polimerase chane reaction assay. J Food Prot 65:1712–1716", _x000D_
"Rosenquist H, Sommer HM, Nielsen NL, Christensen BB (2006) The effect of slaughter operations on the contamination of chicken carcasses with thermotolerant Campyolobacter. Int J Food Microbiol 108:226–232", "Stern NJ, Hiett KL, Alfredsson GA, Kristinsson KG, Reiersen J, Hardadottir H, Briem H, Gunnarsson E, Georgsson F, Lowman R, Lammerding AM, Paoli GM, Musgrove MT (2003) Campylobacter spp. in Icelandic poultry operations and human disease. Epidemiol Infect 130:23–32", "Uyttendaele M, Troy PD, Debevere J (1999) Incidence of Salmonella, Campylobacter jejuni, Campylobacter coli and Listeria monocytogenes in poultry carcasses and different types of poultry products for sale on the Belgian retail market. J Food Prot 62:735–740", _x000D_
"Zanetti F, Varoli O, Stampi S, Luca GD (1996) Prevalence of thermophilic Campylobacter and Arcobacter butzleri in food of animal origin. Int J Food Microbiol 33:315–321", "Zhao T, Ezeike OI, Doyle MP, Hung Y-C, Howell RS (2003) Reduction of Campylobacter jejuni on poultry by low-temperature treatment. J Food Prot 66:652–655"), journal.title = c("Infection", "Appl Environ Microbiol", "Int J Food Microbiol", "Appl Environ Microbiol", "J Food Prot", "Int J Food Microbiol", "J Food Prot", "Clin Infect Dis", _x000D_
"Analecta Vet", "Vet Qart", NA, "J Food Prot", "J Food Prot", "J Appl Microbiol", "J Food Prot", "J Food Prot", "J Food Prot", "Epidemiol Infect", "Int J Food Microbiol", "J Food Prot", "Int J Food Microbiol", "Epidemiol Infect", "J Food Prot", "Int J Food Microbiol", "J Food Prot"))</t>
  </si>
  <si>
    <t>9154</t>
  </si>
  <si>
    <t>list(date = "2007-03-15", content.version = "tdm", delay.in.days = 0, URL = "http://www.springer.com/tdm")</t>
  </si>
  <si>
    <t>Food Control</t>
  </si>
  <si>
    <t>10.1016/j.foodcont.2014.03.044</t>
  </si>
  <si>
    <t>0956-7135</t>
  </si>
  <si>
    <t>72-77</t>
  </si>
  <si>
    <t>Prevalence and counts of Campylobacter spp. in poultry meat at retail level in Estonia</t>
  </si>
  <si>
    <t>list(given = c("Mihkel", "Kristi", "Kadrin", "Toomas", "Jelena", "Arvo", "Kaisa", "Kaspars", "Darja", "Ari", "Marja-Liisa", "Mati"), family = c("Mäesaar", "Praakle", "Meremäe", "Kramarenko", "Sõgel", "Viltrop", "Muutra", "Kovalenko", "Matt", "Hörman", "Hänninen", "Roasto"), sequence = c("first", "additional", "additional", "additional", "additional", "additional", "additional", "additional", "additional", "additional", "additional", "additional"))</t>
  </si>
  <si>
    <t>list(URL = c("https://api.elsevier.com/content/article/PII:S0956713514001698?httpAccept=text/xml", "https://api.elsevier.com/content/article/PII:S0956713514001698?httpAccept=text/plain"), content.type = c("text/xml", "text/plain"), content.version = c("vor", "vor"), intended.application = c("text-mining", "text-mining"))</t>
  </si>
  <si>
    <t>list(key = c("10.1016/j.foodcont.2014.03.044_bib1", "10.1016/j.foodcont.2014.03.044_bib2", "10.1016/j.foodcont.2014.03.044_bib3", "10.1016/j.foodcont.2014.03.044_bib4", "10.1016/j.foodcont.2014.03.044_bib5", "10.1016/j.foodcont.2014.03.044_bib6", "10.1016/j.foodcont.2014.03.044_bib7", "10.1016/j.foodcont.2014.03.044_bib8", "10.1016/j.foodcont.2014.03.044_bib9", "10.1016/j.foodcont.2014.03.044_bib10", "10.1016/j.foodcont.2014.03.044_bib11", "10.1016/j.foodcont.2014.03.044_bib12", "10.1016/j.foodcont.2014.03.044_bib13", _x000D_
"10.1016/j.foodcont.2014.03.044_bib14", "10.1016/j.foodcont.2014.03.044_bib15", "10.1016/j.foodcont.2014.03.044_bib16", "10.1016/j.foodcont.2014.03.044_bib17", "10.1016/j.foodcont.2014.03.044_bib18", "10.1016/j.foodcont.2014.03.044_bib19", "10.1016/j.foodcont.2014.03.044_bib20", "10.1016/j.foodcont.2014.03.044_bib21", "10.1016/j.foodcont.2014.03.044_bib22", "10.1016/j.foodcont.2014.03.044_bib23", "10.1016/j.foodcont.2014.03.044_bib24", "10.1016/j.foodcont.2014.03.044_bib25", "10.1016/j.foodcont.2014.03.044_bib26", _x000D_
"10.1016/j.foodcont.2014.03.044_bib27"), doi.asserted.by = c("crossref", NA, NA, NA, "crossref", "crossref", "crossref", "crossref", NA, NA, NA, "crossref", "crossref", "crossref", NA, NA, "crossref", "crossref", "crossref", "crossref", "crossref", "crossref", "crossref", "crossref", NA, "crossref", "crossref"), first.page = c("54", "207", "9", NA, "1503", "2105", "2090", "3129", "3547", NA, "211", "18", "992", "237", NA, NA, "151", "908", "188", "S116", "238", "272", "440", "116", "61", "255", "4744"_x000D_
), DOI = c("10.1016/j.ijfoodmicro.2006.07.011", NA, NA, NA, "10.2903/j.efsa.2013.3129", "10.2903/j.efsa.2011.2105", "10.2903/j.efsa.2011.2090", "10.2903/j.efsa.2010.1503", NA, NA, NA, "10.1016/j.anaerobe.2008.09.001", "10.1016/j.fm.2010.06.004", "10.1016/j.ijfoodmicro.2007.01.006", NA, NA, "10.1016/S0168-1605(02)00027-2", "10.1016/j.fm.2008.05.010", "10.1016/j.foodcont.2012.06.022", "10.1016/j.ijfoodmicro.2010.06.024", "10.1136/jnnp.2010.237040", "10.1016/j.foodcont.2009.05.016", "10.3109/07853890009002018", _x000D_
"10.1016/j.ijfoodmicro.2008.06.018", NA, "10.1292/jvms.71.255", "10.1128/JCM.40.12.4744-4747.2002"), article.title = c("Campylobacter spp. contamination of chicken carcasses during processing in relation to flock colonisation", "A further study of the epidemiology of Campylobacter jejuni infections", "Occurrence and numbers of Campylobacter spp. on wings and drumsticks of broiler chickens at the retail level in Lithuania", NA, "Analysis of the baseline survey on the prevalence of Campylobacter in broiler batches and of Campylobacter and Salmonella on broiler carcasses in the EU, 2008. EFSA Scientific Report", _x000D_
"Scientific opinion on Campylobacter in broiler meat production: control options and performance objectives and/or targets at different stages of the food chain", "The European Union summary report on trends and sources of zoonoses, zoonotic agents and food-borne outbreaks in 2009", "The European Union summary report on trends and sources of zoonoses, zoonotic agents and food-borne outbreaks in 2011", "The European Union summary report on trends and sources of zoonoses, zoonotic agents and food-borne outbreaks in 2011", _x000D_
NA, "Bacteremia and endarteritis cases secondary to Campylobacter spp. in a metropolitan hospital: our experience along a quarter of a century", "Incidence and ecology of Campylobacter jejuni and coli in animals", "Prevalence of and risk factors for Campylobacter spp. contamination", "Campylobacters as zoonotic pathogens: a food production perspective", NA, NA, "Prevalence and numbers of Salmonella and Campylobacter spp. on raw, whole chickens in relation to sampling methods", "PCR assay for the detection of Campylobacter in marinated and non-marinated poultry products", _x000D_
"High occurrence of Campylobacter spp. in Latvian broiler chicken production", "Evidence of broiler meat contamination with post-disinfection strains of Campylobacter jejuni from slaughterhouse", "Does Campylobacter jejuni infection elicit axonal or demyelinating Guillain–Barré syndrome, or both?", "The occurrence of Campylobacter spp. in Estonian broiler chicken production in 2002–2007", "Campylobacters: the most common bacterial enteropathogens in the Nordic countries", "The effect of Campylobacter numbers in ceaca on the contamination of broiler carcasses with Campylobacter", _x000D_
"Prevalence of Campylobacter in raw chicken meat of Estonian origin", "Campylobacter contamination in retail poultry meats and by-products in the world: a literature survey", "Colony multiplex PCR assay for identification and differentiation of Campylobacter jejuni, C. coli, C. lari, C. upsaliensis, and C. fetus subsp. fetus"), volume = c("113", "103", "72", NA, "8", "9", "9", "11", "12", NA, "28", "15", "27", "117", NA, NA, "76", "25", "29", "145", "82", "21", "32", "127", "56", "71", "40"), author = c("Allen", _x000D_
"Brieseman", "Bunevičienė", "EFSA European Food Safety Authority", "EFSA European Food Safety Authority", "EFSA European Food Safety Authority", "EFSA European Food Safety Authority", "EFSA European Food Safety Authority", "EFSA European Food Safety Authority", "FAO/WHO", "Fica", "Horrocks", "Hue", "Humphrey", "ISO 10272-1", "ISO 10272-2", "Jørgensen", "Katzav", "Kovalenko", "Kudirkiene", "Kuwabara", "Meremäe", "Rautelin", "Reich", "Roasto", "Suzuki", "Wang"), year = c("2007", "1990", "2010", _x000D_
"2009", "2010", "2011", "2011", "2013", "2014", "2001", "2011", "2009", "2010", "2007", "2006", "2006", "2002", "2008", "2013", "2011", "2011", "2010", "2000", "2008", "2005", "2009", "2002"), journal.title = c("International Journal of Food Microbiology", "New Zealand Medical Journal", "Veterinarija ir Zootechnika", NA, "EFSA Journal 2010", "EFSA Journal 2011", "EFSA Journal 2011", "EFSA Journal 2013", "EFSA Journal 2014", NA, "Revista chilena de infectología", "Anaerobe", "Food Microbiology", _x000D_
"International Journal of Food Microbiology", NA, NA, "International Journal of Food Microbiology", "Food Microbiology", "Food Control", "International Journal of Food Microbiology", "Journal of Neurology, Neurosurgery &amp; Psychiatry", "Food Control", "Annals of Medicine", "International Journal of Food Microbiology", "Archiv für Lebensmittelhygiene", "Journal of Veterinary Medicine and Science", "Journal of Clinical Microbiology"), series.title = c(NA, NA, NA, "Assessing health benefits of controlling Campylobacter in the food chain", _x000D_
NA, NA, NA, NA, NA, "Hazard identification, exposure assessment and hazard characterization of Campylobacter spp. in broiler chickens and Vibrio spp. in seafood, a joint FAO/WHO expert consultation", NA, NA, NA, NA, "Microbiology of food and animal feeding stuffs — Horizontal method for detection and enumeration of Campylobacter spp. Part 1: Detection method", "Microbiology of food and animal feeding stuffs — Horizontal method for detection and enumeration of Campylobacter spp. Part 2: Colony-count technique", _x000D_
NA, NA, NA, NA, NA, NA, NA, NA, NA, NA, NA), isbn.type = c(NA, NA, NA, "print", NA, NA, NA, NA, NA, NA, NA, NA, NA, NA, NA, NA, NA, NA, NA, NA, NA, NA, NA, NA, NA, NA, NA), ISBN = c(NA, NA, NA, "http://id.crossref.org/isbn/9789291991341", NA, NA, NA, NA, NA, NA, NA, NA, NA, NA, NA, NA, NA, NA, NA, NA, NA, NA, NA, NA, NA, NA, NA), issue = c(NA, NA, NA, NA, "03", "4", "3", "4", "2", NA, NA, NA, NA, NA, NA, NA, NA, NA, NA, NA, NA, NA, NA, NA, "3", NA, "12"))</t>
  </si>
  <si>
    <t>S0956713514001698</t>
  </si>
  <si>
    <t>list(value = c("Elsevier", "Prevalence and counts of Campylobacter spp. in poultry meat at retail level in Estonia", "Food Control", "https://doi.org/10.1016/j.foodcont.2014.03.044", "article", "Copyright © 2014 Elsevier Ltd. All rights reserved."), name = c("publisher", "articletitle", "journaltitle", "articlelink", "content_type", "copyright"), label = c("This article is maintained by", "Article Title", "Journal Title", "CrossRef DOI link to publisher maintained version", "Content Type", "Copyright"_x000D_
))</t>
  </si>
  <si>
    <t>Foods</t>
  </si>
  <si>
    <t>10.3390/foods8030111</t>
  </si>
  <si>
    <t>2304-8158</t>
  </si>
  <si>
    <t>2019-03-26</t>
  </si>
  <si>
    <t>111</t>
  </si>
  <si>
    <t>Prevalence of Campylobacter spp. in Poultry in Three Spanish Farms, A Slaughterhouse and A Further Processing Plant</t>
  </si>
  <si>
    <t>&lt;jats:p&gt;The present study was conducted to investigate the prevalence of Campylobacter spp. in a selection of poultry flocks and the corresponding broiler carcasses as well as the possible impact of contamination during slaughter and processing. Samples of the same flock at different ages in three farms (A, B and C) were taken for the determination of Campylobacter spp. The same broiler flocks were examined at different stages of one slaughterhouse and at a further processing plant. The slaughterhouse environment and processing equipment were sampled. Campylobacter spp. was not detected in 7 and 14-day-old broilers in any of the three farms studied. However, Campylobacter spp. was detected in 35 and 42-day-old broilers at two farms (Farm A and B). This pathogen was detected in both dirty and clean transport crates, in scalding water, and on the defeathering machine and the working table at the end of the working day, but not at the beginning. After defeathering, Campylobacter spp. was detected in all of the sampled carcasses. Campylobacter spp. was detected in all of the carcasses and the poultry meat portion samples from Farm C, although it was not detected at the farm level. This suggests that Campylobacter spp. infected flocks may be a source of these bacteria in the corresponding carcasses, but a cross-contamination during the transportation and slaughter process is also very important.&lt;/jats:p&gt;</t>
  </si>
  <si>
    <t>list(given = c("Iratxe", "Elena"), family = c("Perez-Arnedo", "Gonzalez-Fandos"), sequence = c("first", "additional"), affiliation.name = c("Food Technology Department, CIVA Research Center, University of La Rioja, 26006 La Rioja, Spain", "Food Technology Department, CIVA Research Center, University of La Rioja, 26006 La Rioja, Spain"))</t>
  </si>
  <si>
    <t>list(URL = "https://www.mdpi.com/2304-8158/8/3/111/pdf", content.type = "unspecified", content.version = "vor", intended.application = "similarity-checking")</t>
  </si>
  <si>
    <t>list(key = c("ref_1", "ref_2", "ref_3", "ref_4", "ref_5", "ref_6", "ref_7", "ref_8", "ref_9", "ref_10", "ref_11", "ref_12", "ref_13", "ref_14", "ref_15", "ref_16", "ref_17", "ref_18", "ref_19", "ref_20", "ref_21", "ref_22", "ref_23", "ref_24", "ref_25", "ref_26", "ref_27", "ref_28", "ref_29", "ref_30", "ref_31", "ref_32", "ref_33", "ref_34", "ref_35", "ref_36", "ref_37", "ref_38", "ref_39", "ref_40", "ref_41", "ref_42", "ref_43", "ref_44", "ref_45", "ref_46", "ref_47", "ref_48", "ref_49", "ref_50"_x000D_
), doi.asserted.by = c("crossref", "crossref", "crossref", "crossref", "crossref", "crossref", "crossref", "crossref", "crossref", NA, "crossref", NA, "crossref", "crossref", "crossref", "crossref", "crossref", "crossref", "crossref", "crossref", "crossref", "crossref", "crossref", "crossref", "crossref", "crossref", NA, "crossref", "crossref", "crossref", "crossref", "crossref", "crossref", "crossref", "crossref", "crossref", "crossref", "crossref", "crossref", "crossref", "crossref", "crossref", _x000D_
"crossref", "crossref", "crossref", "crossref", "crossref", "crossref", "crossref", "crossref"), unstructured = c("EFSA (2018). The European Union summary report on trends and sources of zoonoses, zoonotic agents and food-borne outbreaks in 2017. EFSA J., 16, 5500.", "EFSA (2011). Scientific Opinion on Campylobacter in broiler meat production: Control options and performance objectives and/or targets at different stages of the food chain. EFSA J., 9, 2105.", NA, NA, NA, NA, "EFSA (2017). The European Union summary report on trends and sources of zoonoses, zoonotic agents and food-borne outbreaks in 2016. EFSA J., 15, 5077.", _x000D_
"EFSA (2010). Analysis of the baseline survey on the prevalence of Campylobacter in broiler batches and of Campylobacter and Salmonella on broiler carcasses in the EU, 2008. Part A: Campylobacter and Salmonella prevalence estimates. EFSA J., 8, 1503.", NA, NA, NA, "ISO (2006). Microbiology of Food and Animal Feeding Stuffs. Horizontal Method for the Detection and Enumeration of Campylobacter spp. —Part 2: Colony Count Technique ISO/TS 10272-2, ISO.", NA, NA, NA, NA, NA, NA, NA, NA, NA, NA, NA, _x000D_
NA, NA, NA, "Sheppard, S.K. (2014). Epidemiology and control of Campylobacter in modern broiler production. Campylobacter Ecology and Evolution, Caister Academic Press.", NA, NA, NA, NA, NA, NA, NA, NA, NA, NA, NA, NA, NA, NA, NA, NA, NA, NA, NA, NA, NA, NA, NA), DOI = c("10.2903/j.efsa.2018.5500", "10.2903/j.efsa.2011.2105", "10.1046/j.1365-2672.2001.01358.x", "10.1017/S0950268812000982", "10.1016/j.sste.2012.06.001", "10.1111/1541-4337.12124", "10.2903/j.efsa.2017.5077", "10.2903/j.efsa.2010.1503", _x000D_
"10.1017/S0950268812000040", NA, "10.1111/jfpp.12637", NA, "10.1128/AEM.72.1.645-652.2006", "10.1128/AEM.69.8.4343-4351.2003", "10.1016/j.ijfoodmicro.2010.11.003", "10.1128/AEM.01388-10", "10.2307/1592708", "10.1016/j.ijfoodmicro.2008.06.018", "10.1016/j.prevetmed.2003.09.003", "10.3382/ps.2008-00132", "10.1111/j.1365-2672.2005.02781.x", "10.1111/j.1472-765X.2005.01751.x", "10.1017/S0950268802006830", "10.1016/j.ijfoodmicro.2007.01.006", "10.1016/j.fm.2016.11.018", "10.1017/S0950268898008899", NA, _x000D_
"10.1016/S0168-1605(99)00015-X", "10.1089/fpd.2008.0247", "10.1111/j.1863-2378.2009.01267.x", "10.1128/AEM.67.6.2636-2640.2001", "10.1016/j.ijfoodmicro.2006.07.011", "10.1016/j.ijfoodmicro.2008.03.030", "10.1016/j.ijfoodmicro.2014.11.004", "10.1016/j.fm.2015.03.007", "10.1016/j.ijfoodmicro.2010.06.024", "10.1515/pjvs-2015-0013", "10.4315/0362-028X-49.11.895", "10.1108/00070709210007746", "10.1016/j.ijfoodmicro.2014.07.024", "10.4315/0362-028X-64.6.770", "10.1007/s00284-014-0575-y", "10.4315/0362-028X-69.2.425", _x000D_
"10.4315/0362-028X-67.2.235", "10.1016/j.ijfoodmicro.2016.03.010", "10.1016/j.foodcont.2012.11.011", "10.1093/ps/86.6.1241", "10.1016/0168-1605(96)01102-6", "10.1016/j.fm.2016.10.028", "10.1016/j.fm.2010.11.003"), first.page = c(NA, NA, "96S", "1725", "311", "81", NA, NA, "2233", "171", "593", NA, "645", "4343", "475", "98", "732", "116", "35", "1987", "306", "280", "383", "237", "1", "57", NA, "211", "755", "e81", "2636", "54", "188", "25", "97", "116", "101", "895", "21", "128", "770", "240", "425", _x000D_
"235", "26", "279", "1241", "35", "232", "862"), article.title = c(NA, NA, "Poultry as a source of Campylobacter and related organisms", "Investigation of prevalence and risk factors for Campylobacter in broiler flocks at slaughter: Results from a UK survey", "The effect of presence of infected neighbouring farms for the Campylobacter infection status in Danish broiler farms", "Thermotolerant Campylobacter during Broiler Rearing: Risk Factors and Intervention", NA, NA, "The prevalence of Campylobacter spp. in broiler flocks y on broiler carcasses y the risk associated with highly contaminated carcasses", _x000D_
"Effect of propionic acid on Campylobacter jejuni attached to chicken skin during refrigerated storage", "Effect of malic acid on Campylobacter jejuni attached to chicken skin during refrigerated storage", NA, "Sources of Campylobacter spp. colonizing housed broiler flocks during rearing", "Sources of Campylobacter colonization in broiler chickens", "Prevalence y risk factors associated with Campylobacter infections in broiler flocks in Shiraz, southern Iran", "Longitudinal molecular epidemiological study of thermophilic campylobacters on one conventional broiler chicken farm", _x000D_
"Shedding and colonization of Campylobacter jejuni in broilers from day-of-hatch to slaughter age", "The effects of Campylobacter numbers in caeca on the contamination of broiler carcasses with Campylobacter", "Risk factors for the presence of Campylobacter spp. in Dutch broiler flocks", "Risk factors associated with the presence of Campylobacter species in Norwegian broiler flocks", "Use of systematic review to assist the development of Campylobacter control strategies in broilers", "No association between partial depopulation and Campylobacter spp. colonization of Dutch broiler flocks", _x000D_
"The seasonal distribution of Campylobacter infection in nine European countries and New Zealand", "Campylobacters as zoonotic pathogens: A food production perspective", "Evaluating and improving terminal hygiene practices on broiler farms to prevent Campylobacter cross-contamination between flocks", "Reduction of Campylobacter infections in broiler flocks by application of hygiene measures", NA, "Contamination of meat with Campylobacter jejuni in Saitama, Japan", "Novel approaches for Campylobacter control in poultry", _x000D_
"Campylobacter spp. in broiler flocks at farm level and the potential for cross-contamination during slaughter", "Changes in the carriage of Campylobacter strains by poultry carcasses during processing in abattoirs", "Campylobacter spp. contamination of chicken carcasses during processing in relation to flock colonization", "Recovery of Campylobacter jejuni from surfaces of poultry slaughterhouses after cleaning and disinfection procedures: Analysis of a potential source of carcass contamination", _x000D_
"Campylobacter carcass contamination throughout the slaughter process of Campylobacter-positive broiler batches", "Campylobacter jejuni contamination of broiler carcasses: Population dynamics and genetic profiles at slaughterhouse level", "Evidence of broiler meat contamination with post-disinfection strains of Campylobacter jejuni from slaughterhouse", "Poultry flocks as a source of Campylobacter contamination of broiler carcasses", "Campylobacter jejuni infection on poultry farms and its effect on poultry meat contamination during slaughtering", _x000D_
"Campylobacter jejuni: Some aspects of epidemiology, detection and control", "Quantitative effects of in-line operations on Campylobacter and Escherichia coli through two Australian broiler processing plants", "Survival y death of Salmonella typhimurium and Campylobacter jejuni in processing water y on chicken skin during poultry scalding and chilling", "Influence of process parameter on Campylobacter spp. Counts on poultry meat in a slaughterhouse environment", "Application of distilled white vinegar in the cloaca to counter the increase in Campylobacter numbers on broiler skin during feather removal", _x000D_
"Effect of intestinal content contamination on broiler carcass Campylobacter counts", "Identification of risk factors for Campylobacter contamination levels on broiler carcasses during the slaughter process", "Variation in Campylobacter distribution on different sites of broiler carcasses", "Effect of external or internal fecal contamination on numbers of bacteria on prechilled broiler carcasses", "Campylobacter incidence on a chicken farm and the spread of Campylobacter during the slaughter process", _x000D_
"Prevalence and quantification of thermophilic Campylobacter spp. In Italian retail poultry meat: Analysis of influencing factors", "Campylobacter contamination of broiler caeca and carcasses at the slaughterhouse and correlation with Salmonella contamination"), volume = c(NA, NA, "90", "140", "3", "14", NA, NA, "140", "18", "40", NA, "72", "69", "144", "77", "42", "127", "62", "87", "100", "4", "128", "117", "64", "121", NA, "47", "6", "57", "67", "113", "124", "194", "50", "145", "18", "49", "94", _x000D_
"188", "64", "69", "69", "67", "226", "32", "86", "32", "62", "28"), author = c(NA, NA, "Corry", "Lawes", "Chowdhury", "Robyn", NA, NA, "Powell", "Maya", "Maya", NA, "Bull", "Newell", "Hosseinzadeh", "Ridley", "Achen", "Reich", "Bouwknegt", "Lyngstad", "Adkin", "Russa", "Nylen", "Humphrey", "Battersby", "Tilburg", NA, "Ono", "Lin", "Ellerbroek", "Newell", "Allen", "Peyrat", "Seliwiorstow", "Gruntar", "Kudirkiene", "Wieczorek", "Genigoergis", "Humphrey", "Duffy", "Yang", "Lehner", "Berrang", "Berrang", _x000D_
"Seliwiorstow", "Bare", "Smith", "Berndtson", "Stella", "Hue"), year = c(NA, NA, "2001", "2012", "2012", "2015", NA, NA, "2012", "2015", "2016", NA, "2006", "2003", "2011", "2011", "1998", "2008", "2004", "2008", "2006", "2005", "2002", "2007", "2017", "1998", NA, "1999", "2009", "2010", "2001", "2007", "2008", "2015", "2015", "2011", "2015", "1986", "1992", "2014", "2001", "2014", "2006", "2004", "2016", "2013", "2007", "1996", "2017", "2011"), journal.title = c(NA, NA, "J. Appl. Microbiol. Symp. Suppl.", _x000D_
"Epidemiol. Infect.", "Spatial Spatio-temporal Epidemiol.", "Compr. Rev. Food Sci. Food Saf.", NA, NA, "Epidemiol. Infect.", "Int. Microbiol.", "J. Food Process. Preserv.", NA, "Appl. Environ. Microbiol.", "Appl. Environ. Microbiol.", "Int. J. Food Microbiol.", "Appl. Environ. Microbiol.", "Avian Dis.", "Int. J. Food Microbiol.", "Prev. Vet. Med.", "Poult. Sci.", "J. Appl. Microbiol.", "Lett. Appl. Microbiol.", "Epidemiol. Infect.", "Int. J. Food Microbiol.", "Food Microbiol.", "Epidemiol. Infect.", _x000D_
NA, "Int. J. Food Microbiol.", "Foodborne Pathogens Dis.", "Zoonoses Public Health", "Appl. Environ. Microbiol.", "Int. J. Food Microbiol.", "Int. J. Food Microbiol.", "Int. J. Food Microbiol.", "Food Microbiol.", "Int. J. Food Microbiol.", "Pol. J Vet. Sci.", "J. Food Prot.", "Br. Food J.", "Int. J. Food Microbiol.", "J. Food Prot.", "Curr. Microbiol.", "J. Food Prot.", "J. Food Prot.", "Int. J. Food Microbiol.", "Food Control.", "Poult. Sci.", "Int. J. Food Microbiol.", "Food Microbiol.", "Food Microbiol."_x000D_
))</t>
  </si>
  <si>
    <t>foods8030111</t>
  </si>
  <si>
    <t>list(name = "University of La Rioa", award = "REGI2018/06")</t>
  </si>
  <si>
    <t>list(date = "2019-03-26", content.version = "vor", delay.in.days = 0, URL = "https://creativecommons.org/licenses/by/4.0/")</t>
  </si>
  <si>
    <t>10.4315/0362-028x-72.9.1830</t>
  </si>
  <si>
    <t>1830-1835</t>
  </si>
  <si>
    <t>Prevalence of Campylobacter spp. in Raw Retail Poultry on Sale in Northern Ireland</t>
  </si>
  <si>
    <t>https://doi.org/10.4315/0362-028x-72.9.1830</t>
  </si>
  <si>
    <t>list(given = c("Lynn", "Pam", "Robert H."), family = c("Moran", "Scates", "Madden"), sequence = c("first", "additional", "additional"))</t>
  </si>
  <si>
    <t>list(URL = c("https://api.elsevier.com/content/article/PII:S0362028X22004793?httpAccept=text/xml", "https://api.elsevier.com/content/article/PII:S0362028X22004793?httpAccept=text/plain", "http://meridian.allenpress.com/jfp/article-pdf/72/9/1830/1681878/0362-028x-72_9_1830.pdf", "http://meridian.allenpress.com/jfp/article-pdf/72/9/1830/1681878/0362-028x-72_9_1830.pdf"), content.type = c("text/xml", "text/plain", "application/pdf", "unspecified"), content.version = c("vor", "vor", "vor", "vor"), intended.application = c("text-mining", _x000D_
"text-mining", "syndication", "similarity-checking"))</t>
  </si>
  <si>
    <t>list(key = c("p_1", "p_2", "p_3", "p_4", "p_5", "p_6", "p_7", "p_8", "p_9", "p_10", "p_11", "p_12", "p_13", "p_14", "p_15", "p_16", "p_17", "p_18", "p_19", "p_20", "p_21", "p_22", "p_23", "p_24", "p_25", "p_26", "p_27", "p_28", "p_29", "p_30", "p_31", "p_32", "p_33", "p_35", "p_36", "p_37", "p_38", "p_39", "p_40", "p_42", "p_43", "p_44", "p_45", "p_46", "p_47", "p_48", "p_49", "p_50", "p_51", "p_52", "p_53", "p_54", "p_55", "p_56", "p_57", "p_58", "p_59", "p_60", "p_61"), volume.title = c("UK-wide survey of Salmonella and campylobacter contamination of fresh and frozen chicken on retail sale", _x000D_
"Second report on Campylobacter. Advisory Committee on the Microbiological Safety of Food", "Strategic plan 2005-2010. Putting consumers first", NA, "Trends and sources of zoonoses, zoonotic agents and antimicrobial resistance in the European Union", NA, NA, NA, NA, NA, NA, NA, NA, NA, NA, NA, NA, NA, NA, NA, NA, NA, NA, NA, NA, NA, NA, NA, NA, NA, NA, NA, NA, NA, NA, NA, NA, NA, NA, NA, NA, NA, NA, NA, NA, NA, NA, NA, NA, NA, NA, NA, NA, NA, NA, NA, NA, NA, NA), author = c("Anonymous", "Anonymous", _x000D_
"Anonymous", "Anonymous", "Anonymous", "Atanassova V.", "Bastyns K.", "Bohaychuk V. M.", "Bolton F. J.", "Bolton F. J.", "Eifert J. D.", "Elson R.", "Engberg J.", "Forbes K. J.", "Gellynck X.", "Ghafir Y.", "Gormley F. J.", "Habib I.", "Hamedy A.", "Harrington C. S.", "Harrington C. S.", "Houf K.", "Humphrey T.", "Kokotovic B.", "Kramer J. M.", "Lindmark H.", "Little C. L.", "Madden R. H.", "Manning L.", "McCrea B. A.", "Meldrum R. J.", "Moore J. E.", "Moran L.", "Newell D. G.", "Normand V.", "On S. L. W.", _x000D_
"On S. L. W.", "Oyarzabal O. A.", "Pacha R. E.", "Pearson A. D.", "Phillips C. A.", "Pointon A.", "Renz V.", "Richardson J. F.", "Rönner A.", "Sallam K. I.", "Savaşçi M.", "Scates P. J.", "Steinhauserova I.", NA, "Uyttendaele M.", "Vandamme P.", "Wang G.", "Wareing D. R. A.", "Wesley I. V.", "Whyte P.", "Willis W. L.", "Wright S. L.", "Zhao C."), first.page = c(NA, NA, NA, "2006", NA, "141", "353", "2176", "677", "760", "1898", "499", "286", "111", "479", "111", "383", "5483", "121", "1171", "2836", _x000D_
"89", "237", "77", "1654", "2902", "403", "115", "819", "136", "1937", "1326", "628", "2636", "396", "195", "161", "129", "80", "309", "83", "1123", "170", "206", "173", "1113", "244", "4658", "470", NA, "735", "88", "4744", "502", "2824", "111", "314", "1791", "5431"), volume = c(NA, NA, NA, "10272", NA, "49", "18", "69", "37", "65", "82", "96", "38", "47", "71", "116", "74", "74", "87", "49", "35", "193", "117", "173", "63", "69", "18", "42", "106", "85", "70", "65", "5", "67", "72", "48", "193", _x000D_
"69", "34", "63", "6", "71", "58", "91", "96", "18", "26", "69", "90", NA, "62", "41", "40", "92", "71", "95", "76", "71", "67"), year = c(NA, NA, NA, "2006", "2005", "2007", "1993", "2006", "1984", "2002", "2003", "2004", "2000", "2009", "2008", "2007", "2008", "2008", "2007", "1999", "1997", "2000", "2007", "1999", "2000", "2006", "2008", "2000", "2004", "2006", "2007", "2002", "2009", "2001", "2008", "1998", "2000", "2007", "1988", "2000", "1995", "2008", "2007", "2001", "2004", "2007", "2006", _x000D_
"2003", "2001", NA, "1999", "1991", "2002", "2002", "2005", "2004", "1997", "2008", "2001"), journal.title = c(NA, NA, NA, "BS EN ISO", NA, "FEMS Immunol. Med. Microbiol.", "Syst. Appl. Microbiol.", "J. Food Prot.", "J. Clin. Microbiol.", "J. Food Prot.", "Poult. Sci.", "J. Appl. Microbiol.", "J. Clin. Microbiol.", "J. Clin. Microbiol.", "J. Food Prot.", "Food Microbiol.", "Appl. Environ. Microbiol.", "Appl. Environ. Microbiol.", "Fleischwirtschaft", "Int. J. Syst. Bacteriol.", "J. Clin. Microbiol.", _x000D_
"FEMS Microbiol. Lett.", "Int. J. Food Microbiol.", "FEMS Microbiol. Lett.", "J. Food Prot.", "J. Food Prot.", "Int. J. Environ. Health Res.", "J. Microbiol. Methods", "Br. Food J.", "Poult. Sci.", "J. Food Prot.", "J. Food Prot.", "Lett. Appl. Microbiol.", "Appl. Environ. Microbiol.", "Can. J. Vet. Res.", "Int. J. Syst. Bacteriol.", "FEMS Microbiol. Lett.", "J. Microbiol. Methods", "Can. J. Microbiol.", "J. Food Prot.", "Technol.", "J. Food Prot.", "Arch. Lebensmittelhyg.", "J. Appl. Microbiol.", _x000D_
"Sweden. Int. J. Food Microbiol.", "Japan. Food Control", "J. Food Saf.", "Appl. Environ. Microbiol.", "J. Appl. Microbiol.", NA, "J. Food Prot.", "Int. J. Syst. Bacteriol.", "J. Clin. Microbiol.", "J. Appl. Microbiol.", "Appl. Environ. Microbiol.", "Ireland. Int. J. Food Microbiol.", "Poult. Sci.", "J. Food Prot.", "Appl. Environ. Microbiol."), doi.asserted.by = c(NA, NA, NA, NA, NA, "crossref", "crossref", "crossref", NA, "crossref", "crossref", "crossref", "crossref", "crossref", "crossref", "crossref", _x000D_
"crossref", "crossref", NA, "crossref", "crossref", "crossref", "crossref", "crossref", "crossref", "crossref", "crossref", "crossref", "crossref", "crossref", "crossref", "crossref", "crossref", "crossref", NA, "crossref", "crossref", "crossref", "crossref", "crossref", NA, "crossref", NA, "crossref", "crossref", "crossref", "crossref", "crossref", "crossref", NA, "crossref", "crossref", "crossref", "crossref", "crossref", "crossref", "crossref", "crossref", "crossref"), DOI = c(NA, NA, NA, NA, _x000D_
NA, "10.1111/j.1574-695X.2006.00180.x", "10.1016/S0723-2020(11)80427-3", "10.4315/0362-028X-69.9.2176", NA, "10.4315/0362-028X-65.5.760", "10.1093/ps/82.12.1898", "10.1111/j.1365-2672.2004.02203.x", "10.1128/JCM.38.1.286-291.2000", "10.1128/JCM.01731-08", "10.4315/0362-028X-71.3.479", "10.1016/j.ijfoodmicro.2006.12.012", "10.1128/AEM.01455-07", "10.1128/AEM.00161-08", NA, "10.1099/00207713-49-3-1171", "10.1128/JCM.35.9.2386-2392.1997", "10.1111/j.1574-6968.2000.tb09407.x", "10.1016/j.ijfoodmicro.2007.01.006", _x000D_
"10.1111/j.1574-6968.1999.tb13487.x", "10.4315/0362-028X-63.12.1654", "10.4315/0362-028X-69.12.2902", "10.1080/09603120802100220", "10.1016/S0167-7012(00)00183-4", "10.1108/00070700410561414", "10.1093/ps/85.1.136", "10.4315/0362-028X-70.8.1937", "10.4315/0362-028X-65.8.1326", "10.1111/j.1472-765X.2009.02581.x", "10.1128/AEM.67.6.2636-2640.2001", NA, "10.1099/00207713-48-1-195", "10.1111/j.1574-6968.2000.tb09419.x", "10.1016/j.mimet.2006.12.011", "10.1139/m88-015", "10.4315/0362-028X-63.3.309", NA, _x000D_
"10.4315/0362-028X-71.6.1123", NA, "10.1046/j.1365-2672.2001.01377.x", "10.1016/j.ijfoodmicro.2004.03.017", "10.1016/j.foodcont.2006.07.005", "10.1111/j.1745-4565.2006.00046.x", "10.1128/AEM.69.8.4658-4661.2003", "10.1046/j.1365-2672.2001.01267.x", NA, "10.4315/0362-028X-62.7.735", "10.1099/00207713-41-1-88", "10.1128/JCM.40.12.4744-4747.2002", "10.1046/j.1365-2672.2002.01552.x", "10.1128/AEM.71.6.2824-2831.2005", "10.1016/j.ijfoodmicro.2003.10.018", "10.1093/ps/76.2.314", "10.4315/0362-028X-71.9.1791", _x000D_
"10.1128/AEM.67.12.5431-5436.2001"), unstructured = c(NA, NA, NA, NA, NA, NA, NA, NA, NA, NA, NA, NA, NA, NA, NA, NA, NA, NA, NA, NA, NA, NA, NA, NA, NA, NA, NA, NA, NA, NA, NA, NA, NA, NA, NA, NA, NA, NA, NA, NA, NA, NA, NA, NA, NA, NA, NA, NA, NA, "Tauxe, R. V. 1992. Epidemiology of Campylobacter jejuni infection in the United States and other industrialized nations, p.9-19. In I. Nachamkin,M. J.Blaser, and L. S. Tompkins (ed.), Campylobacter jejuni: current status and future trends.ASM Press, Washington, DC.", _x000D_
NA, NA, NA, NA, NA, NA, NA, NA, NA))</t>
  </si>
  <si>
    <t>S0362028X22004793</t>
  </si>
  <si>
    <t>list(date = c("2009-09-01", "2022-12-01"), content.version = c("tdm", "vor"), delay.in.days = c(0, 4839), URL = c("https://www.elsevier.com/tdm/userlicense/1.0/", "http://www.elsevier.com/open-access/userlicense/1.0/"))</t>
  </si>
  <si>
    <t>list(value = c("Elsevier", "Prevalence of Campylobacter spp. in Raw Retail Poultry on Sale in Northern Ireland", "Journal of Food Protection", "https://doi.org/10.4315/0362-028X-72.9.1830", "simple-article", "Copyright © 2009 International Association for Food Protection. Published by Elsevier Inc. All rights reserved."), name = c("publisher", "articletitle", "journaltitle", "articlelink", "content_type", "copyright"), label = c("This article is maintained by", "Article Title", "Journal Title", _x000D_
"CrossRef DOI link to publisher maintained version", "Content Type", "Copyright"))</t>
  </si>
  <si>
    <t>British Poultry Science</t>
  </si>
  <si>
    <t>2014-07-04</t>
  </si>
  <si>
    <t>10.1080/00071668.2014.941788</t>
  </si>
  <si>
    <t>0007-1668,1466-1799</t>
  </si>
  <si>
    <t>452-459</t>
  </si>
  <si>
    <t>Prevalence of and risk factors for&lt;i&gt;Campylobacter&lt;/i&gt;colonisation in broiler flocks at the end of the rearing period in France</t>
  </si>
  <si>
    <t>list(given = c("V.", "M.", "M-J.", "S.", "S.", "S."), family = c("Allain", "Chemaly", "Laisney", "Rouxel", "Quesne", "Le Bouquin"), sequence = c("first", "additional", "additional", "additional", "additional", "additional"))</t>
  </si>
  <si>
    <t>list(URL = "http://www.tandfonline.com/doi/pdf/10.1080/00071668.2014.941788", content.type = "unspecified", content.version = "vor", intended.application = "similarity-checking")</t>
  </si>
  <si>
    <t>list(key = c("CIT0001", "CIT0002", "CIT0003", "CIT0004", "CIT0005", "CIT0006", "CIT0007", "CIT0008", "CIT0009", "CIT0010", "CIT0011", "CIT0012", "CIT0013", "CIT0014", "CIT0015", "CIT0016", "CIT0017", "CIT0018", "CIT0019", "CIT0020", "CIT0021", "CIT0022", "CIT0023", "CIT0024", "CIT0025", "CIT0026", "CIT0027", "CIT0028", "CIT0029", "CIT0030", "CIT0031", "CIT0032", "CIT0033"), doi.asserted.by = c("publisher", "crossref", NA, NA, NA, NA, "publisher", "publisher", "publisher", NA, NA, NA, "publisher", _x000D_
"publisher", "publisher", "publisher", "publisher", "publisher", "publisher", "publisher", NA, NA, "publisher", "publisher", NA, "publisher", "publisher", "publisher", "publisher", "publisher", NA, "publisher", "publisher"), DOI = c("10.1016/S1286-4579(99)80064-1", "10.7883/yoken.JJID.2008.327", NA, NA, NA, NA, "10.1016/j.ijfoodmicro.2010.11.003", "10.1093/ps/80.3.278", "10.2166/wh.2007.133", NA, NA, NA, "10.1016/j.prevetmed.2009.02.004", "10.1016/S0167-5877(00)00143-4", "10.1186/1297-9716-42-82", _x000D_
"10.1016/j.vetmic.2011.03.010", "10.1016/j.ijfoodmicro.2008.12.026", "10.1016/j.fm.2010.11.003", "10.1016/j.fm.2010.06.004", "10.1016/j.prevetmed.2007.02.001", NA, NA, "10.1016/j.prevetmed.2007.12.010", "10.1016/j.foodcont.2009.05.016", NA, "10.1016/S0167-5877(01)00220-3", "10.1128/AEM.00678-10", "10.1128/AEM.68.2.713-719.2002", "10.1017/S0043933909000324", "10.1637/0005-2086(2002)046[0730:ASOBPA]2.0.CO;2", NA, "10.1093/ps/80.6.817", "10.3201/eid1202.050936"), first.page = c(NA, "327", "4", "11", _x000D_
NA, "33", NA, NA, NA, NA, "99", "132", NA, NA, NA, NA, NA, NA, NA, NA, NA, NA, NA, NA, NA, NA, NA, NA, NA, NA, NA, NA, NA), volume = c(NA, "61", "238", "35", NA, "2010", NA, NA, NA, NA, "8", "8", NA, NA, NA, NA, NA, NA, NA, NA, NA, NA, NA, NA, NA, NA, NA, NA, NA, NA, NA, NA, NA), author = c(NA, "Abe T.", "Agreste", "Annan-Prah A.", NA, "Anonymous", NA, NA, NA, NA, "EFSA", "EFSA", NA, NA, NA, NA, NA, NA, NA, NA, "ISO 10272-1", "ISO/TS 10272-2", NA, NA, "Morris R.D.", NA, NA, NA, NA, NA, NA, NA, NA_x000D_
), year = c(NA, "2008", "2010", "1988", NA, "2010", NA, NA, NA, NA, "2010", "2010", NA, NA, NA, NA, NA, NA, NA, NA, "2006", "2006", NA, NA, "1995", NA, NA, NA, NA, NA, NA, NA, NA), journal.title = c(NA, "Japanese Journal of Infectious Diseases", "Agreste: la statistique agricole", "Zentralbl Veterinarmed B", NA, "Official Journal of the European Union", NA, NA, NA, NA, "EFSA Journal", "EFSA Journal", NA, NA, NA, NA, NA, NA, NA, NA, NA, NA, NA, NA, NA, NA, NA, NA, NA, NA, NA, NA, NA), unstructured = c(NA, _x000D_
NA, NA, NA, "Anonymous (2009)Bilan Annuel Du Réseau Sentinelles Janvier – Décembre 2008. (Paris,Réseau Sentinelles). p. 140.", NA, NA, NA, NA, "DEFRA (2009) Code of Practice for the prevention and control of rodent infestations on poultry farms. p. 48. Available from: http://archive.defra.gov.uk/foodfarm/farmanimal/diseases/atoz/zoonoses/documents/reports/salrodent.pdf.", NA, NA, NA, NA, NA, NA, NA, NA, NA, NA, NA, NA, NA, NA, NA, NA, NA, NA, NA, NA, "Vidal (2012)Le Dictionnaire. 88e edn. p. 256. (Paris, Du Vidal).", _x000D_
NA, NA), issue = c(NA, NA, NA, NA, NA, "276", NA, NA, NA, NA, NA, NA, NA, NA, NA, NA, NA, NA, NA, NA, NA, NA, NA, NA, NA, NA, NA, NA, NA, NA, NA, NA, NA), volume.title = c(NA, NA, NA, NA, NA, NA, NA, NA, NA, NA, NA, NA, NA, NA, NA, NA, NA, NA, NA, NA, "Microbiology of Food and Animal Feedings Stuffs – Horizontal Method for Detection and Enumeration of Campylobacter spp. Part 1: Detection Method", "Microbiology of Food and Animal Feedings Stuffs - Horizontal Method for Detection and Enumeration of Campylobacter spp. Part 2: Colony-count Technique", _x000D_
NA, NA, "Estimating the Incidence of Waterborne Infectious Disease Related to Drinking Water in the United States", NA, NA, NA, NA, NA, NA, NA, NA))</t>
  </si>
  <si>
    <t>2014-08-22</t>
  </si>
  <si>
    <t>http://dx.doi.org/10.1080/tandf_crossmark_01</t>
  </si>
  <si>
    <t>list(value = c("The publishing and review policy for this title is described in its Aims &amp; Scope.", "http://www.tandfonline.com/action/journalInformation?show=aimsScope&amp;journalCode=cbps20"), order = 1:2, name = c("peerreview_statement", "aims_and_scope_url"), label = c("Peer Review Statement", "Aim &amp; Scope"), URL = c(NA, "http://www.tandfonline.com/action/journalInformation?show=aimsScope&amp;journalCode=cbps20"))</t>
  </si>
  <si>
    <t>2001-07</t>
  </si>
  <si>
    <t>10.1016/s0167-5877(01)00220-3</t>
  </si>
  <si>
    <t>89-100</t>
  </si>
  <si>
    <t>Risk factors for Campylobacter spp. contamination in French broiler-chicken flocks at the end of the rearing period</t>
  </si>
  <si>
    <t>https://doi.org/10.1016/s0167-5877(01)00220-3</t>
  </si>
  <si>
    <t>list(given = c("J", "N", "M", "G"), family = c("Refrégier-Petton", "Rose", "Denis", "Salvat"), sequence = c("first", "additional", "additional", "additional"))</t>
  </si>
  <si>
    <t>list(URL = c("https://api.elsevier.com/content/article/PII:S0167587701002203?httpAccept=text/xml", "https://api.elsevier.com/content/article/PII:S0167587701002203?httpAccept=text/plain"), content.type = c("text/xml", "text/plain"), content.version = c("vor", "vor"), intended.application = c("text-mining", "text-mining"))</t>
  </si>
  <si>
    <t>list(issue = c("8", NA, NA, NA, NA, NA, NA, NA, NA, NA, NA, NA, NA, NA, NA, NA, NA, NA, NA, NA, NA, NA, NA, NA, NA, "2", NA, NA, NA, NA, NA, NA, NA, NA), key = c("10.1016/S0167-5877(01)00220-3_BIB1", "10.1016/S0167-5877(01)00220-3_BIB2", "10.1016/S0167-5877(01)00220-3_BIB3", "10.1016/S0167-5877(01)00220-3_BIB4", "10.1016/S0167-5877(01)00220-3_BIB5", "10.1016/S0167-5877(01)00220-3_BIB6", "10.1016/S0167-5877(01)00220-3_BIB7", "10.1016/S0167-5877(01)00220-3_BIB8", "10.1016/S0167-5877(01)00220-3_BIB9", _x000D_
"10.1016/S0167-5877(01)00220-3_BIB10", "10.1016/S0167-5877(01)00220-3_BIB11", "10.1016/S0167-5877(01)00220-3_BIB12", "10.1016/S0167-5877(01)00220-3_BIB13", "10.1016/S0167-5877(01)00220-3_BIB14", "10.1016/S0167-5877(01)00220-3_BIB15", "10.1016/S0167-5877(01)00220-3_BIB16", "10.1016/S0167-5877(01)00220-3_BIB17", "10.1016/S0167-5877(01)00220-3_BIB18", "10.1016/S0167-5877(01)00220-3_BIB19", "10.1016/S0167-5877(01)00220-3_BIB20", "10.1016/S0167-5877(01)00220-3_BIB21", "10.1016/S0167-5877(01)00220-3_BIB22", _x000D_
"10.1016/S0167-5877(01)00220-3_BIB23", "10.1016/S0167-5877(01)00220-3_BIB24", "10.1016/S0167-5877(01)00220-3_BIB25", "10.1016/S0167-5877(01)00220-3_BIB26", "10.1016/S0167-5877(01)00220-3_BIB27", "10.1016/S0167-5877(01)00220-3_BIB28", "10.1016/S0167-5877(01)00220-3_BIB29", "10.1016/S0167-5877(01)00220-3_BIB30", "10.1016/S0167-5877(01)00220-3_BIB31", "10.1016/S0167-5877(01)00220-3_BIB32", "10.1016/S0167-5877(01)00220-3_BIB33", "10.1016/S0167-5877(01)00220-3_BIB34"), doi.asserted.by = c("crossref", _x000D_
"crossref", "crossref", NA, "crossref", "crossref", "crossref", "crossref", "crossref", "crossref", "crossref", NA, "crossref", "crossref", "crossref", "crossref", NA, NA, NA, NA, "crossref", "crossref", "crossref", "crossref", NA, "crossref", NA, "crossref", "crossref", "crossref", "crossref", "crossref", "crossref", "crossref"), first.page = c("639", "57", "11", "364", "243", "167", "406", "221", "540", "209", "895", NA, "601", "1260", "413", "245", "305", "892", NA, NA, "777", "47", "339", "83", _x000D_
NA, "267", NA, "384", "153", "101", "9", "213", "463", "57"), DOI = c("10.1016/S1286-4579(99)80064-1", "10.2460/javma.1994.204.01.57", "10.1111/j.1439-0450.1988.tb00461.x", NA, "10.1016/S0167-5877(98)00095-6", "10.1016/0167-5877(95)01008-4", "10.1046/j.1472-765X.1999.00658.x", "10.1016/S0167-5877(96)01074-4", "10.1186/BF03548133", "10.1016/S0167-5877(00)00143-4", "10.4315/0362-028X-49.11.895", NA, "10.1017/S0950268800051025", "10.3382/ps.0731260", "10.1017/S0950268800052122", "10.1017/S0950268800056958", _x000D_
NA, NA, NA, NA, "10.1080/03079458408418574", "10.1016/S0928-8244(97)00049-7", "10.4315/0362-028X-46.4.339", "10.1016/S0924-2244(00)88968-2", NA, "10.1128/AAC.44.2.267-271.2000", NA, "10.2307/1590499", "10.1017/S002217240006592X", "10.1017/S0950268800054571", "10.1016/0168-1605(91)90044-P", "10.1016/S0923-2508(99)80038-2", "10.1017/S0950268800059124", "10.1017/S0950268898008899"), article.title = c("The effects of antibiotic usage in food animals on the development of antimicrobial resistance of importance for humans in Campylobacter and Escherichia coli", _x000D_
"Food and animal sources of human Campylobacter jejuni", "The mode of spread of Campylobacter jejuni/coli to broiler flocks", "The detection of Salmonella, Campylobacter jejuni and C. coli in fresh poultry", "Estimating relative risk of disease from outputs of logistic regression when the disease is not rare", "A 1-year epidemiological study of Campylobacter in 18 Swedish chickens farms", "Development of an m-PCR for simultaneous identification of Campylobacter jejuni and Campylobacter coli", "An overview of techniques for dealing with large numbers of independent variables in epidemiologic studies", _x000D_
"Colonization of broilers with Campylobacter in conventional broiler-chicken flocks", "A longitudinal study of Campylobacter infection of broiler flocks in Great Britain", "Campylobacter jejuni infection on poultry farms and its effect on poultry meat during slaughtering", NA, "The colonization of broiler chickens with Campylobacter jejuni: some epidemiological investigations", "Cecal carriage of Campylobacter and Salmonella in Dutch broiler flocks at slaughter: a one-year study", "Epidemiology of Campylobacter spp. at two Dutch broiler farms", _x000D_
"Epidemiology investigation of risk factors for Campylobacter colonization in Norwegian broiler flocks", "Factors responsible for the introduction and spread of Campylobacter jejuni infection in commercial poultry production", "DNA fingerprinting of Campylobacter jejuni isolates from epidemic outbreaks", NA, NA, "Campylobacter species in broiler chickens", "Distribution of serotypes of Campylobacter jejuni and Campylobacter coli from Danish patients, poultry, cattle and swine", "Origin and prevalence of Campylobacter jejuni in poultry processing", _x000D_
"Incidence, epidemiology and prevention of foodborne Campylobacter species", NA, "Antibiotic resistance in Campylobacter strains isolated from animals, foods and humans in Spain in 1997–1998", NA, "Transmission of Campylobacter jejuni by the housefly (Muca domestica)", "Campylobacter jejuni: the role of vertical transmission", "Horizontal transmission of Campylobacter jejuni amongst broiler chicks: experimental studies", "Epidemiology of Campylobacter enteritis", "Study of the presence of Campylobacter jejuni and C. coli in sand samples from four Swiss chicken farms", _x000D_
"Experimental studies on the infectivity of non-culturable forms of Campylobacter spp. in chicks and mice", "Reduction of Campylobacter infections in broiler flocks by application of hygiene measures"), volume = c("1", "204", "35", "78", "36", "26", "29", "29", "27", "46", "49", NA, "110", "73", "114", "111", "31", "34", NA, NA, "13", "19", "46", "6", NA, "44", NA, "29", "96", "104", "12", "150", "117", "121"), author = c("Aarestrup", "Altekruse", "Annanh-Prah", "Atanassova", "Beaudeau", "Berndston", _x000D_
"Denis", "Dohoo", "Engvall", "Evans", "Genigeorgis", NA, "Humphrey", "Jacobs-Reitsma", "Jacobs-Reitsma", "Kapperud", "Kazwala", "Lind", NA, NA, "Neill", "Nielsen", "Oosterom", "Philipps", NA, "Saenz", NA, "Shane", "Shanker", "Shanker", "Skirrow", "Studer", "Van de Giessen", "Van de Giessen"), year = c("1999", "1994", "1988", "1998", "1998", "1996", "1999", "1996", "1996", "2000", "1986", NA, "1993", "1994", "1995", "1993", "1990", "1996", NA, NA, "1984", "1997", "1983", "1995", NA, "2000", NA, "1984", _x000D_
"1986", "1990", "1991", "1999", "1996", "1998"), journal.title = c("Microbes Infect.", "J. Am. Vet. Med. Assoc.", "J. Vet. Med.", "Fleischwirtschaft", "Prev. Vet. Med.", "Prev. Vet. Med.", "Lett. Appl. Microbiol.", "Prev. Vet. Med.", "Acta Vet. Scand.", "Prev. Vet. Med.", "J. Food Prot.", NA, "Epidemiol. Infect.", "Poultry Sci.", "Epidemiol. Infect.", "Epidemiol. Infect.", "Vet. Rec.", "J. Clin. Dis.", NA, NA, "Avian Pathol.", "FEMS Immunol. Med. Microbiol.", "J. Food Prot.", "Trends Food Sci. Technol.", _x000D_
NA, "Antimicrob. Agents Chemoth.", NA, "Avian Dis.", "J. Hyg.", "Epidemiol. Infect.", "Int. J. Food Microbiol.", "Res. Microbiol.", "Epidemiol. Infect.", "Epidemiol. Infect."), unstructured = c(NA, NA, NA, NA, NA, NA, NA, NA, NA, NA, NA, "Hosmer, D.W., Lemeshow, S., 1989. Applied Logistic Regression. Wiley, New York, 307 pp.", NA, NA, NA, NA, NA, NA, "Mc Cullagh, P., Nelder, J.A., 1989. Log likelihood for binomial data. Generalized Models, 2nd Edition. Chapman &amp; Hall, London, pp. 114–119.", "Morris, R.D., Levin, R., 1995. Estimating the incidence of waterborne infectious disease related to drinking water in the United States. In: Reichard, E.G., Zapponi, G.A. (Eds.), Assessing and Managing Health Risks from Drinking Water Contamination: Approaches and Applications. IAHS Publication No. 233. International Association of Hydrological Sciences, Wallingford, UK, pp. 75–88.", _x000D_
NA, NA, NA, NA, "Rivoal, K., 2000. Les Campylobacter dans la filière avicole. Caractérisation génomique et origine de la contamination des élevages. Thesis. Université de Bretagne Occidentale, 167 pp.", NA, "SAS, 1989. SAS/STAT User’s Guide, Version 6, 4th Edition. SAS Institute, Inc., Cary, NC.", NA, NA, NA, NA, NA, NA, NA))</t>
  </si>
  <si>
    <t>S0167587701002203</t>
  </si>
  <si>
    <t>list(date = "2001-07-01", content.version = "tdm", delay.in.days = 0, URL = "https://www.elsevier.com/tdm/userlicense/1.0/")</t>
  </si>
  <si>
    <t>10.1016/j.prevetmed.2007.02.001</t>
  </si>
  <si>
    <t>34-48</t>
  </si>
  <si>
    <t>Risk factors for Campylobacter spp. colonization in French free-range broiler-chicken flocks at the end of the indoor rearing period</t>
  </si>
  <si>
    <t>list(given = c("A.", "M.", "L.", "G."), family = c("Huneau-Salaün", "Denis", "Balaine", "Salvat"), sequence = c("first", "additional", "additional", "additional"))</t>
  </si>
  <si>
    <t>list(URL = c("https://api.elsevier.com/content/article/PII:S0167587707000359?httpAccept=text/xml", "https://api.elsevier.com/content/article/PII:S0167587707000359?httpAccept=text/plain"), content.type = c("text/xml", "text/plain"), content.version = c("vor", "vor"), intended.application = c("text-mining", "text-mining"))</t>
  </si>
  <si>
    <t>list(key = c("10.1016/j.prevetmed.2007.02.001_bib1", "10.1016/j.prevetmed.2007.02.001_bib2", "10.1016/j.prevetmed.2007.02.001_bib3", "10.1016/j.prevetmed.2007.02.001_bib4", "10.1016/j.prevetmed.2007.02.001_bib5", "10.1016/j.prevetmed.2007.02.001_bib6", "10.1016/j.prevetmed.2007.02.001_bib7", "10.1016/j.prevetmed.2007.02.001_bib8", "10.1016/j.prevetmed.2007.02.001_bib9", "10.1016/j.prevetmed.2007.02.001_bib10", "10.1016/j.prevetmed.2007.02.001_bib11", "10.1016/j.prevetmed.2007.02.001_bib12", "10.1016/j.prevetmed.2007.02.001_bib13", _x000D_
"10.1016/j.prevetmed.2007.02.001_bib14", "10.1016/j.prevetmed.2007.02.001_bib15", "10.1016/j.prevetmed.2007.02.001_bib16", "10.1016/j.prevetmed.2007.02.001_bib17", "10.1016/j.prevetmed.2007.02.001_bib18", "10.1016/j.prevetmed.2007.02.001_bib19", "10.1016/j.prevetmed.2007.02.001_bib20", "10.1016/j.prevetmed.2007.02.001_bib21", "10.1016/j.prevetmed.2007.02.001_bib22", "10.1016/j.prevetmed.2007.02.001_bib23", "10.1016/j.prevetmed.2007.02.001_bib24", "10.1016/j.prevetmed.2007.02.001_bib25", "10.1016/j.prevetmed.2007.02.001_bib26", _x000D_
"10.1016/j.prevetmed.2007.02.001_bib27", "10.1016/j.prevetmed.2007.02.001_bib28", "10.1016/j.prevetmed.2007.02.001_bib29", "10.1016/j.prevetmed.2007.02.001_bib30", "10.1016/j.prevetmed.2007.02.001_bib31", "10.1016/j.prevetmed.2007.02.001_bib32", "10.1016/j.prevetmed.2007.02.001_bib33", "10.1016/j.prevetmed.2007.02.001_bib34", "10.1016/j.prevetmed.2007.02.001_bib35", "10.1016/j.prevetmed.2007.02.001_bib36", "10.1016/j.prevetmed.2007.02.001_bib37", "10.1016/j.prevetmed.2007.02.001_bib38", "10.1016/j.prevetmed.2007.02.001_bib39"_x000D_
), unstructured = c("AFNOR, 1996. Microbiologie des aliments: méthode horizontale pour la recherche de Campylobacter thermotolérants. NF ISO 10272. Association Française de Normalisation, Paris. pp. 11–14.", NA, NA, NA, NA, NA, NA, NA, NA, NA, NA, NA, NA, NA, NA, NA, NA, NA, NA, NA, NA, NA, NA, NA, NA, NA, "OJ L325. Regulation (EC) no. 2160/2003 of the European Parliament and of the Council of 17 November 2003 on the control of salmonella and other specified food-borne zoonotics agents, p. 1–15.", _x000D_
NA, NA, NA, NA, "Reichardt, J.-F., Vuillaume, A., Sans, P., 1997. Campylobacter sp.: étude en élevage et à l’abattoir sur le poulet Label dans le sud de la France. Deuxièmes Journées de la Recherche Avicole, Tours, 8–9–10 avril 1997, pp. 241–248.", "SAS, 1989. SAS/STAT User's Guide, Version 6, 4th ed. SAS Institut, Inc., Cary, NC.", NA, NA, NA, NA, NA, NA), doi.asserted.by = c(NA, "crossref", "crossref", "crossref", "crossref", "crossref", "crossref", NA, "crossref", "crossref", "crossref", _x000D_
NA, "crossref", "crossref", "crossref", "crossref", "crossref", "crossref", "crossref", "crossref", "crossref", NA, "crossref", "crossref", "crossref", "crossref", NA, "crossref", "crossref", "crossref", "crossref", NA, NA, "crossref", "crossref", "crossref", "crossref", "crossref", "crossref"), first.page = c(NA, "11", "35", "243", "167", "S103", "35", "441", "15", "255", "221", "27", "209", "890", "123", "253", "269", "1260", "413", "3117", "245", "114", "495", "73", "4343", "47", NA, "7474", "309", _x000D_
"187", "89", NA, NA, "153", "983", "378", "245", "57", "53"), DOI = c(NA, "10.1111/j.1439-0450.1988.tb00461.x", "10.1016/S0378-1135(03)00180-9", "10.1016/S0167-5877(98)00095-6", "10.1016/0167-5877(95)01008-4", "10.1086/513780", "10.1016/j.prevetmed.2003.09.003", NA, "10.1016/j.prevetmed.2004.03.006", "10.1046/j.1365-2672.2001.01380.x", "10.1016/S0167-5877(96)01074-4", NA, "10.1016/S0167-5877(00)00143-4", "10.2307/1592343", "10.1080/03079450094153", "10.1046/j.1472-765X.2001.00896.x", "10.1046/j.1472-765X.2001.00994.x", _x000D_
"10.3382/ps.0731260", "10.1017/S0950268800052122", "10.1128/JCM.30.12.3117-3121.1992", "10.1017/S0950268800056958", NA, "10.1017/S0950268800058659", "10.4315/0362-028X-65.1.73", "10.1128/AEM.69.8.4343-4351.2003", "10.1016/S0928-8244(97)00049-7", NA, "10.1128/AEM.70.12.7474-7480.2004", "10.4315/0362-028X-63.3.309", "10.1017/S0950268802007367", "10.1016/S0167-5877(01)00220-3", NA, NA, "10.1017/S002217240006592X", "10.2307/1593076", "10.1637/0005-2086(2002)046[0378:TCOOCI]2.0.CO;2", "10.1017/S0950268800001412", _x000D_
"10.1017/S0950268898008899", "10.1016/S0168-1605(01)00463-9"), article.title = c(NA, "The mode of spread of Campylobacter jejuni/coli to broiler flocks", "Disinfectant susceptibility testing of avian and swine Campylobacter isolates by a filtration method", "Estimating relative risk of disease from outputs of logistic regression when the disease is not rare", "A 1-year epidemiological study of Campylobacters in 18 Swedish chicken farms", "Epidemiologic and clinical features of Campylobacter jejuni infections", _x000D_
"Risk factors for the presence of Campylobacter spp. in Dutch broiler flocks", "La puissance en épidémiologie", "Risk factors for Campylobacter spp. infection in Senegalese broiler-chicken flocks", "Campylobacter contamination in French chicken production from farm to consumers. Use of a PCR assay for detection and identification of Campylobacter jejuni and C. coli", "An overview of techniques for dealing with large numbers of independent variables in epidemiologic studies", "Sampling", "A longitudinal study of Campylobacter infection of broiler flocks in Great Britain", _x000D_
"Epidemiological study of Campylobacter spp. in broilers: source, time of colonization, and prevalence", "Thermophilic Campylobacter spp. in Danish broiler production: a cross-sectional survey and a retrospective analysis risk factors for occurence in broiler flocks", "Role of batch depletion of broiler houses on the occurrence of Campylobacter spp. in chicken flocks", "Prevalence and antimicrobial susceptibility of thermophilic Campylobacter in organic and conventional broiler flocks", "Cecal carriage of Campylobacter and Salmonella in Dutch broiler flocks at slaughter: a one year-study", _x000D_
"Epidemiology of Campylobacter spp. at two Dutch broiler farms", "Risk factors for sporadic Campylobacter infections: results of a case-control study in south-eastern Norway", "Epidemiological investigation of risk factors of Campylobacter colonisation in Norwegian broiler flocks", "Log likelihood for binomial data", "Effect of changes in processing to improve hygiene control on contamination of poultry carcasses with Campylobacter", "Prevalence and comparison of genetic profiles of Campylobacter strains isolated from poultry and sporadic cases of campylobacteriosis in humans", _x000D_
"Sources of Campylobacter colonization in broiler chickens", "Distribution of serotypes of Campylobacter jejuni and C. coli from Danish patients, poultry, cattle and swine", NA, "Effects of climate on incidence of Campylobacter spp. in humans and prevalence in broiler flocks in Denmark", "Continuous source outbreak of campylobacteriosis traced to chicken", "Prevalence of Campylobacters in chicken flocks during the summer of 1999 in Finland", "Risk factors for Campylobacter spp. contamination in French broiler-chicken flocks at the end of the rearing period", _x000D_
NA, NA, "Campylobacter jejuni in broilers: the role of vertical transmission", "Sequential spread of Campylobacter infection in a multi-pen broiler house", "The carry-over of Campylobacter isolates between sequential poultry flocks", "Epidemiological study on risk factors and risk reducing measures for Campylobacter infections in Dutch broiler flocks", "Reduction of Campylobacter infections in broiler flocks by application of hygiene measures", "Pre-harvest surveillance of Campylobacter and Salmonella in Danish broiler flocks: a 2-years study"_x000D_
), author = c(NA, "Annanah-Prah", "Avrain", "Beaudeau", "Berndtson", "Blaser", "Bouwknegt", "Bouyer", "Cardinale", "Denis", "Dohoo", "Dohoo", "Evans", "Gregory", "Hald", "Hald", "Heuer", "Jacobs-Reitsma", "Jacobs-Reitsma", "Kapperud", "Kapperud", "Mc Cullagh", "Mead", "Nadeau", "Newell", "Nielsen", NA, "Patrick", "Pearson", "Perkö-Mäkelä", "Refrégier-Petton", NA, NA, "Shanker", "Shreeve", "Shreeve", "Van de Giessen", "Van de Giessen", "Wedderkopp"), year = c(NA, "1988", "2003", "1998", "1996", _x000D_
"1997", "2004", "1995", "2004", "2001", "1996", "2003", "2000", "1997", "2000", "2001", "2001", "1994", "1995", "1992", "1993", "1989", "1995", "2002", "2003", "1997", NA, "2004", "2000", "2002", "2001", NA, NA, "1986", "2000", "2002", "1996", "1998", "2001"), journal.title = c(NA, "J. Vet. Med.", "Vet. Microbiol.", "Prev. Vet. Med.", "Prev. Vet. Med.", "J. Infect. Dis.", "Prev. Vet. Med.", NA, "Prev. Vet. Med.", "J. Appl. Microbiol.", "Prev. Vet. Med.", NA, "Prev. Vet. Med.", "Avian Dis.", "Avian Pathol.", _x000D_
"Lett. Appl. Microbiol.", "Lett. Appl. Microbiol.", "Poultry Sci.", "Epidemiol. Infect.", "J. Clin. Microbiol.", "Epidemiol. Infect.", NA, "Epidemiol. Infect.", "J. Food Protect.", "Appl. Environ. Microbiol.", "Immunol. Med. Microbiol.", NA, "Appl. Environ. Microbiol.", "J. Food Prot.", "Epidemiol. Infect.", "Prev. Vet. Med.", NA, NA, "J. Hyg.", "Avian Dis.", "Avian Dis.", "Epidemiol. Infect.", "Epidemiol. Infect.", "Int. J. Food Microbiol."), volume = c(NA, NA, "96", "36", "26", "176", "62", NA, _x000D_
"64", "91", "29", NA, "46", "41", "29", "32", "33", "73", "114", "30", "111", NA, "115", "65", "69", "19", NA, "70", "63", "129", "50", NA, NA, "96", "44", "46", "117", "121", "68"), series.title = c(NA, NA, NA, NA, NA, NA, NA, "Epidémiologie: Principes et méthodes quantitatives", NA, NA, NA, "Veterinary Epidemiologic Research", NA, NA, NA, NA, NA, NA, NA, NA, NA, "Generalized Models", NA, NA, NA, NA, NA, NA, NA, NA, NA, NA, NA, NA, NA, NA, NA, NA, NA), issue = c(NA, NA, NA, NA, NA, NA, NA, NA, _x000D_
NA, NA, NA, NA, NA, NA, NA, NA, NA, NA, NA, NA, NA, NA, NA, "1", "8", "1", NA, NA, NA, NA, NA, NA, NA, NA, NA, NA, NA, NA, NA))</t>
  </si>
  <si>
    <t>S0167587707000359</t>
  </si>
  <si>
    <t>10.1371/journal.pone.0225957</t>
  </si>
  <si>
    <t>2019-12-06</t>
  </si>
  <si>
    <t>e0225957</t>
  </si>
  <si>
    <t>Thermotolerant Campylobacter spp. in chicken and bovine meat in Italy: Prevalence, level of contamination and molecular characterization of isolates</t>
  </si>
  <si>
    <t>list(given = c("Elisabetta", "Paolo", "Guido", "Lucia", "Elisa", "Daniela", "Maria Emanuela", "Annamaria", "Diana", "Salvatore", "Cristina", "Francesca", "Roberta", "Giacomo"), family = c("Di Giannatale", "Calistri", "Di Donato", "Decastelli", "Goffredo", "Adriano", "Mancini", "Galleggiante", "Neri", "Antoci", "Marfoglia", "Marotta", "Nuvoloni", "Migliorati"), sequence = c("first", "additional", "additional", "additional", "additional", "additional", "additional", "additional", "additional", "additional", _x000D_
"additional", "additional", "additional", "additional"), ORCID = c(NA, NA, "https://orcid.org/0000-0001-8606-5291", NA, "https://orcid.org/0000-0003-0137-3741", NA, NA, NA, NA, NA, NA, NA, NA, NA), authenticated.orcid = c(NA, NA, TRUE, NA, TRUE, NA, NA, NA, NA, NA, NA, NA, NA, NA))</t>
  </si>
  <si>
    <t>list(URL = "https://dx.plos.org/10.1371/journal.pone.0225957", content.type = "unspecified", content.version = "vor", intended.application = "similarity-checking")</t>
  </si>
  <si>
    <t>list(issue = c("12", NA, "4", "8", "5", "08", "5", NA, "1", "1", "4", "1", NA, NA, NA, NA, NA, "10", NA, "12", NA, NA, NA, NA, NA, NA, NA, NA, "12", NA, "11", "6", NA, NA, NA, NA, NA, NA, NA, "4", NA, NA, NA, "5", "3", "253", "3", "12", "1", "2", NA, NA, "2", "2", "2", NA, "11", NA, NA, NA, NA, "1", NA, "7", "10", NA, NA, NA, NA, NA, "3"), key = c("pone.0225957.ref001", "pone.0225957.ref002", "pone.0225957.ref003", "pone.0225957.ref004", "pone.0225957.ref005", "pone.0225957.ref006", "pone.0225957.ref007", _x000D_
"pone.0225957.ref008", "pone.0225957.ref009", "pone.0225957.ref010", "pone.0225957.ref011", "pone.0225957.ref012", "pone.0225957.ref013", "pone.0225957.ref014", "pone.0225957.ref015", "pone.0225957.ref016", "pone.0225957.ref017", "pone.0225957.ref018", "pone.0225957.ref019", "pone.0225957.ref020", "pone.0225957.ref021", "pone.0225957.ref022", "pone.0225957.ref023", "pone.0225957.ref024", "pone.0225957.ref025", "pone.0225957.ref026", "pone.0225957.ref027", "pone.0225957.ref028", "pone.0225957.ref029", _x000D_
"pone.0225957.ref030", "pone.0225957.ref031", "pone.0225957.ref032", "pone.0225957.ref033", "pone.0225957.ref034", "pone.0225957.ref035", "pone.0225957.ref036", "pone.0225957.ref037", "pone.0225957.ref038", "pone.0225957.ref039", "pone.0225957.ref040", "pone.0225957.ref041", "pone.0225957.ref042", "pone.0225957.ref043", "pone.0225957.ref044", "pone.0225957.ref045", "pone.0225957.ref046", "pone.0225957.ref047", "pone.0225957.ref048", "pone.0225957.ref049", "pone.0225957.ref050", "pone.0225957.ref051", _x000D_
"pone.0225957.ref052", "pone.0225957.ref053", "pone.0225957.ref054", "pone.0225957.ref055", "pone.0225957.ref056", "pone.0225957.ref057", "pone.0225957.ref058", "pone.0225957.ref059", "pone.0225957.ref060", "pone.0225957.ref061", "pone.0225957.ref062", "pone.0225957.ref063", "pone.0225957.ref064", "pone.0225957.ref065", "pone.0225957.ref066", "pone.0225957.ref067", "pone.0225957.ref068", "pone.0225957.ref069", "pone.0225957.ref070", "pone.0225957.ref071"), first.page = c("5500", "18", "445", "1201", _x000D_
"256", "1522", "1024", "715", "113", "167", "720", "29", "232", "161", "859845", "465", "5398", "e0223804", "696", "5500", "50", "1722", "800", "14", "2810", NA, NA, NA, "4744", NA, "2763", "1531", "1596", NA, NA, "103", "1", "72", "72", "2105", NA, "111", "1", "2058", "501", "43", "566", "4634", "57", "123", "340605", "1", "4036", "189", "243", "971", "e81796", "563", "1661", "242", "1722", "82", "1620", "1996", "2442", "584", "3741", "3404", "M106", "e28490", "388"), article.title = c("The European Union summary report on trends and sources of zoonoses, zoonotic agents and food-borne outbreaks in 2017", _x000D_
"Incidence and ecology of Campylobacter jejuni and coli in animals", "Human Campylobacteriosis: a challenge for the veterinary profession", "Campylobacter jejuni infections: update on emerging issues and trends", "Description and sources of contamination by Campylobacter spp. of river water destined for human consumption in Brittany, France", "Analysis of the baseline survey on the prevalence of Campylobacter in broiler batches and of Campylobacter and Salmonella on broiler carcasses, in the EU, 2008—Part B: Analysis of factors associated with Campylobacter colonisation of broiler batches and with Campylobacter contamination of broiler carcasses; and investigation of the culture method diagnostic characteristics used to analyse broiler carcass samples", _x000D_
"Prevalence of Campylobacter spp. in Retail Chicken, Turkey, Pork, and Beef Meat in Poland between 2009 and 2013", "Prevalence and pattern of antibiotic resistance of Campylobacter spp. in poultry meat in Southern Italy", "Prevalence, molecular characterization and antimicrobial resistance of thermophilic Campylobacter isolates from cattle, hens, broilers and broiler meat in southeastern Italy", "Thermotolerant Campylobacter in poultry meat marketed in the Abruzzo and Molise regions of Italy: prevalence and contamination levels", _x000D_
"Tamburro MPrevalence and biomolecular characterization of Campylobacter spp. isolated from retail meat", "Prevalence, phenothypic and genetic diversity of Campylobacter in fresh poultry meat and poultry products on retail sale in Tuscany Italy) Vet It", "Prevalence and quantification of thermophilic Campylobacter spp. in Italian retail poultry meat: Analysis of influencing factors", "A five-year study on prevalence and antimicrobial resistance of Campylobacter from poultry carcasses in Poland", _x000D_
"Population Diversity of Campylobacter jejuni in Poultry and Its Dynamic of Contamination in Chicken Meat", "Trend analysis of antimicrobial resistance in Campylobacter jejuni and Campylobacter coli isolated from Belgian pork and poultry meat products using surveillance data of 2004–2009", "Whole-genome sequencing of gentamicin-resistant Campylobacter coli isolated from U.S. retail meats reveals novel plasmid-mediated aminoglycoside resistance genes", "Antimicrobial resistance genotypes and phenotypes of Campylobacter jejuni isolated in Italy from humans, birds from wild and urban habitats, and poultry", _x000D_
"A meta-analysis on the effects of antibiotic treatment on duration of symptoms caused by infection with Campylobacter species", "The European Union summary report on antimicrobial resistance in zoonotic and indicator bacteria from humans, animals and food in 2017", "Prevalence, geneticdiversity, and antibiotic resistance patterns ofCampylobacter jejunifrom retailraw chickens in Korea", "Genotyping of Campylobacter coli isolated from humans and retail meats using multilocus sequence typing and pulsed-field gel electrophoresis", _x000D_
"Molecular typing of Campylobacter jejuni strains isolated from commercial broilers in Puerto Rico", "Multilocus sequence typing system forCampylobacter jejuni", "Discrimination of Campylobacter jejuni isolates by fla gene sequencing", NA, NA, NA, "Colony multiplex PCR assay for identification and differentiation of Campylobacter jejuni, C. coli, C. lari, C. upsaliensis, and C. fetus subsp. fetus", NA, "New approaches in genome analysis by pulsed-field gel electrophoresis: application to the analysis of Pseudomonas species", _x000D_
"Flagellin gene typing of Campylobacter jejuni by restriction fragment length polymorphism analysis", "Molecular Evolutionary Genetics Analysis (MEGA) software version 4.0", NA, NA, "Campylobacteriosis: the role of poultry meat", "Microbiology Survey to determine the prevalence of Campylobacter and Salmonella on raw chicken at retail Salein Ireland in 2011 (11NS2)", "Prevalence and counts of Campylobacter spp. in poultry meat at retaillevel in Estonia", "Prevalence of Campylobacter spp. in Raw Retail Poultry on Sale in Northern Ireland", _x000D_
"Scientific Opinion on Campylobacter in broiler meat production: control options and performance objectives and/or targets at different stages of the food chain", "Prevalence of Campylobacter spp., Escherichia coli, and Salmonella Serovars in Retail Chicken, Turkey, Pork, and Beef from the Greater Washington, D.C., Area Appl and envirhonm microbiol", "Occurrence of Campylobacter in retail foods in Ireland", "Occurrence of Campylobacter in raw chicken and beef from retail outlets in São Paulo, Brazil", _x000D_
"A Higher Prevalence Rate of Campylobacter in Retail Beef Livers Compared to Other Beef and Pork Meat Cuts", "Characteristics and antimicrobial resistance of Campylobacter isolated from pig and cattle carcasses in Poland", "Epidemiology of antimicrobial resistant Campylobacter spp. isolated from retail meats in Canada", "Prevalence, numbers, and subtypes of Campylobacter jejuni and Campylobacter coli in uncooked retail meat samples", "The European Union Summary Report on Trends and Sources of Zoonoses, Zoonotic Agents and Food-borne Outbreaks in 2015", _x000D_
"Antimicrobial resistance in Campylobacter: susceptibility testing methods and resistance trends", "Antibiotic resistance and resistance mechanisms in Campylobacter jejuni and Campylobacter coli", "Antimicrobial resistance mechanisms among Campylobacter", "Antimicrobial resistance of zoonotic and commensal bacteria in Europe: the missing link between consumption and resistance in veterinary medicine", "European Union Summary report on antimicrobial resistance in zoonotic and indicator bacteria from humans, animal and food in 2013", _x000D_
"Antibiotic resistance in Campylobacter: emergence, transmission and persistence Future Microbiol", "Macrolide resistance in Campylobacter jejuni and Campylobacter coli", "Comparison of Campylobacter jejuni isolates from human, food, veterinary and environmental sources in Iceland using PFGE, MLST and fla-SVR sequencing", "Source Attribution of Human Campylobacter Isolates by MLST and Fla-Typing and Association of Genotypes with Quinolone Resistance", NA, "Principles and applications of methods for DNA-based typing of microbial organisms", _x000D_
"Limitations of pulsed-field gel electrophoresis for the routine surveillance of Campylobacter infections", "Genotyping of Campylobacter coli isolated from humans and retail meats using multilocus sequence typing and pulsed-field gel electrophoresis", "Molecular Typing of Campylobacter jejuni and Campylobacter coli Isolated from Various Retail Meats by MLST and PFGE- Foods", "Extended sequence typing of Campylobacter spp., UnitedKingdom", "Multiplex strategy for MLST, fla-typing and genetic determination of antimicrobial resistance of Swiss Campylobacter jejuni and Campylobacter coli isolates", _x000D_
"Cryptic ecology among host generalist Campylobacter jejuni in domestic animals", "Closely Related Campylobacter jejuni Strains from Different Sources Reveal a Generalist rather than a Specialist Lifestyle", "Influence of season and geography on Campylobacter jejuni and C. coli subtypes in housed broiler flocks reared in Great Britain", "Multilocus sequence typing of Campylobacter jejuni isolates from humans, chickens, raw milk, and environmental water in Quebec, Canada", "Phenotypic characters and molecular epidemiology of Campylobacter jejuni in East China", _x000D_
"Molecular epidemiology of Campylobacter isolates from poultry production units in southern Ireland", "Comparison of Campylobacter fla-SVR genotypes isolated from humans and poultry in three European regions"), volume = c("16", "15", "223", "32", "59", "8", "78", "32", NA, "43", "73", "53", "62", "49", "2015", "9", "57", "14", "44", "16", "114", "106", "105", "39", "35", NA, NA, NA, "40", NA, "5", "31", "24", NA, NA, "22", NA, "44", "2009", "9", NA, "95", "e12442", "10", "16", "17", "70", "14", "95", _x000D_
"277", "2013", "170", "13", "4", "58", "111", "8", NA, "37", "184", "106", "3", "14", "47", "23", "12", "77", "46", "2015", "6", "49"), author = c("European Food Safety Authority and European Centre for Disease Prevention and Control", "SM Horrocks", "SF Altekruse", "BM Allos", "M Denis", "European Food Safety Authority", "D Korsak", "CGA Nobile", "A Parisi", "V Prencipe", "ML Sammarco", "F Pedonese", "S Stella", "K Wieczorek", "F Marotta", "W Mattheus", "Y Chen", "F Marotta", "A Ternhag", "EFSA (European Food Safety Authority) and ECDC (European Centre for Disease Prevention and Control) (2018)", _x000D_
"K Han", "S Thakur", "O.A. Oyarzabal", "K. E. Dingle", "R.J. Meinersmann", "M Thrusfield", NA, NA, "G Wang", NA, "D Grothues", "I Nachamkin", "K Tamura", "R Core", NA, "A Skarp C P", "Food Safety authority of Ireland", "M Mäesaar", "L Moran", "European Food Safety Authority", "C Zhao", "P Whyte", "G Volz Lopes", "A Noormohamed", "K Wieczorek", "C Narvaez-Bravo", "TL Wong", "European Food Safety Authority and European Centre for Disease Prevention and Control", "B Ge", "DA Alfredson", "K Wieczorek", _x000D_
"L Garcia-Migura", "European Food Safety Authority and European Centre for Disease Prevention and Control", "T Luangtongkum", "A Gibreel", "SH Magnùsson", "S Kittl", "JN Maslow", "DM Olive", "CW Hedberg", "S Thakur", "A Noormohamed", "KE Dingle", "BM Korczak", "SK Sheppard", "E Gripp", "F Jorgensen", "S Lévesque", "D Zeng", "O’Mahony", "TM Wassenaar"), year = c("2018", "2009", "2003", "2001", "2011", "2010", "2015", "2013", "2007", "2007", "2010", "2017", "2017", "2015", "2015", "2012", "2013", _x000D_
"2019", "2007", "2018", "2007", "2009", "2008", "2001", "1997", "2007", NA, NA, "2002", NA, "1991", "1993", "2007", "2018", NA, "2016", "2016", "2014", "1835", "2011", "2001", "2004", "2018", "2013", "2013", "2017", "2007", "2016", "2013", "2007", "2013", "2014", "2015", "2009", "2006", "2011", "2013", "1993", "1999", "2001", "2009", "2014", "2008", "2009", "2014", "2011", "2011", "2008", NA, "2011", "2009"), journal.title = c("EFSA J", "Anaerobe", "J Am Vet Med Assoc", "Clin Infect Dis", "Pathol Biol", _x000D_
"EFSA J", "J Food Prot", "Food Control", "Vet Res Commun", "Veterinaria Italiana", "J Food Prot", NA, "Food microbiol", "Food Microbiol", "Biomed Res Int", "Foodborne Pathog Dis", "Antimicrob Agents Chemother", "PLoS One", "Clin Infect Dis", "EFSA J", "Int. J. Food Microbiol", "J. Appl. Microbiol", "J. Appl. Microbiol", "J. Clin.Microbiol", "J Clin Microbiol", NA, NA, NA, "J Clin Microbiol", NA, "Mol Microbiol", "J Clin Microbiol", "Molecular Biology and Evolution", NA, NA, "Clin Microbiol Infect", _x000D_
"Monitoring and surveillance series", "Food Control", "Journal of Food Protection", "EFSA J", NA, "Int. J. Food Microbiol", "J of food safety", "Int. J. Environ. Res. Public Health", "Polish Journal of Veterinary Sciences", "Int J Food Microbiol", "J Food Prot", "EFSA J", "J Microbiological Meth", "FEMS Microbiol Lett", "BioMed Res Int", "Vet Microbiol", "EFSA J", NA, "J of Antimicrob Chemother", "J of Applied Microbiol", "PlusOne", NA, "J Clin Microbiol", "J. Infect. Dis", "J Appl Microbiol", NA, _x000D_
"Emerg Infect Dis", "J Clin Microbiol", "Mol Ecol", "BMC Genomics", "Appl Environ Microbiol", "J Clin Microbiol", "J Food Sci", "PLoS One", "Letters in Applied Microbiology"), doi.asserted.by = c(NA, "crossref", "crossref", "crossref", "crossref", "crossref", "crossref", "crossref", "crossref", NA, "crossref", NA, "crossref", "crossref", "crossref", "crossref", "crossref", "crossref", "crossref", NA, "crossref", "crossref", "crossref", "crossref", "crossref", NA, NA, NA, "crossref", NA, "crossref", _x000D_
"crossref", "crossref", NA, NA, "crossref", NA, "crossref", NA, "crossref", "crossref", "crossref", NA, "crossref", "crossref", "crossref", "crossref", NA, "crossref", "crossref", "crossref", "crossref", NA, NA, "crossref", "crossref", "crossref", NA, "crossref", "crossref", "crossref", NA, "crossref", "crossref", "crossref", "crossref", "crossref", "crossref", NA, "crossref", "crossref"), DOI = c(NA, "10.1016/j.anaerobe.2008.09.001", "10.2460/javma.2003.223.445", "10.1086/319760", "10.1016/j.patbio.2009.10.007", _x000D_
"10.2903/j.efsa.2010.1522", "10.4315/0362-028X.JFP-14-353", "10.1016/j.foodcont.2013.02.011", "10.1007/s11259-006-3404-3", NA, "10.4315/0362-028X-73.4.720", NA, "10.1016/j.fm.2016.10.028", "10.1016/j.fm.2015.02.006", "10.1155/2015/859845", "10.1089/fpd.2011.1042", "10.1128/AAC.00669-13", "10.1371/journal.pone.0223804", "10.1086/509924", NA, "10.1016/j.ijfoodmicro.2006.10.042", "10.1111/j.1365-2672.2008.04142.x", "10.1111/j.1365-2672.2008.03809.x", "10.1128/JCM.39.1.14-23.2001", "10.1128/JCM.35.11.2810-2814.1997", _x000D_
NA, NA, NA, "10.1128/JCM.40.12.4744-4747.2002", NA, "10.1111/j.1365-2958.1991.tb01985.x", "10.1128/JCM.31.6.1531-1536.1993", "10.1093/molbev/msm092", NA, NA, "10.1016/j.cmi.2015.11.019", NA, "10.1016/j.foodcont.2014.03.044", NA, "10.2903/j.efsa.2011.2105", "10.1128/AEM.67.12.5431-5436.2001", "10.1016/j.ijfoodmicro.2003.10.018", NA, "10.3390/ijerph10052058", "10.2478/pjvs-2013-0070", "10.1016/j.ijfoodmicro.2017.04.019", "10.4315/0362-028X-70.3.566", NA, "10.1016/j.mimet.2013.06.021", "10.1111/j.1574-6968.2007.00935.x", _x000D_
"10.1155/2013/340605", "10.1016/j.vetmic.2014.01.013", NA, NA, "10.1093/jac/dkl210", "10.1111/j.1365-2672.2011.05100.x", "10.1371/journal.pone.0081796", NA, "10.1128/JCM.37.6.1661-1669.1999", "10.1086/322005", "10.1111/j.1365-2672.2008.04142.x", NA, "10.3201/eid1410.071109", "10.1128/JCM.00237-09", "10.1111/mec.12742", "10.1186/1471-2164-12-584", "10.1128/AEM.02444-10", "10.1128/JCM.00042-08", NA, "10.1371/journal.pone.0028490", "10.1111/j.1472-765X.2009.02678.x"), volume.title = c(NA, NA, NA, NA, _x000D_
NA, NA, NA, NA, NA, NA, NA, NA, NA, NA, NA, NA, NA, NA, NA, NA, NA, NA, NA, NA, NA, "Veterinary epidemiology", NA, NA, NA, NA, NA, NA, NA, "Team R: A language and environment for statistical computing", NA, NA, NA, NA, NA, NA, NA, NA, NA, NA, NA, NA, NA, NA, NA, NA, NA, NA, NA, NA, NA, NA, NA, "Diagnostic Molecular Microbiology", NA, NA, NA, NA, NA, NA, NA, NA, NA, NA, NA, NA, NA), unstructured = c(NA, NA, NA, NA, NA, NA, NA, NA, NA, NA, NA, NA, NA, NA, NA, NA, NA, NA, NA, NA, NA, NA, NA, NA, NA, _x000D_
NA, "ISO 10272–1:2006 Microbiology of food and animal feeding stuffs—Horizontal method for detection and enumeration of Campylobacter spp.—Part 1: Detection method", "ISO/TS 10272–2:2006 Microbiology of food and animal feeding stuffs—Horizontal method for detection and enumeration of Campylobacter spp.—Part 2: Colony-count technique", NA, "European Committee on Antimicrobial Susceptibility Testing (EUCAST). Växjö: EUCAST; [cited 10 October 2019]. Available from: http://www.eucast.org.", _x000D_
NA, NA, NA, NA, "http://www.comparingpartitions.info/?link=Tool#", NA, NA, NA, NA, NA, NA, NA, NA, NA, NA, NA, NA, NA, NA, NA, NA, NA, NA, NA, NA, NA, NA, NA, NA, NA, NA, NA, NA, NA, NA, NA, NA, NA, NA, NA, NA))</t>
  </si>
  <si>
    <t>list(date = "2019-12-06", content.version = "vor", delay.in.days = 0, URL = "http://creativecommons.org/licenses/by/4.0/")</t>
  </si>
  <si>
    <t>2001-10-17</t>
  </si>
  <si>
    <t>10.1046/j.1472-765x.2001.00994.x</t>
  </si>
  <si>
    <t>0266-8254,1365-2673</t>
  </si>
  <si>
    <t>269-274</t>
  </si>
  <si>
    <t>Prevalence and antimicrobial susceptibility of thermophilic Campylobacter in organic and conventional broiler flocks</t>
  </si>
  <si>
    <t>https://doi.org/10.1046/j.1472-765x.2001.00994.x</t>
  </si>
  <si>
    <t>Lett Appl Microbiol</t>
  </si>
  <si>
    <t>list(given = c("O.E.", "K.", "J.S.", "M."), family = c("Heuer", "Pedersen", "Andersen", "Madsen"), sequence = c("first", "additional", "additional", "additional"))</t>
  </si>
  <si>
    <t>list(URL = c("http://api.wiley.com/onlinelibrary/tdm/v1/articles/10.1046%2Fj.1472-765X.2001.00994.x", "http://onlinelibrary.wiley.com/wol1/doi/10.1046/j.1472-765X.2001.00994.x/fullpdf"), content.type = c("unspecified", "unspecified"), content.version = c("vor", "vor"), intended.application = c("text-mining", "similarity-checking"))</t>
  </si>
  <si>
    <t>list(key = c("b1_54", "b2_55", "b3_56", "b4_57", "b5_58", "b6_59", "b7_60", "b8_61", "b9_62", "b10_63", "b11_64", "b12_65", "b13_66", "b14_67", "b15_68", "b16_69", "b17_70", "b18_71", "b19_72", "b20_73", "b21_74", "b22_75", "b23_76", "b24_77", "b25_78", "b26_79", "b27_80", "b28_81", "b29_82", "b30_83", "b31_84", "b32_85", "b33_86", "b34_87", "b35_88"), unstructured = c("1 Anon. (2000 ) Annual Report on Zoonoses in Denmark, 1999. Danish Zoonosis Centre, Danish Veterinary Laboratory, Copenhagen, Denmark.", _x000D_
"2 Anon. (2000 ) DANMAP 99 - Consumption of Antimicrobial Agents and Occurrence of Antimicrobial Resistance in Bacteria from Food Animals, Food and Humans inDenmark.Copenhagen, Denmark.", "3 Anon. (2000 )S-Plus 2000, Professional Release 2,Mathsoft Inc.", "4 E. Berndtson (1996 )Campylobacter. in broiler chickens. The mode of spread in chicken flocks with special reference to food hygiene. Thesis. Swedish University of Agricultural Sciences, Uppsala, Sweden.", NA, NA, NA, NA, NA, NA, NA, NA, NA, NA, _x000D_
NA, NA, NA, NA, NA, NA, NA, NA, NA, "24 J. Neimann (2001 ) The epidemiology of sporadic campylobacteriosis . In:Denmark Investigated by a Case Control Study and Strain Characterization of Patient IsolatesThesis. The Royal Veterinary and Agricultural University, Frederiksberg, Denmark.", NA, NA, NA, NA, NA, NA, NA, NA, NA, NA, "35 R. Wolfinger, and M. O'Connell (1993 ) Generalised linear mixed models: A pseudo-likelihood approach .Journal of Statistical Computation and Simulation48."), doi.asserted.by = c(NA, _x000D_
NA, NA, "crossref", "publisher", "publisher", "publisher", "publisher", "publisher", "crossref", "crossref", "publisher", NA, "crossref", "crossref", "crossref", "crossref", "crossref", "crossref", "crossref", NA, "crossref", "crossref", NA, "publisher", "crossref", "crossref", "publisher", "publisher", "crossref", "crossref", "publisher", "crossref", "crossref", "crossref"), DOI = c(NA, NA, NA, "10.1016/0168-1605(96)01102-6", "10.1016/0168-1605(96)01102-6", "10.1016/0167-5877(95)01008-4", "10.1016/S0167-5877(00)00143-4", _x000D_
"10.1016/S0167-5877(00)00189-6", "10.1017/S0950268898008899", "10.2307/1592343", "10.1046/j.1472-765X.2001.00896.x", "10.1080/03079450094153", NA, "10.1128/JCM.38.5.1998-2000.2000", "10.1017/S0950268800051025", "10.3382/ps.0731260", "10.1080/01652176.1994.9694450", "10.1017/S0950268800052122", "10.1128/JCM.30.12.3117-3121.1992", "10.1017/S0950268800056958", NA, "10.1017/S0950268800068205", "10.1017/S0022172400066146", NA, "10.1046/j.1365-2672.1999.00924.x", "10.1128/JCM.29.9.1785-1788.1991", "10.1128/JCM.30.3.746-749.1992", _x000D_
"10.1046/j.1472-765X.1999.00645.x", "10.1128/AAC.44.2.267-271.2000", "10.1093/biomet/78.4.719", "10.2307/1591251", "10.1017/S0950268899004562", "10.1590/S0034-89101995000500008", "10.2307/1593078", "10.1080/00949659308811554"), first.page = c(NA, NA, NA, NA, NA, NA, NA, NA, NA, "890", "253", NA, "37", "1998", "601", "1260", "206", "413", "3117", "245", "305", "273", "385", NA, NA, "1785", "746", NA, NA, "719", "602", NA, "389", "993", NA), volume = c(NA, NA, NA, NA, NA, NA, NA, NA, NA, "41", "32", _x000D_
NA, "45", "38", "110", "73", "16", "114", "30", "111", "126", "110", "96", NA, NA, "29", "30", NA, NA, "78", "34", NA, "29", "44", NA), author = c(NA, NA, NA, NA, NA, NA, NA, NA, NA, "Gregory E.", "Hald B.", NA, "Hanninen M.L.", "Hanninen M.L.", "Humphrey T.J.", "Jacobs-Reitsma W.F.", "Jacobs-Reitsma W.F.", "Jacobs-Reitsma W.F.", "Kapperud G.", "Kapperud G.", "Kazwala R.R.", "Kazwala R.R.", "Lindblom G.B.", NA, NA, "On S.L.", "On S.L.", NA, NA, "Schall R.", "Stern N.J.", NA, "Tresierra-Ayala A.", _x000D_
"Wedderkopp A.", NA), year = c(NA, NA, NA, NA, NA, NA, NA, NA, NA, "1997", "2001", NA, "1998", "2000", "1993", "1994", "1994", "1995", "1992", "1993", "1990", "1993", "1986", NA, NA, "1991", "1992", NA, NA, "1991", "1990", NA, "1995", "2000", NA), journal.title = c(NA, NA, NA, NA, NA, NA, NA, NA, NA, "Avian Disease", "Letters Applied Microbiology", NA, "Zentralbl Veterinarmed [B]", "Journal of Clinical Microbiology", "Epidemiological Infection", "Poult Science", "Vet Quarterly", "Epidemiological Infection", _x000D_
"Journal of Clinical Microbiology", "Epidemiological Infection", "Vet Record", "Epidemiological Infection", "Journal of Hyg (London)", NA, NA, "Journal of Clinical Microbiology", "Journal of Clinical Microbiology", NA, NA, "Biometrika", "Avian Disease", NA, "Review of Saude Publica", "Avian Disease", NA))</t>
  </si>
  <si>
    <t>10.1046/j.1472-765X.2001.00994.x</t>
  </si>
  <si>
    <t>list(date = "2015-09-01", content.version = "tdm", delay.in.days = 5067, URL = "http://doi.wiley.com/10.1002/tdm_license_1")</t>
  </si>
  <si>
    <t>10.1016/j.ijfoodmicro.2022.109693</t>
  </si>
  <si>
    <t>109693</t>
  </si>
  <si>
    <t>Prevalence and levels of Campylobacter in broiler chicken batches and carcasses in Ireland in 2017–2018</t>
  </si>
  <si>
    <t>list(given = c("Helen", "Peter", "Leonard", "John", "Montserrat", "William", "Olwen", "Declan", "Paula", "Aidan", "Brigid", "Lisa", "Kilian", "Paul"), family = c("Lynch", "Franklin-Hayes", "Koolman", "Egan", "Gutierrez", "Byrne", "Golden", "Bolton", "Reid", "Coffey", "Lucey", "O'Connor", "Unger", "Whyte"), sequence = c("first", "additional", "additional", "additional", "additional", "additional", "additional", "additional", "additional", "additional", "additional", "additional", "additional", "additional"_x000D_
))</t>
  </si>
  <si>
    <t>list(URL = c("https://api.elsevier.com/content/article/PII:S0168160522001659?httpAccept=text/xml", "https://api.elsevier.com/content/article/PII:S0168160522001659?httpAccept=text/plain"), content.type = c("text/xml", "text/plain"), content.version = c("vor", "vor"), intended.application = c("text-mining", "text-mining"))</t>
  </si>
  <si>
    <t>list(key = c("10.1016/j.ijfoodmicro.2022.109693_bb0005", "10.1016/j.ijfoodmicro.2022.109693_bb0010", "10.1016/j.ijfoodmicro.2022.109693_bb0015", "10.1016/j.ijfoodmicro.2022.109693_bb0020", "10.1016/j.ijfoodmicro.2022.109693_bb0030", "10.1016/j.ijfoodmicro.2022.109693_bb0035", "10.1016/j.ijfoodmicro.2022.109693_bb0040", "10.1016/j.ijfoodmicro.2022.109693_bb0045", "10.1016/j.ijfoodmicro.2022.109693_bb0050", "10.1016/j.ijfoodmicro.2022.109693_bb0060", "10.1016/j.ijfoodmicro.2022.109693_bb0065", "10.1016/j.ijfoodmicro.2022.109693_bb0070", _x000D_
"10.1016/j.ijfoodmicro.2022.109693_bb0075", "10.1016/j.ijfoodmicro.2022.109693_bb0080", "10.1016/j.ijfoodmicro.2022.109693_bb0085", "10.1016/j.ijfoodmicro.2022.109693_bb0090", "10.1016/j.ijfoodmicro.2022.109693_bb0095", "10.1016/j.ijfoodmicro.2022.109693_bb0100", "10.1016/j.ijfoodmicro.2022.109693_bb0105", "10.1016/j.ijfoodmicro.2022.109693_bb0110", "10.1016/j.ijfoodmicro.2022.109693_bb0115", "10.1016/j.ijfoodmicro.2022.109693_bb0120", "10.1016/j.ijfoodmicro.2022.109693_bb0125", "10.1016/j.ijfoodmicro.2022.109693_bb0130", _x000D_
"10.1016/j.ijfoodmicro.2022.109693_bb0135", "10.1016/j.ijfoodmicro.2022.109693_bb0140", "10.1016/j.ijfoodmicro.2022.109693_bb0145", "10.1016/j.ijfoodmicro.2022.109693_bb0150", "10.1016/j.ijfoodmicro.2022.109693_bb0155", "10.1016/j.ijfoodmicro.2022.109693_bb0160", "10.1016/j.ijfoodmicro.2022.109693_bb0165", "10.1016/j.ijfoodmicro.2022.109693_bb0175", "10.1016/j.ijfoodmicro.2022.109693_bb0180", "10.1016/j.ijfoodmicro.2022.109693_bb0185", "10.1016/j.ijfoodmicro.2022.109693_bb0190", "10.1016/j.ijfoodmicro.2022.109693_bb0195", _x000D_
"10.1016/j.ijfoodmicro.2022.109693_bb0200", "10.1016/j.ijfoodmicro.2022.109693_bb0205"), doi.asserted.by = c("crossref", "crossref", "crossref", "crossref", NA, "crossref", "crossref", "crossref", NA, "crossref", "crossref", NA, "crossref", "crossref", "crossref", "crossref", NA, "crossref", "crossref", "crossref", "crossref", "crossref", "crossref", "crossref", "crossref", "crossref", "crossref", "crossref", "crossref", "crossref", "crossref", "crossref", "crossref", "crossref", NA, "crossref", _x000D_
"crossref", "crossref"), first.page = c("267", "1108", "167", "2063", NA, "5722", NA, "2105", "5500", "209", "450", NA, "764", "6733", "51", "269", NA, "92", "3741", "105", "876", "105", "1912", "261", "49", "149", "1299", "845", "99", "116", "60", "87", NA, "131", "31454", "659", "75", "41"), DOI = c("10.1016/j.vetmic.2003.07.001", "10.1111/jam.13066", "10.1016/0167-5877(95)01008-4", "10.4315/0362-028X-64.12.2063", NA, "10.1128/AEM.02419-10", "10.2903/j.efsa.2010.1503", "10.2903/j.efsa.2011.2105", _x000D_
NA, "10.1016/S0167-5877(00)00143-4", "10.1590/S1517-83822009000300005", NA, "10.1016/j.bjm.2016.04.025", "10.1128/AEM.02162-14", "10.1016/j.ijfoodmicro.2010.04.019", "10.1046/j.1472-765X.2001.00994.x", NA, "10.1111/j.1472-765X.2006.02026.x", "10.1128/AEM.02444-10", "10.1111/j.1541-4337.2004.tb00060.x", "10.1111/jam.12580", "10.3390/foods6120105", "10.4315/0362-028X.JFP-11-104", "10.1016/j.prevetmed.2007.12.010", "10.1017/S0950268804003188", "10.1016/j.foodcont.2012.11.026", "10.3382/ps.2008-00389", _x000D_
"10.1111/j.1539-6924.2006.00834.x", "10.1089/fpd.2010.0637", "10.1016/j.ijfoodmicro.2008.06.018", "10.1016/j.foodcont.2017.12.013", "10.1016/S0168-1605(02)00317-3", "10.3389/fmicb.2018.02002", "10.1016/j.ijfoodmicro.2015.06.014", NA, "10.1080/10408398.2014.935847", "10.1016/j.ijfoodmicro.2018.01.021", "10.1016/j.foodcont.2015.01.008"), article.title = c("Antimicrobial resistance in Campylobacter from broilers: association with production type and antimicrobial use", "The pattern of Campylobacter contamination on broiler farms; external and internal sources", _x000D_
"A 1-year epidemiological study of campylobacters in 18 Swedish chicken farms", "Broiler carcass contamination with Campylobacter from feces during defeathering", NA, "Molecular tracking, through processing, of Campylobacter strains colonizing broiler flocks", "Analysis of the baseline survey on the prevalence of Campylobacter and Salmonella on broiler carcasses in the EU, 2008, part a: campylobacter and Salmonella prevalence estimates", "Panel on Biological Hazards (BIOHAZ); Scientific Opinion on Campylobacter in broiler meat production: control options and performance objectives and/or targets at different stages of the food chain", _x000D_
"The European Union summary report on trends and sources of zoonoses, zoonotic agents and food-borne outbreaks in 2016", "A longitudinal study of Campylobacter infection of broiler flocks in Great Britain", "Occurence of Campylobacter jejuni and Campylobacter coli and their biotypes in beef and dairy cattle from the south of Chile", NA, "Campylobacter in broiler slaughter samples assessed by direct count on mCCDA and Campy-Cefex agar", "Campylobacter colonization and proliferation in the broiler chicken upon natural field challenge is not affected by the bird growth rate or breed", _x000D_
"Within-flock variations of Campylobacter loads in caeca and on carcasses from broilers", "Prevalence and antimicrobial susceptibility of thermophilic Campylobacter in organic and conventional broiler flocks", NA, "Enumeration of thermotolerant Campylobacter spp. from poultry carcasses at the end of the slaughter-line", "Influence of season and geography on Campylobacter jejuni and C. coli subtypes in housed broiler flocks reared in Great Britain", "Comprehensive review of Campylobacter and poultry processing", _x000D_
"An investigation of broiler caecal Campylobacter counts at first and second thinning", "Campylobacter in broiler chicken and broiler meat in Sri Lanka: influence of semi-automated vs. wet market processing on Campylobacter contamination of broiler neck skin samples", "Prevalence of Campylobacter and Salmonella in raw chicken on retail sale in the Republic of Ireland", "Campylobacter spp. in conventional broiler flocks in Northern Ireland: epidemiology and risk factors", "The seasonality of human Campylobacter infection and Campylobacter isolates from fresh, retail chicken in Wales", _x000D_
"An evaluation of trisodium phosphate, citric acid and lactic acid cloacal wash treatments to reduce Campylobacter, total viable counts (TVC) and total enterobacteriaceae counts (TEC) on broiler carcasses during processing", "Analysis of risk factors for Campylobacter species infection in broiler flocks", "A risk assessment model for Campylobacter in broiler meat", "Molecular characterization and environmental mapping of Campylobacter isolates in a subset of intensive poultry flocks in Ireland", _x000D_
"The effects of Campylobacter numbers in caeca on the contamination of broiler carcasses with Campylobacter", "Characterisation of Campylobacter contamination in broilers and assessment of microbiological criteria for the pathogen in broiler slaughterhouses", "Quantitative risk assessment of human campylobacteriosis associated with thermophilic Campylobacter species in chickens", "A review of the effect of management practices on Campylobacter prevalence in poultry farms", "Restoring the selectivity of modified charcoal cefoperazone deoxycholate agar for the isolation of Campylobacter species using tazobactam, a β-lactamase inhibitor", _x000D_
"The impact of biosecurity and partial depopulation on Campylobacter prevalence in Irish broiler flocks with differing levels of hygiene and economic performance", "Control of Campylobacter in poultry industry from farm to poultry processing unit: a review", "Quantification of the Campylobacter contamination on broiler carcasses during the slaughter of Campylobacter positive flocks in semi-industrialized slaughterhouses", "Prevalence, seasonality and antibiotic susceptibility of Campylobacter spp. isolates of retail broiler meat in Iran"_x000D_
), volume = c("96", "120", "26", "64", NA, "77", "8", "9", "16", "46", "40", NA, "47", "80", "141", "33", NA, "2001", "70", "3", "117", "6", "74", "84", "133", "32", "88", "27", "8", "127", "87", "83", "9", "1", "6", "57", "269", "53"), author = c("Allen", "Battersby", "Berndtson", "Berrang", NA, "Elvers", "European Food Safety Authority", "European Food Safety Authority", "European Food Safety Authority", "Evans", "Fernández", "FSAI", "Gonsalves", "Gormley", "Hannson", "Heuer", "ISO", "Johannessen", _x000D_
"Jørgensen", "Keener", "Koolman", "Kottawatta", "Madden", "McDowell", "Meldrum", "Meredith", "Näther", "Nauta", "Patriarchi", "Reich", "Reich", "Rosenquist", "Sibanda", "Smith", "Smith", "Umaraw", "Vinueza-Burgos", "Zendehbad"), year = c("2003", "2016", "1996", "2001", NA, "2011", "2010", "2011", "2018", "2000", "2009", NA, "2016", "2014", "2010", "2001", "2006", "2007", "2011", "2004", "2014", "2017", "2011", "2008", "2005", "2013", "2009", "2007", "2011", "2008", "2018", "2003", "2018", "2015", _x000D_
"2016", "2017", "2018", "2015"), journal.title = c("Vet. Microbiol.", "J. Appl. Microbiol.", "Prev. Vet. Med.", "J. Food Prot.", NA, "Appl. Environ. Microbiol.", "EFSA J.", "EFSA J.", "EFSA J.", "Prev. Vet. Med.", "Braz. J. Microbiol.", NA, "Braz. J. Microbiol.", "Appl. Environ. Microbiol.", "Int. J. Food Microbiol.", "Lett. Appl. Microbiol.", NA, "Lett. Appl. Microbiol.", "Appl. Environ. Microbiol.", "Compr. Rev. Food Sci. Food Saf.", "J. Appl. Microbiol.", "Foods", "J. Food Prot.", "Prev. Vet. Med.", _x000D_
"Epidemiol. Infect.", "Food Control", "Poult. Sci.", "Risk Anal.", "Foodborne Pathog. Dis.", "Int. J. Food Microbiol.", "Food Control", "Int. J. Food Microbiol.", "Front. Microbiol.", "Int. J. Food Microbiol.", "Infect. Ecol. Epidemiol.", "Crit. Rev. Food Sci. Nutr.", "Int. J. Food Microbiol.", "Food Control"), issue = c(NA, NA, "95", "12", NA, "16", "3", "4", "12", NA, NA, NA, "3", "21", "1–2", NA, NA, "1", "11", NA, "3", "12", "11", NA, "1", "1", "6", NA, "1", "1–2", NA, NA, NA, "210", NA, _x000D_
"4", NA, "7"), unstructured = c(NA, NA, NA, NA, "Commision Regulation, Commision Regulation (EU) No 2017/1495 amending Regulation (EC) 2073/2005 as regards Campylobacter in broiler carcasses. Available at : http://www.fao.org/faolex/results/details/en/c/LEX-FAOC169213. (last accessed 30th September 2021).", NA, NA, NA, NA, NA, NA, NA, NA, NA, NA, NA, NA, NA, NA, NA, NA, NA, NA, NA, NA, NA, NA, NA, NA, NA, NA, NA, NA, NA, NA, NA, NA, NA), series.title = c(NA, NA, NA, NA, NA, NA, NA, NA, NA, NA, NA, _x000D_
NA, NA, NA, NA, NA, "International Organisation for Standarisation (ISO) 10272-2:2006, Microbiology of the Food Chain -- Horizontal Method for Detection and Enumeration of Campylobacter spp. -- Part 2: Colony-count Technique", NA, NA, NA, NA, NA, NA, NA, NA, NA, NA, NA, NA, NA, NA, NA, NA, NA, NA, NA, NA, NA))</t>
  </si>
  <si>
    <t>S0168160522001659</t>
  </si>
  <si>
    <t>list(DOI = c("10.13039/100013206", "10.13039/501100001584", "10.13039/100009917"), name = c("Food Institutional Research Measure", "Department of Agriculture, Food and the Marine, Ireland", "U.S. Naval Research Laboratory"), doi.asserted.by = c("publisher", "publisher", "publisher"), id.id = c("10.13039/100013206", "10.13039/501100001584", "10.13039/100009917"), id.id.type = c("DOI", "DOI", "DOI"), id.asserted.by = c("publisher", "publisher", "publisher"), award = c(NA, "15F641", NA))</t>
  </si>
  <si>
    <t>list(date = c("2022-07-01", "2023-04-27", "2022-07-01", "2022-07-01", "2022-07-01", "2022-07-01", "2022-07-01"), content.version = c("tdm", "am", "stm-asf", "stm-asf", "stm-asf", "stm-asf", "stm-asf"), delay.in.days = c(0, 300, 0, 0, 0, 0, 0), URL = c("https://www.elsevier.com/tdm/userlicense/1.0/", "http://www.elsevier.com/open-access/userlicense/1.0/", "https://doi.org/10.15223/policy-017", "https://doi.org/10.15223/policy-037", "https://doi.org/10.15223/policy-012", "https://doi.org/10.15223/policy-029", _x000D_
"https://doi.org/10.15223/policy-004"))</t>
  </si>
  <si>
    <t>list(value = c("Elsevier", "Prevalence and levels of Campylobacter in broiler chicken batches and carcasses in Ireland in 2017–2018", "International Journal of Food Microbiology", "https://doi.org/10.1016/j.ijfoodmicro.2022.109693", "article", "© 2022 Elsevier B.V. All rights reserved."), name = c("publisher", "articletitle", "journaltitle", "articlelink", "content_type", "copyright"), label = c("This article is maintained by", "Article Title", "Journal Title", "CrossRef DOI link to publisher maintained version", _x000D_
"Content Type", "Copyright"))</t>
  </si>
  <si>
    <t>2007-09</t>
  </si>
  <si>
    <t>2007-07-19</t>
  </si>
  <si>
    <t>755-771</t>
  </si>
  <si>
    <t>Effectiveness of simulated interventions in reducing the estimated prevalence of&lt;i&gt;E. coli&lt;/i&gt;O157:H7 in lactating cows in dairy herds</t>
  </si>
  <si>
    <t>https://doi.org/10.1051/vetres:2007029</t>
  </si>
  <si>
    <t>list(given = c("Bouda", "Klaas", "Joanne", "Annet G.J.", "Henk", "Ruud B.M."), family = c("Vosough Ahmadi", "Frankena", "Turner", "Velthuis", "Hogeveen", "Huirne"), sequence = c("first", "additional", "additional", "additional", "additional", "additional"))</t>
  </si>
  <si>
    <t>list(URL = "http://www.vetres.org/10.1051/vetres:2007029/pdf", content.type = "unspecified", content.version = "vor", intended.application = "similarity-checking")</t>
  </si>
  <si>
    <t>list(key = c("1", "2", "3", "4", "5", "6", "7", "8", "9", "10", "11", "12", "13", "14", "15", "16", "17", "18", "19", "20", "21", "22", "23", "24", "25", "26", "27", "28"), doi.asserted.by = c("crossref", "crossref", "crossref", NA, "crossref", "crossref", "crossref", NA, "crossref", "crossref", "crossref", NA, "crossref", "crossref", "crossref", "crossref", "crossref", "crossref", "crossref", "crossref", "crossref", "crossref", "crossref", "crossref", "crossref", "crossref", "crossref", "crossref"_x000D_
), first.page = c("1349", "355", "748", NA, "51S", "1", "685", "279", "723", "283", "6816", NA, "4585", "467", "3480", "500", "362", "1122", "486", "6053", "49", "6", "175", "806", "5336", "159", "214", "641"), DOI = c("10.1001/jama.1994.03520170059036", "10.1146/annurev.med.50.1.355", "10.4315/0362-028X-66.5.748", NA, "10.1111/j.1365-2672.2000.tb05332.x", "10.1016/S0928-8244(97)00105-3", "10.20506/rst.23.2.1510", NA, "10.1139/w99-059", "10.1139/w99-142", "10.1128/AEM.71.11.6816-6822.2005", NA, "10.1128/JCM.40.12.4585-4593.2002", _x000D_
"10.1017/S0950268804001979", "10.1128/JCM.36.12.3480-3487.1998", "10.1093/infdis/167.2.500", "10.1016/j.vaccine.2003.08.007", "10.1093/infdis/172.4.1122", "10.4315/0362-028X-67.3.486", "10.1128/AEM.70.10.6053-6060.2004", "10.1016/j.prevetmed.2004.03.004", "10.4315/0362-028X-69.1.6", "10.1016/S0167-5877(03)00006-0", "10.1016/j.jtbi.2006.01.020", "10.1128/AEM.70.9.5336-5342.2004", "10.1016/j.jtbi.2004.09.015", "10.1016/j.mbs.2006.01.006", "10.1128/JCM.36.3.641-647.1998"), volume = c("272", "50", "66", _x000D_
NA, "88", "20", "23", "45", "45", "46", "71", NA, "40", "132", "36", "167", "22", "172", "67", "70", "64", "69", "57", "241", "70", "233", "200", "36"), year = c("1994", "1999", "2003", NA, "2000", "1998", "2004", "1999", "1999", "2000", "2005", NA, "2002", "2004", "1998", "1993", "2004", "1995", "2004", "2004", "2004", "2006", "2003", "2006", "2004", "2005", "2006", "1998"), journal.title = c("J. Am. Med. Assoc.", "Annu. Rev. Med.", "J. Food Prot.", NA, "J. Appl. Microbiol.", "FEMS Immunol. Med. Microbiol.", _x000D_
"Rev. Off. Int. Epizoot.", "Can. J. Microbiol.", "Can. J. Microbiol", "Can. J. Microbiol.", "Appl. Environ. Microbiol.", NA, "J. Clin. Microbiol.", "Epidemiol. Infect.", "J. Clin. Microbiol.", "J. Infect. Dis.", "Vaccine", "J. Infect. Dis.", "J. Food Prot.", "Appl. Environ. Microbiol.", "Prev. Vet. Med.", "J. Food Prot.", "Prev. Vet. Med.", "J. Theor. Biol.", "Appl. Environ. Microbiol.", "J. Theor. Biol.", "Math. Biosci.", "J. Clin. Microbiol."), unstructured = c(NA, NA, NA, "Callaway T.R., Anderson R.C., Edrington T.S., Genovese K.J., Bischoff K.M., Poole T.L., Jung Y.S., Harvey R.B., Nisbet D.J., What are we doing aboutEscherichia coliO157:H7 in cattle? J. Anim. Sci. (2004) 82:E93–99.", _x000D_
NA, NA, NA, NA, NA, NA, NA, "Dommerholt J., NRS-Jaarstatistieken 2005, CR Delta, Arnhem, 2005.", NA, NA, NA, NA, NA, NA, NA, NA, NA, NA, NA, NA, NA, NA, NA, NA))</t>
  </si>
  <si>
    <t>v07107</t>
  </si>
  <si>
    <t>2007-05</t>
  </si>
  <si>
    <t>10.1017/s0950268806007436</t>
  </si>
  <si>
    <t>2006-11-17</t>
  </si>
  <si>
    <t>749-764</t>
  </si>
  <si>
    <t>A simulation model to assess herd-level intervention strategies against&lt;i&gt;E. coli&lt;/i&gt;O157</t>
  </si>
  <si>
    <t>https://doi.org/10.1017/s0950268806007436</t>
  </si>
  <si>
    <t>&lt;jats:title&gt;SUMMARY&lt;/jats:title&gt;&lt;jats:p&gt;A simulation model of a herd of grazing cattle, which has been developed to provide insight into the infection dynamics of&lt;jats:italic&gt;E. coli&lt;/jats:italic&gt;O157 is described. The spatially explicit model enables the modelling of the infection transmission processes to be realistically addressed under field management conditions. The model is used to explore the efficacy of various potential control strategies in reducing the levels of within-herd infection. These measures include restricting the size of herds, niche engineering, improving housing hygiene and vaccination. While a vaccination strategy remains a hypothetical option, it has the potential to be particularly effective. It is likely that the most successful strategy will involve the implementation of a combination of measures.&lt;/jats:p&gt;</t>
  </si>
  <si>
    <t>list(given = c("J. C.", "I. J.", "G."), family = c("WOOD", "McKENDRICK", "GETTINBY"), sequence = c("first", "additional", "additional"))</t>
  </si>
  <si>
    <t>list(URL = "https://www.cambridge.org/core/services/aop-cambridge-core/content/view/S0950268806007436", content.type = "unspecified", content.version = "vor", intended.application = "similarity-checking")</t>
  </si>
  <si>
    <t>list(key = c("S0950268806007436_ref029", "S0950268806007436_ref015", "S0950268806007436_ref026", "S0950268806007436_ref019", "S0950268806007436_ref024", "S0950268806007436_ref022", "S0950268806007436_ref018", "S0950268806007436_ref021", "S0950268806007436_ref017", "S0950268806007436_ref032", "S0950268806007436_ref028", "S0950268806007436_ref033", "S0950268806007436_ref016", "S0950268806007436_ref023", "S0950268806007436_ref002", "S0950268806007436_ref013", "S0950268806007436_ref004", "S0950268806007436_ref003", _x000D_
"S0950268806007436_ref012", "S0950268806007436_ref009", "S0950268806007436_ref006", "S0950268806007436_ref010", "S0950268806007436_ref007", "S0950268806007436_ref005", "S0950268806007436_ref037", "S0950268806007436_ref008", "S0950268806007436_ref030", "S0950268806007436_ref031", "S0950268806007436_ref011", "S0950268806007436_ref025", "S0950268806007436_ref035", "S0950268806007436_ref039", "S0950268806007436_ref014", "S0950268806007436_ref036", "S0950268806007436_ref038", "S0950268806007436_ref020", _x000D_
"S0950268806007436_ref034", "S0950268806007436_ref027", "S0950268806007436_ref001"), doi.asserted.by = c("crossref", NA, NA, "publisher", NA, "publisher", "publisher", NA, "publisher", "publisher", "publisher", NA, "crossref", "crossref", NA, "publisher", "crossref", "publisher", "publisher", "publisher", NA, "crossref", "publisher", NA, NA, "publisher", "crossref", "publisher", NA, "publisher", "publisher", "publisher", "publisher", "crossref", "publisher", "publisher", "publisher", "publisher", _x000D_
NA), first.page = c("1390", NA, "S200", NA, "71", NA, NA, "39", NA, NA, NA, NA, "3166", "289", "10", NA, "283", NA, NA, NA, NA, NA, NA, NA, NA, NA, "1519", NA, NA, NA, NA, NA, NA, NA, NA, NA, NA, NA, NA), DOI = c("10.1128/AEM.64.4.1390-1399.1998", NA, NA, "10.1017/S095026880100615X", NA, "10.1017/S0950268897007929", "10.1128/AEM.68.5.2269-2277.2002", NA, "10.1016/S0378-1135(99)00106-6", "10.1128/IAI.70.5.2414-2418.2002", "10.1016/S0167-5877(98)00050-6", NA, "10.1128/AEM.64.9.3166-3174.1998", "10.1111/j.2517-6161.1995.tb02031.x", _x000D_
NA, "10.1016/0167-8809(83)90002-6", "10.1111/j.2517-6161.1977.tb01627.x", "10.1016/S0167-5877(03)00006-0", "10.1016/0168-1591(90)90076-P", "10.1016/0168-1591(95)00586-H", NA, "10.1079/9780851991962.0000", "10.1016/S0304-3800(00)00426-9", NA, NA, "10.1016/0304-3762(82)90132-8", "10.1128/AEM.62.5.1519-1525.1996", "10.1016/S0168-1605(00)00487-6", NA, "10.1016/0025-5564(93)90018-6", "10.1111/j.1574-6968.1999.tb08684.x", "10.1017/S0950268800051633", "10.1079/BJN19520039", "10.1093/oso/9780198545996.001.0001", _x000D_
"10.1016/0167-5877(93)90063-Y", "10.2460/ajvr.2000.61.1375", "10.1016/S0167-5877(99)00032-X", "10.1128/AEM.67.7.3053-3057.2001", NA), article.title = c("Longitudinal study of E. coli O157:H7 dissemination on four dairy farms in Wisconsin", NA, "Feasibility of preharvest safety control", NA, NA, NA, NA, "What is your cow comfort index", NA, NA, NA, NA, "Analysis of Escherichia coli O157:H7 survival in ovine or bovine manure and manure slurry", "Controlling the false discovery rate: a practical and powerful approach to multiple testing", _x000D_
NA, NA, "Spatial contact models for ecological and epidemic spread", NA, NA, NA, NA, NA, NA, NA, NA, NA, "Prevalence and clonal nature of E. coli O157:H7 on dairy farms in Wisconsin", NA, NA, NA, NA, NA, NA, NA, NA, NA, NA, NA, NA), volume = c("64", NA, "19", NA, NA, NA, NA, "19", NA, NA, NA, NA, "64", "57", NA, NA, "39", NA, NA, NA, NA, NA, NA, NA, NA, NA, "62", NA, NA, NA, NA, NA, NA, NA, NA, NA, NA, NA, NA), author = c("Shere", "Phillips", "Hancock", NA, "Nåsell", NA, NA, "Britt", NA, NA, NA, _x000D_
NA, "Kudva", "Benjamini", "Synge", NA, "Mollison", NA, NA, NA, "Press", "Albright", NA, "Chadwick", NA, NA, "Faith", NA, "Arnold", NA, NA, NA, NA, "Anderson", NA, NA, NA, NA, NA), year = c("1998", "1993", "1997", NA, "1995", NA, NA, "1993", NA, NA, NA, NA, "1998", "1995", "2000", NA, "1977", NA, NA, NA, "1992", "1997", NA, "1990", NA, NA, "1996", NA, "1978", NA, NA, NA, NA, "1991", NA, NA, NA, NA, NA), journal.title = c("Applied and Environmental Microbiology", NA, "Compendium on Continuing Education for the Practicing Veterinarian", _x000D_
NA, NA, NA, NA, "Dairy Herd Management", NA, NA, NA, NA, "Applied and Environmental Microbiology", "Journal of the Royal Statistical Society, Series B", NA, NA, "Journal of the Royal Statistical Society, Series B", NA, NA, NA, NA, NA, NA, NA, NA, NA, "Applied and Environmental Microbiology", NA, NA, NA, NA, NA, NA, NA, NA, NA, NA, NA, NA), volume.title = c(NA, "Cattle Behaviour", NA, NA, "Epidemic Models: their structure and relation to data", NA, NA, NA, NA, NA, NA, NA, NA, NA, "Zoonotic Infections in Livestock and the Risk to Public Health: VTEC O157, Edinburgh", _x000D_
NA, NA, NA, NA, NA, "Numerical Recipes in C: the art of scientific computing", "The Behaviour of Cattle", NA, "Scottish Agricultural College Farm Management Handbook", NA, NA, NA, NA, "Ethology of Free Ranging Domestic Animals", NA, NA, NA, NA, "Infectious Diseases of Humans: dynamics and control", NA, NA, NA, NA, NA), unstructured = c(NA, NA, NA, NA, NA, NA, NA, NA, NA, NA, NA, "33.  Moxley RA , Vaccination and feeding a competitive exclusion product as intervention strategies to reduce the prevalence of Escherichia coli O157:H7 in feedlot cattle. In Proceedings of the 5th International Symposium on Shiga Toxin-producing Escherichia coli infections, 2003, p. 23.", _x000D_
NA, NA, NA, NA, NA, NA, NA, NA, NA, NA, NA, NA, "37. Economic Report on Scottish Agriculture 2000 Edition. Edinburgh: Scottish Executive Environment and Rural Affairs Department, 2000.", NA, NA, NA, NA, NA, NA, NA, NA, NA, NA, NA, NA, NA, "1.  Reilly B . Task Force on E. coli O157: Final Report. 2001. Edinburgh: Scottish Executive Publications."))</t>
  </si>
  <si>
    <t>S0950268806007436</t>
  </si>
  <si>
    <t>list(date = "2006-11-17", content.version = "unspecified", delay.in.days = 0, URL = "https://www.cambridge.org/core/terms")</t>
  </si>
  <si>
    <t>10.1111/tbed.14488</t>
  </si>
  <si>
    <t>Modelling and assessing additional transmission routes for porcine reproductive and respiratory syndrome virus: Vehicle movements and feed ingredients</t>
  </si>
  <si>
    <t>list(ORCID = c("https://orcid.org/0000-0003-2811-7684", NA, "https://orcid.org/0000-0001-7552-6144"), authenticated.orcid = c(FALSE, NA, FALSE), given = c("Jason A.", "Cesar A.", "Gustavo"), family = c("Galvis", "Corzo", "Machado"), sequence = c("first", "additional", "additional"), affiliation.name = c("Department of Population Health and Pathobiology College of Veterinary Medicine North Carolina State University Raleigh North Carolina USA", "Veterinary Population Medicine Department College of Veterinary Medicine University of Minnesota St Paul Minnesota USA", _x000D_
"Department of Population Health and Pathobiology College of Veterinary Medicine North Carolina State University Raleigh North Carolina USA"))</t>
  </si>
  <si>
    <t>list(URL = c("https://onlinelibrary.wiley.com/doi/pdf/10.1111/tbed.14488", "https://onlinelibrary.wiley.com/doi/full-xml/10.1111/tbed.14488", "https://onlinelibrary.wiley.com/doi/pdf/10.1111/tbed.14488"), content.type = c("application/pdf", "application/xml", "unspecified"), content.version = c("vor", "vor", "vor"), intended.application = c("text-mining", "text-mining", "similarity-checking"))</t>
  </si>
  <si>
    <t>list(key = c("e_1_2_11_2_1", "e_1_2_11_3_1", "e_1_2_11_4_1", "e_1_2_11_5_1", "e_1_2_11_6_1", "e_1_2_11_7_1", "e_1_2_11_8_1", "e_1_2_11_9_1", "e_1_2_11_10_1", "e_1_2_11_11_1", "e_1_2_11_12_1", "e_1_2_11_13_1", "e_1_2_11_14_1", "e_1_2_11_15_1", "e_1_2_11_16_1", "e_1_2_11_17_1", "e_1_2_11_18_1", "e_1_2_11_19_1", "e_1_2_11_20_1", "e_1_2_11_21_1", "e_1_2_11_22_1", "e_1_2_11_23_1", "e_1_2_11_24_1", "e_1_2_11_25_1", "e_1_2_11_26_1", "e_1_2_11_27_1", "e_1_2_11_28_1", "e_1_2_11_29_1", "e_1_2_11_30_1", "e_1_2_11_31_1", _x000D_
"e_1_2_11_32_1", "e_1_2_11_33_1", "e_1_2_11_34_1", "e_1_2_11_35_1", "e_1_2_11_36_1", "e_1_2_11_37_1", "e_1_2_11_38_1", "e_1_2_11_39_1", "e_1_2_11_40_1", "e_1_2_11_41_1", "e_1_2_11_42_1", "e_1_2_11_43_1", "e_1_2_11_44_1", "e_1_2_11_45_1", "e_1_2_11_46_1", "e_1_2_11_47_1", "e_1_2_11_48_1", "e_1_2_11_49_1", "e_1_2_11_50_1", "e_1_2_11_51_1", "e_1_2_11_52_1", "e_1_2_11_53_1", "e_1_2_11_54_1", "e_1_2_11_55_1", "e_1_2_11_56_1", "e_1_2_11_57_1"), doi.asserted.by = c("publisher", "publisher", "publisher", _x000D_
"publisher", "publisher", "publisher", "publisher", "publisher", "crossref", NA, NA, NA, NA, "publisher", "publisher", "publisher", "publisher", "publisher", "publisher", NA, "publisher", "crossref", "crossref", "publisher", "publisher", "publisher", "publisher", "publisher", "publisher", NA, NA, "publisher", "publisher", "publisher", NA, "publisher", "publisher", "publisher", "publisher", "publisher", "publisher", NA, "publisher", "publisher", "publisher", "publisher", "publisher", "publisher", _x000D_
"crossref", "crossref", "publisher", "publisher", "publisher", "publisher", "publisher", "publisher"), DOI = c("10.1177/104063879200400202", "10.1371/journal.pone.0223652", "10.1186/s40813‐020‐00155‐1", "10.1016/0378‐1135(94)90067‐1", "10.1111/tbed.13919", "10.3390/ani10061071", "10.1016/j.vaccine.2020.02.015", "10.2527/jas.2016.0961", "10.54846/jshap/501", NA, NA, NA, NA, "10.1111/tbed.13749", "10.2903/j.efsa.2021.6558", "10.1111/tbed.14007", "10.1111/tbed.13968", "10.1111/tbed.14335", _x000D_
"10.3389/fvets.2019.00273", NA, "10.1371/journal.pone.0208065", "10.54846/jshap/754", "10.54846/jshap/669", "10.1016/j.prevetmed.2010.06.016", "10.1177/104063871002200216", "10.1111/tbed.13728", "10.1038/s41598‐019‐50403‐w", "10.1016/j.prevetmed.2017.02.001", "10.1371/journal.pone.0155196", NA, NA, "10.1093/ve/veab060", "10.1371/journal.pone.0226813", "10.1016/j.epidem.2019.100368", NA, "10.1371/journal.pone.0181569", "10.3390/ani11030792", "10.1093/jas/sky073.117", "10.1016/j.prevetmed.2019.104856", _x000D_
"10.2460/javma.246.12.1304", "10.1186/s13567‐016‐0391‐4", NA, "10.1111/tbed.13459", "10.1038/s41598‐017‐02567‐6", "10.1111/tbed.13091", "10.1292/jvms.62.85", "10.1016/j.prevetmed.2019.104749", "10.1371/journal.pone.0217974", "10.1111/tbed.14369", "10.54846/jshap/978", "10.1016/j.prevetmed.2015.01.006", "10.1016/j.vetmic.2015.09.010", "10.1177/104063879300500421", "10.1371/journal.pone.0194013", "10.1371/journal.pone.0240819", "10.3201/eid2707.204230"), first.page = c(NA, NA, NA, NA, NA, _x000D_
NA, NA, NA, "12", "208", "12", "232", "128", NA, NA, NA, NA, NA, NA, "1105", NA, "13", "44", NA, NA, NA, NA, NA, NA, NA, "259", NA, NA, NA, NA, NA, NA, NA, NA, NA, NA, "298", NA, NA, NA, NA, NA, NA, NA, "183", NA, NA, NA, NA, NA, NA), article.title = c(NA, NA, NA, NA, NA, NA, NA, NA, "Evaluation of the thermo‐assisted drying and decontamination system for sanitation of a full‐size transport vehicle contaminated with porcine reproductive and respiratory syndrome virus", "An assessment of sanitation protocols for commercial transport vehicles contaminated with porcine reproductive and respiratory syndrome virus", _x000D_
"Mechanical transmission of porcine reproductive and respiratory syndrome virus throughout a coordinated sequence of events during warm weather", "Mechanical transmission of porcine reproductive and respiratory syndrome virus throughout a coordinated sequence of events during cold weather", "An experimental model to evaluate the role of transport vehicles as a source of transmission of porcine reproductive and respiratory syndrome virus to susceptible pigs", NA, NA, NA, NA, NA, NA, "Overlooked sources of Salmonella contamination in the pig production network: Slaughterhouse yard pathways and mudguards and carpets from transport trucks", _x000D_
NA, "Assessment of the economic impact of porcine reproductive and respiratory syndrome virus on United States pork producers", "Terminology for classifying swine herds by PRRS status", NA, NA, NA, NA, NA, NA, NA, "Evaluation of the presence of porcine reproductive and respiratory syndrome virus in pig meat and experimental transmission following oral exposure", NA, NA, NA, NA, NA, NA, NA, NA, NA, NA, "Further assessment of fomites and personnel as vehicles for the mechanical transport and transmission of porcine reproductive and respiratory syndrome virus", _x000D_
NA, NA, NA, NA, NA, NA, NA, "Modelling contamination of trucks used in the shipment of pigs infected with porcine reproductive and respiratory syndrome virus", NA, NA, NA, NA, NA, NA), volume = c(NA, NA, NA, NA, NA, NA, NA, NA, "15", "68", "67", "66", "68", NA, NA, NA, NA, NA, NA, "59", NA, "21", "19", NA, NA, NA, NA, NA, NA, NA, "68", NA, NA, NA, NA, NA, NA, NA, NA, NA, NA, "73", NA, NA, NA, NA, NA, NA, NA, "25", NA, NA, NA, NA, NA, NA), author = c(NA, NA, NA, NA, NA, NA, NA, NA, "Dee S. A.", "Dee S.", _x000D_
"Dee S.", "Dee S.", "Dee S. A.", NA, NA, NA, NA, NA, NA, "Henry A. E.", NA, "Holtkamp D.", "Holtkamp D. J.", NA, NA, NA, NA, NA, NA, "Lewis A. J.", "Magar R.", NA, NA, NA, NA, NA, NA, NA, NA, NA, NA, "Pitkin A.", NA, NA, NA, NA, NA, NA, NA, "Thakur K.", NA, NA, NA, NA, NA, NA), year = c(NA, NA, NA, NA, NA, NA, NA, NA, "2007", "2004", "2003", "2002", "2004", NA, NA, NA, NA, NA, NA, "2018", NA, "2013", "2011", NA, NA, NA, NA, NA, NA, "2001", "2004", NA, NA, NA, NA, NA, NA, NA, NA, NA, NA, "2009", NA, _x000D_
NA, NA, NA, NA, NA, NA, "2017", NA, NA, NA, NA, NA, NA), journal.title = c(NA, NA, NA, NA, NA, NA, NA, NA, "Journal of Swine Health and Production", "Canadian journal of veterinary research = Revue canadienne de recherche vétérinaire", "Canadian journal of veterinary research = Revue canadienne de recherche vétérinaire", "Canadian journal of veterinary research = Revue canadienne de recherche vétérinaire", "Canadian journal of veterinary research = Revue canadienne de recherche vétérinaire", _x000D_
NA, NA, NA, NA, NA, NA, "The Canadian veterinary journal. La revue veterinaire canadienne", NA, "Journal of Swine Health and Production", "Journal of Swine Health and Production", NA, NA, NA, NA, NA, NA, NA, "Canadian Journal of Veterinary Research", NA, NA, NA, NA, NA, NA, NA, NA, NA, NA, "Canadian journal of veterinary research = Revue canadienne de recherche vétérinaire", NA, NA, NA, NA, NA, NA, NA, "Journal of Swine Health and Production", NA, NA, NA, NA, NA, NA), volume.title = c(NA, NA, NA, _x000D_
NA, NA, NA, NA, NA, NA, NA, NA, NA, NA, NA, NA, NA, NA, NA, NA, NA, NA, NA, NA, NA, NA, NA, NA, NA, NA, "Swine Nutrition", NA, NA, NA, NA, NA, NA, NA, NA, NA, NA, NA, NA, NA, NA, NA, NA, NA, NA, NA, NA, NA, NA, NA, NA, NA, NA), unstructured = c(NA, NA, NA, NA, NA, NA, NA, NA, NA, NA, NA, NA, NA, NA, NA, NA, NA, NA, NA, NA, NA, NA, NA, NA, NA, NA, NA, NA, NA, NA, NA, NA, NA, NA, "MSHMP (2020): PRRS Charts [Online].", NA, NA, NA, NA, NA, NA, NA, NA, NA, NA, NA, NA, NA, "Sykes A. L. Silva G. S. Holtkamp D. J. Mauch B. W. Osemeke O. Linhares D. C. L. &amp;Machado G.(2021).Interpretable machine learning applied to on‐farm biosecurity and porcine reproductive and respiratory syndrome virus.ArXiv210606506 Q‐Bio.", _x000D_
NA, NA, NA, NA, NA, NA, NA))</t>
  </si>
  <si>
    <t>list(DOI = "10.13039/100005805", name = "Fats and Proteins Research Foundation", doi.asserted.by = "publisher", id.id = "10.13039/100005805", id.id.type = "DOI", id.asserted.by = "publisher")</t>
  </si>
  <si>
    <t>list(date = c("2022-03-03", "2022-03-03"), content.version = c("vor", "tdm"), delay.in.days = c(0, 0), URL = c("http://creativecommons.org/licenses/by/4.0/", "http://doi.wiley.com/10.1002/tdm_license_1.1"))</t>
  </si>
  <si>
    <t>list(value = c("2021-10-13", "2022-02-13", "2022-03-03"), order = 0:2, name = c("received", "accepted", "published"), label = c("Received", "Accepted", "Published"), group.name = c("publication_history", "publication_history", "publication_history"), group.label = c("Publication History", "Publication History", "Publication History"))</t>
  </si>
  <si>
    <t>10.1016/j.prevetmed.2021.105529</t>
  </si>
  <si>
    <t>105529</t>
  </si>
  <si>
    <t>Rewiring cattle trade movements helps to control bovine paratuberculosis at a regional scale</t>
  </si>
  <si>
    <t>list(ORCID = c("https://orcid.org/0000-0002-0034-8950", NA, NA, NA), authenticated.orcid = c(FALSE, NA, NA, NA), given = c("P.", "S.", "A.", "R."), family = c("Ezanno", "Arnoux", "Joly", "Vermesse"), sequence = c("first", "additional", "additional", "additional"))</t>
  </si>
  <si>
    <t>list(URL = c("https://api.elsevier.com/content/article/PII:S0167587721002737?httpAccept=text/xml", "https://api.elsevier.com/content/article/PII:S0167587721002737?httpAccept=text/plain"), content.type = c("text/xml", "text/plain"), content.version = c("vor", "vor"), intended.application = c("text-mining", "text-mining"))</t>
  </si>
  <si>
    <t>list(key = c("10.1016/j.prevetmed.2021.105529_bib0005", "10.1016/j.prevetmed.2021.105529_bib0010", "10.1016/j.prevetmed.2021.105529_bib0015", "10.1016/j.prevetmed.2021.105529_bib0020", "10.1016/j.prevetmed.2021.105529_bib0025", "10.1016/j.prevetmed.2021.105529_bib0030", "10.1016/j.prevetmed.2021.105529_bib0035", "10.1016/j.prevetmed.2021.105529_bib0040", "10.1016/j.prevetmed.2021.105529_bib0045", "10.1016/j.prevetmed.2021.105529_bib0050", "10.1016/j.prevetmed.2021.105529_bib0055", "10.1016/j.prevetmed.2021.105529_bib0060", _x000D_
"10.1016/j.prevetmed.2021.105529_bib0065", "10.1016/j.prevetmed.2021.105529_bib0070", "10.1016/j.prevetmed.2021.105529_bib0075", "10.1016/j.prevetmed.2021.105529_bib0080", "10.1016/j.prevetmed.2021.105529_bib0085", "10.1016/j.prevetmed.2021.105529_bib0090", "10.1016/j.prevetmed.2021.105529_bib0095", "10.1016/j.prevetmed.2021.105529_bib0100", "10.1016/j.prevetmed.2021.105529_bib0105", "10.1016/j.prevetmed.2021.105529_bib0110", "10.1016/j.prevetmed.2021.105529_bib0115", "10.1016/j.prevetmed.2021.105529_bib0120", _x000D_
"10.1016/j.prevetmed.2021.105529_bib0125", "10.1016/j.prevetmed.2021.105529_bib0130", "10.1016/j.prevetmed.2021.105529_bib0135", "10.1016/j.prevetmed.2021.105529_bib0140", "10.1016/j.prevetmed.2021.105529_bib0145"), doi.asserted.by = c("crossref", "crossref", "crossref", "crossref", "crossref", "crossref", "crossref", NA, "crossref", "crossref", "crossref", "crossref", "crossref", "crossref", "crossref", "crossref", "crossref", "crossref", "crossref", "crossref", "crossref", "crossref", "crossref", _x000D_
"crossref", NA, "crossref", "crossref", "crossref", "crossref"), first.page = c("125", "1", "157", NA, "1", "3744", "32", NA, "1", "11", "125", "31", NA, "135", "1190", "1", "36", "59", "1", "5194", "217", "1849", "68", NA, "1", "1491", "6443", "198", "37"), DOI = c("10.1111/tbed.12723", "10.1186/s13567-015-0247-3", "10.1016/j.jtbi.2017.09.012", "10.3168/jds.2018-15603", "10.1186/s13567-018-0557-3", "10.3168/jds.2015-10625", "10.1111/j.1939-1676.2011.00854.x", NA, "10.3168/jds.2014-9241", "10.1016/j.epidem.2015.02.008", _x000D_
"10.1016/j.prevetmed.2012.07.016", "10.1016/j.prevetmed.2016.09.015", "10.1371/journal.pone.0203190", "10.1016/j.jtbi.2008.05.008", "10.1016/j.jtbi.2010.03.034", "10.1371/annotation/44f299df-fbe6-4ed2-b802-1616e2cb36ee", "10.1186/1297-9716-42-36", "10.1016/j.tvjl.2019.01.010", "10.1186/s13567-015-0188-x", "10.3168/jds.2014-8211", "10.1016/j.vetmic.2007.12.011", "10.3168/jds.2010-3817", "10.1186/s13567-015-0195-y", "10.1016/j.prevetmed.2020.105094", NA, "10.3168/jds.2009-2447", "10.3168/jds.2017-13175", _x000D_
"10.1186/s12917-019-1943-4", "10.1016/j.tvjl.2009.01.007"), article.title = c("Knowledge gaps that hamper prevention and control of Mycobacterium avium subspecies paratuberculosis infection", "Modelling of paratuberculosis spread between dairy cattle farms at a regional scale", "Controlling bovine paratuberculosis at a regional scale: towards a decision modeling tool", "Invited review: a systematic review of the effects of early separation on dairy cow and calf health", "Control measures to prevent the increase of paratuberculosis prevalence in dairy cattle herds: an individual-based modelling approach", _x000D_
"Management of the calving pen is a crucial factor for paratuberculosis control in large dairy herds", "Risk factors associated with transmission of Mycobacterium avium subsp. Paratuberculosis to calves within dairy herd: a systematic review", "Movement rewiring among relevant herd statuses to control of paratuberculosis at a regional scale", "Invited review: the economic impact and control of paratuberculosis in cattle", "Controlling infectious disease through the targeted manipulation of contact network structure", _x000D_
"Impact of changes in cattle movement regulations on the risks of bovine tuberculosis for scottish farms", "Evaluating the efficacy of regionalisation in limiting high-risklivestock trade movements", "A nested compartmental model to assess the efficacy of Paratuberculosis control measures on U.S. Dairy farms", "The importance of culling in Johne’s disease control", "Stochastic simulations of a multi-group compartmental model for Johne’s disease on US dairy herds with test-based culling intervention", _x000D_
"Evaluation of the “Iceberg phenomenon” in Johne’s Disease through mathematical modelling", "Predicting fade- out versus persistence of paratuberculosis in a dairy cattle herd for management and control purposes: a modelling study", "A review of paratuberculosis in dairy herds - Part 1: epidemiology", "Differences in intermittent and continuous fecal shedding patterns between natural and experimental Mycobacterium avium subspecies paratuberculosis infections in cattle", "Evaluation of testing strategies to identify infected animals at a single round of testing within dairy herds known to be infected with Mycobacterium avium ssp", _x000D_
"Ante mortem diagnosis of paratuberculosis: a review of accuries of ELISA, interferon-γ assay and faecal culture techniques", "Effect of management practices on paratuberculosis prevalence in Danish dairy herds", "Agent-based model for Johne’s disease dynamics in a dairy herd", "\"They’ve got to be testing and doing something about it\": Farmer and veterinarian views on drivers for Johne’s disease control in dairy herds in England", "Evaluation of national surveillance methods for detection of Irish dairy herds infected with Mycobacterium avium subspecies Paratuberculosis", _x000D_
"Attitudes of Canadian dairy farmers toward a voluntary Johne’s disease control program", "An agent-based model evaluation of economic control strategies for paratuberculosis in a dairy herd", "Control of paratuberculosis: who, why and how. A review of 48 countries", "Evidence for age susceptibility of cattle to Johne’s disease"), volume = c("65", "46", "435", "102", "49", "99", "26", NA, "98", "12", "108", "133", "13", "254", "264", "8", "42", "246", "46", "98", "129", "94", "46", "182", "102", _x000D_
"93", "101", "15", "184"), author = c("Barkema", "Beaunée", "Beaunée", "Beaver", "Camanes", "Donat", "Doré", "Ezanno", "Garcia", "Gates", "Gates", "Hidano", "Konboon", "Lu", "Lu", "Magombedze", "Marcé", "McAloon", "Mitchell", "More", "Nielsen", "Nielsen", "Robins", "Robinson", "Sergeant", "Sorge", "Verteramo Chiu", "Whittington", "Windsor"), year = c("2018", "2015", "2017", "2019", "2018", "2016", "2012", "2021", "2015", "2015", "2013", "2016", "2018", "2008", "2010", "2013", "2011", "2019", _x000D_
"2015", "2015", "2008", "2011", "2015", "2020", "2018", "2010", "2018", "2019", "2010"), journal.title = c("Transbound. Emerg. Dis.", "Vet. Res.", "J. Theor. Biol.", "J. Dairy Sci.", "Vet. Res.", "J. Dairy Sci.", "J. Vet. Internal Med.", "Proc. Conf. Soc. Vet. Epid. Prev. Med. (SVEPM)", "J. Dairy Sci.", "Epidemics", "Prev. Vet. Med.", "Prev. Vet. Med.", "PLoS One", "J. Theor. Biol.", "J. Theor. Biol.", "PLoS One", "Vet. Res.", "Vet. J.", "Vet. Res.", "Paratuberculosis. J. Dairy Sci.", "Vet. Microbiol.", _x000D_
"J. Dairy Sci.", "Vet. Res.", "Prev. Vet. Med.", "J. Dairy Sci.", "J. Dairy Sci.", "J. Dairy Sci.", "BMC Vet. Res.", "Vet. J."), issue = c(NA, NA, NA, NA, NA, "5", "1", NA, "8", NA, "2–3", NA, NA, NA, NA, NA, NA, NA, NA, NA, NA, "4", NA, NA, NA, "4", NA, NA, "1"))</t>
  </si>
  <si>
    <t>S0167587721002737</t>
  </si>
  <si>
    <t>list(date = c("2022-01-01", "2021-10-29"), content.version = c("tdm", "vor"), delay.in.days = c(0, 0), URL = c("https://www.elsevier.com/tdm/userlicense/1.0/", "http://creativecommons.org/licenses/by-nc-nd/4.0/"))</t>
  </si>
  <si>
    <t>list(value = c("Elsevier", "Rewiring cattle trade movements helps to control bovine paratuberculosis at a regional scale", "Preventive Veterinary Medicine", "https://doi.org/10.1016/j.prevetmed.2021.105529", "article", "© 2021 The Authors. Published by Elsevier B.V."), name = c("publisher", "articletitle", "journaltitle", "articlelink", "content_type", "copyright"), label = c("This article is maintained by", "Article Title", "Journal Title", "CrossRef DOI link to publisher maintained version", "Content Type", _x000D_
"Copyright"))</t>
  </si>
  <si>
    <t>10.1016/j.prevetmed.2012.08.001</t>
  </si>
  <si>
    <t>148-158</t>
  </si>
  <si>
    <t>Impact of imperfect Mycobacterium avium subsp. paratuberculosis vaccines in dairy herds: A mathematical modeling approach</t>
  </si>
  <si>
    <t>list(given = c("Zhao", "Ynte H.", "Rebecca L.", "Rebecca M.", "Yrjö T."), family = c("Lu", "Schukken", "Smith", "Mitchell", "Gröhn"), sequence = c("first", "additional", "additional", "additional", "additional"))</t>
  </si>
  <si>
    <t>list(URL = c("https://api.elsevier.com/content/article/PII:S0167587712002607?httpAccept=text/xml", "https://api.elsevier.com/content/article/PII:S0167587712002607?httpAccept=text/plain"), content.type = c("text/xml", "text/plain"), content.version = c("vor", "vor"), intended.application = c("text-mining", "text-mining"))</t>
  </si>
  <si>
    <t>list(key = c("10.1016/j.prevetmed.2012.08.001_bib0005", "10.1016/j.prevetmed.2012.08.001_bib0010", "10.1016/j.prevetmed.2012.08.001_bib0015", "10.1016/j.prevetmed.2012.08.001_bib0020", "10.1016/j.prevetmed.2012.08.001_bib0025", "10.1016/j.prevetmed.2012.08.001_bib0030", "10.1016/j.prevetmed.2012.08.001_bib0035", "10.1016/j.prevetmed.2012.08.001_bib0040", "10.1016/j.prevetmed.2012.08.001_bib0045", "10.1016/j.prevetmed.2012.08.001_bib0050", "10.1016/j.prevetmed.2012.08.001_bib0055", "10.1016/j.prevetmed.2012.08.001_bib0060", _x000D_
"10.1016/j.prevetmed.2012.08.001_bib0065", "10.1016/j.prevetmed.2012.08.001_bib0070", "10.1016/j.prevetmed.2012.08.001_bib0075", "10.1016/j.prevetmed.2012.08.001_bib0080", "10.1016/j.prevetmed.2012.08.001_bib0085", "10.1016/j.prevetmed.2012.08.001_bib0090", "10.1016/j.prevetmed.2012.08.001_bib0095", "10.1016/j.prevetmed.2012.08.001_bib0100", "10.1016/j.prevetmed.2012.08.001_bib0105", "10.1016/j.prevetmed.2012.08.001_bib0110", "10.1016/j.prevetmed.2012.08.001_bib0115", "10.1016/j.prevetmed.2012.08.001_bib0120", _x000D_
"10.1016/j.prevetmed.2012.08.001_bib0125", "10.1016/j.prevetmed.2012.08.001_bib0130", "10.1016/j.prevetmed.2012.08.001_bib0135", "10.1016/j.prevetmed.2012.08.001_bib0140", "10.1016/j.prevetmed.2012.08.001_bib0145", "10.1016/j.prevetmed.2012.08.001_bib0150", "10.1016/j.prevetmed.2012.08.001_bib0155", "10.1016/j.prevetmed.2012.08.001_bib0160", "10.1016/j.prevetmed.2012.08.001_bib0165", "10.1016/j.prevetmed.2012.08.001_bib0170", "10.1016/j.prevetmed.2012.08.001_bib0175", "10.1016/j.prevetmed.2012.08.001_bib0180", _x000D_
"10.1016/j.prevetmed.2012.08.001_bib0185", "10.1016/j.prevetmed.2012.08.001_bib0190", "10.1016/j.prevetmed.2012.08.001_bib0195", "10.1016/j.prevetmed.2012.08.001_bib0200", "10.1016/j.prevetmed.2012.08.001_bib0205", "10.1016/j.prevetmed.2012.08.001_bib0210", "10.1016/j.prevetmed.2012.08.001_bib0215", "10.1016/j.prevetmed.2012.08.001_bib0220", "10.1016/j.prevetmed.2012.08.001_bib0225", "10.1016/j.prevetmed.2012.08.001_bib0230", "10.1016/j.prevetmed.2012.08.001_bib0235", "10.1016/j.prevetmed.2012.08.001_bib0240", _x000D_
"10.1016/j.prevetmed.2012.08.001_bib0245", "10.1016/j.prevetmed.2012.08.001_bib0250", "10.1016/j.prevetmed.2012.08.001_bib0255", "10.1016/j.prevetmed.2012.08.001_bib0260", "10.1016/j.prevetmed.2012.08.001_bib0265", "10.1016/j.prevetmed.2012.08.001_bib0270", "10.1016/j.prevetmed.2012.08.001_bib0275", "10.1016/j.prevetmed.2012.08.001_bib0280", "10.1016/j.prevetmed.2012.08.001_bib0285", "10.1016/j.prevetmed.2012.08.001_bib0290", "10.1016/j.prevetmed.2012.08.001_bib0295", "10.1016/j.prevetmed.2012.08.001_bib0300", _x000D_
"10.1016/j.prevetmed.2012.08.001_bib0305", "10.1016/j.prevetmed.2012.08.001_bib0310", "10.1016/j.prevetmed.2012.08.001_bib0315", "10.1016/j.prevetmed.2012.08.001_bib0320", "10.1016/j.prevetmed.2012.08.001_bib0325", "10.1016/j.prevetmed.2012.08.001_bib0330"), doi.asserted.by = c("crossref", "crossref", NA, "crossref", NA, "crossref", "crossref", "crossref", "crossref", "crossref", "crossref", "crossref", "crossref", NA, "crossref", "crossref", "crossref", NA, "crossref", "crossref", "crossref", "crossref", _x000D_
"crossref", "crossref", NA, "crossref", "crossref", "crossref", "crossref", "crossref", "crossref", "crossref", "crossref", "crossref", "crossref", "crossref", "crossref", NA, "crossref", NA, "crossref", "crossref", "crossref", "crossref", "crossref", "crossref", "crossref", "crossref", "crossref", "crossref", NA, "crossref", "crossref", "crossref", "crossref", "crossref", NA, "crossref", "crossref", NA, NA, NA, "crossref", NA, "crossref", "crossref"), first.page = c("618", "1030", NA, "17", "363", _x000D_
"327", "1638", "1912", "21", "685", "92", "69", "225", NA, "789", "489", "591", NA, "233", "270", "123", "1652", "95", "2550", "171", "117", "4599", "97", "118", "783", "770", "135", "1190", "4455", "178", "231", "360", NA, "274", NA, "179", "53", "10", "77", "186", "1237", "817", "202", "2312", "1383", "54", "2653", "3513", "488", "477", "270", "624", "479", "221", "517", "319", "42", "387", NA, "37", "41"), DOI = c("10.3168/jds.2009-2860", "10.3168/jds.2009-2611", NA, "10.1097/MOG.0b013e3282f1dcc4", _x000D_
NA, "10.1136/vr.157.11.327-e", "10.3168/jds.2009-2664", "10.2460/javma.229.12.1912", "10.1016/0167-5877(92)90081-P", "10.1128/CDLI.12.6.685-692.2005", "10.1016/j.prevetmed.2006.02.002", "10.1016/S0167-5877(03)00083-7", "10.1016/S0167-5877(02)00027-2", NA, "10.1093/oxfordjournals.aje.a009196", "10.1128/CMR.14.3.489-512.2001", "10.1111/0272-4332.00041", NA, "10.1186/1756-0500-2-233", "10.2460/ajvr.2001.62.270", "10.1016/j.vaccine.2008.10.019", "10.1016/j.vaccine.2008.01.015", "10.1517/13543770802603569", _x000D_
"10.1016/j.vaccine.2005.12.019", NA, "10.1016/0378-1135(94)90141-4", "10.3168/jds.2008-1257", "10.1016/j.prevetmed.2006.05.015", "10.1016/j.prevetmed.2006.10.004", "10.1128/CVI.00480-07", "10.1016/j.jtbi.2009.04.028", "10.1016/j.jtbi.2008.05.008", "10.1016/j.jtbi.2010.03.034", "10.3168/jds.2010-3139", "10.1016/j.jtbi.2008.04.011", "10.1017/S0950268811000689", "10.1016/j.prevetmed.2007.09.006", NA, "10.1016/j.vetmic.2008.05.018", NA, "10.1016/S0167-5877(99)00037-9", "10.1051/vetres:2003046", "10.1016/S0368-1742(61)80003-9", _x000D_
"10.1016/j.vetmic.2005.12.021", "10.1016/j.prevetmed.2010.05.001", "10.1586/erv.09.87", "10.1586/14760584.7.6.817", "10.1128/IAI.74.1.202-212.2006", "10.1016/j.vaccine.2009.02.032", "10.1128/IAI.01020-09", NA, "10.3168/jds.2008-1832", "10.3168/jds.2009-2742", "10.1177/104063879500700411", "10.2460/ajvr.1991.53.04.477", "10.1016/j.vetmic.2007.01.016", NA, "10.2460/ajvr.2003.64.479", "10.1016/j.prevetmed.2005.01.019", NA, NA, NA, "10.1016/S0378-1135(00)00324-2", NA, "10.1016/j.tvjl.2009.01.007", "10.1016/S1090-0233(97)80007-X"_x000D_
), article.title = c("Immunization of adult dairy cattle with a new heat-killed vaccine is associated with longer productive life prior to cows being sent to slaughter with suspected paratuberculosis", "Association between Mycobacterium avium subspecies paratuberculosis infection and milk production in two California dairies", NA, "The evidence for Mycobacterium paratuberculosis in Crohn's disease", "Modelling of prevalence development in a paratuberculosis control program in a dairy herd", "Johne's disease vaccine", _x000D_
"Successful control of Johne's disease in nine dairy herds: results of a six-year field trial", "Consensus recommendations on diagnostic testing for the detection of paratuberculosis in cattle in the United States", "Simulation model of paratuberculosis control in a dairy herd", "Evaluation of five antibody detection tests for diagnosis of bovine paratuberculosis", "Decision analysis model for paratuberculosis control in commercial dairy herds", "Development of the Dutch Johne's disease control program supported by a simulation model", _x000D_
"A simulation of Johne's disease control", NA, "Study designs for evaluating different efficacy and effectiveness aspects of vaccines", "Mycobacterium avium subsp. paratuberculosis in veterinary medicine", "Illustration of sampling-based methods for uncertainty and sensitivity analysis", NA, "Significant reduction in bacterial shedding and improvement in milk production in dairy farms after the use of a new inactivated paratuberculosis vaccine in a field trial", "Use of long-term vaccination with a killed vaccine to prevent fecal shedding of Mycobacterium avium subsp. paratuberculosis in dairy herds", _x000D_
"Evaluation of immune responses and protective efficacy in a goat model following immunization with a coctail of recombinant antigens and a polyprotein of Mycobacterium avium subsp. paratuberculosis", "Vaccination with recombinant Mycobacterium avium subsp. paratuberculosis proteins induces differential immune responses and protects calves against infection by oral challenge", "Therapeutic vaccine comprising Mycobacterium HSP70", "Mycobacterial 70kDa heat-shock protein is an effective subunit vaccine against bovine paratuberculosis", _x000D_
"Paratuberculosis vaccine in a large dairy herd", "The effect of vaccination on the prevalence of paratuberculosis in large dairy herds", "Economy, efficacy, and feasibility of a risk-based control program against paratuberculosis", "A stochastic model simulating paratuberculosis in a dairy herd", "Simulated economic effects of improving the sensitivity of a diagnostic test in paratuberculosis control", "Live Mycobacterium avium subsp. paratuberculosis and a killed-bacterium vaccine induce distinct subcutaneous granulomas, with unique cellular and cytokine profiles", _x000D_
"Assessing the potential impact of Salmonella vaccines in an endemically infected dairy herd", "The importance of culling in Johne's disease control", "Stochastic simulations of a multi-group compartmental model for Johne's disease on US dairy herds with test-based culling intervention", "Invited review: modeling within-herd transmission of Mycobacterium avium subspecies paratuberculosis in dairy cattle: a review", "A methodology for performing global uncertainty and sensitivity analysis in systems biology", _x000D_
"A meta-analysis of the effect of dose and age at exposure on shedding of Mycobacterium avium subspecies paratuberculosis (MAP) in experimentally infected calves and cows", "Simulation modeling to evaluate the persistence of Mycobacterium avium subsp. paratuberculosis (MAP) on commercial dairy farms in the United States", NA, "Transitions in diagnostic tests used for detection of Mycobacterium avium subsp. paratuberculosis infections in cattle", NA, "Herd-level economic losses associated with Johne's disease on US dairy operations", _x000D_
"A deterministic and stochastic simulation model for intra-herd paratuberculosis transmission", "The experimental infection of cattle with Mycobacterium johnei. III. Calves maintained in an infectious environment", "Efficacy of a killed vaccine for the control of paratuberculosis in Australian sheep flocks", "Herd management practices and the transmission of Johne's disease within infected dairy herds in Victoria, Australia", "DNA vaccines against mycobacterial diseases", "Vaccination against paratuberculosis", _x000D_
"Members of the 30- to 32-kilodalton mycolyl transferase family (Ag85) from culture filtrate of Mycobacterium avium subsp. paratuberculosis are immunodominant Th1-type antigens recognized early upon infection in mice and cattle", "Heat shock protein 70 subunit vaccination against bovine paratuberculosis does not interfere with current immunodiagnostic assays for bovine tuberculosis", "Assessment of live candidate vaccines for paratuberculosis in animal models and macrophages", "A killed vaccine against paratuberculosis (Johne's disease) in sheep", _x000D_
"A longitudinal study on the impact of Johne's disease status on milk production in individual cows", "Effect of Johne's disease status on reproduction and culling in dairy cattle", "Evaluation of a commercial enzyme-linked immunosorbent assay for the diagnosis of paratuberculosis in dairy cattle", "Mycobacterium paratuberculosis isolated from fetuses of infected cows not manifesting signs of the disease", "Horizontal transmission of Mycobacterium avium subsp. paratuberculosis in cattle in an experimental setting: calves can transmit the infection to other calves", _x000D_
"Cost-benefit analysis of vaccination against paratuberculosis in dairy cattle", "Longitudinal study to investigate variation in results of repeated ELISA and culture of fecal samples for Mycobacterium avium subsp. paratuberculosis in commercial dairy herds", "Cow-level evaluation of a kinetics ELISA with multiple cutoff values to detect fecal shedding of Mycobacterium avium subspecies paratuberculosis in New York State dairy cows", "Incidence of paratuberculosis after vaccination against M. paratuberculosis in two infected dairy herds", _x000D_
"Paratuberculosis control measures in the USA", NA, "ELISA and fecal culture for paratuberculosis (Johne's disease): sensitivity and specificity of each method", NA, "Evidence for age susceptibility of cattle to Johne's disease", "The design of veterinary vaccination programmes"), volume = c("95", "93", NA, "24", "108", "157", "93", "229", "14", "12", "75", "60", "54", NA, "146", "14", "22", NA, "2", "62", "27", "26", "19", "24", "40", "41", "91", "78", "78", "15", "259", "254", "264", "93", "254", _x000D_
"140", "83", NA, "132", NA, "40", "35", "71", "115", "95", "8", "7", "74", "27", "78", "21", "92", "93", "7", "53", "122", "139", "64", "72", "41", NA, NA, "77", NA, "184", "153"), author = c("Alonso-Hearn", "Aly", "Behr", "Behr", "Beyerbach", "Christian", "Collins", "Collins", "Collins", "Collins", "Dorshorst", "Groenendaal", "Groenendaal", "Halloran", "Halloran", "Harris", "Helton", NA, "Juste", "Kalis", "Kathaperumal", "Kathaperumal", "Keeble", "Koets", "Kormendy", "Kormendy", "Kudahl", "Kudahl", _x000D_
"Kudahl", "Lei", "Lu", "Lu", "Lu", "Marce", "Marino", "Mitchell", "Mitchell", "NAHMS", "Nielsen", "NRC", "Ott", "Pouillot", "Rankin", "Reddacliff", "Ridge", "Romano", "Rosseels", "Rosseels", "Santema", "Scandurra", "Sigurdsson", "Smith", "Smith", "Sweeney", "Sweeney", "van Roermund", "van Schaik", "van Schaik", "van Schaik", "Wentink", "Whitlock", "Whitlock", "Whitlock", NA, "Windsor", "Woolhouse"), year = c("2012", "2010", "2010", "2008", "2001", "2005", "2010", "2006", "1992", "2005", "2006", "2003", _x000D_
"2002", "2010", "1997", "2001", "2002", NA, "2009", "2001", "2009", "2008", "2009", "2006", "1992", "1994", "2008", "2007", "2007", "2008", "2009", "2008", "2010", "2010", "2008", "2012", "2008", "2005", "2008", "2003", "1999", "2004", "1961", "2006", "2010", "2009", "2008", "2006", "2009", "2010", "1960", "2009", "2010", "1995", "1992", "2007", "1996", "2003", "2005", "1994", "2010", "2005", "2000", "2005", "2010", "1997"), journal.title = c("J. Dairy Sci.", "J. Dairy Sci.", NA, "Curr. Opin. Gastroen.", _x000D_
"Dtsch. Tierarztl. Wochenschr.", "Vet. Rec.", "J. Dairy Sci.", "J. Am. Vet. Med. Assoc.", "Prev. Vet. Med.", "Clin. Diagn. Lab. Immunol.", "Prev. Vet. Med.", "Prev. Vet. Med.", "Prev. Vet. Med.", NA, "Am. J. Epidemiol.", "Clin. Microbiol. Rev.", "Risk Anal.", NA, "BMC Res. Notes", "Am. J. Vet. Res.", "Vaccine", "Vaccine", "Expert Opin. Ther. Pat.", "Vaccine", "Acta Vet. Hung.", "Vet. Microbiol.", "J. Dairy Sci.", "Prev. Vet. Med.", "Prev. Vet. Med.", "Clin. Vaccine Immunol.", "J. Theor. Biol.", "J. Theor. Biol.", _x000D_
"J. Theor. Biol.", "J. Dairy Sci.", "J. Theor. Biol.", "Epidemiol. Infect.", "Prev. Vet. Med.", NA, "Vet. Microbiol.", NA, "Prev. Vet. Med.", "Vet. Res.", "J. Comp. Pathol.", "Vet. Microbiol.", "Prev. Vet. Med.", "Exp. Rev. Vaccines", "Exp. Rev. Vaccines", "Infect. Immun.", "Vaccine", "Infect. Immun.", "Am. J. Vet. Res.", "J. Dairy Sci.", "J. Dairy Sci.", "J. Vet. Diagn. Invest.", "Am. J. Vet. Res.", "Vet. Microbiol.", "Vet. Rec.", "Am. J. Vet. Res.", "Prev. Vet. Med.", "Zentralbl. Veterinarmed. B", _x000D_
NA, NA, "Vet. Microbiol.", NA, "Vet. J.", "Vet. J."), series.title = c(NA, NA, "Paratuberculosis: Organism, Disease, Control", NA, NA, NA, NA, NA, NA, NA, NA, NA, NA, "Design and Analysis of Vaccine Studies", NA, NA, NA, NA, NA, NA, NA, NA, NA, NA, NA, NA, NA, NA, NA, NA, NA, NA, NA, NA, NA, NA, NA, "Dairy 2002-Johne's Disease on U.S. Dairy Operations", NA, "Diagnosis and Control of Johne's Disease", NA, NA, NA, NA, NA, NA, NA, NA, NA, NA, NA, NA, NA, NA, NA, NA, NA, NA, NA, NA, "Paratuberculosis: Organism, Disease, Control", _x000D_
"Map Super-shedders: Another Factor in the Control of Johne's Disease", NA, "Estimation of Parameters on the Vertical Transmission of MAP in a Low-prevalence Dairy Herd", NA, NA), unstructured = c(NA, NA, NA, NA, NA, NA, NA, NA, NA, NA, NA, NA, NA, NA, NA, NA, NA, "Hines, M., Kapur, V., 2010. JDIP/APHIS Vaccine Project Update. Johne's Disease Integrated Program (JDIP) Newsletter, vol. 6 (2).", NA, NA, NA, NA, NA, NA, NA, NA, NA, NA, NA, NA, NA, NA, NA, NA, NA, NA, NA, NA, NA, NA, NA, NA, NA, NA, _x000D_
NA, NA, NA, NA, NA, NA, NA, NA, NA, NA, NA, NA, NA, NA, NA, NA, NA, NA, NA, NA, NA, NA))</t>
  </si>
  <si>
    <t>S0167587712002607</t>
  </si>
  <si>
    <t>list(date = "2013-02-01", content.version = "tdm", delay.in.days = 0, URL = "https://www.elsevier.com/tdm/userlicense/1.0/")</t>
  </si>
  <si>
    <t>10.2903/j.efsa.2022.7290</t>
  </si>
  <si>
    <t>Epidemiological analyses of African swine fever in the European Union</t>
  </si>
  <si>
    <t>list(name = c("EFSA (European Food Safety Authority)", NA, NA, NA, NA, NA, NA, NA, NA, NA, NA, NA, NA, NA, NA, NA, NA, NA, NA, NA, NA, NA, NA, NA, NA, NA, NA, NA), sequence = c("first", "additional", "additional", "additional", "additional", "additional", "additional", "additional", "additional", "additional", "additional", "additional", "additional", "additional", "additional", "additional", "additional", "additional", "additional", "additional", "additional", "additional", "additional", "additional", _x000D_
"additional", "additional", "additional", "additional"), given = c(NA, "Joaquín Vicente", "Anette", "Andrey", "Christian", "Vittorio", "Georgina", "Maria", "Daniela", "Annick", "Marius", "Aleksandra", "Ioana", "Edvins", "Sasa", "Satran", "Christoph", "Hans‐Hermann", "Arvo", "Grzegorz", "Alessandro", "José", "Sofie", "Lina", "Alexandra", "Yves", "Gabriele", "Karl"), family = c(NA, "Baños", "Boklund", "Gogin", "Gortázar", "Guberti", "Helyes", "Kantere", "Korytarova", "Linden", "Masiulis", "Miteva", _x000D_
"Neghirla", "Oļševskis", "Ostojic", "Petr", "Staubach", "Thulke", "Viltrop", "Wozniakowski", "Broglia", "Abrahantes Cortiñas", "Dhollander", "Mur", "Papanikolaou", "Van der Stede", "Zancanaro", "Ståhl"))</t>
  </si>
  <si>
    <t>list(URL = c("https://api.wiley.com/onlinelibrary/tdm/v1/articles/10.2903/j.efsa.2022.7290", "http://onlinelibrary.wiley.com/wol1/doi/10.2903/j.efsa.2022.7290/fullpdf"), content.type = c("application/pdf", "unspecified"), content.version = c("vor", "vor"), intended.application = c("text-mining", "similarity-checking"))</t>
  </si>
  <si>
    <t>list(key = c("10.2903/j.efsa.2022.7290_ref1", "10.2903/j.efsa.2022.7290_ref2", "10.2903/j.efsa.2022.7290_ref3", "10.2903/j.efsa.2022.7290_ref4", "10.2903/j.efsa.2022.7290_ref5", "10.2903/j.efsa.2022.7290_ref6", "10.2903/j.efsa.2022.7290_ref7", "10.2903/j.efsa.2022.7290_ref8", "10.2903/j.efsa.2022.7290_ref9", "10.2903/j.efsa.2022.7290_ref10", "10.2903/j.efsa.2022.7290_ref11", "10.2903/j.efsa.2022.7290_ref12", "10.2903/j.efsa.2022.7290_ref13", "10.2903/j.efsa.2022.7290_ref14", "10.2903/j.efsa.2022.7290_ref15", _x000D_
"10.2903/j.efsa.2022.7290_ref16", "10.2903/j.efsa.2022.7290_ref17", "10.2903/j.efsa.2022.7290_ref18", "10.2903/j.efsa.2022.7290_ref19", "10.2903/j.efsa.2022.7290_ref20", "10.2903/j.efsa.2022.7290_ref21", "10.2903/j.efsa.2022.7290_ref22", "10.2903/j.efsa.2022.7290_ref23", "10.2903/j.efsa.2022.7290_ref24", "10.2903/j.efsa.2022.7290_ref25", "10.2903/j.efsa.2022.7290_ref26", "10.2903/j.efsa.2022.7290_ref27", "10.2903/j.efsa.2022.7290_ref28", "10.2903/j.efsa.2022.7290_ref29", "10.2903/j.efsa.2022.7290_ref30", _x000D_
"10.2903/j.efsa.2022.7290_ref31", "10.2903/j.efsa.2022.7290_ref32", "10.2903/j.efsa.2022.7290_ref33", "10.2903/j.efsa.2022.7290_ref34", "10.2903/j.efsa.2022.7290_ref35", "10.2903/j.efsa.2022.7290_ref36", "10.2903/j.efsa.2022.7290_ref37", "10.2903/j.efsa.2022.7290_ref38", "10.2903/j.efsa.2022.7290_ref39", "10.2903/j.efsa.2022.7290_ref40", "10.2903/j.efsa.2022.7290_ref41", "10.2903/j.efsa.2022.7290_ref42", "10.2903/j.efsa.2022.7290_ref43", "10.2903/j.efsa.2022.7290_ref44", "10.2903/j.efsa.2022.7290_ref45", _x000D_
"10.2903/j.efsa.2022.7290_ref46", "10.2903/j.efsa.2022.7290_ref47", "10.2903/j.efsa.2022.7290_ref48", "10.2903/j.efsa.2022.7290_ref49", "10.2903/j.efsa.2022.7290_ref50", "10.2903/j.efsa.2022.7290_ref51", "10.2903/j.efsa.2022.7290_ref52", "10.2903/j.efsa.2022.7290_ref53", "10.2903/j.efsa.2022.7290_ref54", "10.2903/j.efsa.2022.7290_ref55", "10.2903/j.efsa.2022.7290_ref56", "10.2903/j.efsa.2022.7290_ref57", "10.2903/j.efsa.2022.7290_ref58", "10.2903/j.efsa.2022.7290_ref59", "10.2903/j.efsa.2022.7290_ref60", _x000D_
"10.2903/j.efsa.2022.7290_ref61", "10.2903/j.efsa.2022.7290_ref62"), doi.asserted.by = c("crossref", "crossref", "crossref", "crossref", "crossref", "crossref", "crossref", "crossref", "crossref", "crossref", "crossref", "crossref", "crossref", "crossref", "crossref", "crossref", "crossref", "crossref", "crossref", "crossref", "crossref", "crossref", "crossref", "crossref", "crossref", NA, "crossref", NA, "crossref", "crossref", "crossref", "crossref", "crossref", "crossref", NA, "crossref", "crossref", _x000D_
"crossref", NA, "crossref", "crossref", "crossref", "crossref", "crossref", "crossref", "crossref", "crossref", "crossref", "crossref", "crossref", "crossref", "crossref", "crossref", "crossref", "crossref", "crossref", "crossref", "crossref", NA, NA, "crossref", "crossref"), first.page = c("2098", "133", NA, NA, "10215", "1", "2741", NA, "165", "872", NA, NA, NA, NA, NA, NA, NA, NA, NA, "65", "2676", NA, "115", "2760", "167", NA, "16", "499", "2051", "557", "218", "199", NA, NA, NA, "379", NA, NA, _x000D_
"314", NA, "34", "123", "589", NA, "198", "2615", "2846", "46", "1210", "1210", NA, "6", NA, NA, "1744", NA, NA, NA, NA, NA, "70", "504"), DOI = c("10.1038/s41598-021-81329-x", "10.1186/s12917-015-0444-3", "10.1371/journal.pone.0125842", "10.4142/jvs.2021.22.e35", "10.1038/s41598-020-66381-3", "10.1016/j.prevetmed.2018.01.004", "10.1111/tbed.13630", "10.1016/j.prevetmed.2017.06.005", "10.1111/tbed.12240", "10.1111/tbed.12452", "10.2903/j.efsa.2010.1637", "10.2903/j.efsa.2017.5068", "10.2903/j.efsa.2018.5494", _x000D_
"10.2903/j.efsa.2020.5996", "10.2903/j.efsa.2021.6572", "10.2903/j.efsa.2021.6419", "10.2903/j.efsa.2012.2635", "10.2903/j.efsa.2015.4163", "10.2903/sp.efsa.2020.EN-1871", "10.1016/j.prevetmed.2012.05.011", "10.1111/tbed.13968", "10.3389/fvets.2021.723375", "10.1016/j.ecolmodel.2006.04.023", "10.1016/j.ecolmodel.2010.08.019", "10.1016/j.prevetmed.2011.07.004", NA, "10.1186/s13071-016-1953-z", NA, "10.17576/jsm-2019-4809-26", "10.1111/tbed.12740", "10.1016/j.rvsc.2014.07.001", "10.1111/j.1600-0706.2008.16582.x", _x000D_
"10.2903/sp.efsa.2018.EN-1521", "10.2903/sp.efsa.2021.EN-6573", NA, "10.1007/s00477-016-1358-8", "10.1101/2021.01.26.428275", "10.1371/journal.pone.0217367", NA, "10.1371/journal.pmed.1000097", "10.1016/j.prevetmed.2015.12.017", "10.1111/tbed.12636", "10.1007/s11250-015-0768-9", "10.1016/j.prevetmed.2018.10.001", "10.1016/j.prevetmed.2012.11.012", "10.1111/tbed.13611", "10.1002/ece3.6100", "10.1186/s12874-019-0666-3", "10.1002/jwmg.21480", "10.1002/jwmg.21480", "10.1016/j.prevetmed.2019.104691", _x000D_
"10.3390/vetsci7010006", "10.1098/rsos.170054", "10.1016/j.prevetmed.2007.07.009", "10.1111/tbed.13890", "10.1111/tbed.14231", "10.1002/9781118033104", "10.1016/j.scitotenv.2019.134251", NA, NA, "10.1016/j.sste.2016.06.002", "10.1111/tbed.12391"), article.title = c("Spatiotemporal clustering and Random Forest models to identify risk factors of African swine fever outbreak in Romania in 2018–2019", "Sero‐prevalence and risk factors associated with African swine fever on pig farms in southwest Nigeria", _x000D_
NA, NA, "Risk factors for African swine fever incursion in Romanian domestic farms during 2019", "Evaluation of biological and socio‐economic factors related to persistence of African swine fever in Sardinia", "Evidence for exposure of asymptomatic domestic pigs to African swine fever virus during an inter‐epidemic period in Zambia", NA, "Assessing the potential spread and maintenance of foot‐and‐mouth disease virus infection in wild ungulates: general principles and application to a specific scenario in Thrace", _x000D_
"Risk factors for African swine fever in smallholder pig production systems in Uganda", NA, NA, NA, NA, NA, NA, NA, NA, NA, "Risk factors for farm‐level African swine fever infection in major pig‐producing areas in Nigeria, 1997–2011", "Epidemic situation and control measures of African Swine Fever Outbreaks in China 2018–2020", NA, "A standard protocol for describing individual‐based and agent‐based models", "The ODD protocol: a review and first update", "Cartographical analysis of African swine fever outbreaks in the territory of the Russian Federation and computer modeling of the basic reproduction ratio", _x000D_
NA, "Regional level risk factors associated with the occurrence of African swine fever in West and East Africa", "mctest: An R package for detection of collinearity among regressors", "Some new diagnostics of multicollinearity in linear regression model", "Why is African swine fever still present in Sardinia?", "Drivers and risk factors for circulating African swine fever virus in Uganda, 2012–2013", "Individual variations in infectiousness explain long‐term disease persistence in wildlife populations", _x000D_
NA, NA, NA, "Elucidating transmission parameters of African swine fever through wild boar carcasses by combining spatio‐temporal notification data and agent‐based modelling", NA, NA, "Evaluation of the risk factors contributing to the African swine fever occurrence in Sardinia", NA, "Spatiotemporal modeling of the invasive potential of wild boar‐a conflict‐prone species‐using multi‐source citizen science data", "Understanding African Swine Fever infection dynamics in Sardinia using a spatially explicit transmission model in domestic pig farms", _x000D_
"Risk factors associated with occurrence of African swine fever outbreaks in smallholder pig farms in four districts along the Uganda‐Kenya border", NA, "Comparison of African swine fever virus prevalence and risk in two contrasting pig‐farming systems in South‐West and Central Kenya", "African swine fever in Latvian wild boar—a step closer to elimination", "Ecological drivers of African swine fever virus persistence in wild boar populations: Insight for control", "A review of spline function procedures in R", _x000D_
"Contact rates in wild boar populations: implications for disease transmission", "Contact rates in wild boar populations: implications for disease transmission", NA, "Estimating the postmortem interval of wild boar carcasses", NA, NA, "Joining the club: first detection of African swine fever in wild boar in Germany", NA, NA, NA, NA, NA, "Modelling African swine fever presence and reported abundance in the Russian Federation using national surveillance data from 2007 to 2014", "Statistical exploration of local transmission routes for African swine fever in pigs in the Russian Federation, 2007–2014"_x000D_
), volume = c("11", "11", NA, NA, "10", "152", "67", NA, "63", "64", NA, NA, NA, NA, NA, NA, NA, NA, NA, "107", "68", NA, "198", "221", "102", NA, "10", "8", "48", "65", "97", "118", NA, NA, NA, "31", NA, NA, "6", NA, "124", "65", "47", NA, "110", "67", "10", "19", "82", "82", NA, "7", NA, NA, "68", NA, NA, NA, NA, NA, "19", "64"), author = c("Andraud", "Awosanya", NA, NA, "Boklund", "Cappai", "Chambaro", NA, "Dhollander", "Dione", NA, NA, NA, NA, NA, NA, NA, NA, NA, "Fasina", "Gao", NA, "Grimm", _x000D_
"Grimm", "Gulenkin", NA, "Huang", "Imdad", "Imdad", "Jurado", "Kabuuka", "Kramer‐Schadt", NA, NA, NA, "Lange", NA, NA, "Martínez‐López", NA, "Moltke‐Jordt", "Mur", "Nantima", NA, "Okoth", "Oļševskis", "Pepin", "Perperoglou", "Podgórski", "Podgórski", NA, "Probst", NA, NA, "Sauter‐Louis", NA, "Thulasiraman", NA, NA, NA, "Vergne", "Vergne"), year = c("2021", "2015", NA, NA, "2020", "2018", "2020", NA, "2016", "2017", NA, NA, NA, NA, NA, NA, NA, NA, NA, "2012", "2021", NA, "2006", "2010", _x000D_
"2011", NA, "2017", "2016", "2019", "2018", "2014", "2009", NA, NA, NA, "2017", NA, NA, "2015", NA, "2016", "2018", "2015", NA, "2013", "2020", "2020", "2019", "2017", "2018", NA, "2020", NA, NA, "2021", NA, "1992", NA, NA, NA, "2016", "2017"), journal.title = c("Science Reports", "BMC Veterinary Research", NA, NA, "Science Reports", "Preventive Veterinary Medicine", "Transboundary and Emerging Diseases", NA, "Transboundary and Emerging Diseases", "Transboundary and Emerging Diseases", NA, NA, NA, _x000D_
NA, NA, NA, NA, NA, NA, "Preventive Veterinary Medicine", "Transboundary and Emerging Diseases", NA, "Ecological Modelling", "Ecological Modelling", "Preventive Veterinary Medicine", NA, "Parasites and Vectors", "R Journal", "Sains Malaysiana", "Transboundary and Emerging Diseases", "Research in Veterinary Science", "Oikos", NA, NA, NA, "Stochastic Environmental Research and Risk Assessment", NA, NA, "Italy. Frontiers in Microbiology", NA, "Preventive Veterinary Medicine", "Transboundary and Emerging Diseases", _x000D_
"Tropical Animal Health and Production", NA, "Preventive Veterinary Medicine", "Transboundary and Emerging Diseases", "Ecology and Evolution", "BMC Medical Research Methodology", "The Journal of Wildlife Management", "Journal of Wildlife Management", NA, "Veterinary Sciences", NA, NA, "Transboundary and Emerging Diseases", NA, NA, NA, NA, NA, "Spatial and Spatio‐Temporal Epidemiology", "Transboundary and Emerging Diseases"), unstructured = c(NA, NA, "Barongo MB, Ståhl K, Bett B, Bishop RP, Fèvre EM, Aliro T, Okoth E, Masembe C, Knobel D and Ssematimba A, 2015. Estimating the basic reproductive number (R0) for African swine fever virus (ASFV) transmission between pig herds in Uganda. PLoS One, 10, e0125842. https://doi.org/10.1371/journal.pone.0125842", _x000D_
"Bisimwa PN, Dione M, Basengere B, Mushagalusa CA, Steinaa L and Ongus J, 2021. Risk factors of African swine fever virus in suspected infected pigs in smallholder farming systems in South‐Kivu province, Democratic Republic of Congo. Journal of Veterinary Science, 22, e35. https://doi.org/10.4142/jvs.2021.22.e35", NA, NA, NA, "Correia‐Gomes C, Henry MK, Auty HK and Gunn GJ, 2017. Exploring the role of small‐scale livestock keepers for national biosecurity—The pig case. Preventive Veterinary Medicine, 145, 7–15. https://doi.org/10.1016/j.prevetmed.2017.06.005", _x000D_
NA, NA, "EFSA (European Food Safety Authority) , 2010. Application of systematic review methodology to food and feed safety assessments to support decision making. EFSA Journal 2010;8(6):1637, 90 pp. https://doi.org/10.2903/j.efsa.2010.1637", "EFSA (European Food Safety Authority) , Depner K, Gortazar C, Guberti V, Masiulis M, More S, Oļševskis E, Thulke HH, Viltrop A, Woźniakowski G, Cortiñas Abrahantes J, Gogin A, Verdonck F and Dhollander S, 2017. Epidemiological analyses of African swine fever in the Baltic States and Poland: (Update September 2016–September 2017). EFSA Journal 2017;15(11):5068, 59 pp. https://doi.org/10.2903/j.efsa.2017.5068", _x000D_
"EFSA (European Food Safety Authority) , Boklund A, Cay B, Depner K, Földi Z, Guberti V, Masiulis M, Miteva A, More S, Olsevskis E, Šatrán P, Spiridon M, Stahl K, Thulke HH, Viltrop A, Wozniakowski G, Broglia A, Cortinas Abrahantes J, Dhollander S, Gogin A, Verdonck F, Amato L, Papanikolaou A and Gortázar C, 2018. Epidemiological analyses of African swine fever in the European Union (November 2017 until November 2018). EFSA Journal 2018;16(11):5494, 106 pp. https://doi.org/10.2903/j.efsa.2018.5494", _x000D_
"EFSA (European Food Safety Authority) , Anette B, Anette B, Theodora CV, Klaus D, Daniel D, Vittorio G, Georgina H, Daniela K, Annick L, Aleksandra M, Simon M, Edvins O, Sasa O, Helen R, Mihaela S, Karl S, Hans‐Hermann T, Grigaliuniene V, Arvo V, Richard W, Grzegorz W, José AC, Sofie D, Andrey G, Corina I, Alexandra P, González VLC and Christian GS, 2020. Epidemiological analyses of African swine fever in the European Union (November 2018 to October 2019). EFSA Journal 2020;18(1):5996, 107 pp. https://doi.org/10.2903/j.efsa.2020.5996", _x000D_
"EFSA (European Food Safety Authority) , Desmecht D, Gerbier G, Gortázar Schmidt C, Grigaliuniene V, Helyes G, Kantere M, Korytarova D, Linden A, Miteva A, Neghirla I, Olsevskis E, Ostojic S, Petit T, Staubach C, Thulke H‐H, Viltrop A, Richard W, Wozniakowski G, Abrahantes Cortiñas J, Broglia A, Dhollander S, Lima E, Papanikolaou A, Van der Stede Y and Ståhl K, 2021a. Scientific Opinion on the epidemiological analysis of African swine fever in the European Union (September 2019 to August 2020). EFSA Journal 2021;19(5):6572, 101 pp. https://doi.org/10.2903/j.efsa.2021.6572", _x000D_
"EFSA (European Food Safety Authority) , Nielsen SS, Alvarez J, Bicout DJ, Calistri P, Depner K, Drewe JA, Garin‐Bastuji B, Gonzales Rojas JL, Gortazar Schmidt C, Herskin M, Michel V, Miranda Chueca MÁ, Pasquali P, Roberts HC, Sihvonen LH, Spoolder H, Stahl K, Velarde A, Winckler C, Abrahantes JC, Dhollander S, Ivanciu C, Papanikolaou A, Van der Stede Y, Blome S, Guberti V, Loi F, More S, Olsevskis E, Hans Thulke HH and Viltrop A, 2021b. ASF Exit Strategy: providing cumulative evidence of the absence of African swine fever virus circulation in wild boar populations using standard surveillance measures. EFSA Journal 2021;19(3):6419, 72 pp. https://doi.org/10.2903/j.efsa.2021.6419", _x000D_
"EFSA AHAW Panel (EFSA Panel on Animal Health and Welfare) , 2012. Scientific opinion on foot‐and‐mouth disease in Thrace. EFSA Journal 2012;10(4):2635, 91 pp. https://doi.org/10.2903/j.efsa.2012.2635", "EFSA AHAW Panel (EFSA Panel on Animal Health and Welfare) , 2015. Scientific opinion on African swine fever. EFSA Journal 2015;13(7):4163, 92 pp. https://doi.org/10.2903/j.efsa.2015.4163", "ENETWILD‐consortium , Acevedo P, Croft S, Smith G, Blanco‐Aguiar JA, Fernández‐López J, Scandura M, Apollonio M, Ferroglio E, Keuling O, Sange M, Zanet S, Brivio F, Podgorski T, Petrovic K, Soriguer R and Vicente J, 2020. Update of occurrence and hunting yield‐based data models for wild boar at European scale: new approach to handle the bioregion effect. EFSA Supporting Publications 2020;17(5):EN‐1871. https://doi.org/10.2903/sp.efsa.2020.EN‐1871", _x000D_
NA, NA, "Glazunova AA, Korennoy FI, Sevskikh TA, Lunina DA, Zakharova OI, Blokhin AA, Karaulov AK and Gogin AE, 2021. Risk factors of African swine fever in domestic pigs of the samara region. Russian Federation. Frontiers in Veterinary Science, 8, 723375. https://doi.org/10.3389/fvets.2021.723375", NA, NA, NA, "Hall DK and Riggs GA, 2015. Modis/Terra Snow Cover Monthly p. L3 Global 0.05Deg CMG, version 6. Boulder. National Astronautics and Space Administration National Snow and Ice Data Center Distributed Active Archive Center. https://doi.org/10.5067/modis/mod10cm.006", _x000D_
NA, NA, NA, NA, NA, NA, "Lange M, Guberti V and Thulke H‐H, 2018. Understanding ASF spread and emergency control concepts in wild boar populations using individual‐based modelling and spatio‐temporal surveillance data. EFSA Supporting Publications 2018;15(11):EN‐1521. https://doi.org/10.2903/sp.efsa.2018.EN‐1521", "Lange M, Reichold A and Thulke H‐H, 2021. Modelling wild boar management for controlling the spread of ASF in the areas called white zones (zones blanche). EFSA Supporting Publications, 2021;18(5):EN‐6573, 32 pp. https://doi.org/10.2903/sp.efsa.2021.EN‐6573", _x000D_
"Lange M and Thulke HH, 2015. Mobile barriers as emergency measure to control outbreaks of African swine fever in wild boar. In: Thulke HH and Verheyen K (eds.). Proceedings of the SVEPM, Ghent, pp. 122–132.", NA, "Lim JS, Vergne T, Pak SI and Kim E, 2021. Modelling the spatial distribution of ASF‐positive wild boar carcasses in South Korea using 2019–2020 national surveillance data. Animals (Basel), 11. https://doi.org/10.3390/ani11051208", "Loi F, Laddomada A, Coccollone A, Marrocu E, Piseddu T, Masala G, Bandino E, Cappai S and Rolesu S, 2019. Socio‐economic factors as indicators for various animal diseases in Sardinia. PLoS One, 14, e0217367. https://doi.org/10.1371/journal.pone.0217367", _x000D_
NA, "Moher D, Liberati A, Tetzlaff J, Altman DG, PRISMA Group 2009. Preferred reporting items for systematic reviews and meta‐analyses: the PRISMA statement. PLoS Medicine, 6, e1000097. https://doi.org/10.1371/journal.pmed.1000097", NA, NA, NA, "Nurmoja I, Mõtus K, Kristian M, Niine T, Schulz K, Depner K and Viltrop A, 2020. Epidemiological analysis of the 2015–2017 African swine fever outbreaks in Estonia. Preventive Veterinary Medicine, 181, 104556. https://doi.org/10.1016/j.prevetmed.2018.10.001", _x000D_
NA, NA, NA, NA, NA, NA, "Podgórski T, Borowik T, Łyjak M and Woźniakowski G, 2020. Spatial epidemiology of African swine fever: Host, landscape and anthropogenic drivers of disease occurrence in wild boar. Preventive Veterinary Medicine, 177, 104691. https://doi.org/10.1016/j.prevetmed.2019.104691", NA, "Probst C, Globig A, Knoll B, Conraths FJ and Depner K, 2017. Behaviour of free ranging wild boar towards their dead fellows: potential implications for the transmission of African swine fever. Royal Society Open Science, 4, 170054. https://doi.org/10.1098/rsos.170054", _x000D_
"Ribbens S, Dewulf J, Koenen F, Mintiens K, De Sadeleer L, de Kruif A and Maes D, 2008. A survey on biosecurity and management practices in Belgian pig herds. Preventive Veterinary Medicine, 83, 228–241. https://doi.org/10.1016/j.prevetmed.2007.07.009", NA, "Sauter‐Louis C, Schulz K, Richter M, Staubach C, Mettenleiter TC and Conraths FJ, 2021. African swine fever: why the situation in Germany is not comparable to that in the Czech Republic or Belgium. Transboundary and Emerging Diseases, Advance Online Publication, https://doi.org/10.1111/tbed.14231", _x000D_
NA, "Vajas P, Calenge C, Richard E, Fattebert J, Rousset C, Saïd S and Baubet E, 2020. Many, large and early: hunting pressure on wild boar relates to simple metrics of hunting effort. Science of the Total Environment, 698, 134251. https://doi.org/10.1016/j.scitotenv.2019.134251", "Varewyck M, Verbeke T and Cortinas Abrahantes J, 2017. Exploratory analysis for spatiotemporal epidemiological data WEB app (spatial). Zenodo, https://doi.org/10.5281/zenodo.889551", "Venter O, Sanderson EW, Magrach A, Allan JR, Beher J, Jones KR, Possingham HP, Laurance WF, Wood P, Fekete BM, Levy MA and Watson JE, 2018. Last of the Wild Project, Version 3 (LWP‐3): 2009 Human Footprint, 2018 Release. NASA Socioeconomic Data and Applications Center (SEDAC), Palisades, NY. https://doi.org/10.7927/h46t0jq4. Accessed 20 November 2021.", _x000D_
NA, NA), volume.title = c(NA, NA, NA, NA, NA, NA, NA, NA, NA, NA, NA, NA, NA, NA, NA, NA, NA, NA, NA, NA, NA, NA, NA, NA, NA, NA, NA, NA, NA, NA, NA, NA, NA, NA, NA, NA, NA, NA, NA, NA, NA, NA, NA, NA, NA, NA, NA, NA, NA, NA, NA, NA, NA, NA, NA, NA, "graphs: Theory and algorithms", NA, NA, NA, NA, NA))</t>
  </si>
  <si>
    <t>(September 2020 to August 2021)</t>
  </si>
  <si>
    <t>10.1111/tbed.13919</t>
  </si>
  <si>
    <t>2020-12-14</t>
  </si>
  <si>
    <t>1910-1965</t>
  </si>
  <si>
    <t>Risks of introduction and economic consequences associated with African swine fever, classical swine fever and foot‐and‐mouth disease: A review of the literature</t>
  </si>
  <si>
    <t>list(ORCID = c("https://orcid.org/0000-0002-2938-3987", NA, NA, NA, NA, NA, NA, NA), authenticated.orcid = c(FALSE, NA, NA, NA, NA, NA, NA, NA), given = c("Vienna R.", "Ryan S.", "Sophie C.", "Karina H.", "Nicole M.", "Rachel M.", "Meredith J.", "Stephanie A."), family = c("Brown", "Miller", "McKee", "Ernst", "Didero", "Maison", "Grady", "Shwiff"), sequence = c("first", "additional", "additional", "additional", "additional", "additional", "additional", "additional"), affiliation.name = c("National Feral Swine Damage Management Program United States Department of Agriculture, Animal and Plant Health Inspection Service Fort Collins CO USA", _x000D_
"Center for Epidemiology and Animal Health United States Department of Agriculture, Animal and Plant Health Inspection Service, Veterinary Services Fort Collins CO USA", NA, NA, NA, "Department of Biomedical Sciences Colorado State University Fort Collins CO USA", "Human Dimensions of Natural Resources Department Colorado State University Fort Collins CO USA", "National Wildlife Research Center United States Department of Agriculture, Animal and Plant Health Inspection Service Fort Collins CO USA"_x000D_
), affiliation1.name = c(NA, NA, "National Feral Swine Damage Management Program United States Department of Agriculture, Animal and Plant Health Inspection Service Fort Collins CO USA", "National Feral Swine Damage Management Program United States Department of Agriculture, Animal and Plant Health Inspection Service Fort Collins CO USA", "National Feral Swine Damage Management Program United States Department of Agriculture, Animal and Plant Health Inspection Service Fort Collins CO USA", NA, NA, _x000D_
NA), affiliation2.name = c(NA, NA, "Department of Economics Colorado State University Fort Collins CO USA", "Department of Economics Colorado State University Fort Collins CO USA", "Department of Economics Colorado State University Fort Collins CO USA", NA, NA, NA))</t>
  </si>
  <si>
    <t>list(URL = c("https://onlinelibrary.wiley.com/doi/pdf/10.1111/tbed.13919", "https://onlinelibrary.wiley.com/doi/full-xml/10.1111/tbed.13919", "https://onlinelibrary.wiley.com/doi/am-pdf/10.1111/tbed.13919", "https://onlinelibrary.wiley.com/doi/pdf/10.1111/tbed.13919"), content.type = c("application/pdf", "application/xml", "application/pdf", "unspecified"), content.version = c("vor", "vor", "am", "vor"), intended.application = c("text-mining", "text-mining", "syndication", "similarity-checking"))</t>
  </si>
  <si>
    <t>list(volume.title = c("Risk assessment for the illegal import of contaminated meat and meat products into Great Britain and the subsequent exposure of GB livestock (IIRA): Foot and mouth disease (FMD), classical swine fever (CSF), African swine fever (ASF), swine vesicular disease (SVD)", NA, NA, NA, NA, NA, NA, NA, NA, NA, NA, NA, NA, NA, NA, NA, NA, NA, NA, NA, NA, NA, NA, NA, NA, NA, NA, NA, NA, NA, NA, NA, NA, "Risk assessment on salted intestinal casing of swine (H5)", "Towards an improved understanding of African swine fever virus transmission", _x000D_
NA, "Pathway assessment of foot‐and‐mouth disease (FMD) risk to the United States: An evaluation in response to international FMD outbreaks in 2001. Executive Summary: USDA Animal Plant Health Inspection Service", "Transboundary and emerging diseases of animals", NA, NA, NA, NA, NA, NA, NA, NA, NA, NA, NA, NA, "Risk analysis of the potential introduction of African swine fever virus into Thailand by pig products from Italy, 2015 (qualitative risk assessment)", NA, NA, "Risk assessment for the import of meat and meat products contaminated with foot‐and‐mouth disease virus into Great Britain and the subsequent exposure of GB livestock", _x000D_
"Annual review of controls on imports of animal products: April 2005 ‐ March 2006", "Annual review of controls on imports of animal products April 2007 ‐ March 2008", "A description of the UK system of controls on imports of live animals and products of animal origin and evaluation of its performance to protect public and animal health: April 2014–March 2016", "Qualitative risk assessment: What is the risk of introducing African swine fever to the UK pig population from European Member States via human‐mediated routes?", _x000D_
NA, "Potential animal health concerns relative to cattle fever ticks, classical swine fever, and bovine brucellosis, with special emphasis on Texas", NA, NA, NA, NA, NA, NA, "Historical reference rates", NA, NA, "Foot‐and‐mouth disease frequently asked questions", "Animal production", "ASF situation in Asia update", "FAOSTAT: Data: Live animals", NA, "Animal disease risk assessment, prevention, and control act of 2001 (PL 107‐9) Final Report", NA, NA, NA, NA, NA, NA, NA, NA, NA, NA, NA, NA, _x000D_
NA, NA, NA, NA, NA, NA, NA, NA, NA, NA, NA, NA, NA, NA, NA, NA, NA, NA, "The importation into New Zealand of meat and meat products: a review of the risks to animal health", NA, NA, NA, NA, NA, NA, "New techniques in veterinary epidemiology and economics", NA, NA, "African swine fever: An increasing risk to UK pigs", NA, NA, NA, NA, NA, NA, NA, NA, NA, NA, "Pathways analysis of classical swine fever (CSF) risk to the United States", NA, NA, NA, "History", "World Animal Health Information Database (WAHIS)", _x000D_
NA, NA, NA, NA, "Determination of the acceptable risk of introduction of FMD virus in passenger luggage following the UK outbreak in 2001", NA, NA, NA, NA, NA, NA, NA, NA, "Scientific report submitted to EFSA on African swine fever", NA, NA, NA, "Urgent advice 16‐2018 of the scientific committee of the FASFC on the risk of spreading of the African swine fever virus in the Belgian wildlife and spill‐over in the Belgian swine sector", NA, NA, NA, "Risk assessment for the transmission of foot‐and‐mouth disease via movement of swine and cattle carcasses from FMD‐infected premises to a disposal site", _x000D_
NA, NA, NA, NA, NA, NA, "Historical CPI‐U, June 2019", "Animal Plant Health Inspection Service, Centers for Epidemiology and Animal Health. Sources of outbreaks and hazard categorization of modes of virus transmission: Foot‐and‐mouth disease", "Animal Plant Health Inspection Service, Centers for Epidemiology and Animal Health. Sources of outbreaks and hazard categorization of modes of virus transmission: Foot‐and‐mouth disease", "Pathways assessment: Entry assessment for exotic viral pathogens of swine", _x000D_
"Census of Agriculture: 2017 census volume 1, chapter 1: U.S. National Level Data", "Animal Products‐Hogs and Pork", "Sector at a Glance: U.S. Beef and Cattle Trade", "Classical swine fever—Epidemiological situation", "Risk analysis: Foot‐and‐mouth disease (FMD) risk from importation of fresh (chilled or frozen), maturated, deboned beef from a region in Brazil into the United States", "Risk assessment of the practice of feeding recycled commodities to domesticated swine in the U.S", "Potential economic impact of hog cholera in the U.S., 1998", _x000D_
"Biological and economic consequences of a classical swine fever incursion in the United States", "Benefits to the United States of potential fresh, chilled, and frozen pork imports, imports of live breeding swine, and imports of swine semen from EU countries not currently recognized as CSF free", "Risk factors in the European Union regarding CSF and regionalization", "Biological and economic risk analysis: Risk management options for imports of breeding swine, swine semen and fresh, chilled, and frozen pork from the European Union", _x000D_
"Risk Analysis Report Series: The analysis of the risk of classical swine fever from imports of pork, breeding animals, and semen from the European Union", "Risk analysis for importation of classical swine fever virus in swine and swine products from the European Union", "State rankings for the introduction of foot‐and‐mouth disease", "Risk analysis: Risk of importing foot‐and‐mouth disease in susceptible species and products from a region of Patagonia, Argentina", "Risk assessment of ready‐to‐eat pork products from premises previous to the establishment of a control area as a source of infection of susceptible livestock during a foot‐and‐mouth disease outbreak in the United States", _x000D_
"History of feral swine in the Americas", "Treasury reporting rates of exchange: Historical rates", NA, NA, NA, NA, NA, NA, NA), year = c("2004", NA, NA, NA, NA, NA, NA, NA, NA, NA, NA, "2004", NA, "2008", NA, NA, NA, NA, NA, NA, NA, NA, NA, NA, NA, NA, NA, NA, NA, NA, NA, NA, NA, "1999", "2013", NA, "2001", "2016", NA, NA, "1997", NA, NA, NA, "1992", NA, NA, NA, NA, NA, "2016", NA, NA, "2003", "2006", "2008", "2017", "2018", "2014", "2000", NA, NA, NA, NA, NA, NA, "2019", "2006", NA, "2012", "2019", _x000D_
"2019", "2019", NA, "2003", NA, NA, NA, NA, NA, NA, NA, NA, NA, NA, NA, NA, NA, NA, NA, NA, "2005", NA, NA, NA, NA, NA, NA, NA, NA, NA, NA, NA, NA, NA, "1991", NA, NA, NA, NA, NA, NA, "1978", "2018", NA, "2018", NA, NA, NA, NA, NA, NA, NA, NA, NA, NA, "2004", "2019", NA, NA, "2019", "2020", NA, NA, NA, NA, "2002", NA, NA, "2002", NA, NA, NA, NA, NA, "2009", NA, NA, NA, "2018", "2008", NA, NA, "2014", NA, NA, NA, NA, NA, NA, "2019", "1994", "2007", "2014", "2019", "2019", "2019", "2002", "2013", "1995", _x000D_
"1998", "1998", "1998", "1998", "1998", "1999", "2000", "2012", "2014", "2018", "2020", "2019", "2006", NA, NA, NA, NA, NA, NA), author = c("Adkin A.", NA, NA, NA, NA, NA, NA, NA, NA, NA, NA, "Belton D. J.", NA, "Beltrán‐Alcrudo D.", NA, NA, NA, NA, NA, NA, NA, NA, NA, NA, NA, NA, NA, NA, NA, NA, NA, NA, NA, "Canadian Food Inspection Agency, Animal Health Risk Assessment Animal, Plant and Food Risk Analysis Network", "Cardoso de Carvalho Ferreira H.", NA, "Center for Epidemiology and Animal Health (CEAH)", _x000D_
"Center for Food Security and Public Health", NA, NA, "Corso B.", NA, NA, NA, "Davidson R. M.", NA, NA, NA, NA, NA, "Dejyong T.", NA, NA, "Department for Environment Food and Rural Affairs, Veterinary Laboratories Agency", "Department for Environmental Food and Rural Affairs", "Department for Environmental Food and Rural Affairs", "Department of Environment Food and Rural Affairs", "Department of Environment Food and Rural Affairs", "Dewey C.", "Dietrich R. A.", NA, NA, NA, NA, NA, NA, "European Central Bank", _x000D_
"European Food Safety Authority", NA, "FAO (Food and Agriculture Organization of the United Nations)", "FAO", "FAO", "FAO", NA, "Federal Inter‐agency Working Group", NA, NA, NA, NA, NA, NA, NA, NA, NA, NA, NA, NA, NA, NA, NA, NA, "Hong K.", NA, NA, NA, NA, NA, NA, NA, NA, NA, NA, NA, NA, NA, "MacDiarmid S. C.", NA, NA, NA, NA, NA, NA, "McCauley H.", "Melo C. B. D.", NA, "Middlemiss C.", NA, NA, NA, NA, NA, NA, NA, NA, NA, NA, "National Agricultural Biosecurity Center", "Niedbalski W. I. E. S. Ł. A. W.", _x000D_
NA, NA, "OIE", "OIE", NA, NA, NA, NA, "Pharo H. J.", NA, NA, "Randolph T. F.", NA, NA, NA, NA, NA, "Sánchez‐Vizcaíno J. M.", NA, NA, NA, "Scientific Committee of the FASFC", "Senturk B.", NA, NA, "Slingluff J.", NA, NA, NA, NA, NA, NA, "United States Bureau of Labor Statistics", "United States Department of Agriculture", "United States Department of Agriculture", "United States Department of Agriculture", "United States Department of Agriculture", "United States Department of Agriculture", "United States Department of Agriculture", _x000D_
"United States Department of Agriculture, Animal Plant Health Inspection Service", "United States Department of Agriculture, Animal Plant Health Inspection Service", "United States Department of Agriculture, Animal Plant Health Inspection Service, Centers for Epidemiology and Animal Health", "United States Department of Agriculture, Animal Plant Health Inspection Service, Centers for Epidemiology and Animal Health", "United States Department of Agriculture, Animal Plant Health Inspection Service, Centers for Epidemiology and Animal Health", _x000D_
"United States Department of Agriculture, Animal Plant Health Inspection Service, Centers for Epidemiology and Animal Health", "United States Department of Agriculture, Animal Plant Health Inspection Service, Centers for Epidemiology and Animal Health", "United States Department of Agriculture, Animal Plant Health Inspection Service, Centers for Epidemiology and Animal Health", "United States Department of Agriculture, Animal Plant Health Inspection Service, Centers for Epidemiology and Animal Health", _x000D_
"United States Department of Agriculture, Animal Plant Health Inspection Service, Centers for Epidemiology and Animal Health", "United States Department of Agriculture, Animal Plant Health Inspection Service, Centers for Epidemiology and Animal Health", "United States Department of Agriculture, Animal Plant Health Inspection Service, Centers for Epidemiology and Animal Health", "United States Department of Agriculture, Animal Plant Health Inspection Service, Centers for Epidemiology and Animal Health", _x000D_
"United States Department of Agriculture. Animal and Plant Health Inspection Service", "United States Department of the Treasury", "Whyte C.", NA, NA, NA, NA, NA, NA), key = c("e_1_2_9_2_1", "e_1_2_9_3_1", "e_1_2_9_4_1", "e_1_2_9_5_1", "e_1_2_9_6_1", "e_1_2_9_7_1", "e_1_2_9_8_1", "e_1_2_9_9_1", "e_1_2_9_10_1", "e_1_2_9_11_1", "e_1_2_9_12_1", "e_1_2_9_13_1", "e_1_2_9_14_1", "e_1_2_9_15_1", "e_1_2_9_16_1", "e_1_2_9_17_1", "e_1_2_9_18_1", "e_1_2_9_19_1", "e_1_2_9_20_1", "e_1_2_9_21_1", "e_1_2_9_22_1", _x000D_
"e_1_2_9_23_1", "e_1_2_9_24_1", "e_1_2_9_25_1", "e_1_2_9_26_1", "e_1_2_9_27_1", "e_1_2_9_28_1", "e_1_2_9_29_1", "e_1_2_9_30_1", "e_1_2_9_31_1", "e_1_2_9_32_1", "e_1_2_9_33_1", "e_1_2_9_34_1", "e_1_2_9_35_1", "e_1_2_9_36_1", "e_1_2_9_37_1", "e_1_2_9_38_1", "e_1_2_9_39_1", "e_1_2_9_40_1", "e_1_2_9_41_1", "e_1_2_9_42_1", "e_1_2_9_43_1", "e_1_2_9_44_1", "e_1_2_9_45_1", "e_1_2_9_46_1", "e_1_2_9_47_1", "e_1_2_9_48_1", "e_1_2_9_49_1", "e_1_2_9_50_1", "e_1_2_9_51_1", "e_1_2_9_52_1", "e_1_2_9_53_1", "e_1_2_9_54_1", _x000D_
"e_1_2_9_55_1", "e_1_2_9_56_1", "e_1_2_9_57_1", "e_1_2_9_58_1", "e_1_2_9_59_1", "e_1_2_9_60_1", "e_1_2_9_61_1", "e_1_2_9_62_1", "e_1_2_9_63_1", "e_1_2_9_64_1", "e_1_2_9_65_1", "e_1_2_9_66_1", "e_1_2_9_67_1", "e_1_2_9_68_1", "e_1_2_9_69_1", "e_1_2_9_70_1", "e_1_2_9_71_1", "e_1_2_9_72_1", "e_1_2_9_73_1", "e_1_2_9_74_1", "e_1_2_9_75_1", "e_1_2_9_76_1", "e_1_2_9_77_1", "e_1_2_9_78_1", "e_1_2_9_79_1", "e_1_2_9_80_1", "e_1_2_9_81_1", "e_1_2_9_82_1", "e_1_2_9_83_1", "e_1_2_9_84_1", "e_1_2_9_85_1", "e_1_2_9_86_1", _x000D_
"e_1_2_9_87_1", "e_1_2_9_88_1", "e_1_2_9_89_1", "e_1_2_9_90_1", "e_1_2_9_91_1", "e_1_2_9_92_1", "e_1_2_9_93_1", "e_1_2_9_94_1", "e_1_2_9_95_1", "e_1_2_9_96_1", "e_1_2_9_97_1", "e_1_2_9_98_1", "e_1_2_9_99_1", "e_1_2_9_100_1", "e_1_2_9_101_1", "e_1_2_9_102_1", "e_1_2_9_103_1", "e_1_2_9_104_1", "e_1_2_9_105_1", "e_1_2_9_106_1", "e_1_2_9_107_1", "e_1_2_9_108_1", "e_1_2_9_109_1", "e_1_2_9_110_1", "e_1_2_9_111_1", "e_1_2_9_112_1", "e_1_2_9_113_1", "e_1_2_9_114_1", "e_1_2_9_115_1", "e_1_2_9_116_1", "e_1_2_9_117_1", _x000D_
"e_1_2_9_118_1", "e_1_2_9_119_1", "e_1_2_9_120_1", "e_1_2_9_121_1", "e_1_2_9_122_1", "e_1_2_9_123_1", "e_1_2_9_124_1", "e_1_2_9_125_1", "e_1_2_9_126_1", "e_1_2_9_127_1", "e_1_2_9_128_1", "e_1_2_9_129_1", "e_1_2_9_130_1", "e_1_2_9_131_1", "e_1_2_9_132_1", "e_1_2_9_133_1", "e_1_2_9_134_1", "e_1_2_9_135_1", "e_1_2_9_136_1", "e_1_2_9_137_1", "e_1_2_9_138_1", "e_1_2_9_139_1", "e_1_2_9_140_1", "e_1_2_9_141_1", "e_1_2_9_142_1", "e_1_2_9_143_1", "e_1_2_9_144_1", "e_1_2_9_145_1", "e_1_2_9_146_1", "e_1_2_9_147_1", _x000D_
"e_1_2_9_148_1", "e_1_2_9_149_1", "e_1_2_9_150_1", "e_1_2_9_151_1", "e_1_2_9_152_1", "e_1_2_9_153_1", "e_1_2_9_154_1", "e_1_2_9_155_1", "e_1_2_9_156_1", "e_1_2_9_157_1", "e_1_2_9_158_1", "e_1_2_9_159_1", "e_1_2_9_160_1", "e_1_2_9_161_1", "e_1_2_9_162_1", "e_1_2_9_163_1", "e_1_2_9_164_1", "e_1_2_9_165_1", "e_1_2_9_166_1", "e_1_2_9_167_1", "e_1_2_9_168_1", "e_1_2_9_169_1", "e_1_2_9_170_1", "e_1_2_9_171_1", "e_1_2_9_172_1", "e_1_2_9_173_1", "e_1_2_9_174_1", "e_1_2_9_175_1", "e_1_2_9_176_1", "e_1_2_9_177_1", _x000D_
"e_1_2_9_178_1", "e_1_2_9_179_1", "e_1_2_9_180_1", "e_1_2_9_181_1", "e_1_2_9_182_1", "e_1_2_9_183_1", "e_1_2_9_184_1", "e_1_2_9_185_1", "e_1_2_9_186_1", "e_1_2_9_187_1", "e_1_2_9_188_1", "e_1_2_9_189_1", "e_1_2_9_190_1"), doi.asserted.by = c(NA, "publisher", "publisher", NA, "publisher", "publisher", "publisher", "publisher", "publisher", "publisher", "publisher", NA, "publisher", NA, "publisher", "publisher", "publisher", "publisher", "publisher", "publisher", "publisher", "publisher", "publisher", _x000D_
"publisher", "publisher", "publisher", "publisher", "publisher", "publisher", "publisher", "publisher", "publisher", "publisher", NA, NA, "publisher", NA, NA, "publisher", "publisher", NA, "publisher", "publisher", "publisher", NA, "publisher", "publisher", "publisher", "publisher", "publisher", NA, "publisher", NA, NA, NA, NA, NA, NA, "crossref", NA, "publisher", "publisher", "publisher", "publisher", "publisher", "publisher", NA, NA, "publisher", NA, NA, NA, NA, "publisher", NA, "publisher", "publisher", _x000D_
"publisher", "publisher", "publisher", "publisher", "publisher", "publisher", "publisher", "publisher", "publisher", "publisher", "publisher", "publisher", "publisher", "publisher", NA, "publisher", "publisher", "publisher", "publisher", "publisher", "publisher", "publisher", "publisher", "publisher", "publisher", "publisher", "publisher", "publisher", NA, "publisher", "publisher", "publisher", "publisher", "publisher", "publisher", NA, NA, "publisher", NA, "publisher", "publisher", "publisher", _x000D_
"publisher", "publisher", "publisher", "publisher", "publisher", "publisher", "publisher", NA, NA, "publisher", "publisher", NA, NA, "publisher", "publisher", "publisher", "publisher", NA, "publisher", "publisher", NA, "publisher", "publisher", "publisher", "publisher", "publisher", NA, "publisher", "publisher", "publisher", NA, NA, "publisher", "publisher", NA, "publisher", "publisher", "publisher", "publisher", "publisher", NA, NA, NA, NA, NA, NA, NA, NA, NA, NA, NA, NA, NA, NA, NA, NA, NA, NA, _x000D_
NA, NA, NA, NA, NA, NA, "publisher", "publisher", "publisher", "publisher", "publisher", "publisher"), DOI = c(NA, "10.1016/S0021-9975(03)00041-0", "10.1136/vr.j4174", NA, "10.1007/s11250-007-9038-9", "10.1111/zph.12050", "10.1016/j.ttbdis.2018.03.024", "10.1111/j.1865-1682.2008.01042.x", "10.2460/ajvr.2003.64.805", "10.1016/0167-5877(93)90032-O", "10.1186/s13028-016-0264-x", NA, "10.1186/s12917-019-1800-5", NA, "10.1300/J096v11n01_02", "10.1111/j.1477-9552.2005.tb00126.x", "10.4067/S0301-732X2014000300006", _x000D_
"10.1016/j.ijfoodmicro.2014.10.017", "10.4315/0362-028X-48.8.717", "10.5367/000000003322663221", "10.1016/j.virusres.2012.10.026", "10.3390/v9040086", "10.1016/j.prevetmed.2013.05.008", "10.1016/j.prevetmed.2009.04.008", "10.1111/tbed.12559", "10.1111/tbed.12527", "10.1089/bsp.2004.2.251", "10.1016/j.prevetmed.2008.01.013", "10.3389/fvets.2018.00031", "10.3389/fvets.2018.00011", "10.1136/vr.104895", "10.1111/tbed.12820", "10.1371/journal.pone.0091724", NA, NA, "10.1177/104063871102300104", NA, NA, _x000D_
"10.1111/j.1755-263X.2010.00121.x", "10.4315/0362-028X.JFP-16-181", NA, "10.1371/journal.pone.0061104", "10.1016/j.prevetmed.2009.08.010", "10.1002/agr.21472", NA, "10.1111/tbed.12129", "10.1186/2193-1801-3-69", "10.20506/rst.22.3.1433", "10.1111/j.0272-4332.2004.00426.x", "10.1371/journal.pone.0208130", NA, "10.1111/risa.12704", NA, NA, NA, NA, NA, NA, "10.54846/jshap/848", NA, "10.1016/j.prevetmed.2016.11.001", "10.20506/rst.30.3.2063", "10.1016/S0378-1135(00)00138-3", "10.2903/j.efsa.2014.3628", _x000D_
"10.1111/j.1467-9353.2009.01477.x", "10.1017/S1074070800022367", NA, NA, "10.20506/rst.32.2.2221", NA, NA, NA, NA, "10.1111/j.1865-1682.2011.01261.x", NA, "10.1111/tbed.13094", "10.1080/00480169.1994.35792", "10.1136/vr.155.3.77", "10.3389/fvets.2017.00016", "10.1111/j.1751-0813.1995.tb15013.x", "10.20506/rst.20.3.1303", "10.3389/fvets.2016.00117", "10.1089/vbz.2018.2387", "10.1128/CMR.17.2.465-493.2004", "10.1136/vr.103593", "10.3389/fvets.2016.00006", "10.1016/j.vetmic.2016.08.004", "10.1007/s10344-009-0334-8", _x000D_
"10.1111/j.1539-6924.2006.00869.x", "10.3389/fvets.2016.00085", "10.1371/journal.pone.0182850", NA, "10.1111/tbed.12236", "10.1186/s13071-016-1953-z", "10.1111/tbed.12705", "10.1371/journal.pone.0150023", "10.1136/vr.k4609", "10.1016/j.prevetmed.2014.06.004", "10.1016/j.proeng.2017.01.223", "10.3389/fvets.2018.00077", "10.1111/tbed.12996", "10.1016/j.prevetmed.2013.07.013", "10.1111/tbed.12633", "10.3201/eid2507.190303", "10.1007/s10530-019-01983-1", NA, "10.1016/S0167-5877(00)00166-5", "10.1093/erae/30.2.125", _x000D_
"10.1016/j.agsy.2003.08.003", "10.1016/j.prevetmed.2008.03.003", "10.3389/fmicb.2015.00314", "10.1017/S0950268808001623", NA, NA, "10.1016/S0167-5877(99)00079-3", NA, "10.1111/tbed.12995", "10.1038/s41598-017-07336-z", "10.1016/S0167-5877(03)00080-1", "10.1016/S0378-1135(00)00137-1", "10.1371/journal.pmed.1000097", "10.1186/2046-4053-4-1", "10.20506/rst.20.3.1307", "10.1186/1746-6148-10-145", "10.1111/j.1865-1682.2011.01253.x", "10.1186/1746-6148-8-149", NA, NA, "10.1016/j.prevetmed.2012.11.003", _x000D_
"10.1080/01652176.2013.826883", NA, NA, "10.1017/S1074070800028911", "10.4102/ojvr.v76i1.70", "10.1098/rstb.2009.0097", "10.1097/XEB.0000000000000050", NA, "10.1080/00480169.2002.36250", "10.1186/1746-6148-10-140", NA, "10.2527/jas.2007-0467", "10.1016/S0195-9255(99)00016-5", "10.1111/j.1865-1682.2007.01018.x", "10.1111/tbed.12365", "10.1016/S0378-1135(00)00147-4", NA, "10.1111/j.0272-4332.2005.00563.x", "10.1016/S0167-5877(03)00004-7", "10.1017/aae.2014.5", NA, NA, "10.3906/vet-1505-15", "10.1016/j.prevetmed.2004.11.010", _x000D_
NA, "10.1292/jvms.18-0543", "10.20506/rst.22.3.1435", "10.1080/01652176.1987.9694138", "10.20506/rst.21.3.1353", "10.1098/rstb.2009.0133", NA, NA, NA, NA, NA, NA, NA, NA, NA, NA, NA, NA, NA, NA, NA, NA, NA, NA, NA, NA, NA, NA, NA, NA, "10.1016/j.prevetmed.2014.11.017", "10.1016/j.prevetmed.2011.01.001", "10.20506/rst.25.1.1651", "10.1089/vbz.2018.2386", "10.1136/vr.145.25.731", "10.1111/tbed.12989"), unstructured = c(NA, NA, NA, "Antweiler W.(2019).PACIFIC Exchange Rate Service. Foreign Currency Units per 1 U.S. Dollar 1950–2018.http://fx.sauder.ubc.ca/", _x000D_
NA, NA, NA, NA, NA, NA, NA, NA, NA, NA, NA, NA, NA, NA, NA, NA, NA, NA, NA, NA, NA, NA, NA, NA, NA, NA, NA, NA, NA, NA, NA, NA, NA, NA, NA, NA, NA, NA, NA, NA, NA, NA, NA, NA, NA, NA, NA, NA, "DeNederlandscheBank. (2002).Exchange rates of the guilder 1982 Q1 to 2001 Q4.https://statistiek.dnb.nl/en/downloads/index.aspx#/details/exchange‐rates‐of‐the‐guilder‐1982q1‐to‐2001q4/dataset/1af2909e‐4949‐4f0e‐bf3e‐c6f6b43a0e51", NA, NA, NA, NA, NA, NA, NA, NA, NA, NA, NA, NA, NA, NA, _x000D_
NA, NA, NA, NA, NA, NA, NA, NA, NA, NA, NA, NA, NA, NA, NA, NA, NA, NA, NA, NA, NA, NA, NA, NA, NA, NA, NA, NA, NA, NA, NA, NA, NA, NA, NA, NA, NA, NA, NA, NA, NA, NA, NA, NA, NA, NA, NA, NA, NA, NA, NA, NA, NA, NA, NA, NA, NA, NA, NA, NA, NA, NA, NA, NA, NA, NA, NA, NA, NA, NA, NA, NA, NA, NA, NA, NA, NA, NA, NA, NA, NA, NA, NA, NA, NA, NA, NA, NA, NA, NA, NA, NA, "United Nations. Population Databases. (2020).United Nations Department of Economic and Social Affairs Population.https://www.un.org/en/development/desa/population/publications/database/index.asp", _x000D_
NA, NA, NA, NA, NA, NA, NA, NA, NA, NA, NA, NA, NA, NA, NA, NA, NA, NA, NA, NA, NA, NA, NA, NA, NA, NA, NA, NA, NA), first.page = c(NA, NA, NA, NA, NA, NA, NA, NA, NA, NA, NA, "457", NA, "1", NA, NA, NA, NA, NA, NA, NA, NA, NA, NA, NA, NA, NA, NA, NA, NA, NA, NA, NA, NA, NA, NA, NA, "1", NA, NA, "199", NA, NA, NA, "25", NA, NA, NA, NA, NA, NA, NA, NA, NA, NA, NA, NA, NA, "232", NA, NA, NA, NA, NA, NA, NA, NA, "1", NA, NA, NA, NA, NA, NA, NA, NA, NA, NA, NA, NA, NA, NA, NA, NA, NA, NA, NA, NA, NA, _x000D_
NA, NA, "223", NA, NA, NA, NA, NA, NA, NA, NA, NA, NA, NA, NA, NA, NA, NA, NA, NA, NA, NA, NA, "132", "1", NA, NA, NA, NA, NA, NA, NA, NA, NA, NA, NA, NA, NA, "528", NA, NA, NA, NA, NA, NA, NA, NA, NA, NA, NA, "645", NA, NA, NA, NA, NA, "1", NA, NA, NA, NA, "433", NA, NA, NA, NA, NA, NA, NA, NA, NA, NA, NA, NA, "1", NA, NA, NA, "1", NA, NA, "1", NA, NA, NA, NA, NA, "1", NA, NA, NA, NA, NA, "27", NA, NA, NA, NA, NA, NA), article.title = c(NA, NA, NA, NA, NA, NA, NA, NA, NA, NA, NA, "The macro‐economic impact of a foot‐and‐mouth disease incursion in New Zealand", _x000D_
NA, "African swine fever in the Caucasus", NA, NA, NA, NA, NA, NA, NA, NA, NA, NA, NA, NA, NA, NA, NA, NA, NA, NA, NA, NA, NA, NA, NA, NA, NA, NA, "Likelihood of introducing selected exotic diseases to domestic swine in the continental United States of America through uncooked swill", NA, NA, NA, "Assessment of risks posed by material of animal origin in mail and passengers’ effects", NA, NA, NA, NA, NA, NA, NA, NA, NA, NA, NA, NA, NA, "A qualitative study to identify potential biosecurity risks associated with feed delivery", _x000D_
NA, NA, NA, NA, NA, NA, NA, NA, "Risk assessment on foot‐and‐mouth disease", NA, NA, NA, NA, NA, NA, NA, NA, NA, NA, NA, NA, NA, NA, NA, NA, NA, NA, NA, NA, NA, NA, NA, "A quantitative modeling approach to estimate the risks posed by the smuggled animal products contaminated with foot‐and‐mouth disease (FMD) virus", NA, NA, NA, NA, NA, NA, NA, NA, NA, NA, NA, NA, NA, NA, NA, NA, NA, NA, NA, NA, NA, "Illegal animal‐origin products seized in baggage from international flights at São Paulo Guarulhos airport (GRU/SBGR), Brazil", _x000D_
NA, NA, NA, NA, NA, NA, NA, NA, NA, NA, NA, NA, NA, "Recent progress in vaccines against foot‐and‐mouth disease", NA, NA, NA, NA, NA, NA, NA, NA, NA, NA, NA, "The economic impact of foot and mouth disease control and eradication in the Philippines", NA, NA, NA, NA, NA, NA, NA, NA, NA, NA, "Production losses due to endemic foot‐and‐mouth disease in cattle in Turkey", NA, NA, NA, NA, NA, NA, NA, NA, NA, NA, NA, NA, NA, NA, NA, NA, NA, NA, NA, NA, NA, NA, NA, NA, NA, NA, NA, NA, NA, NA, NA, _x000D_
"Science and biosecurity–monitoring the effectiveness of biosecurity interventions at New Zealand’s borders", NA, NA, NA, NA, NA, NA), volume = c(NA, NA, NA, NA, NA, NA, NA, NA, NA, NA, NA, "119", NA, "1", NA, NA, NA, NA, NA, NA, NA, NA, NA, NA, NA, NA, NA, NA, NA, NA, NA, NA, NA, NA, NA, NA, NA, NA, NA, NA, "16", NA, NA, NA, "19", NA, NA, NA, NA, NA, NA, NA, NA, NA, NA, NA, NA, NA, "22", NA, NA, NA, NA, NA, NA, NA, NA, "313", NA, NA, NA, NA, NA, NA, NA, NA, NA, NA, NA, NA, NA, NA, NA, NA, NA, _x000D_
NA, NA, NA, NA, NA, NA, "45", NA, NA, NA, NA, NA, NA, NA, NA, NA, NA, NA, NA, NA, NA, NA, NA, NA, NA, NA, NA, NA, "19", NA, NA, NA, NA, NA, NA, NA, NA, NA, NA, NA, NA, NA, "75", NA, NA, NA, NA, NA, NA, NA, NA, NA, NA, NA, "21", NA, NA, NA, NA, NA, NA, NA, NA, NA, NA, "32", NA, NA, NA, NA, NA, NA, NA, NA, NA, NA, NA, NA, NA, NA, NA, NA, NA, NA, NA, NA, NA, NA, NA, NA, NA, NA, NA, NA, NA, NA, NA, "67", NA, NA, NA, NA, NA, NA), journal.title = c(NA, NA, NA, NA, NA, NA, NA, NA, NA, NA, NA, "Developments in Biologicals", _x000D_
NA, "FAO Empres Watch", NA, NA, NA, NA, NA, NA, NA, NA, NA, NA, NA, NA, NA, NA, NA, NA, NA, NA, NA, NA, NA, NA, NA, NA, NA, NA, "Revue Scientifique Et Technique (International Office of Epizootics)", NA, NA, NA, "Surveillance", NA, NA, NA, NA, NA, NA, NA, NA, NA, NA, NA, NA, NA, "Journal of Swine Health and Production", NA, NA, NA, NA, NA, NA, NA, NA, "European Food Safety Authority Journal", NA, NA, NA, NA, NA, NA, NA, NA, NA, NA, NA, NA, NA, NA, NA, NA, NA, NA, NA, NA, NA, NA, NA, "Korean Journal of Veterinary Research", _x000D_
NA, NA, NA, NA, NA, NA, NA, NA, NA, NA, NA, NA, NA, NA, NA, NA, NA, NA, NA, NA, NA, "Ciência Animal Brasileira", NA, NA, NA, NA, NA, NA, NA, NA, NA, NA, NA, NA, NA, "Medycyna Weterynaryjna", NA, NA, NA, NA, NA, NA, NA, NA, NA, NA, NA, "Revue Scientifique Et Technique (International Office of Epizootics", NA, NA, NA, NA, NA, NA, NA, NA, NA, NA, "Turkish Journal of Veterinary and Animal Sciences", NA, NA, NA, NA, NA, NA, NA, NA, NA, NA, NA, NA, NA, NA, NA, NA, NA, NA, NA, NA, NA, NA, NA, NA, NA, NA, _x000D_
NA, NA, NA, NA, NA, "Royal Society of New Zealand, Miscellaneous Series", NA, NA, NA, NA, NA, NA), issue = c(NA, NA, NA, NA, NA, NA, NA, NA, NA, NA, NA, NA, NA, "8", NA, NA, NA, NA, NA, NA, NA, NA, NA, NA, NA, NA, NA, NA, NA, NA, NA, NA, NA, NA, NA, NA, NA, NA, NA, NA, "1", NA, NA, NA, NA, NA, NA, NA, NA, NA, NA, NA, NA, NA, NA, NA, NA, NA, "5", NA, NA, NA, NA, NA, NA, NA, NA, NA, NA, NA, NA, NA, NA, NA, NA, NA, NA, NA, NA, NA, NA, NA, NA, NA, NA, NA, NA, NA, NA, NA, NA, "2", NA, NA, NA, NA, NA, _x000D_
NA, NA, NA, NA, NA, NA, NA, NA, NA, NA, NA, NA, NA, NA, NA, NA, NA, NA, NA, NA, NA, NA, NA, NA, NA, NA, NA, NA, NA, NA, "09", NA, NA, NA, NA, NA, NA, NA, NA, NA, NA, NA, "3", NA, NA, NA, NA, NA, NA, NA, NA, NA, NA, "6", NA, NA, NA, NA, NA, NA, NA, NA, NA, NA, NA, NA, NA, NA, NA, NA, NA, NA, NA, NA, NA, NA, NA, NA, NA, NA, NA, NA, NA, NA, NA, NA, NA, NA, NA, NA, NA, NA))</t>
  </si>
  <si>
    <t>list(DOI = c("10.13039/100000199", "10.13039/100009168"), name = c("U.S. Department of Agriculture", "Animal and Plant Health Inspection Service"), doi.asserted.by = c("publisher", "publisher"), id.id = c("10.13039/100000199", "10.13039/100009168"), id.id.type = c("DOI", "DOI"), id.asserted.by = c("publisher", "publisher"))</t>
  </si>
  <si>
    <t>list(date = c("2021-11-11", "2020-12-14", "2020-12-14"), content.version = c("am", "vor", "tdm"), delay.in.days = c(332, 0, 0), URL = c("http://onlinelibrary.wiley.com/termsAndConditions#am", "http://onlinelibrary.wiley.com/termsAndConditions#vor", "http://doi.wiley.com/10.1002/tdm_license_1.1"))</t>
  </si>
  <si>
    <t>list(value = c("2020-06-30", "2020-11-06", "2020-12-14"), order = 0:2, name = c("received", "accepted", "published"), label = c("Received", "Accepted", "Published"), group.name = c("publication_history", "publication_history", "publication_history"), group.label = c("Publication History", "Publication History", "Publication History"))</t>
  </si>
  <si>
    <t>10.1016/j.prevetmed.2017.02.001</t>
  </si>
  <si>
    <t>113-123</t>
  </si>
  <si>
    <t>Unraveling the contact patterns and network structure of pig shipments in the United States and its association with porcine reproductive and respiratory syndrome virus (PRRSV) outbreaks</t>
  </si>
  <si>
    <t>list(given = c("Kyuyoung", "Dale", "Erin", "Rodger", "Derald", "Beatriz"), family = c("Lee", "Polson", "Lowe", "Main", "Holtkamp", "Martínez-López"), sequence = c("first", "additional", "additional", "additional", "additional", "additional"))</t>
  </si>
  <si>
    <t>list(URL = c("https://api.elsevier.com/content/article/PII:S0167587717301010?httpAccept=text/xml", "https://api.elsevier.com/content/article/PII:S0167587717301010?httpAccept=text/plain"), content.type = c("text/xml", "text/plain"), content.version = c("vor", "vor"), intended.application = c("text-mining", "text-mining"))</t>
  </si>
  <si>
    <t>list(issue = c("11", NA, NA, NA, NA, NA, NA, NA, NA, NA, NA, NA, NA, NA, NA, NA, NA, NA, NA, NA, NA, NA, NA, NA, NA, NA, NA, "3", NA, NA, NA, NA, NA, NA, NA, NA, NA, NA, NA, NA, NA, NA, NA), key = c("10.1016/j.prevetmed.2017.02.001_bib0005", "10.1016/j.prevetmed.2017.02.001_bib0010", "10.1016/j.prevetmed.2017.02.001_bib0015", "10.1016/j.prevetmed.2017.02.001_bib0020", "10.1016/j.prevetmed.2017.02.001_bib0025", "10.1016/j.prevetmed.2017.02.001_bib0030", "10.1016/j.prevetmed.2017.02.001_bib0035", "10.1016/j.prevetmed.2017.02.001_bib0040", _x000D_
"10.1016/j.prevetmed.2017.02.001_bib0045", "10.1016/j.prevetmed.2017.02.001_bib0050", "10.1016/j.prevetmed.2017.02.001_bib0055", "10.1016/j.prevetmed.2017.02.001_bib0060", "10.1016/j.prevetmed.2017.02.001_bib0065", "10.1016/j.prevetmed.2017.02.001_bib0070", "10.1016/j.prevetmed.2017.02.001_bib0075", "10.1016/j.prevetmed.2017.02.001_bib0080", "10.1016/j.prevetmed.2017.02.001_bib0085", "10.1016/j.prevetmed.2017.02.001_bib0090", "10.1016/j.prevetmed.2017.02.001_bib0095", "10.1016/j.prevetmed.2017.02.001_bib0100", _x000D_
"10.1016/j.prevetmed.2017.02.001_bib0105", "10.1016/j.prevetmed.2017.02.001_bib0110", "10.1016/j.prevetmed.2017.02.001_bib0115", "10.1016/j.prevetmed.2017.02.001_bib0120", "10.1016/j.prevetmed.2017.02.001_bib0125", "10.1016/j.prevetmed.2017.02.001_bib0130", "10.1016/j.prevetmed.2017.02.001_bib0135", "10.1016/j.prevetmed.2017.02.001_bib0140", "10.1016/j.prevetmed.2017.02.001_bib0145", "10.1016/j.prevetmed.2017.02.001_bib0150", "10.1016/j.prevetmed.2017.02.001_bib0155", "10.1016/j.prevetmed.2017.02.001_bib0160", _x000D_
"10.1016/j.prevetmed.2017.02.001_bib0165", "10.1016/j.prevetmed.2017.02.001_bib0170", "10.1016/j.prevetmed.2017.02.001_bib0175", "10.1016/j.prevetmed.2017.02.001_bib0180", "10.1016/j.prevetmed.2017.02.001_bib0185", "10.1016/j.prevetmed.2017.02.001_bib0190", "10.1016/j.prevetmed.2017.02.001_bib0195", "10.1016/j.prevetmed.2017.02.001_bib0200", "10.1016/j.prevetmed.2017.02.001_bib0205", "10.1016/j.prevetmed.2017.02.001_bib0210", "10.1016/j.prevetmed.2017.02.001_bib0215"), doi.asserted.by = c("crossref", _x000D_
"crossref", "crossref", NA, "crossref", "crossref", NA, NA, "crossref", "crossref", "crossref", NA, "crossref", "crossref", NA, NA, "crossref", "crossref", NA, "crossref", "crossref", "crossref", "crossref", "crossref", "crossref", NA, NA, "crossref", "crossref", NA, "crossref", "crossref", NA, "crossref", "crossref", NA, "crossref", NA, "crossref", NA, "crossref", NA, "crossref"), first.page = c("3747", "418", "509", "1", "143", "267", "23", "1", "177", "118", "73", "17", "75", "35", "72", NA, "907", _x000D_
"295", NA, "109", "196", "29", "83", "379", "167", "1", NA, "245", "1", NA, "1152", NA, NA, "1", "581", NA, "212", NA, "440", NA, NA, NA, "195"), DOI = c("10.1073/pnas.0400087101", "10.1016/j.prevetmed.2013.01.008", "10.1126/science.286.5439.509", NA, "10.1016/j.prevetmed.2007.02.004", "10.1016/S0378-1135(02)00204-3", NA, NA, "10.1016/j.virusres.2010.07.022", "10.1016/j.prevetmed.2013.06.008", "10.1111/j.1865-1682.2008.01064.x", NA, "10.1016/j.physrep.2009.11.002", "10.2307/3033543", NA, NA, "10.1098/rsif.2007.1129", _x000D_
"10.1098/rsif.2005.0051", NA, "10.1111/j.1865-1682.2009.01073.x", "10.1016/j.prevetmed.2011.07.007", "10.1016/j.prevetmed.2009.05.007", "10.1016/S0167-5877(01)00260-4", "10.1016/j.prevetmed.2013.02.015", "10.1137/S003614450342480", NA, NA, "10.1016/j.socnet.2010.03.006", "10.1016/j.vetmic.2008.10.013", NA, "10.1017/S1751731111002631", "10.3389/fvets.2016.00004", NA, "10.1177/030098589803500101", "10.1007/BF02289527", NA, "10.1016/j.vetmic.2015.09.010", NA, "10.1038/30918", NA, "10.32614/CRAN.package.dplyr", _x000D_
NA, "10.1016/j.prevetmed.2015.09.005"), article.title = c("The architecture of complex weighted networks", "Static network analysis of a pork supply chain in Northern Germany—Characterisation of the potential spread of infectious diseases via animal movements", "Emergence of scaling in random networks", "Package ‘lme4’", "Relationship of trade patterns of the Danish swine industry animal movements network to potential disease spread", "Experimental airborne transmission of porcine reproductive and respiratory syndrome virus and Bordetella bronchiseptica", _x000D_
"Influence of isolate pathogenicity on the aerosol transmission of Porcine reproductive and respiratory syndrome virus", "The igraph software package for complex network research", "Use of a production region model to assess the efficacy of various air filtration systems for preventing airborne transmission of porcine reproductive and respiratory syndrome virus and Mycoplasma hyopneumoniae: results from a 2-year study", "Network analysis of swine shipments in Ontario, Canada, to support disease spread modelling and risk-based disease management", _x000D_
"A review of network analysis terminology and its application to foot-and-mouth disease modelling and policy development", "On the evolution of random graphs", "Community detection in graphs", "A set of measures of centrality based on betweenness", "Assessment of the economic impact of porcine reproductive and respiratory syndrome virus on United States pork producers", NA, "Disease dynamics over very different time-scales: foot-and-mouth disease and scrapie on the network of livestock movements in the UK", _x000D_
"Networks and epidemic models", NA, "Social network analysis. Review of general concepts and use in preventive veterinary medicine", "Risk-based surveillance for avian influenza control along poultry market chains in South China: the value of social network analysis", "Combined application of social network and cluster detection analyses for temporal-spatial characterization of animal movements in Salamanca, Spain", "Risk factors for infection of sow herds with porcine reproductive and respiratory syndrome (PRRS) virus", _x000D_
"Temporal characterisation of the network of Danish cattle movements and its implication for disease control: 2000–2009", "The structure and function of complex networks", "The mathematics of networks", NA, "Filip Agneessens, and John Skvoretz Node centrality in weighted networks: Generalizing degree and shortest paths", "Use of a production region model to assess the airborne spread of porcine reproductive and respiratory syndrome virus", NA, "Structural vulnerability of the French swine industry trade network to the spread of infectious diseases", _x000D_
"Spatial and functional organization of pig trade in different european production systems: implications for disease prevention and control", NA, "Porcine reproductive and respiratory syndrome", "The centrality index of a graph", "Analysis of swine movement in four Canadian regions: network structure and implications for disease spread", "Development of a network based model to simulate the between-farm transmission of the porcine reproductive and respiratory syndrome virus", NA, "Collective dynamics of ‘small-world’networks", _x000D_
NA, NA, NA, "Characterization of the live salmonid movement network in Ireland: implications for disease prevention and control"), volume = c("101", "110", "286", "12", "80", "89", "71", "1695", "154", "112", "56", "5", "486", NA, "21", NA, "4", "2", NA, "56", "102", "91", "53", "110", "45", "2", NA, "32", "136", NA, "6", "3", NA, "35", "31", NA, "180", NA, "393", NA, NA, NA, "122"), author = c("Barrat", "Büttner", "Barabási", "Bates", "Bigras-Poulin", "Brockmeier", "Cho", "Csardi", "Dee", "Dorjee", _x000D_
"Dubé", "Erdos", "Fortunato", "Freeman", "Holtkamp", "Hothorn", "Kao", "Keeling", "Key", "Martínez-López", "Martin", "Martinez-Lopez", "Mortensen", "Mweu", "Newman", "Newman", "Newman", "Opsahl", "Pitkin", "R Development Core Team", "Rautureau", "Relun", "Robin", "Rossow", "Sabidussi", "Thakur", "Thakur", "Wasserman", "Watts", "Wickham", NA, "Wickham", "Yatabe"), year = c("2004", "2013", "1999", "2015", "2007", "2002", "2007", "2006", "2010", "2013", "2009", "1960", "2010", "1977", "2013", "2009", _x000D_
"2007", "2005", "2007", "2009", "2011", "2009", "2002", "2013", "2003", "2008", "2010", "2010", "2009", "2015", "2012", "2016", "2015", "1998", "1966", "2014", "2015", "1994", "1998", "2009", NA, "2014", "2015"), journal.title = c("Proc. Natl. Acad. Sci. U. S. A.", "Prev. Vet. Med.", "Science", "Convergence", "Prev. Vet. Med.", "Vet. Microbiol.", "Can. J. Vet. Res.", "Int. J. Complex Syst.", "Virus Res.", "Prev. Vet. Med.", "Transbound. Emerg. Dis.", "Publ. Math. Inst. Hungar. Acad. Sci", "Phys. Rep.", _x000D_
"Sociometry", "J. Swine Health Prod.", NA, "J. R. Soc. Interface", "J. R. Soc. Interface", NA, "Transbound. Emerg. Dis.", "Prev. Vet. Med.", "Prev. Vet. Med.", "Prev. Vet. Med.", "Prev. Vet. Med.", "SIAM Rev.", "New Palgrave Encycl. Econ.", NA, "Soc. Networks", "Vet. Microbiol.", NA, "Animal", "Front. Vet. Sci.", "Package ‘pROC’", "Vet. Pathol. Online", "Psychometrika", "Transbound. Emerg. Dis.", "Vet. Microbiol.", NA, "Nature", NA, NA, NA, "Prev. Vet. Med."), series.title = c(NA, NA, NA, NA, _x000D_
NA, NA, NA, NA, NA, NA, NA, NA, NA, NA, NA, "Package lmtest: Testing linear regression models", NA, NA, "The Changing Economics of US Hog Production", NA, NA, NA, NA, NA, NA, NA, "Networks: an Introduction", NA, NA, "A Language and Environment for Statistical Computing", NA, NA, NA, NA, NA, NA, NA, "Social Network Analysis: Methods and Applications", NA, "ggplot2: An implementation of the Grammar of Graphics. R package version 0.8. 3.", NA, "tidyr: Easily Tidy Data with spread () and gather () Functions. R package", _x000D_
NA), unstructured = c(NA, NA, NA, NA, NA, NA, NA, NA, NA, NA, NA, NA, NA, NA, NA, NA, NA, NA, NA, NA, NA, NA, NA, NA, NA, NA, NA, NA, NA, NA, NA, NA, NA, NA, NA, NA, NA, NA, NA, NA, "Wickham, H., Francois, R., 2014. dplyr: A grammar of data manipulation. URL http://CRAN.R-project.org/package=dplyr. R package version 0.2.", NA, NA))</t>
  </si>
  <si>
    <t>S0167587717301010</t>
  </si>
  <si>
    <t>list(name = "Boehringer Ingelheim Vetmedica, Inc. (BIVI), Advancement in PRRS Research Awards")</t>
  </si>
  <si>
    <t>list(value = c("Elsevier", "Unraveling the contact patterns and network structure of pig shipments in the United States and its association with porcine reproductive and respiratory syndrome virus (PRRSV) outbreaks", "Preventive Veterinary Medicine", "https://doi.org/10.1016/j.prevetmed.2017.02.001", "article", "© 2017 Elsevier B.V. All rights reserved."), name = c("publisher", "articletitle", "journaltitle", "articlelink", "content_type", "copyright"), label = c("This article is maintained by", _x000D_
"Article Title", "Journal Title", "CrossRef DOI link to publisher maintained version", "Content Type", "Copyright"))</t>
  </si>
  <si>
    <t>2013-07</t>
  </si>
  <si>
    <t>10.1016/j.prevetmed.2013.01.008</t>
  </si>
  <si>
    <t>418-428</t>
  </si>
  <si>
    <t>Static network analysis of a pork supply chain in Northern Germany—Characterisation of the potential spread of infectious diseases via animal movements</t>
  </si>
  <si>
    <t>list(given = c("Kathrin", "Joachim", "Arne", "Imke"), family = c("Büttner", "Krieter", "Traulsen", "Traulsen"), sequence = c("first", "additional", "additional", "additional"))</t>
  </si>
  <si>
    <t>list(URL = c("https://api.elsevier.com/content/article/PII:S0167587713000287?httpAccept=text/xml", "https://api.elsevier.com/content/article/PII:S0167587713000287?httpAccept=text/plain"), content.type = c("text/xml", "text/plain"), content.version = c("vor", "vor"), intended.application = c("text-mining", "text-mining"))</t>
  </si>
  <si>
    <t>list(key = c("10.1016/j.prevetmed.2013.01.008_bib0005", "10.1016/j.prevetmed.2013.01.008_bib0010", "10.1016/j.prevetmed.2013.01.008_bib0015", "10.1016/j.prevetmed.2013.01.008_bib0020", "10.1016/j.prevetmed.2013.01.008_bib0025", "10.1016/j.prevetmed.2013.01.008_bib0030", "10.1016/j.prevetmed.2013.01.008_bib0035", "10.1016/j.prevetmed.2013.01.008_bib0040", "10.1016/j.prevetmed.2013.01.008_bib0045", "10.1016/j.prevetmed.2013.01.008_bib0050", "10.1016/j.prevetmed.2013.01.008_bib0115", "10.1016/j.prevetmed.2013.01.008_bib0055", _x000D_
"10.1016/j.prevetmed.2013.01.008_bib0060", "10.1016/j.prevetmed.2013.01.008_bib0065", "10.1016/j.prevetmed.2013.01.008_bib0070", "10.1016/j.prevetmed.2013.01.008_bib0075", "10.1016/j.prevetmed.2013.01.008_bib0080", "10.1016/j.prevetmed.2013.01.008_bib0085", "10.1016/j.prevetmed.2013.01.008_bib0090", "10.1016/j.prevetmed.2013.01.008_bib0095", "10.1016/j.prevetmed.2013.01.008_bib0100", "10.1016/j.prevetmed.2013.01.008_bib0105", "10.1016/j.prevetmed.2013.01.008_bib0110"), doi.asserted.by = c("crossref", _x000D_
"crossref", NA, "crossref", "crossref", "crossref", NA, "crossref", "crossref", NA, "crossref", "crossref", "crossref", NA, "crossref", "crossref", "crossref", "crossref", NA, "crossref", NA, "crossref", NA), first.page = c("143", "11", "241", "1024", "382", "29", "11", "1999", "669", "193", "176", "341", "167", NA, "78", "3200", "1152", "57", NA, "469", NA, "31", NA), DOI = c("10.1016/j.prevetmed.2007.02.004", "10.1016/j.prevetmed.2006.04.004", NA, "10.1093/aje/kwi308", "10.1111/j.1865-1682.2008.01053.x", _x000D_
"10.1016/S0378-1135(00)00254-6", NA, "10.1098/rspb.2006.3505", "10.1098/rsif.2006.0129", NA, "10.1016/j.prevetmed.2010.10.011", "10.1016/j.prevetmed.2009.08.026", "10.1137/S003614450342480", NA, "10.1016/j.prevetmed.2010.12.009", "10.1103/PhysRevLett.86.3200", "10.1017/S1751731111002631", "10.1016/j.prevetmed.2008.08.002", NA, "10.1098/rspb.2008.1009", NA, "10.1017/S095026880500467X", NA), article.title = c("Relationship of trade patterns of the Danish swine industry animal movements network to potential disease spread", _x000D_
"Network analysis of Danish cattle industry trade patterns as an evaluation of risk potential for disease spread", "The key player problem", "Infection in social networks: using network analysis to identify high-risk individuals", "Comparing network analysis measures to determine potential epidemic size of highly contagious exotic diseases in fragmented monthly networks of dairy cattle movements in Ontario, Canada", "Epidemiology of classical swine fever in Germany in the 1990s", "Exploring network structure, dynamics and function using NetworkX", _x000D_
"Demographic structure and pathogen dynamics on the network of livestock movements in Great Britain", "The network of sheep movements within Great Britain: network properties and their implications for infectious disease spread", "Beschreibung des Handels mit Rindern in Deutschland mittels Netzwerkanalyse – Ergebnisse von Voruntersuchungen", "Trade communities and their spatial patterns in the German pork production network", "Network analysis of Italian cattle trade patterns and evaluation of risks for potential disease spread", _x000D_
"The structure and function of complex networks", NA, "Network analysis of cattle and pig movements in Sweden: measures relevant for disease control and risk based surveillance", "Epidemic spreading in scale-free networks", "Structural vulnerability of the French swine industry trade network to the spread of infectious diseases", "Type and frequency of contacts between Belgian pig herds", NA, "Representing the UK's cattle herd as static and dynamic networks", NA, "Investigating the potential spread of infectious diseases of sheep via agricultural shows in Great Britain", _x000D_
NA), volume = c("80", "76", NA, "162", "55", "77", NA, "273", "3", "122", "98", "92", "45", NA, "99", "86", "6", "88", NA, "276", NA, "134", NA), author = c("Bigras-Poulin", "Bigras-Poulin", "Borgatti", "Christley", "Dubé", "Fritzemeier", "Hagberg", "Kao", "Kiss", "Lentz", "Lentz", "Natale", "Newman", NA, "Nöremark", "Pastor-Satorras", "Rautureau", "Ribbens", NA, "Vernon", NA, "Webb", "yWorks GmbH"), year = c("2007", "2006", "2003", "2005", "2008", "2000", "2008", "2006", "2006", "2009", "2011", _x000D_
"2009", "2003", "2010", "2011", "2001", "2011", "2009", NA, "2009", "1994", "2006", "2000"), journal.title = c("Prev. Vet. Med.", "Prev. Vet. Med.", NA, "Am. J. Epidemiol.", "Transbound. Emerg. Dis.", "Vet. Microbiol.", NA, "Proc. R. Soc. B", "J. R. Soc. Interface", "Berl. Munch. Tierarztl. Wochenschr.", "Prev. Vet. Med.", "Prev. Vet. Med.", "SIAM Rev.", NA, "Prev. Vet. Med.", "Phys. Rev. Lett.", "Animal", "Prev. Vet. Med.", NA, "Proc. R. Soc. B", NA, "Epidemiol. Infect.", NA), series.title = c(NA, _x000D_
NA, "Dynamic Social Network Modeling and Analysis: Workshop Summary and Papers", NA, NA, NA, "Proceedings of the 7th Python in Science Conference (SciPy2008)", NA, NA, NA, NA, NA, NA, "Networks: An Introduction", NA, NA, NA, NA, NA, NA, "Social Network Analysis: Methods and Applications", NA, "yEd (Version 3.7) Powered by yFiles for Java Graph Visualization Library"), unstructured = c(NA, NA, NA, NA, NA, NA, NA, NA, NA, NA, NA, NA, NA, NA, NA, NA, NA, NA, "SAS® Institute Inc., 2008. User's Guide (Release 9.2), Cary, North Carolina, USA.", _x000D_
NA, NA, NA, NA))</t>
  </si>
  <si>
    <t>S0167587713000287</t>
  </si>
  <si>
    <t>list(name = "German Research Foundation (DFG)")</t>
  </si>
  <si>
    <t>list(date = "2013-07-01", content.version = "tdm", delay.in.days = 0, URL = "https://www.elsevier.com/tdm/userlicense/1.0/")</t>
  </si>
  <si>
    <t>list(value = c("Elsevier", "Static network analysis of a pork supply chain in Northern Germany—Characterisation of the potential spread of infectious diseases via animal movements", "Preventive Veterinary Medicine", "https://doi.org/10.1016/j.prevetmed.2013.01.008", "article", "Copyright © 2013 Elsevier B.V. All rights reserved."), name = c("publisher", "articletitle", "journaltitle", "articlelink", "content_type", "copyright"), label = c("This article is maintained by", "Article Title", "Journal Title", _x000D_
"CrossRef DOI link to publisher maintained version", "Content Type", "Copyright"))</t>
  </si>
  <si>
    <t>Animal</t>
  </si>
  <si>
    <t>10.1017/s1751731111002631</t>
  </si>
  <si>
    <t>1751-7311</t>
  </si>
  <si>
    <t>1152-1162</t>
  </si>
  <si>
    <t>https://doi.org/10.1017/s1751731111002631</t>
  </si>
  <si>
    <t>list(given = c("S.", "B.", "B."), family = c("Rautureau", "Dufour", "Durand"), sequence = c("first", "additional", "additional"))</t>
  </si>
  <si>
    <t>list(URL = c("https://api.elsevier.com/content/article/PII:S1751731111002631?httpAccept=text/xml", "https://api.elsevier.com/content/article/PII:S1751731111002631?httpAccept=text/plain", "https://www.cambridge.org/core/services/aop-cambridge-core/content/view/S1751731111002631"), content.type = c("text/xml", "text/plain", "unspecified"), content.version = c("vor", "vor", "vor"), intended.application = c("text-mining", "text-mining", "similarity-checking"))</t>
  </si>
  <si>
    <t>list(key = c("10.1017/S1751731111002631_bib001", "10.1017/S1751731111002631_bib002", "10.1017/S1751731111002631_bib003", "10.1017/S1751731111002631_bib004", "10.1017/S1751731111002631_bib005", "10.1017/S1751731111002631_bib006", "10.1017/S1751731111002631_bib007", "10.1017/S1751731111002631_bib008", "10.1017/S1751731111002631_bib009", "10.1017/S1751731111002631_bib0010", "10.1017/S1751731111002631_bib0011", "10.1017/S1751731111002631_bib0012", "10.1017/S1751731111002631_bib0013", "10.1017/S1751731111002631_bib0014", _x000D_
"10.1017/S1751731111002631_bib0015", "10.1017/S1751731111002631_bib0016", "10.1017/S1751731111002631_bib0017", "10.1017/S1751731111002631_bib0018", "10.1017/S1751731111002631_bib0019", "10.1017/S1751731111002631_bib0020", "10.1017/S1751731111002631_bib0021", "10.1017/S1751731111002631_bib0022", "10.1017/S1751731111002631_bib0023", "10.1017/S1751731111002631_bib0024", "10.1017/S1751731111002631_bib0025", "10.1017/S1751731111002631_bib0026", "10.1017/S1751731111002631_bib0027", "10.1017/S1751731111002631_bib0028", _x000D_
"10.1017/S1751731111002631_bib0029", "10.1017/S1751731111002631_bib0030", "10.1017/S1751731111002631_bib0031", "10.1017/S1751731111002631_bib0032"), doi.asserted.by = c("crossref", NA, "crossref", "crossref", "crossref", "crossref", NA, NA, "crossref", "crossref", "crossref", "crossref", NA, NA, "crossref", "crossref", "crossref", "crossref", "crossref", "crossref", "crossref", NA, NA, "crossref", "crossref", "crossref", "crossref", "crossref", "crossref", "crossref", NA, "crossref"), first.page = c("763", _x000D_
NA, "1", "143", "11", "243", NA, "066111", "661", "73", "125", "215", "046106", "046119", "55", "669", "176", "29", "109", "341", "208701", "066133", "35", NA, "78", "3200", NA, "21", "e11185", "116", NA, "440"), DOI = c("10.20506/rst.25.2.1689", NA, "10.1016/S0378-8733(98)00010-0", "10.1016/j.prevetmed.2007.02.004", "10.1016/j.prevetmed.2006.04.004", "10.1016/S0378-8733(96)00301-2", NA, NA, "10.1137/070710111", "10.1111/j.1865-1682.2008.01064.x", "10.1016/j.tim.2006.01.004", "10.1016/0378-8733(78)90021-7", _x000D_
NA, NA, "10.1098/rsif.2005.0079", "10.1098/rsif.2006.0129", "10.1016/j.prevetmed.2010.10.011", "10.1016/j.prevetmed.2009.05.007", "10.1111/j.1865-1682.2009.01073.x", "10.1016/j.prevetmed.2009.08.026", "10.1103/PhysRevLett.89.208701", NA, NA, "10.1073/pnas.0601602103", "10.1016/j.prevetmed.2010.12.009", "10.1103/PhysRevLett.86.3200", "10.1111/j.1865-1682.2010.01187.x", "10.1016/j.prevetmed.2007.04.011", "10.1371/journal.pone.0011185", "10.1016/j.epidem.2010.05.004", NA, "10.1038/30918"), article.title = c("The implementation of traceability systems", _x000D_
NA, "Centrality measures for disease transmission networks", "Relationship of trade patterns of the Danish swine industry animal movements network to potential disease spread", "Network analysis of Danish cattle industry trade patterns as an evaluation of risk potential for disease spread", "Network analysis of 2-mode data", NA, "Finding community structure in very large networks", "Power-law distributions in empirical data", "A review of network analysis terminology and its application to foot-and-mouth disease modelling and policy development", _x000D_
"Animal movements and the spread of infectious diseases", "Centrality in social networks, conceptual clarification", "Performance of modularity maximization in practical contexts", "Robustness of community structure in networks", "Infectious disease control using contact tracing in random and scale-free networks", "The network of sheep movements within Great Britain: network properties and their implications for infectious disease spread", "Trade communities and their spatial patterns in the German pork production network", _x000D_
"Combined application of social network and cluster detection analyses for temporal-spatial characterization of animal movements in Salamanca, Spain", "Social network analysis. Review of general concepts and use in preventive veterinary medicine", "Network analysis of Italian cattle trade patterns and evaluation of risks for potential disease spread", "Assortative mixing in networks", "Fast algorithm for detecting community structure in networks", "Random graphs as models of networks", NA, "Network analysis of cattle and pig movements in Sweden: measures relevant for disease control and risk based surveillance", _x000D_
"Epidemic spreading in scale-free networks", NA, "Exploring the role of auction markets in cattle movements within Great Britain", "Sheep movement networks and the transmission of infectious diseases", "Potential for transmission of infections in networks of cattle farms", NA, "Collective dynamics of ‘small-world’ networks"), volume = c("25", NA, "21", "80", "76", "19", NA, "E 70", "51", "56", "14", "1", "E 81", "E 77", "3", "3", "98", "91", "56", "92", "89", "E 69", NA, NA, "99", "86", NA, "81", _x000D_
"5", "2", NA, "393"), author = c("Ammendrup", NA, "Bell", "Bigras-Poulin", "Bigras-Poulin", "Borgatti", NA, "Clauset", "Clauset", "Dube", "Fèvre", "Freeman", "Good", "Karrer", "Kiss", "Kiss", "Lentz", "Martinez-Lopez", "Martinez-Lopez", "Natale", "Newman", "Newman", "Newman", NA, "Nöremark", "Pastor-Satorras", NA, "Robinson", "Volkova", "Volkova", "Wasserman", "Watts"), year = c("2006", "2009", "1999", "2007", "2006", "1997", NA, "2004", "2009", "2009", "2006", "1978", "2010", "2008", "2006", "2006", _x000D_
"2011", "2009", "2009", "2009", "2002", "2004", "2005", NA, "2011", "2001", NA, "2007", "2010", "2010", "1994", "1998"), journal.title = c("Revue Scientifique et Technique", NA, "Social Networks", "Preventive Veterinary Medicine", "Preventive Veterinary Medicine", "Social Networks", NA, "Physical Review", "SIAM Review", "Transboundary and Emerging Diseases", "Trends in Microbiology", "Social Networks", "Physical Review", "Physical Review", "Journal of the Royal Society, Interface", "Journal of the Royal Society, Interface", _x000D_
"Preventive Veterinary Medicine", "Preventive Veterinary Medicine", "Transboundary and Emerging Diseases", "Preventive Veterinary Medicine", "Physical Review Letters", "Physical Review", NA, NA, "Preventive Veterinary Medicine", "Physical Review Letters", NA, "Preventive Veterinary Medicine", "PLoS One", "Epidemics", NA, "Nature"), series.title = c(NA, "R: a language and environment for statistical computing", NA, NA, NA, NA, NA, NA, NA, NA, NA, NA, NA, NA, NA, NA, NA, NA, NA, NA, NA, NA, "Handbook of graphs and networks", _x000D_
NA, NA, NA, NA, NA, NA, NA, "Social network analysis: methods and applications", NA), unstructured = c(NA, NA, NA, NA, NA, NA, "Christley RM, Robinson SE, Lysons R, French N 2005. Network analysis of cattle movement in Great Britain. In Proceedings of Society for Veterinary Epidemiology and Preventive Medecine, Nairn, Scotland, pp. 234–243.", NA, NA, NA, NA, NA, NA, NA, NA, NA, NA, NA, NA, NA, NA, NA, NA, "Newman ME 2006. Modularity and community structure in networks. Proceedings of the National Academy of Sciences of the USA, 103(23), pp. 8577–8582.", _x000D_
NA, NA, "Rautureau S, Dufour B, Durand B 2011. Vulnerability of animal trade networks to the spread of infectious diseases: a methodological approach applied to evaluation and emergency control strategies in cattle, France, 2005. Transboundary and Emerging Diseases 58, 110–120.", NA, NA, NA, NA, NA))</t>
  </si>
  <si>
    <t>S1751731111002631</t>
  </si>
  <si>
    <t>list(date = c("2012-01-01", "2020-11-07"), content.version = c("tdm", "vor"), delay.in.days = c(0, 3233), URL = c("https://www.elsevier.com/tdm/userlicense/1.0/", "http://creativecommons.org/licenses/by-nc-nd/4.0/"))</t>
  </si>
  <si>
    <t>list(value = "Copyright © The Animal Consortium 2012", name = "license", label = "License", group.name = "copyright_and_licensing", group.label = "Copyright and Licensing")</t>
  </si>
  <si>
    <t>10.1371/journal.pone.0019869</t>
  </si>
  <si>
    <t>2011-05-18</t>
  </si>
  <si>
    <t>e19869</t>
  </si>
  <si>
    <t>Dynamical Patterns of Cattle Trade Movements</t>
  </si>
  <si>
    <t>https://doi.org/10.1371/journal.pone.0019869</t>
  </si>
  <si>
    <t>list(given = c("Paolo", "Alain", "Fabrizio", "Lara", "Vittoria"), family = c("Bajardi", "Barrat", "Natale", "Savini", "Colizza"), sequence = c("first", "additional", "additional", "additional", "additional"))</t>
  </si>
  <si>
    <t>list(URL = "http://dx.plos.org/10.1371/journal.pone.0019869", content.type = "unspecified", content.version = "vor", intended.application = "similarity-checking")</t>
  </si>
  <si>
    <t>list(key = c("ref1", "ref2", "ref3", "ref4", "ref5", "ref6", "ref7", "ref8", "ref9", "ref10", "ref11", "ref12", "ref13", "ref14", "ref15", "ref16", "ref17", "ref18", "ref19", "ref20", "ref21", "ref22", "ref23", "ref24", "ref25", "ref26", "ref27", "ref28", "ref29", "ref30", "ref31", "ref32", "ref33", "ref34", "ref35", "ref36", "ref37", "ref38", "ref39", "ref40", "ref41", "ref42", "ref43", "ref44", "ref45", "ref46", "ref47", "ref48", "ref49", "ref50", "ref51", "ref52", "ref53", "ref54", "ref55", "ref56", _x000D_
"ref57", "ref58", "ref59", "ref60", "ref61", "ref62", "ref63", "ref64", "ref65", "ref66", "ref67", "ref68", "ref69", "ref70", "ref71", "ref72", "ref73", "ref74", "ref75", "ref76", "ref77", "ref78", "ref79", "ref80", "ref81", "ref82", "ref83"), year = c("2002", "2001", "2002", "2000", "2009", "1999", "2003", "2003", "2004", "2007", "2008", "2001", "2003", "2004", "2004", "2004", "2006", "2010", "2006", "2007", "2007", "2008", "2010", "2009", "1998", "2009", "2009", "2009", "2007", "2009", "2006", _x000D_
"2010", "2006", "2010", "2005", "2011", "2009", "2007", "2006", "2006", "2005", "2005", "2008", "2010", "2007", "2001", "2001", "2005", "2007", "2007", "2007", "2009", "2008", "2010", "2009", "2003", "2006", "2003", "2006", "2007", "2009", "2004", "2010", "2011", "2009", "2010", "2008", NA, "2009", "2001", "2011", "1996", "2006", "2009", "2000", "2000", "2002", "2006", "2004", "2002", "2010", "2011", "2004"), doi.asserted.by = c(NA, "crossref", NA, NA, NA, "crossref", NA, "crossref", NA, "crossref", _x000D_
"crossref", "crossref", "crossref", "crossref", "crossref", "crossref", "crossref", "crossref", "crossref", "crossref", "crossref", "crossref", "crossref", NA, "crossref", "crossref", "crossref", "crossref", "crossref", "crossref", "crossref", NA, "crossref", "crossref", NA, "crossref", "crossref", "crossref", "crossref", "crossref", "crossref", "crossref", "crossref", "crossref", "crossref", "crossref", "crossref", "crossref", "crossref", "crossref", "crossref", "crossref", "crossref", "crossref", _x000D_
"crossref", "crossref", "crossref", "crossref", "crossref", NA, "crossref", "crossref", "crossref", "crossref", "crossref", "crossref", "crossref", NA, "crossref", "crossref", "crossref", "crossref", "crossref", "crossref", "crossref", "crossref", "crossref", NA, "crossref", "crossref", "crossref", NA, "crossref"), first.page = c(NA, "983", NA, "1", NA, "509", NA, "167", NA, NA, NA, "41", NA, "3747", "381", "180", "2015", NA, "462", "179", "905", "779", "1018", "847", "440", "412", "73", "109", "669", _x000D_
"341", "11", NA, "40", "116", "234", "111", "469", "907", "2729", "1999", "350", "1195", "242", "8866", "21", "3200", "1316", "275", "276", "158702", NA, NA, NA, NA, NA, "153", NA, NA, "88", NA, "15274", "14333", "e11596", "166", "1007", "035101(R)", NA, NA, "21484", "109", "e15923", "804", "59", "6483", "378", "4626", "056109", NA, "2658", "824", NA, NA, "529"), DOI = c(NA, "10.1098/rstb.2001.0888", NA, NA, NA, "10.1126/science.286.5439.509", NA, "10.1137/S003614450342480", NA, "10.1093/acprof:oso/9780199211517.001.0001", _x000D_
"10.1017/CBO9780511791383", "10.1038/35075138", "10.1103/PhysRevE.68.066102", "10.1073/pnas.0400087101", "10.1140/epjb/e2004-00131-0", "10.1038/nature02541", "10.1073/pnas.0510525103", "10.1098/rsif.2009.0495", "10.1038/nature04292", "10.1088/1367-2630/9/6/179", "10.1068/b32128", "10.1038/nature06958", "10.1126/science.1177170", NA, "10.1038/30918", "10.1126/science.1173299", "10.1111/j.1865-1682.2008.01064.x", "10.1111/j.1865-1682.2009.01073.x", "10.1098/rsif.2007.0214", "10.1016/j.prevetmed.2009.08.026", _x000D_
"10.1016/j.prevetmed.2006.04.004", NA, "10.1016/j.prevetmed.2006.04.007", "10.1016/j.epidem.2010.05.004", NA, "10.1016/j.prevetmed.2010.11.013", "10.1098/rspb.2008.1009", "10.1098/rsif.2007.1129", "10.1098/rspb.2006.3648", "10.1098/rspb.2006.3505", "10.1098/rsbl.2005.0331", "10.1098/rspb.2004.3046", "10.1016/j.prevetmed.2007.12.009", "10.1073/pnas.1000416107", "10.1016/j.prevetmed.2007.04.011", "10.1103/PhysRevLett.86.3200", "10.1126/science.1061076", "10.1016/j.jtbi.2005.01.011", "10.1038/nphys560", _x000D_
"10.1103/PhysRevLett.98.158702", "10.1103/PhysRevLett.98.108103", "10.1088/1367-2630/11/3/033027", "10.1209/0295-5075/84/50007", "10.1103/PhysRevE.81.056105", "10.1103/RevModPhys.81.591", "10.1209/epl/i2003-00490-0", "10.1016/j.physrep.2005.10.009", "10.1103/PhysRevE.67.026120", "10.1126/science.1116869", NA, "10.1073/pnas.0900282106", "10.1073/pnas.0405728101", "10.1371/journal.pone.0011596", "10.1016/j.jtbi.2010.11.033", "10.1016/j.physa.2008.11.021", "10.1103/PhysRevE.81.035101", "10.1145/1401890.1401945", _x000D_
NA, "10.1073/pnas.0906910106", "10.1016/S0378-4371(02)01089-0", "10.1371/journal.pone.0015923", "10.1038/379804a0", "10.1002/cplx.20156", "10.1073/pnas.0808904106", "10.1038/35019019", "10.1103/PhysRevLett.85.4626", "10.1103/PhysRevE.65.056109", NA, "10.1073/pnas.0400054101", "10.1126/science.298.5594.824", "10.1145/1830252.1830262", NA, "10.1016/j.physa.2003.06.002"), article.title = c(NA, "Risk factors for human disease emergence.", "Foot &amp;amp; Mouth Disease 2001: Lessons to be learned inquiry report.", _x000D_
NA, "Review of Selected Cattle Identificationand Tracing Systems Worldwide.", "Emergence of scaling in random networks.", "Evolution of networks: from biological nets to the internet and WWW.", "The structure and function of complex networks.", "Evolution and structure of theInternet: A statistical physics approach.", "Scale-Free Networks.", "Dynamical processes on complex networks.", "Lethality and centrality in protein networks.", "Scaling laws for the movement of people between locations in a large city.", _x000D_
"The architecture of complex weighted networks.", "Modeling the world-wide airport network.", "Controlling epidemics in realistic urban social networks.", "The role of the airline transportation network in the prediction and predictability of global epidemic.", "The complex network of global cargo ship movements.", "The scaling laws of human travel.", "Analysis of a large-scale weighted network of one-to-one human communication.", "The structure of inter-urban traffic: a weighted network analysis.", _x000D_
"Understanding individual human mobility patterns.", "Limits of Predictability in Human Mobility.", "Microdynamics in Stationary Complex Networks.", "Collective dynamics of ‘small-world’ networks.", "Scale-free networks: a decade and beyond.", "A review of networks analysis terminology and its application to Foot-and-Mouth disease modeling and policy development.", "Social network analysis. Review of general concepts and use in preventive veterinary medicine.", "Recent network evolution increases the potential for large epidemics in the British cattle population.", _x000D_
"Network analysis of Italian cattle trade patterns and evaluation of risks for potential disease spread.", "Network analysis of Danish cattle industry trade patterns as an evaluation of risk potential for disease spread.", "Vulnerability of animal trade networks to the spread of infectious diseases: a methodological approach applied to evaluation and emergency control strategies in cattle, France, 2005.", "Use of social network analysis to charaterize the pattern of animal movements in the initial phases of the 2001 foot and mouth disease (FMD) epidemic in the UK.", _x000D_
"Potential for transmission of infections in networks of cattle farms.", "Network analysis of cattle movement in Great Britain.", "Evaluation of risk and vulnerability using a Disease Flow Centrality measure in dynamic cattle trade networks.", "Representing the UK&amp;apos;s cattle herd as static and dynamic networks.", "Disease dynamics over very different time-scales: foot-and-mouth disease and scrapie on the network of livestock movements in the UK.", "Modeling the initial spread of foot-and-mouth disease through animal movements.", _x000D_
"Demographic structure and pathogen dynamics on the network of livestock movements in Great Britain.", "Epidemiological implications of the contact network structure for cattle farms and the 20-80 rule.", "Models of foot-and-mouth disease.", "Direct and indirect contacts between cattle farms in north-west England.", "Individual identity and movement networks for disease metapopulations.", "Exploring the role of auction markets in cattle movements within Great Britain.", "Epidemic spreading in scale-free networks.", _x000D_
"How viruses spread among computers and people.", "Dynamical patterns of epidemic outbreaks in complex heterogeneous networks.", "Reaction-diffusion processes and metapopulation models in heterogeneous networks.", "Impact of Non-Poissonian Activity Patterns on Spreading Processes.", "Dynamical Organization of Cooperation in Complex Topologies.", "Evolution of cooperation on scale-free networks subject to error and attack.", "Making new connections towards cooperation in the prisoner&amp;apos;s dilemma game.", _x000D_
"Dynamical organization towards consensus in the Axelrod model on complex networks.", "Statistical physics of social dynamics.", "Incomplete ordering of the voter model on small-world networks,", "Complex networks: structure and dynamics.", "Nonequilibrium transitions in complex networks: a model of social interaction.", "Empirical analysis of an evolving social network.", "Rhythms of social interaction: messaging within a massive online network.", "Inferring friendship network structure by using mobile phone data.", _x000D_
"Entropy of dialogues creates coherent structures in e-mail traffic.", "Dynamics of person-to-person interactions from distributed RFID sensor networks.", "What&amp;apos;s in a crowd? Analysis of face-to-face behavioral networks.", "Temporal Graphs.", "Dynamical and bursty interactions in social networks.", "The Structure of Information Pathways in a Social Communication Network.", NA, "Multiscale mobility networks and the spatial spreading of infectious diseases.", "Is the Boston subway a small-world network ?", _x000D_
"Structure of urban movements: polycentric activity and entangled hierarchical flows.", "Scaling behavior in the growth of companies.", "From Centrality to Temporary Fame: Dynamic Centrality in Complex Networks.", "Extracting the multiscale backbone of Complex Weighted Networks.", "Error and attack tolerance of complex networks.", "Resilience of the Internet to Random breakdown.", "Attack vulnerability of complex networks.", "Vulnerability of weighted networks.", "Defining and identifying communities in networks.", _x000D_
"Network motifs: simple building blocks of complex networks.", "Centrality metrics for dynamic networks.", "Path lengths, correlations, and centrality in temporal networks.", "Detection of Topological Patterns in Complex Networks: Correlation Profile of the Internet."), volume = c(NA, "356", NA, "204", NA, "286", NA, "45", NA, NA, NA, "411", "68", "101", "38", "429", "103", NA, "439", "9", "34", "453", "327", "22", "393", "325", "56", "56", "4", "92", "76", NA, "76", "2", NA, "98", "276", "4", "273", _x000D_
"273", "1", "272", "84", "107", "14", "86", "292", "235", "3", "98", "98", "11", "84", "81", "81", "63", "424", "67", "311", NA, "106", "101", "5", "271", "388", "81", NA, NA, "106", "314", "6", "379", "12", "106", "406", "85", "65", "P04006", "101", "298", NA, NA, "333"), author = c(NA, "LH Taylor", "I Anderson", NA, NA, "A-L Barabasi", "SN Dorogovstev", "MEJ Newman", "R Pastor-Satorras", "G Caldarelli", "A Barrat", "H Jeong", "G Chowell", "A Barrat", "R Guimerà", "S Eubank", "V Colizza", "P Kaluza", _x000D_
"D Brockmann", "J-P Onnela", "A De Montis", "C González M", "C Song", "A Gautreau", "DJ Watts", "AL Barabasi", "C Dube", "B Martinez-Lopez", "SE Robinson", "F Natale", "M Bigras-Poulin", "S Rautureau", "A Ortiz-Pelaez", "VV Volkova", "RM Christley", "F Natale", "MC Vernon", "RR Kao", "DM Green", "RR Kao", "ME Woolhouse", "MJ Keeling", "ML Brennan", "MJ Keeling", "SE Robinson", "R Pastor-Satorras", "AL Lloyd", "M Barthelemy", "V Colizza", "A Vázquez", "J Gómez-Gardeñes", "M Perc", "A Szolnoki", _x000D_
"B Guerra", "C Castellano", "C Castellano", "S Boccaletti", "K Klemm", "G Kossinets", "SA Golder", "N Eagle", "JP Eckmann", "C Cattuto", "L Isella", "V Kostakos", "J Stehlé", "G Kossinets", NA, "D Balcan", "V Latora", "C Roth", "MHR Stanley", "D Braha", "MA Serrano", "R Albert", "R Cohen", "P Holme", "L Dall'Asta", "F Radicchi", "R Milo", "K Lerman", "RV Pan", "S Maslov"), journal.title = c(NA, "Phil Trans R Soc B", NA, NA, NA, "Science", NA, "SIAM Review", NA, NA, NA, "Nature", "Phys Rev E", "Proc Natl Acad Sci USA", _x000D_
"Eur Phys J B", "Nature", "Proc Natl Acad Sci USA", NA, "Nature", "New J Phys", "Environmental Planning Journal B", "Nature", "Science", "Proc Natl Acad Sci USA", "Nature", "Science", "Transboundary and merging Diseases", "Transboundary and merging Diseases", "J. R. Soc. Interface", "Preventive Veterinary Medicine", "Preventive Veterinary Medicine", NA, "Preventive Veterinary Medicine", "Epidemics", NA, "Prev Vet Med", "Proc R Soc B", "J R Soc Interface", "Proc R Soc B", "Proc R Soc Lond B Biol Sci", _x000D_
"Biol Lett", "Proc. R Soc.B", "Prev Vet Med", "Proc Natl Acad Sci USA", "Prev Vet Med", "Phys Rev Lett", "Science", "J Theor Biol", "Nature Phys", "Phys Rev Lett", "Phys. Rev. Lett", "New J. Phys", "EPL", "Phys. Rev.E", "Rev. Mod.Phys", "Europhys. Lett", "Physics Reports", "Phys. Rev.E", "Science", NA, "Proc Natl Acad Sci USA", "Proc Natl Acad Sci USA", "PLoS ONE", "Journal of Theoretical Biology", "Physica A", "Phys. Rev.E", NA, NA, "Proc Natl Acad Sci USA", "Physica A", "PLoS ONE", "Nature", "Complexity", _x000D_
"Proc Natl Acad Sci USA", "Nature", "Phys Rev Lett", "Phys Rev E", "J Stat Mech", "Proc Natl Acad Sci USA", "Science", NA, NA, "Physica A"), issue = c(NA, NA, NA, NA, NA, NA, NA, NA, NA, NA, NA, NA, NA, NA, NA, NA, NA, NA, NA, NA, NA, NA, NA, NA, NA, NA, NA, NA, NA, NA, NA, NA, NA, NA, NA, NA, NA, NA, NA, NA, NA, NA, NA, NA, NA, NA, NA, NA, NA, NA, NA, NA, NA, NA, NA, NA, NA, NA, NA, "(2007)", NA, NA, "7", NA, NA, NA, NA, NA, NA, NA, "1", NA, NA, NA, NA, NA, NA, NA, NA, NA, NA, NA, NA))</t>
  </si>
  <si>
    <t>list(date = "2011-05-18", content.version = "unspecified", delay.in.days = 0, URL = "http://creativecommons.org/licenses/by/4.0/")</t>
  </si>
  <si>
    <t>2006-08-22</t>
  </si>
  <si>
    <t>10.1098/rspb.2006.3505</t>
  </si>
  <si>
    <t>2006-05-16</t>
  </si>
  <si>
    <t>1999-2007</t>
  </si>
  <si>
    <t>Demographic structure and pathogen dynamics on the network of livestock movements in Great Britain</t>
  </si>
  <si>
    <t>&lt;jats:p&gt;Using a novel interpretation of dynamic networks, we analyse the network of livestock movements in Great Britain in order to determine the risk of a large epidemic of foot-and-mouth disease (FMD). This network is exceptionally well characterized, as there are legal requirements that the date, source, destination and number of animals be recorded and held on central databases. We identify a percolation threshold in the structure of the livestock network, indicating that, while there is little possibility of a national epidemic of FMD in winter when the catastrophic 2001 epidemic began, there remains a risk in late summer or early autumn. These predictions are corroborated by a non-parametric simulation in which the movements of livestock in 2003 and 2004 are replayed as they occurred. Despite the risk, we show that the network displays small-world properties which can be exploited to target surveillance and control and drastically reduce this risk.&lt;/jats:p&gt;</t>
  </si>
  <si>
    <t>list(given = c("R.R", "L", "D.M", "I.Z"), family = c("Kao", "Danon", "Green", "Kiss"), sequence = c("first", "additional", "additional", "additional"), affiliation.name = c("Department of Zoology, University of OxfordSouth Parks Road, Oxford OX1 3PS, UK", "Departament de Fisica Fonamental, Universidad de BarcelonaMarti i Franques 1, 08028 Barcelona, Spain", "Department of Zoology, University of OxfordSouth Parks Road, Oxford OX1 3PS, UK", "Department of Zoology, University of OxfordSouth Parks Road, Oxford OX1 3PS, UK"_x000D_
))</t>
  </si>
  <si>
    <t>list(URL = c("https://royalsocietypublishing.org/doi/pdf/10.1098/rspb.2006.3505", "https://royalsocietypublishing.org/doi/full-xml/10.1098/rspb.2006.3505", "https://royalsocietypublishing.org/doi/pdf/10.1098/rspb.2006.3505"), content.type = c("application/pdf", "application/xml", "unspecified"), content.version = c("vor", "vor", "vor"), intended.application = c("text-mining", "text-mining", "similarity-checking"))</t>
  </si>
  <si>
    <t>list(key = c("e_1_3_2_2_1", "e_1_3_2_3_1", "e_1_3_2_4_1", "e_1_3_2_5_1", "e_1_3_2_6_1", "e_1_3_2_7_1", "e_1_3_2_8_1", "e_1_3_2_9_1", "e_1_3_2_10_1", "e_1_3_2_11_1", "e_1_3_2_12_1", "e_1_3_2_13_1", "e_1_3_2_14_1", "e_1_3_2_15_1", "e_1_3_2_16_1", "e_1_3_2_17_1", "e_1_3_2_18_1", "e_1_3_2_19_1", "e_1_3_2_20_1", "e_1_3_2_21_1", "e_1_3_2_22_1", "e_1_3_2_23_1", "e_1_3_2_24_1", "e_1_3_2_25_1", "e_1_3_2_26_1", "e_1_3_2_27_1", "e_1_3_2_28_1", "e_1_3_2_29_1", "e_1_3_2_30_1", "e_1_3_2_31_1"), doi.asserted.by = c("publisher", _x000D_
"publisher", "publisher", NA, NA, "publisher", "publisher", NA, "publisher", "publisher", "publisher", "publisher", "publisher", "publisher", "publisher", "publisher", "publisher", "publisher", "publisher", "publisher", "publisher", NA, "publisher", NA, "publisher", NA, NA, "publisher", "publisher", "publisher"), DOI = c("10.1038/35019019", "10.1136/vr.152.16.489", "10.1016/S0021-9975(03)00045-8", NA, NA, "10.1073/pnas.0400087101", "10.1126/science.1088542", NA, "10.1007/BF00178324", "10.1038/nature02541", _x000D_
"10.1136/vr.151.14.407", "10.1136/vr.149.24.729", "10.1136/vr.152.17.525", "10.1038/nrmicro960", "10.1099/0022-1317-83-8-1907", "10.1016/S0966-842X(02)02371-5", "10.1098/rspb.2003.2546", "10.1098/rspb.2005.3092", "10.1098/rsif.2005.0079", "10.1136/vr.153.2.43", "10.1016/j.jtbi.2004.07.026", NA, "10.1103/PhysRevE.69.066133", NA, "10.1103/PhysRevE.66.015104", NA, NA, "10.1016/0025-5564(92)90006-I", "10.1038/30918", "10.1016/j.prevetmed.2003.08.002"), unstructured = c(NA, NA, NA, "Anderson I. 2002 London UK:The Stationary Office.", _x000D_
"Anderson R.M&amp; May R.M. 1991 Oxford UK:Oxford University Press.", NA, NA, "Bourn J &amp; NAO vol. HC 1144 2003 London UK:The Stationary Office.", NA, NA, NA, NA, NA, NA, NA, NA, NA, NA, NA, NA, NA, NA, NA, "Reichl L.E. 1980 Austin TX:University of Texas Press.", NA, NA, "Stauffer D&amp; Aharony A. 1992 Boca Raton FL:CRC Press.", NA, NA, NA), first.page = c(NA, NA, NA, NA, NA, NA, NA, NA, NA, NA, NA, NA, NA, NA, NA, NA, NA, NA, NA, NA, NA, "5678", NA, NA, NA, "197", NA, NA, NA, NA), article.title = c(NA, _x000D_
NA, NA, NA, NA, NA, NA, NA, NA, NA, NA, NA, NA, NA, NA, NA, NA, NA, NA, NA, NA, "Epidemics and percolation in small-world networks", NA, NA, NA, NA, NA, NA, NA, NA), volume = c(NA, NA, NA, NA, NA, NA, NA, NA, NA, NA, NA, NA, NA, NA, NA, NA, NA, NA, NA, NA, NA, "61", NA, NA, NA, NA, NA, NA, NA, NA), author = c(NA, NA, NA, NA, NA, NA, NA, NA, NA, NA, NA, NA, NA, NA, NA, NA, NA, NA, NA, NA, NA, "Moore C", NA, NA, NA, "Sedgewick R", NA, NA, NA, NA), year = c(NA, NA, NA, NA, NA, NA, NA, NA, NA, NA, NA, _x000D_
NA, NA, NA, NA, NA, NA, NA, NA, NA, NA, "2000", NA, NA, NA, "2002", NA, NA, NA, NA), journal.title = c(NA, NA, NA, NA, NA, NA, NA, NA, NA, NA, NA, NA, NA, NA, NA, NA, NA, NA, NA, NA, NA, "Phys. Rev. E Stat. Phys. Plasmas Fluids Relat. Interdiscip. Topics", NA, NA, NA, NA, NA, NA, NA, NA), volume.title = c(NA, NA, NA, NA, NA, NA, NA, NA, NA, NA, NA, NA, NA, NA, NA, NA, NA, NA, NA, NA, NA, NA, NA, NA, NA, "Graph algorithms", NA, NA, NA, NA), edition = c(NA, NA, NA, NA, NA, NA, NA, NA, NA, NA, NA, NA, _x000D_
NA, NA, NA, NA, NA, NA, NA, NA, NA, NA, NA, NA, NA, "3", NA, NA, NA, NA))</t>
  </si>
  <si>
    <t>list(date = "2006-05-16", content.version = "tdm", delay.in.days = 0, URL = "https://royalsociety.org/journals/ethics-policies/data-sharing-mining/")</t>
  </si>
  <si>
    <t>2012-11-07</t>
  </si>
  <si>
    <t>10.1098/rsif.2012.0289</t>
  </si>
  <si>
    <t>2012-06-22</t>
  </si>
  <si>
    <t>2814-2825</t>
  </si>
  <si>
    <t>Optimizing surveillance for livestock disease spreading through animal movements</t>
  </si>
  <si>
    <t>https://doi.org/10.1098/rsif.2012.0289</t>
  </si>
  <si>
    <t>&lt;jats:p&gt;The spatial propagation of many livestock infectious diseases critically depends on the animal movements among premises; so the knowledge of movement data may help us to detect, manage and control an outbreak. The identification of robust spreading features of the system is however hampered by the temporal dimension characterizing population interactions through movements. Traditional centrality measures do not provide relevant information as results strongly fluctuate in time and outbreak properties heavily depend on geotemporal initial conditions. By focusing on the case study of cattle displacements in Italy, we aim at characterizing livestock epidemics in terms of robust features useful for planning and control, to deal with temporal fluctuations, sensitivity to initial conditions and missing information during an outbreak. Through spatial disease simulations, we detect spreading paths that are stable across different initial conditions, allowing the clustering of the seeds and reducing the epidemic variability. Paths also allow us to identify premises, called sentinels, having a large probability of being infected and providing critical information on the outbreak origin, as encoded in the clusters. This novel procedure provides a general framework that can be applied to specific diseases, for aiding risk assessment analysis and informing the design of optimal surveillance systems.&lt;/jats:p&gt;</t>
  </si>
  <si>
    <t>list(given = c("Paolo", "Alain", "Lara", "Vittoria"), family = c("Bajardi", "Barrat", "Savini", "Colizza"), sequence = c("first", "additional", "additional", "additional"), affiliation1.name = c("Computational Epidemiology Laboratory, Institute for Scientific Interchange (ISI), Turin, Italy", "Centre de Physique Théorique, Aix-Marseille Univ., CNRS UMR 7332, Univ Sud Toulon Var, 13288 Marseille Cedex 9, France", NA, "INSERM, U707, Paris 75012, France"), affiliation2.name = c("Centre de Physique Théorique, Aix-Marseille Univ., CNRS UMR 7332, Univ Sud Toulon Var, 13288 Marseille Cedex 9, France", _x000D_
"Data Science Laboratory, Institute for Scientific Interchange (ISI), Turin, Italy", NA, "UPMC Université Paris 06, Faculté de Médecine Pierre et Marie Curie, UMR S 707, Paris 75012, France"), affiliation.name = c(NA, NA, "Istituto Zooprofilattico Sperimentale Abruzzo-Molise, Teramo, Italy", NA), affiliation3.name = c(NA, NA, NA, "Institute for Scientific Interchange (ISI), Turin, Italy"))</t>
  </si>
  <si>
    <t>list(URL = c("https://royalsocietypublishing.org/doi/pdf/10.1098/rsif.2012.0289", "https://royalsocietypublishing.org/doi/full-xml/10.1098/rsif.2012.0289", "https://royalsocietypublishing.org/doi/pdf/10.1098/rsif.2012.0289"), content.type = c("application/pdf", "application/xml", "unspecified"), content.version = c("vor", "vor", "vor"), intended.application = c("text-mining", "text-mining", "similarity-checking"))</t>
  </si>
  <si>
    <t>list(key = c("e_1_3_2_2_2", "e_1_3_2_3_2", "e_1_3_2_4_2", "e_1_3_2_5_2", "e_1_3_2_6_2", "e_1_3_2_7_2", "e_1_3_2_8_2", "e_1_3_2_9_2", "e_1_3_2_10_2", "e_1_3_2_11_2", "e_1_3_2_12_2", "e_1_3_2_13_2", "e_1_3_2_14_2", "e_1_3_2_15_2", "e_1_3_2_16_2", "e_1_3_2_17_2", "e_1_3_2_18_2", "e_1_3_2_19_2", "e_1_3_2_20_2", "e_1_3_2_21_2", "e_1_3_2_22_2", "e_1_3_2_23_2", "e_1_3_2_24_2", "e_1_3_2_25_2", "e_1_3_2_26_2", "e_1_3_2_27_2", "e_1_3_2_28_2", "e_1_3_2_29_2", "e_1_3_2_30_2", "e_1_3_2_31_2", "e_1_3_2_32_2", _x000D_
"e_1_3_2_33_2", "e_1_3_2_34_2", "e_1_3_2_35_2", "e_1_3_2_36_2", "e_1_3_2_37_2", "e_1_3_2_38_2"), volume.title = c("Foot and mouth disease 2001: lessons to be learned inquiry report", NA, NA, NA, NA, NA, NA, NA, NA, NA, NA, NA, NA, NA, NA, NA, NA, NA, NA, NA, NA, NA, NA, NA, NA, NA, NA, NA, NA, NA, NA, NA, NA, NA, NA, "Infectious diseases of humans: dynamics and control", NA), author = c("Anderson I.", NA, NA, NA, NA, NA, NA, "Christley R. M.", NA, NA, NA, NA, NA, NA, NA, NA, NA, NA, NA, NA, NA, NA, _x000D_
NA, NA, NA, NA, NA, NA, NA, NA, NA, NA, NA, NA, NA, "Anderson R. M.", NA), year = c("2002", NA, NA, NA, NA, NA, NA, "2005", NA, NA, NA, NA, NA, NA, NA, NA, NA, NA, NA, NA, NA, NA, NA, NA, NA, NA, NA, NA, NA, NA, NA, NA, NA, NA, NA, "1992", NA), doi.asserted.by = c(NA, "publisher", "publisher", "publisher", "publisher", "publisher", "publisher", NA, "publisher", "publisher", "publisher", "publisher", "publisher", "publisher", "publisher", "publisher", "publisher", "publisher", "publisher", "publisher", _x000D_
"publisher", "publisher", "publisher", "publisher", "publisher", "publisher", "publisher", "publisher", "publisher", "publisher", "publisher", "publisher", "publisher", "publisher", "publisher", NA, "publisher"), DOI = c(NA, "10.1098/rstb.2001.0888", "10.1126/science.1061020", "10.1126/science.1065973", "10.1098/rspb.2003.2546", "10.1098/rspb.2004.3046", "10.1177/104063871102300104", NA, "10.1016/j.prevetmed.2006.04.007", "10.1016/j.prevetmed.2006.04.004", "10.1098/rspb.2006.3648", "10.1098/rspb.2006.3505", _x000D_
"10.1098/rsif.2007.0214", "10.1098/rsif.2007.1129", "10.1016/j.prevetmed.2009.08.026", "10.1111/j.1865-1682.2008.01064.x", "10.1111/j.1865-1682.2009.01073.x", "10.1098/rspb.2008.1009", "10.1016/j.epidem.2010.05.004", "10.1111/j.1865-1682.2010.01187", "10.1016/j.prevetmed.2010.11.013", "10.1371/journal.pone.0019869", "10.1126/science.286.5439.509", "10.1093/acprof:oso/9780198515906.001.0001", "10.1137/S003614450342480", "10.1017/CBO9780511791383", "10.1086/229694", "10.1038/35019019", "10.1103/PhysRevLett.86.3682", _x000D_
"10.1103/PhysRevLett.86.3200", "10.1126/science.1061076", "10.1038/nphys1746", "10.1098/rsbl.2005.0331", "10.1016/j.prevetmed.2007.12.009", "10.1073/pnas.1000416107", NA, "10.1016/j.physa.2008.11.021"), first.page = c(NA, NA, NA, NA, NA, NA, NA, "234", NA, NA, NA, NA, NA, NA, NA, NA, NA, NA, NA, NA, NA, NA, NA, NA, NA, NA, NA, NA, NA, NA, NA, NA, NA, NA, NA, NA, NA), article.title = c(NA, NA, NA, NA, NA, NA, NA, "Network analysis of cattle movement in Great Britain", NA, NA, NA, NA, NA, NA, NA, NA, _x000D_
NA, NA, NA, NA, NA, NA, NA, NA, NA, NA, NA, NA, NA, NA, NA, NA, NA, NA, NA, NA, NA), journal.title = c(NA, NA, NA, NA, NA, NA, NA, "Proc. Soc. Vet. Epidemiol. Prev. Med.", NA, NA, NA, NA, NA, NA, NA, NA, NA, NA, NA, NA, NA, NA, NA, NA, NA, NA, NA, NA, NA, NA, NA, NA, NA, NA, NA, NA, NA))</t>
  </si>
  <si>
    <t>list(date = "2012-06-22", content.version = "tdm", delay.in.days = 0, URL = "https://royalsociety.org/journals/ethics-policies/data-sharing-mining/")</t>
  </si>
  <si>
    <t>list(value = c("2012-04-05", "2012-05-17", "2012-06-22"), order = 0:2, name = c("received", "accepted", "published"), label = c("Received", "Accepted", "Published"), group.name = c("publication_history", "publication_history", "publication_history"), group.label = c("Publication History", "Publication History", "Publication History"))</t>
  </si>
  <si>
    <t>10.1017/s0950268811000070</t>
  </si>
  <si>
    <t>2011-02-15</t>
  </si>
  <si>
    <t>1863-1874</t>
  </si>
  <si>
    <t>A novel field-based approach to validate the use of network models for disease spread between dairy herds</t>
  </si>
  <si>
    <t>https://doi.org/10.1017/s0950268811000070</t>
  </si>
  <si>
    <t>&lt;jats:title&gt;SUMMARY&lt;/jats:title&gt;&lt;jats:p&gt;The introduction of a centralized system for recording cattle movements in the UK has provided a framework for network-based models for disease spread. However, there are many types of non-reportable contacts between farms which may play a role in disease spread. The lack of real pathogen data with which to test network models makes it difficult to assess whether reported data adequately captures the risk-potential network between farms and improves the accuracy of disease forecasts. A novel multi-disciplinary approach is described whereby network-based models, built upon reported cattle movements and non-reportable local contacts between study farms, are parameterized using field data on bovine&lt;jats:italic&gt;Staphylococcus aureus&lt;/jats:italic&gt;strains. Reported cattle movements were found to play a role in strain spread between farms, but other contacts via farm visitors were also correlated with strain distribution, suggesting that parameterizing contact networks using cattle-tracing data alone may not adequately capture the disease dynamics.&lt;/jats:p&gt;</t>
  </si>
  <si>
    <t>list(given = c("L. GARCÍA", "C. R.", "M. A."), family = c("ÁLVAREZ", "WEBB", "HOLMES"), sequence = c("first", "additional", "additional"))</t>
  </si>
  <si>
    <t>list(URL = "https://www.cambridge.org/core/services/aop-cambridge-core/content/view/S0950268811000070", content.type = "unspecified", content.version = "vor", intended.application = "similarity-checking")</t>
  </si>
  <si>
    <t>list(key = c("S0950268811000070_ref024", "S0950268811000070_ref013", "S0950268811000070_ref006", "S0950268811000070_ref040", "S0950268811000070_ref021", "S0950268811000070_ref016", "S0950268811000070_ref035", "S0950268811000070_ref009", "S0950268811000070_ref019", "S0950268811000070_ref015", "S0950268811000070_ref023", "S0950268811000070_ref007", "S0950268811000070_ref026", "S0950268811000070_ref005", "S0950268811000070_ref039", "S0950268811000070_ref004", "S0950268811000070_ref037", "S0950268811000070_ref036", _x000D_
"S0950268811000070_ref031", "S0950268811000070_ref017", "S0950268811000070_ref038", "S0950268811000070_ref003", "S0950268811000070_ref032", "S0950268811000070_ref014", "S0950268811000070_ref027", "S0950268811000070_ref001", "S0950268811000070_ref030", "S0950268811000070_ref022", "S0950268811000070_ref002", "S0950268811000070_ref034", "S0950268811000070_ref020", "S0950268811000070_ref012", "S0950268811000070_ref008", "S0950268811000070_ref028", "S0950268811000070_ref029", "S0950268811000070_ref033", _x000D_
"S0950268811000070_ref018", "S0950268811000070_ref011", "S0950268811000070_ref025", "S0950268811000070_ref010"), doi.asserted.by = c("crossref", "publisher", "publisher", "crossref", NA, "publisher", "publisher", "publisher", "publisher", "publisher", "publisher", NA, "publisher", "publisher", "publisher", "publisher", "publisher", "publisher", "publisher", "publisher", "publisher", "publisher", "publisher", "publisher", "publisher", "publisher", "publisher", NA, NA, "publisher", "publisher", "publisher", _x000D_
"publisher", NA, "publisher", "publisher", "publisher", "publisher", NA, "publisher"), first.page = c("1008", NA, NA, "408", "196", NA, NA, NA, NA, NA, NA, "234", NA, NA, NA, NA, NA, NA, NA, NA, NA, NA, NA, NA, NA, NA, NA, NA, NA, NA, NA, NA, NA, NA, NA, NA, NA, NA, "222", NA), DOI = c("10.1128/JCM.38.3.1008-1015.2000", "10.1098/rspb.2007.1601", "10.1093/jurban/78.3.411", "10.1515/9781400841035", NA, "10.1053/tvjl.2002.0724", "10.1128/JCM.43.9.4737-4743.2005", "10.1098/rsif.2006.0129", "10.3168/jds.2008-1562", _x000D_
"10.1038/446733a", "10.1046/j.1472-765X.2002.01127.x", NA, "10.1017/S0022029903006010", "10.1038/nature03548", "10.3168/jds.S0022-0302(94)77277-5", "10.1098/rsif.2007.1129", "10.3201/eid1304.060833", "10.1128/JCM.40.11.3894-3902.2002", "10.3168/jds.S0022-0302(06)72504-8", "10.1136/vr.148.22.683", "10.1099/jmm.0.009837-0", "10.1098/rspb.2006.3648", "10.1016/j.prevetmed.2007.04.011", "10.1186/1746-6148-4-24", "10.1128/JCM.43.9.4731-4736.2005", "10.1038/35069250", "10.1017/S0950268897007802", NA, NA, _x000D_
"10.1016/S0167-5877(97)00085-8", "10.1016/S0169-409X(01)00160-0", "10.1016/j.prevetmed.2007.12.009", "10.1186/1746-6148-4-11", NA, "10.1093/acprof:oso/9780198509882.001.0001", "10.1016/0167-5877(96)01042-2", "10.1136/vr.160.8.253", "10.1017/S095026880500467X", NA, "10.1016/j.prevetmed.2005.01.003"), article.title = c("Multilocus sequence typing for characterization of methicillin-resistant and methicillin-susceptible clones of Staphylococcus aureus", NA, NA, NA, NA, NA, NA, NA, NA, NA, NA, NA, NA, _x000D_
NA, NA, NA, NA, NA, NA, NA, NA, NA, NA, NA, NA, NA, NA, NA, NA, NA, NA, NA, NA, NA, NA, NA, NA, NA, NA, NA), volume = c("38", NA, NA, NA, NA, NA, NA, NA, NA, NA, NA, NA, NA, NA, NA, NA, NA, NA, NA, NA, NA, NA, NA, NA, NA, NA, NA, NA, NA, NA, NA, NA, NA, NA, NA, NA, NA, NA, NA, NA), author = c("Enright", NA, NA, "Keeling", "Blowey", NA, NA, NA, NA, NA, NA, "Christley", NA, NA, NA, NA, NA, NA, NA, NA, NA, NA, NA, NA, NA, NA, NA, NA, NA, NA, NA, NA, NA, NA, NA, NA, NA, NA, NA, NA), year = c("2000", _x000D_
NA, NA, "2008", "1995", NA, NA, NA, NA, NA, NA, "2005", NA, NA, NA, NA, NA, NA, NA, NA, NA, NA, NA, NA, NA, NA, NA, NA, NA, NA, NA, NA, NA, NA, NA, NA, NA, NA, "1999", NA), journal.title = c("Journal of Clinical Microbiology", NA, NA, NA, NA, NA, NA, NA, NA, NA, NA, NA, NA, NA, NA, NA, NA, NA, NA, NA, NA, NA, NA, NA, NA, NA, NA, NA, NA, NA, NA, NA, NA, NA, NA, NA, NA, NA, NA, NA), volume.title = c(NA, NA, NA, "Modelling of Infectious Diseases in Humans and Animals", "Mastitis Control in Dairy Herds", _x000D_
NA, NA, NA, NA, NA, NA, "Proceedings of the Society for Veterinary Epidemiology and Preventive Medicine", NA, NA, NA, NA, NA, NA, NA, NA, NA, NA, NA, NA, NA, NA, NA, NA, NA, NA, NA, NA, NA, NA, NA, NA, NA, NA, "Laboratory Handbook on Bovine Mastitis", NA), unstructured = c(NA, NA, NA, NA, NA, NA, NA, NA, NA, NA, NA, NA, NA, NA, NA, NA, NA, NA, NA, NA, NA, NA, NA, NA, NA, NA, NA, "22. García Álvarez L .Assessment of the role of cattle movements and other risk contacts on the spread of Staphylococcus aureus strain types between UK dairy farms (Thesis). Cambridge, United Kingdom: University of Cambridge, 2009, 274 pp.", _x000D_
"2. Bourn J .Identifying and tracking livestock in England. London: National Audit Office, 2003.", NA, NA, NA, NA, "28. R Development Core Team. R: A language and environment for statistical computing. Vienna, Austria: R Foundation for Statistical Computing, 2008.", NA, NA, NA, NA, NA, NA))</t>
  </si>
  <si>
    <t>S0950268811000070</t>
  </si>
  <si>
    <t>list(date = "2011-02-15", content.version = "unspecified", delay.in.days = 0, URL = "https://www.cambridge.org/core/terms")</t>
  </si>
  <si>
    <t>2012-07</t>
  </si>
  <si>
    <t>10.1016/j.prevetmed.2011.12.011</t>
  </si>
  <si>
    <t>202-208</t>
  </si>
  <si>
    <t>list(given = c("Jenny", "Anna", "Camilla", "Nina", "Maria"), family = c("Frössling", "Ohlson", "Björkman", "Håkansson", "Nöremark"), sequence = c("first", "additional", "additional", "additional", "additional"))</t>
  </si>
  <si>
    <t>list(URL = c("https://api.elsevier.com/content/article/PII:S0167587711003990?httpAccept=text/xml", "https://api.elsevier.com/content/article/PII:S0167587711003990?httpAccept=text/plain"), content.type = c("text/xml", "text/plain"), content.version = c("vor", "vor"), intended.application = c("text-mining", "text-mining"))</t>
  </si>
  <si>
    <t>list(issue = c("2", NA, "33", "3", "49", NA, "1–2", "1", "9–10", NA, "5", NA, "3", NA, "2", NA, "1–2", NA, "2–4", "6", NA, "1–2", NA, "19", "2", "2", NA, NA, NA, NA), key = c("10.1016/j.prevetmed.2011.12.011_bib0005", "10.1016/j.prevetmed.2011.12.011_bib0010", "10.1016/j.prevetmed.2011.12.011_bib0015", "10.1016/j.prevetmed.2011.12.011_bib0020", "10.1016/j.prevetmed.2011.12.011_bib0025", "10.1016/j.prevetmed.2011.12.011_bib0030", "10.1016/j.prevetmed.2011.12.011_bib0035", "10.1016/j.prevetmed.2011.12.011_bib0040", _x000D_
"10.1016/j.prevetmed.2011.12.011_bib0045", "10.1016/j.prevetmed.2011.12.011_bib0050", "10.1016/j.prevetmed.2011.12.011_bib0055", "10.1016/j.prevetmed.2011.12.011_bib0150", "10.1016/j.prevetmed.2011.12.011_bib0060", "10.1016/j.prevetmed.2011.12.011_bib0065", "10.1016/j.prevetmed.2011.12.011_bib0070", "10.1016/j.prevetmed.2011.12.011_bib0075", "10.1016/j.prevetmed.2011.12.011_bib0080", "10.1016/j.prevetmed.2011.12.011_bib0085", "10.1016/j.prevetmed.2011.12.011_bib0090", "10.1016/j.prevetmed.2011.12.011_bib0095", _x000D_
"10.1016/j.prevetmed.2011.12.011_bib0100", "10.1016/j.prevetmed.2011.12.011_bib0105", "10.1016/j.prevetmed.2011.12.011_bib0110", "10.1016/j.prevetmed.2011.12.011_bib0115", "10.1016/j.prevetmed.2011.12.011_bib0120", "10.1016/j.prevetmed.2011.12.011_bib0125", "10.1016/j.prevetmed.2011.12.011_bib0130", "10.1016/j.prevetmed.2011.12.011_bib0135", "10.1016/j.prevetmed.2011.12.011_bib0140", "10.1016/j.prevetmed.2011.12.011_bib0145"), doi.asserted.by = c("crossref", NA, NA, "crossref", NA, "crossref", "crossref", _x000D_
"crossref", "crossref", "crossref", "crossref", "crossref", "crossref", NA, "crossref", "crossref", "crossref", NA, "crossref", "crossref", NA, "crossref", "crossref", "crossref", "crossref", "crossref", "crossref", NA, "crossref", "crossref"), first.page = c("163", NA, "1", "436", "1", "1024", "163", "51", "382", "73", "101", "251", "215", NA, "320", "109", "87", NA, "78", "201", NA, "40", "20", "527", "153", "215", "9", NA, NA, "81"), DOI = c("10.1186/BF03546976", NA, NA, "10.1016/j.tvjl.2008.08.010", _x000D_
NA, "10.1093/aje/kwi308", "10.1016/j.prevetmed.2009.06.009", "10.1016/S0007-1935(05)80210-6", "10.1111/j.1865-1682.2008.01053.x", "10.1111/j.1865-1682.2008.01064.x", "10.1136/vr.138.5.101", "10.1186/BF03547797", "10.1016/0378-8733(78)90021-7", NA, "10.1016/j.tvjl.2005.04.029", "10.1111/j.1865-1682.2009.01073.x", "10.1016/S0167-5877(99)00113-0", NA, "10.1016/j.prevetmed.2010.12.009", "10.1136/vr.c4119", NA, "10.1016/j.prevetmed.2006.04.007", "10.1186/1472-6963-6-20", "10.1136/vr.144.19.527", "10.1051/vetres:2006053", _x000D_
"10.1016/S0163-4453(94)90866-4", "10.1136/vr.114.1.9", NA, "10.1016/j.prevetmed.2011.12.012", "10.1016/j.prevetmed.2011.09.021"), article.title = c("Bovine coronavirus as the causative agent of winter dysentery: serological evidence", NA, "Spatial patterns of bovine corona virus and bovine respiratory syncytial virus in the Swedish beef cattle population", "Reduced likelihood of bovine coronavirus and bovine respiratory syncytial virus infection on organic compared to conventional dairy farms", "Using scenario tree modelling for targeted herd sampling to substantiate freedom from disease", _x000D_
"Infection in social networks: using network analysis to identify high-risk individuals", "Inspecting and monitoring on a restricted budget – where best to look?", "Bovine coronavirus", "Comparing network analysis measures to determine potential epidemic size of highly contagious exotic diseases in fragmented monthly networks of dairy cattle movements in Ontario, Canada", "A review of network analysis terminology and its application to foot-and-mouth disease modelling and policy development", "Severe respiratory disease in dairy cows caused by infection with bovine respiratory syncytial virus", _x000D_
"An experimental study of a concurrent primary infection with bovine respiratory syncytial virus (BRSV) and bovine viral diarrhoea virus (BVDV) in calves", "Centrality in social networks conceptual clarification", NA, "Dynamics of virus infections involved in the bovine respiratory disease complex in Swedish dairy herds", "Social network analysis. Review of general concepts and use in preventive veterinary medicine", "Risk factors for epidemic respiratory disease in Norwegian cattle herds", NA, "Network analysis of cattle and pig movements in Sweden: measures relevant for disease control and risk based surveillance", _x000D_
"Risk factors for seropositivity to bovine coronavirus and bovine respiratory syncytial virus in dairy herds", "The relationship between pooled and individual milk samples for detecting antibodies to bovine coronavirus and bovine respiratory syncytial virus", "Use of social network analysis to characterize the pattern of animal movements in the initial phases of the 2001 foot and mouth disease (FMD) epidemic in the UK", "Concepts for risk-based surveillance in the field of veterinary medicine and veterinary public health: review of current approaches", _x000D_
"Nationwide survey of antibodies to bovine coronavirus in bulk milk from Swedish dairy herds", "Bovine respiratory syncytial virus infection", "Respiratory syncytial virus infections in human beings and in cattle", "Bovine respiratory syncytial virus infections in young dairy cattle: clinical and haematological findings", NA, "Risk-based surveillance: estimating the effect of unwarranted confounder adjustment", "Defining European preparedness and research needs regarding emerging infectious animal diseases: results from a Delphi expert consultation"_x000D_
), volume = c("32", NA, "52", "182", "7", "162", "92", "149", "55", "56", "138", "39", "1", NA, "172", "56", "44", NA, "99", "167", NA, "76", "6", "144", "38", "29", "114", NA, NA, "103"), author = c("Alenius", NA, "Beaudeau", "Bidokhti", "Blickenstorfer", "Christley", "Cannon", "Clark", "Dubé", "Dubé", "Elvander", "Elvander", "Freeman", "Hosmer", "Hägglund", "Martinez-Lopez", "Norström", NA, "Nöremark", "Ohlson", "Ohlson", "Ortiz-Pelaez", "Stärk", "Tråvén", "Valarcher", "Van der Poel", "Verhoeff", _x000D_
"Wasserman", "Willeberg", "Wentholt"), year = c("1991", NA, "2010", "2009", "2011", "2005", "2009", "1993", "2008", "2009", "1996", "1998", "1978", "2000", "2006", "2009", "2000", NA, "2011", "2010", "2009", "2006", "2006", "1999", "2007", "1994", "1984", "1994", "2012", "2012"), journal.title = c("Acta Vet. Scand.", NA, "Acta Vet. Scand.", "Vet. J.", "BMC Vet. Res.", "Am. J. Epidemiol.", "Prev. Vet. Med.", "Br. Vet. J.", "Transbound. Emerg. Dis.", "Transbound. Emerg. Dis.", "Vet. Rec.", "Acta. Vet. Scand.", _x000D_
"Soc. Netw.", NA, "Vet. J.", "Transbound. Emerg. Dis.", "Prev. Vet. Med.", NA, "Prev. Vet. Med.", "Vet. Rec.", NA, "Prev. Vet. Med.", "BMC Health Serv. Res.", "Vet. Rec.", "Vet. Res.", "J. Infect.", "Vet. Rec.", NA, "Prev. Vet. Med.", "Prev. Vet. Med."), unstructured = c(NA, "Anonymous, 2000. Regulation (EC) No 1760/2000 of the European Parliament and of the Council of 17 July 2000 establishing a system for the identification and registration of bovine animals. Off. J. L (11.8.2000), pp. 1–10.", _x000D_
NA, NA, NA, NA, NA, NA, NA, NA, NA, NA, NA, NA, NA, NA, NA, "Nöremark, M., 2010. Infection through the farm gate: studies on movements of livestock and on-farm biosecurity, doctoral thesis. Uppsala, Swedish University of Agricultural Sciences. Available at: http://pub.epsilon.slu.se/2227/1/Noremark_M_100210.pdf.", NA, NA, NA, NA, NA, NA, NA, NA, NA, NA, NA, NA), series.title = c(NA, NA, NA, NA, NA, NA, NA, NA, NA, NA, NA, NA, NA, "Applied Logistic Regression", NA, NA, NA, NA, NA, NA, "Proceedings of 12th Symposium of the International Society for Veterinary Epidemiology and Economics", _x000D_
NA, NA, NA, NA, NA, NA, "Social Network Analysis: Methods and Applications (Structural Analysis in the Social Sciences)", NA, NA))</t>
  </si>
  <si>
    <t>S0167587711003990</t>
  </si>
  <si>
    <t>list(date = "2012-07-01", content.version = "tdm", delay.in.days = 0, URL = "https://www.elsevier.com/tdm/userlicense/1.0/")</t>
  </si>
  <si>
    <t>10.1017/s0950268807000179</t>
  </si>
  <si>
    <t>2008-01-04</t>
  </si>
  <si>
    <t>1521-1536</t>
  </si>
  <si>
    <t>Modelling a national programme for the control of foodborne pathogens in livestock: the case of &lt;i&gt;Salmonella&lt;/i&gt; Dublin in the Danish cattle industry</t>
  </si>
  <si>
    <t>https://doi.org/10.1017/s0950268807000179</t>
  </si>
  <si>
    <t>&lt;jats:title&gt;SUMMARY&lt;/jats:title&gt;&lt;jats:p&gt;A ‘virtual hierarchy’ model is described for studying the spread of pathogens between herds of livestock. This novel approach to simulating disease has animals, herds, and geographic regions in a national livestock industry arranged as a hierarchy of objects in computer memory. Superimposed on all objects is an infection–recovery cycle, a control programme, and surveillance based on test results and animal movement. The model was applied to predicting progress in the control of &lt;jats:italic&gt;Salmonella&lt;/jats:italic&gt; Dublin in the Danish dairy cattle industry over a 10-year period. More frequent testing of bulk tank milk for antibodies to &lt;jats:italic&gt;S&lt;/jats:italic&gt;. Dublin was less effective than improved herd biosecurity. Restricting cattle movement between regions provided a strong benefit to those regions initially with a low prevalence of infection. Enhanced control within infected herds was of intermediate benefit. A combination of strategies was highly effective although cost and feasibility of this option needs further exploration.&lt;/jats:p&gt;</t>
  </si>
  <si>
    <t>list(given = c("D.", "L. R.", "L. D."), family = c("JORDAN", "NIELSEN", "WARNICK"), sequence = c("first", "additional", "additional"))</t>
  </si>
  <si>
    <t>list(URL = "https://www.cambridge.org/core/services/aop-cambridge-core/content/view/S0950268807000179", content.type = "unspecified", content.version = "vor", intended.application = "similarity-checking")</t>
  </si>
  <si>
    <t>list(key = c("S0950268807000179_ref022", "S0950268807000179_ref015", "S0950268807000179_ref008", "S0950268807000179_ref021", "S0950268807000179_ref003", "S0950268807000179_ref013", "S0950268807000179_ref023", "S0950268807000179_ref004", "S0950268807000179_ref006", "S0950268807000179_ref016", "S0950268807000179_ref007", "S0950268807000179_ref009", "S0950268807000179_ref005", "S0950268807000179_ref011", "S0950268807000179_ref014", "S0950268807000179_ref001", "S0950268807000179_ref002", "S0950268807000179_ref019", _x000D_
"S0950268807000179_ref020", "S0950268807000179_ref018", "S0950268807000179_ref017", "S0950268807000179_ref012", "S0950268807000179_ref010"), doi.asserted.by = c("publisher", NA, "publisher", "publisher", "publisher", "publisher", NA, "publisher", "publisher", "publisher", "publisher", "publisher", "publisher", "publisher", "publisher", NA, NA, "publisher", "publisher", "publisher", "publisher", "publisher", "publisher"), DOI = c("10.1080/01652176.1998.9694848", NA, "10.1016/j.prevetmed.2005.11.011", _x000D_
"10.1016/S0007-1935(17)37287-1", "10.1016/S0167-5877(03)00006-0", "10.1016/j.prevetmed.2004.12.006", NA, "10.1016/j.prevetmed.2006.05.011", "10.1016/j.jtbi.2004.09.015", "10.1016/j.prevetmed.2006.11.006", "10.3168/jds.S0022-0302(98)75626-7", "10.1017/S0950268806007436", "10.1016/j.mbs.2006.01.006", "10.3168/jds.2006-314", "10.1016/S0167-5877(98)00087-7", NA, NA, "10.1079/9780851992617.0265", "10.1016/j.prevetmed.2005.04.003", "10.1111/j.1439-0450.1984.tb01314.x", "10.1016/j.prevetmed.2004.06.010", _x000D_
"10.1016/j.prevetmed.2006.08.001", "10.1086/381581"), first.page = c(NA, "437", NA, NA, NA, NA, NA, NA, NA, NA, NA, NA, NA, NA, NA, "768", "398", NA, NA, NA, NA, NA, NA), volume.title = c(NA, "Simulation Modelling and Analysis", NA, NA, NA, NA, NA, NA, NA, NA, NA, NA, NA, NA, NA, "Infectious Diseases of Humans: Dynamics and Control", "Parasitic and Infectious Diseases: Epidemiology and Ecology", NA, NA, NA, NA, NA, NA), author = c(NA, "Law", NA, NA, NA, NA, NA, NA, NA, NA, NA, NA, NA, NA, NA, "Anderson", _x000D_
"Scott", NA, NA, NA, NA, NA, NA), year = c(NA, "2000", NA, NA, NA, NA, NA, NA, NA, NA, NA, NA, NA, NA, NA, "1992", "1994", NA, NA, NA, NA, NA, NA), unstructured = c(NA, NA, NA, NA, NA, NA, "23.  Bergevoet RHM , Economic and epidemiological evaluation of possible Salmonella control strategies in dairy cattle. In: Proceedings of the 11th International Symposium on Veterinary Epidemiology and Economics. Cairns: ISVEE XI, 2006, pp. 312–314.", NA, NA, NA, NA, NA, NA, NA, NA, NA, NA, NA, NA, NA, NA, _x000D_
NA, NA))</t>
  </si>
  <si>
    <t>S0950268807000179</t>
  </si>
  <si>
    <t>list(date = "2008-01-04", content.version = "unspecified", delay.in.days = 0, URL = "https://www.cambridge.org/core/terms")</t>
  </si>
  <si>
    <t>2011-12-15</t>
  </si>
  <si>
    <t>10.1128/aem.01090-10</t>
  </si>
  <si>
    <t>8605-8614</t>
  </si>
  <si>
    <t>https://doi.org/10.1128/aem.01090-10</t>
  </si>
  <si>
    <t>&lt;jats:title&gt;ABSTRACT&lt;/jats:title&gt;_x000D_
          &lt;jats:p&gt;_x000D_
            The prevention and control of_x000D_
            &lt;jats:named-content content-type="genus-species"&gt;Campylobacter&lt;/jats:named-content&gt;_x000D_
            colonization of poultry flocks are important public health strategies for the control of human campylobacteriosis. A critical review of the literature on interventions to control_x000D_
            &lt;jats:named-content content-type="genus-species"&gt;Campylobacter&lt;/jats:named-content&gt;_x000D_
            in poultry on farms was undertaken using a systematic approach. Although the focus of the review was on aspects appropriate to the United Kingdom poultry industry, the research reviewed was gathered from worldwide literature. Multiple electronic databases were employed to search the literature, in any language, from 1980 to September 2008. A primary set of 4,316 references was identified and scanned, using specific agreed-upon criteria, to select relevant references related to biosecurity-based interventions. The final library comprised 173 references. Identification of the sources of_x000D_
            &lt;jats:named-content content-type="genus-species"&gt;Campylobacter&lt;/jats:named-content&gt;_x000D_
            in poultry flocks was required to inform the development of targeted interventions to disrupt transmission routes. The approach used generally involved risk factor-based surveys related to culture-positive or -negative flocks, usually combined with a structured questionnaire. In addition, some studies, either in combination or independently, undertook intervention trials. Many of these studies were compromised by poor design, sampling, and statistical analysis. The evidence for each potential source and route of transmission on the poultry farm was reviewed critically, and the options for intervention were considered. The review concluded that, in most instances, biosecurity on conventional broiler farms can be enhanced and this should contribute to the reduction of flock colonization. However, complementary, non-biosecurity-based approaches will also be required in the future to maximize the reduction of_x000D_
            &lt;jats:named-content content-type="genus-species"&gt;Campylobacter&lt;/jats:named-content&gt;_x000D_
            -positive flocks at the farm level._x000D_
          &lt;/jats:p&gt;</t>
  </si>
  <si>
    <t>list(given = c("D. G.", "K. T.", "D.", "I.", "P.", "S.", "J.", "N. J.", "R.", "I.", "D.", "G.", "V. M."), family = c("Newell", "Elvers", "Dopfer", "Hansson", "Jones", "James", "Gittins", "Stern", "Davies", "Connerton", "Pearson", "Salvat", "Allen"), sequence = c("first", "additional", "additional", "additional", "additional", "additional", "additional", "additional", "additional", "additional", "additional", "additional", "additional"), affiliation1.name = c("Veterinary Laboratories Agency, Addlestone, United Kingdom", _x000D_
NA, NA, NA, NA, NA, NA, NA, NA, NA, NA, NA, NA), affiliation2.name = c("Foodborne Zoonoses Consultancy, Andover, United Kingdom", NA, NA, NA, NA, NA, NA, NA, NA, NA, NA, NA, NA), affiliation.name = c(NA, "University of Bristol, Langford, Bristol, United Kingdom", "Central Veterinary Institute of Wageningen University and Research Centre, Lelystad, The Netherlands", "CRL-Campylobacter, National Veterinary Institute, Uppsala, Sweden", "University of Reading, Reading, United Kingdom", "University of Bristol, Langford, Bristol, United Kingdom", _x000D_
"ADAS Pwllpeiran, Cwmystwyth, Aberystwyth SY23 4AB, United Kingdom", "Russell Research Center, ARS, USDA, Athens, GA", "Veterinary Laboratories Agency, Addlestone, United Kingdom", "University of Nottingham, Nottingham, United Kingdom", "VION Agriculture Ltd., Livingston, United Kingdom", "Agence Française de Sécurité Sanitaire des Aliments (AFSSA), Laboratoire d'Étude et de Recherche Avicoles Porcines et Piscicoles, Ploufragan, France", "University of Bristol, Langford, Bristol, United Kingdom"_x000D_
))</t>
  </si>
  <si>
    <t>list(URL = c("https://journals.asm.org/doi/pdf/10.1128/AEM.01090-10", "https://journals.asm.org/doi/pdf/10.1128/AEM.01090-10"), content.type = c("application/pdf", "unspecified"), content.version = c("vor", "vor"), intended.application = c("text-mining", "similarity-checking"))</t>
  </si>
  <si>
    <t>list(key = c("e_1_3_2_2_2", "e_1_3_2_3_2", "e_1_3_2_4_2", "e_1_3_2_5_2", "e_1_3_2_6_2", "e_1_3_2_7_2", "e_1_3_2_8_2", "e_1_3_2_9_2", "e_1_3_2_10_2", "e_1_3_2_11_2", "e_1_3_2_12_2", "e_1_3_2_13_2", "e_1_3_2_14_2", "e_1_3_2_15_2", "e_1_3_2_16_2", "e_1_3_2_17_2", "e_1_3_2_18_2", "e_1_3_2_19_2", "e_1_3_2_20_2", "e_1_3_2_21_2", "e_1_3_2_22_2", "e_1_3_2_23_2", "e_1_3_2_24_2", "e_1_3_2_25_2", "e_1_3_2_26_2", "e_1_3_2_27_2", "e_1_3_2_28_2", "e_1_3_2_29_2", "e_1_3_2_30_2", "e_1_3_2_31_2", "e_1_3_2_32_2", _x000D_
"e_1_3_2_33_2", "e_1_3_2_34_2", "e_1_3_2_35_2", "e_1_3_2_36_2", "e_1_3_2_37_2", "e_1_3_2_38_2", "e_1_3_2_39_2", "e_1_3_2_40_2", "e_1_3_2_41_2", "e_1_3_2_42_2", "e_1_3_2_43_2", "e_1_3_2_44_2", "e_1_3_2_45_2", "e_1_3_2_46_2", "e_1_3_2_47_2", "e_1_3_2_48_2", "e_1_3_2_49_2", "e_1_3_2_50_2", "e_1_3_2_51_2", "e_1_3_2_52_2", "e_1_3_2_53_2", "e_1_3_2_54_2", "e_1_3_2_55_2", "e_1_3_2_56_2", "e_1_3_2_57_2", "e_1_3_2_58_2", "e_1_3_2_59_2", "e_1_3_2_60_2", "e_1_3_2_61_2", "e_1_3_2_62_2", "e_1_3_2_63_2", "e_1_3_2_64_2", _x000D_
"e_1_3_2_65_2", "e_1_3_2_66_2", "e_1_3_2_67_2", "e_1_3_2_68_2", "e_1_3_2_69_2", "e_1_3_2_70_2", "e_1_3_2_71_2", "e_1_3_2_72_2", "e_1_3_2_73_2", "e_1_3_2_74_2", "e_1_3_2_75_2", "e_1_3_2_76_2", "e_1_3_2_77_2", "e_1_3_2_78_2", "e_1_3_2_79_2", "e_1_3_2_80_2", "e_1_3_2_81_2", "e_1_3_2_82_2", "e_1_3_2_83_2", "e_1_3_2_84_2", "e_1_3_2_85_2", "e_1_3_2_86_2", "e_1_3_2_87_2", "e_1_3_2_88_2", "e_1_3_2_89_2", "e_1_3_2_90_2", "e_1_3_2_91_2", "e_1_3_2_92_2", "e_1_3_2_93_2", "e_1_3_2_94_2", "e_1_3_2_95_2", "e_1_3_2_96_2", _x000D_
"e_1_3_2_97_2"), doi.asserted.by = c("publisher", "publisher", "publisher", "publisher", "publisher", "publisher", "publisher", "publisher", "publisher", "publisher", "publisher", "publisher", "publisher", "publisher", "publisher", "publisher", "publisher", "publisher", NA, "publisher", "publisher", "publisher", "publisher", "publisher", "publisher", "publisher", "publisher", "publisher", "publisher", "publisher", NA, "publisher", "publisher", "publisher", "publisher", "publisher", NA, "publisher", _x000D_
"publisher", "publisher", "publisher", "publisher", "publisher", "publisher", "publisher", "publisher", "publisher", "publisher", "publisher", "publisher", "publisher", NA, "publisher", "publisher", NA, "publisher", "publisher", NA, "publisher", NA, "publisher", NA, "publisher", "publisher", NA, "publisher", "publisher", "publisher", NA, "publisher", "publisher", "publisher", "publisher", "publisher", "publisher", "publisher", "publisher", "publisher", "publisher", "publisher", "publisher", "publisher", _x000D_
"publisher", "publisher", "publisher", NA, "publisher", "publisher", "publisher", "publisher", "publisher", "publisher", "publisher", "publisher", "publisher", "publisher"), DOI = c("10.1080/00071660802094206", "10.4315/0362-028X-71.2.264", "10.1016/j.prevetmed.2007.04.016", "10.1016/S0034-5288(96)90013-2", "10.1016/j.prevetmed.2005.12.003", "10.1637/7082", "10.1016/0167-5877(95)01008-4", "10.1093/japr/14.2.315", "10.1093/ps/83.7.1213", "10.1128/jcm.11.4.309-313.1980", "10.1016/j.prevetmed.2003.09.003", _x000D_
"10.1128/AEM.72.1.645-652.2006", "10.1128/AEM.00462-08", "10.1093/ps/86.1.26", "10.1128/AEM.02991-05", "10.1016/j.prevetmed.2004.03.006", "10.1637/9004-072709-Reg.1", "10.1017/S0950268800001333", NA, "10.1111/j.1539-6924.2006.00850.x", "10.1111/j.1462-2920.2008.01623.x", "10.2903/j.efsa.2010.1522", "10.2903/j.efsa.2011.2090", "10.2903/j.efsa.2010.1437", "10.1016/S0167-5877(00)00143-4", "10.1016/S0167-5877(00)00189-6", "10.2307/1592343", "10.1046/j.1472-765X.2001.00896.x", "10.3201/eid1008.040129", _x000D_
"10.3382/ps.2007-00301", NA, "10.3201/eid1312.070488", "10.1080/03079450094153", "10.1111/j.1365-2672.2005.02689.x", "10.4315/0362-028X-70.9.2008", "10.1111/j.1365-2672.2007.03291.x", NA, "10.1017/S0950268803001183", "10.1128/AEM.68.12.6220-6236.2002", "10.4315/0362-028X-68.10.2220", "10.1016/j.prevetmed.2007.02.001", "10.1128/AEM.70.9.5111-5118.2004", "10.2307/1591879", "10.3382/ps.0731260", "10.1017/S0950268800052122", "10.1111/j.1365-2672.2006.02995.x", "10.4315/0362-028X-54.4.259", "10.1017/S0950268800056958", _x000D_
"10.1111/j.1539-6924.2007.00928.x", "10.1080/00071660701573094", "10.1017/S0022172400066146", NA, "10.1093/ps/85.1.136", "10.1016/j.prevetmed.2007.12.010", NA, "10.1016/j.vetmic.2009.02.012", "10.1108/00346650310499703", NA, "10.1128/AEM.69.8.4343-4351.2003", NA, "10.1128/AEM.67.6.2636-2640.2001", NA, "10.1128/aem.59.4.987-996.1993", "10.1016/S0378-1135(01)00382-0", NA, "10.1111/j.1472-765X.2004.01573.x", "10.4315/0362-028X-70.1.40", "10.1016/S0167-5877(01)00220-3", NA, "10.1111/j.1365-2672.2011.05038.x", _x000D_
"10.1128/AEM.01242-07", "10.1128/AEM.01388-10", "10.1111/j.1365-2672.2008.03759.x", "10.1637/7319-010305R1.1", "10.1128/AEM.71.10.6216-6227.2005", "10.3382/ps.2007-00491", "10.1111/j.1472-765X.2005.01751.x", "10.1079/AHRR200244", "10.3201/eid1701.P11101", "10.2307/1590499", "10.1017/S002217240006592X", "10.2307/1593076", "10.1637/0005-2086(2002)046[0378:TCOOCI]2.0.CO;2", "10.1128/AEM.68.2.713-719.2002", "10.4315/0362-028X-67.7.1463", NA, "10.3382/ps.0740937", "10.1637/0005-2086(2002)046[0401:EODWCO]2.0.CO;2", _x000D_
"10.1533/9781845690236.153", "10.1128/aem.58.6.1913-1917.1992", "10.1017/S0950268800001412", "10.1017/S0950268898008899", "10.1111/j.1472-765X.2011.03121.x", "10.1128/AEM.66.1.1-9.2000", "10.4315/0362-028X-72.1.43", "10.1637/0005-2086(2003)047[0101:DOCJSI]2.0.CO;2"), unstructured = c(NA, NA, NA, NA, NA, NA, NA, NA, NA, NA, NA, NA, NA, NA, NA, NA, NA, NA, "Centre for Reviews and Dissemination. 2008. Systematic reviews. CRD's guidance of undertaking reviews in health care. Centre for Reviews and Dissemination York United Kingdom. http://www.york.ac.uk/inst/crd/pdf/Systematic_Reviews.pdf.", _x000D_
NA, NA, NA, NA, NA, NA, NA, NA, NA, NA, NA, "HaldB. SkovgardH. SommerH. M.. 2007. Screen out insect vectors to significantly reduce Campylobacter prevalence in broilers. Zoonoses Public Health 54:154–155.", NA, NA, NA, NA, NA, "Health Protection Agency. 2010. Campylobacter infections per year in England and Wales 1989–2008. Health Protection Agency London United Kingdom. http://www.hpa.org.uk/webw/HPAweb&amp;HPAwebStandard/HPAweb_C/1195733838402?p=1191942152851.", NA, NA, NA, NA, NA, NA, NA, NA, _x000D_
NA, NA, NA, NA, NA, NA, "LundM. WelchT. K. GriswoldK. EndresJ. B. ShepherdC.. 2003. Occurrence of Campylobacter and Salmonella in broiler chickens raised in different production systems and fed organic and traditional feed. Food Prot. Trends 23:252–256.", NA, NA, "McKennaJ. P. OzaA. McDowellS. W. J.. 2001. The role of transport vehicles, modules and transport crates as potential sources of Campylobacter infection for broilers. Int. J. Med. Microbiol. 291(Suppl. 31):38.", NA, NA, "NeubauerC.. 2005. Epidemiological investigation of Campylobacter spp. in Austrian broiler flocks: prevalence and risk factors. Wien. Tierarztl. Monatsschr. 92:4–10.", _x000D_
NA, "NewellD. G.. 2000. New developments in the subtyping of Campylobacter species, p. 27–44. In NachamkinI. BlaserM. J. (ed.), Campylobacter, 2nd ed. American Society for Microbiology, Washington, DC.", NA, "NewellD. G. WagenaarJ. A.. 2000. Poultry infections and their control at the farm level, p. 497–509. In NachamkinI. BlaserM. J. (ed.), Campylobacter, 2nd ed. American Society for Microbiology, Washington, DC.", NA, NA, "PuterflamJ. BouvarelI. RagotO. DrouetM.. 2005. Contamination of broiler breeder farms by Campylobacter: is this inevitable? Sci. Tech. Avicoles 12:12–19.", _x000D_
NA, NA, NA, "Refregier-PettonJ. RoseN. DenisM. SalvatG.. 2001. Risk factors for the contamination of standard broiler flocks with Campylobacter jejuni and C. coli. Sci. Tech. Avicoles 35:5–6.", NA, NA, NA, NA, NA, NA, NA, NA, NA, NA, NA, NA, NA, NA, NA, NA, "SternN. J. 1992. Reservoirs for Campylobacter jejuni and approaches for intervention in poultry, p. 49–60. In NachamkinI. BlaserM. J. TompkinsL. S. (ed.), Campylobacter jejuni: current status and future trends. American Society for Microbiology, Washington, DC.", _x000D_
NA, NA, NA, NA, NA, NA, NA, NA, NA, NA), first.page = c(NA, NA, NA, NA, NA, NA, NA, NA, NA, NA, NA, NA, NA, NA, NA, NA, NA, NA, NA, NA, NA, NA, NA, NA, NA, NA, NA, NA, NA, NA, "154", NA, NA, NA, NA, NA, NA, NA, NA, NA, NA, NA, NA, NA, NA, NA, NA, NA, NA, NA, NA, "252", NA, NA, "38", NA, NA, "4", NA, "27", NA, "497", NA, NA, "12", NA, NA, NA, "5", NA, NA, NA, NA, NA, NA, NA, NA, NA, NA, NA, NA, NA, NA, NA, NA, "49", NA, NA, NA, NA, NA, NA, NA, NA, NA, NA), article.title = c(NA, NA, NA, NA, NA, NA, _x000D_
NA, NA, NA, NA, NA, NA, NA, NA, NA, NA, NA, NA, NA, NA, NA, NA, NA, NA, NA, NA, NA, NA, NA, NA, "Screen out insect vectors to significantly reduce Campylobacter prevalence in broilers", NA, NA, NA, NA, NA, NA, NA, NA, NA, NA, NA, NA, NA, NA, NA, NA, NA, NA, NA, NA, "Occurrence of Campylobacter and Salmonella in broiler chickens raised in different production systems and fed organic and traditional feed", NA, NA, "The role of transport vehicles, modules and transport crates as potential sources of Campylobacter infection for broilers", _x000D_
NA, NA, "Epidemiological investigation of Campylobacter spp. in Austrian broiler flocks: prevalence and risk factors", NA, NA, NA, NA, NA, NA, "Contamination of broiler breeder farms by Campylobacter: is this inevitable?", NA, NA, NA, "Risk factors for the contamination of standard broiler flocks with Campylobacter jejuni and C. coli", NA, NA, NA, NA, NA, NA, NA, NA, NA, NA, NA, NA, NA, NA, NA, NA, NA, NA, NA, NA, NA, NA, NA, NA, NA, NA, NA), volume = c(NA, NA, NA, NA, NA, NA, NA, NA, NA, NA, NA, _x000D_
NA, NA, NA, NA, NA, NA, NA, NA, NA, NA, NA, NA, NA, NA, NA, NA, NA, NA, NA, "54", NA, NA, NA, NA, NA, NA, NA, NA, NA, NA, NA, NA, NA, NA, NA, NA, NA, NA, NA, NA, "23", NA, NA, "291", NA, NA, "92", NA, NA, NA, NA, NA, NA, "12", NA, NA, NA, "35", NA, NA, NA, NA, NA, NA, NA, NA, NA, NA, NA, NA, NA, NA, NA, NA, NA, NA, NA, NA, NA, NA, NA, NA, NA, NA, NA), author = c(NA, NA, NA, NA, NA, NA, NA, NA, NA, NA, NA, NA, NA, NA, NA, NA, NA, NA, NA, NA, NA, NA, NA, NA, NA, NA, NA, NA, NA, NA, "Hald B.", NA, NA, _x000D_
NA, NA, NA, NA, NA, NA, NA, NA, NA, NA, NA, NA, NA, NA, NA, NA, NA, NA, "Lund M.", NA, NA, "McKenna J. P.", NA, NA, "Neubauer C.", NA, "Newell D. G.", NA, "Newell D. G.", NA, NA, "Puterflam J.", NA, NA, NA, "Refregier-Petton J.", NA, NA, NA, NA, NA, NA, NA, NA, NA, NA, NA, NA, NA, NA, NA, NA, "Stern N. J.", NA, NA, NA, NA, NA, NA, NA, NA, NA, NA), year = c(NA, NA, NA, NA, NA, NA, NA, NA, NA, NA, NA, NA, NA, NA, NA, NA, NA, NA, NA, NA, NA, NA, NA, NA, NA, NA, NA, NA, NA, NA, "2007", NA, NA, NA, NA, _x000D_
NA, NA, NA, NA, NA, NA, NA, NA, NA, NA, NA, NA, NA, NA, NA, NA, "2003", NA, NA, "2001", NA, NA, "2005", NA, "2000", NA, "2000", NA, NA, "2005", NA, NA, NA, "2001", NA, NA, NA, NA, NA, NA, NA, NA, NA, NA, NA, NA, NA, NA, NA, NA, "1992", NA, NA, NA, NA, NA, NA, NA, NA, NA, NA), journal.title = c(NA, NA, NA, NA, NA, NA, NA, NA, NA, NA, NA, NA, NA, NA, NA, NA, NA, NA, NA, NA, NA, NA, NA, NA, NA, NA, NA, NA, NA, NA, "Zoonoses Public Health", NA, NA, NA, NA, NA, NA, NA, NA, NA, NA, NA, NA, NA, NA, NA, _x000D_
NA, NA, NA, NA, NA, "Food Prot. Trends", NA, NA, "Int. J. Med. Microbiol", NA, NA, "Wien. Tierarztl. Monatsschr", NA, NA, NA, NA, NA, NA, "Sci. Tech. Avicoles", NA, NA, NA, "Sci. Tech. Avicoles", NA, NA, NA, NA, NA, NA, NA, NA, NA, NA, NA, NA, NA, NA, NA, NA, NA, NA, NA, NA, NA, NA, NA, NA, NA, NA, NA), volume.title = c(NA, NA, NA, NA, NA, NA, NA, NA, NA, NA, NA, NA, NA, NA, NA, NA, NA, NA, NA, NA, NA, NA, NA, NA, NA, NA, NA, NA, NA, NA, NA, NA, NA, NA, NA, NA, NA, NA, NA, NA, NA, NA, NA, NA, NA, _x000D_
NA, NA, NA, NA, NA, NA, NA, NA, NA, NA, NA, NA, NA, NA, "Campylobacter", NA, "Campylobacter", NA, NA, NA, NA, NA, NA, NA, NA, NA, NA, NA, NA, NA, NA, NA, NA, NA, NA, NA, NA, NA, NA, NA, "Campylobacter jejuni: current status and future trends", NA, NA, NA, NA, NA, NA, NA, NA, NA, NA), edition = c(NA, NA, NA, NA, NA, NA, NA, NA, NA, NA, NA, NA, NA, NA, NA, NA, NA, NA, NA, NA, NA, NA, NA, NA, NA, NA, NA, NA, NA, NA, NA, NA, NA, NA, NA, NA, NA, NA, NA, NA, NA, NA, NA, NA, NA, NA, NA, NA, NA, NA, NA, _x000D_
NA, NA, NA, NA, NA, NA, NA, NA, "2", NA, "2", NA, NA, NA, NA, NA, NA, NA, NA, NA, NA, NA, NA, NA, NA, NA, NA, NA, NA, NA, NA, NA, NA, NA, NA, NA, NA, NA, NA, NA, NA, NA, NA, NA, NA))</t>
  </si>
  <si>
    <t>10.1128/AEM.01090-10</t>
  </si>
  <si>
    <t>list(date = "2011-12-15", content.version = "tdm", delay.in.days = 0, URL = "https://journals.asm.org/non-commercial-tdm-license")</t>
  </si>
  <si>
    <t>list(value = c("2010-05-05", "2011-09-29", "2011-12-01"), order = 0:2, name = c("received", "accepted", "published"), label = c("Received", "Accepted", "Published"), group.name = c("publication_history", "publication_history", "publication_history"), group.label = c("Publication History", "Publication History", "Publication History"))</t>
  </si>
  <si>
    <t>if_other</t>
  </si>
  <si>
    <t>parameter</t>
  </si>
  <si>
    <t>unit</t>
  </si>
  <si>
    <t>model_type</t>
  </si>
  <si>
    <t>scale</t>
  </si>
  <si>
    <t>pathogen</t>
  </si>
  <si>
    <t>variant_strain</t>
  </si>
  <si>
    <t>host</t>
  </si>
  <si>
    <t>host_type</t>
  </si>
  <si>
    <t>host_breed</t>
  </si>
  <si>
    <t>host_age</t>
  </si>
  <si>
    <t>host_other</t>
  </si>
  <si>
    <t>vaccine_seeder</t>
  </si>
  <si>
    <t>vaccine_contact</t>
  </si>
  <si>
    <t>vaccine</t>
  </si>
  <si>
    <t>value</t>
  </si>
  <si>
    <t>lower_cl</t>
  </si>
  <si>
    <t>upper_cl</t>
  </si>
  <si>
    <t>estimation_type</t>
  </si>
  <si>
    <t>estimation_method</t>
  </si>
  <si>
    <t>remarks</t>
  </si>
  <si>
    <t>ref</t>
  </si>
  <si>
    <t>filled_by</t>
  </si>
  <si>
    <t>new_ref</t>
  </si>
  <si>
    <t>ref_short</t>
  </si>
  <si>
    <t>inoculated_contact</t>
  </si>
  <si>
    <t>material</t>
  </si>
  <si>
    <t>test_type</t>
  </si>
  <si>
    <t>sample_type</t>
  </si>
  <si>
    <t>study_type</t>
  </si>
  <si>
    <t>time_period</t>
  </si>
  <si>
    <t>country</t>
  </si>
  <si>
    <t>sampling_purpose</t>
  </si>
  <si>
    <t>country_disease_status</t>
  </si>
  <si>
    <t>plan_type</t>
  </si>
  <si>
    <t>plan_implemented</t>
  </si>
  <si>
    <t>plan_coverage</t>
  </si>
  <si>
    <t>last_updated</t>
  </si>
  <si>
    <t>term_type</t>
  </si>
  <si>
    <t>table</t>
  </si>
  <si>
    <t>term</t>
  </si>
  <si>
    <t>explanation</t>
  </si>
  <si>
    <t>date</t>
  </si>
  <si>
    <t>who</t>
  </si>
  <si>
    <t>what</t>
  </si>
  <si>
    <t>Renamed columns to snake_case</t>
  </si>
  <si>
    <t>plan_voluntary_compulsary</t>
  </si>
  <si>
    <t>model_mixing</t>
  </si>
  <si>
    <t>model_scale</t>
  </si>
  <si>
    <t>info_level</t>
  </si>
  <si>
    <t>title</t>
  </si>
  <si>
    <t>first_author</t>
  </si>
  <si>
    <t>12</t>
  </si>
  <si>
    <t>19</t>
  </si>
  <si>
    <t>Song</t>
  </si>
  <si>
    <t>7</t>
  </si>
  <si>
    <t>11</t>
  </si>
  <si>
    <t>Chuchard</t>
  </si>
  <si>
    <t>117</t>
  </si>
  <si>
    <t>65</t>
  </si>
  <si>
    <t>Guinat</t>
  </si>
  <si>
    <t>Guinat et al., 2017</t>
  </si>
  <si>
    <t>Jurado</t>
  </si>
  <si>
    <t>Jurado et al., 2017</t>
  </si>
  <si>
    <t>1</t>
  </si>
  <si>
    <t>Wen</t>
  </si>
  <si>
    <t>Wen et al., 2017</t>
  </si>
  <si>
    <t>García-Bocanegra</t>
  </si>
  <si>
    <t>García-Bocanegra et al., 2017</t>
  </si>
  <si>
    <t>Dall'Agnol</t>
  </si>
  <si>
    <t>Dall'Agnol et al., 2017</t>
  </si>
  <si>
    <t>Goller</t>
  </si>
  <si>
    <t>Goller et al., 2017</t>
  </si>
  <si>
    <t>Roy</t>
  </si>
  <si>
    <t>Roy et al., 2017</t>
  </si>
  <si>
    <t>Schulz</t>
  </si>
  <si>
    <t>Schulz et al., 2017</t>
  </si>
  <si>
    <t>Mira</t>
  </si>
  <si>
    <t>Mira et al., 2017</t>
  </si>
  <si>
    <t>5</t>
  </si>
  <si>
    <t>25</t>
  </si>
  <si>
    <t>Niederwerder</t>
  </si>
  <si>
    <t>6</t>
  </si>
  <si>
    <t>Taylor</t>
  </si>
  <si>
    <t>3</t>
  </si>
  <si>
    <t>Vergne</t>
  </si>
  <si>
    <t>4</t>
  </si>
  <si>
    <t>108</t>
  </si>
  <si>
    <t>Nigsch</t>
  </si>
  <si>
    <t>144</t>
  </si>
  <si>
    <t>GUINAT</t>
  </si>
  <si>
    <t>GUINAT et al., 2015</t>
  </si>
  <si>
    <t>Lee</t>
  </si>
  <si>
    <t>10</t>
  </si>
  <si>
    <t>Pepin</t>
  </si>
  <si>
    <t>219</t>
  </si>
  <si>
    <t>Gao</t>
  </si>
  <si>
    <t>191</t>
  </si>
  <si>
    <t>Hayes</t>
  </si>
  <si>
    <t>Hayes et al., 2021</t>
  </si>
  <si>
    <t>147</t>
  </si>
  <si>
    <t>Ssematimba</t>
  </si>
  <si>
    <t>Ssematimba et al., 2017</t>
  </si>
  <si>
    <t>168</t>
  </si>
  <si>
    <t>Niqueux</t>
  </si>
  <si>
    <t>9</t>
  </si>
  <si>
    <t>Saenz</t>
  </si>
  <si>
    <t>88</t>
  </si>
  <si>
    <t>Bos</t>
  </si>
  <si>
    <t>50</t>
  </si>
  <si>
    <t>26</t>
  </si>
  <si>
    <t>95</t>
  </si>
  <si>
    <t>61</t>
  </si>
  <si>
    <t>Bett</t>
  </si>
  <si>
    <t>Bett et al., 2012</t>
  </si>
  <si>
    <t>190</t>
  </si>
  <si>
    <t>Stegeman</t>
  </si>
  <si>
    <t>152</t>
  </si>
  <si>
    <t>Gonzales</t>
  </si>
  <si>
    <t>107</t>
  </si>
  <si>
    <t>Gonzales et al., 2012</t>
  </si>
  <si>
    <t>155</t>
  </si>
  <si>
    <t>141</t>
  </si>
  <si>
    <t>CLAES</t>
  </si>
  <si>
    <t>CLAES et al., 2013</t>
  </si>
  <si>
    <t>Spekreijse</t>
  </si>
  <si>
    <t>196</t>
  </si>
  <si>
    <t>Tiensin</t>
  </si>
  <si>
    <t>van der Goot</t>
  </si>
  <si>
    <t>van der Goot et al., 2005</t>
  </si>
  <si>
    <t>Bouma</t>
  </si>
  <si>
    <t>81</t>
  </si>
  <si>
    <t>Mannelli</t>
  </si>
  <si>
    <t>159</t>
  </si>
  <si>
    <t>Retkute</t>
  </si>
  <si>
    <t>Walker</t>
  </si>
  <si>
    <t>Delabouglise</t>
  </si>
  <si>
    <t>Kim</t>
  </si>
  <si>
    <t>20</t>
  </si>
  <si>
    <t>Hill</t>
  </si>
  <si>
    <t>Pandit</t>
  </si>
  <si>
    <t>13</t>
  </si>
  <si>
    <t>Bonney</t>
  </si>
  <si>
    <t>Lee et al., 2018</t>
  </si>
  <si>
    <t>15</t>
  </si>
  <si>
    <t>Salvador</t>
  </si>
  <si>
    <t>14</t>
  </si>
  <si>
    <t>Hobbelen</t>
  </si>
  <si>
    <t>Andronico</t>
  </si>
  <si>
    <t>208</t>
  </si>
  <si>
    <t>Hayama</t>
  </si>
  <si>
    <t>08</t>
  </si>
  <si>
    <t>Chen</t>
  </si>
  <si>
    <t>Dorigatti</t>
  </si>
  <si>
    <t>Smith</t>
  </si>
  <si>
    <t>Smith et al., 2011</t>
  </si>
  <si>
    <t>1600</t>
  </si>
  <si>
    <t>273</t>
  </si>
  <si>
    <t>Le Menach</t>
  </si>
  <si>
    <t>Boender</t>
  </si>
  <si>
    <t>Bavinck</t>
  </si>
  <si>
    <t>121</t>
  </si>
  <si>
    <t>Backer</t>
  </si>
  <si>
    <t>22</t>
  </si>
  <si>
    <t>Li</t>
  </si>
  <si>
    <t>16</t>
  </si>
  <si>
    <t>Bai</t>
  </si>
  <si>
    <t>198</t>
  </si>
  <si>
    <t>Zhu</t>
  </si>
  <si>
    <t>Grear</t>
  </si>
  <si>
    <t>Grear et al., 2017</t>
  </si>
  <si>
    <t>Comin</t>
  </si>
  <si>
    <t>137</t>
  </si>
  <si>
    <t>WARD</t>
  </si>
  <si>
    <t>WARD et al., 2008</t>
  </si>
  <si>
    <t>Garske</t>
  </si>
  <si>
    <t>106</t>
  </si>
  <si>
    <t>Marquetoux</t>
  </si>
  <si>
    <t>131</t>
  </si>
  <si>
    <t>VAN DER GOOT</t>
  </si>
  <si>
    <t>VAN DER GOOT et al., 2003</t>
  </si>
  <si>
    <t>73</t>
  </si>
  <si>
    <t>8</t>
  </si>
  <si>
    <t>Kim et al., 2021</t>
  </si>
  <si>
    <t>04</t>
  </si>
  <si>
    <t>21</t>
  </si>
  <si>
    <t>TUNCER</t>
  </si>
  <si>
    <t>TUNCER et al., 2013</t>
  </si>
  <si>
    <t>Singh</t>
  </si>
  <si>
    <t>Gubbins</t>
  </si>
  <si>
    <t>Hagenaars</t>
  </si>
  <si>
    <t>97</t>
  </si>
  <si>
    <t>Álvarez</t>
  </si>
  <si>
    <t>Álvarez et al., 2014</t>
  </si>
  <si>
    <t>1783</t>
  </si>
  <si>
    <t>281</t>
  </si>
  <si>
    <t>O'Hare</t>
  </si>
  <si>
    <t>23</t>
  </si>
  <si>
    <t>Ciaravino</t>
  </si>
  <si>
    <t>Bekara</t>
  </si>
  <si>
    <t>Chase</t>
  </si>
  <si>
    <t>221</t>
  </si>
  <si>
    <t>Greenhalgh</t>
  </si>
  <si>
    <t>Greenhalgh et al., 2009</t>
  </si>
  <si>
    <t>59</t>
  </si>
  <si>
    <t>Greenhalgh et al., 2008</t>
  </si>
  <si>
    <t>165</t>
  </si>
  <si>
    <t>18</t>
  </si>
  <si>
    <t>van der Poel</t>
  </si>
  <si>
    <t>Niskanen</t>
  </si>
  <si>
    <t>Niskanen et al., 2003</t>
  </si>
  <si>
    <t>80</t>
  </si>
  <si>
    <t>Ezanno</t>
  </si>
  <si>
    <t>46</t>
  </si>
  <si>
    <t>Damman</t>
  </si>
  <si>
    <t>EFSA Panel on Animal Health and Welfare (AHAW)</t>
  </si>
  <si>
    <t>EFSA Panel on Animal Health and Welfare (AHAW), 2017</t>
  </si>
  <si>
    <t>71</t>
  </si>
  <si>
    <t>Van Gerwe</t>
  </si>
  <si>
    <t>69</t>
  </si>
  <si>
    <t>Plishka</t>
  </si>
  <si>
    <t>105</t>
  </si>
  <si>
    <t>van Bunnik</t>
  </si>
  <si>
    <t>van Bunnik et al., 2012</t>
  </si>
  <si>
    <t>Neves</t>
  </si>
  <si>
    <t>142</t>
  </si>
  <si>
    <t>GODDARD</t>
  </si>
  <si>
    <t>GODDARD et al., 2013</t>
  </si>
  <si>
    <t>Ribbens</t>
  </si>
  <si>
    <t>Ribbens et al., 2004</t>
  </si>
  <si>
    <t>Martínez-López</t>
  </si>
  <si>
    <t>Martínez-López et al., 2011</t>
  </si>
  <si>
    <t>174</t>
  </si>
  <si>
    <t>Weesendorp</t>
  </si>
  <si>
    <t>98</t>
  </si>
  <si>
    <t>Weesendorp et al., 2011</t>
  </si>
  <si>
    <t>56</t>
  </si>
  <si>
    <t>Mangen</t>
  </si>
  <si>
    <t>EFSA Panel on Animal Health and Welfare (AHAW), 2021</t>
  </si>
  <si>
    <t>Courcoul</t>
  </si>
  <si>
    <t>Asamoah</t>
  </si>
  <si>
    <t>47</t>
  </si>
  <si>
    <t>1695</t>
  </si>
  <si>
    <t>Hogerwerf</t>
  </si>
  <si>
    <t>SCHOUTEN</t>
  </si>
  <si>
    <t>SCHOUTEN et al., 2008</t>
  </si>
  <si>
    <t>82</t>
  </si>
  <si>
    <t>135</t>
  </si>
  <si>
    <t>LIU</t>
  </si>
  <si>
    <t>LIU et al., 2007</t>
  </si>
  <si>
    <t>133</t>
  </si>
  <si>
    <t>LIU et al., 2005</t>
  </si>
  <si>
    <t>Turner</t>
  </si>
  <si>
    <t>Turner et al., 2006</t>
  </si>
  <si>
    <t>132</t>
  </si>
  <si>
    <t>GEENEN</t>
  </si>
  <si>
    <t>GEENEN et al., 2004</t>
  </si>
  <si>
    <t>42</t>
  </si>
  <si>
    <t>Andraud</t>
  </si>
  <si>
    <t>83</t>
  </si>
  <si>
    <t>Ceccarelli</t>
  </si>
  <si>
    <t>de Freitas Costa</t>
  </si>
  <si>
    <t>Huijbers</t>
  </si>
  <si>
    <t>74</t>
  </si>
  <si>
    <t>Cornick</t>
  </si>
  <si>
    <t>Cornick et al., 2008</t>
  </si>
  <si>
    <t>143</t>
  </si>
  <si>
    <t>GAUTAM</t>
  </si>
  <si>
    <t>GAUTAM et al., 2014</t>
  </si>
  <si>
    <t>Dankittipong</t>
  </si>
  <si>
    <t>Dankittipong et al., 2023</t>
  </si>
  <si>
    <t>Dame-Korevaar</t>
  </si>
  <si>
    <t>Colenutt</t>
  </si>
  <si>
    <t>Bravo de Rueda</t>
  </si>
  <si>
    <t>Eblé</t>
  </si>
  <si>
    <t>Eblé et al., 2008</t>
  </si>
  <si>
    <t>Orsel</t>
  </si>
  <si>
    <t>Meester</t>
  </si>
  <si>
    <t>48</t>
  </si>
  <si>
    <t>Salines</t>
  </si>
  <si>
    <t>Berto</t>
  </si>
  <si>
    <t>53</t>
  </si>
  <si>
    <t>Hage</t>
  </si>
  <si>
    <t>76</t>
  </si>
  <si>
    <t>Mars</t>
  </si>
  <si>
    <t>Mars et al., 2000</t>
  </si>
  <si>
    <t>36</t>
  </si>
  <si>
    <t>Vonk Noordegraaf</t>
  </si>
  <si>
    <t>Vonk Noordegraaf et al., 1998</t>
  </si>
  <si>
    <t>Hammami</t>
  </si>
  <si>
    <t>EFSA Panel on Animal Health and Welfare (AHAW)</t>
  </si>
  <si>
    <t>EFSA Panel on Animal Health and Welfare (AHAW), 2015</t>
  </si>
  <si>
    <t>NODELIJK</t>
  </si>
  <si>
    <t>NODELIJK et al., 2000</t>
  </si>
  <si>
    <t>43</t>
  </si>
  <si>
    <t>Charpin</t>
  </si>
  <si>
    <t>38</t>
  </si>
  <si>
    <t>Chase-Topping</t>
  </si>
  <si>
    <t>27</t>
  </si>
  <si>
    <t>Zhang</t>
  </si>
  <si>
    <t>93</t>
  </si>
  <si>
    <t>Evans</t>
  </si>
  <si>
    <t>128</t>
  </si>
  <si>
    <t>VELTHUIS</t>
  </si>
  <si>
    <t>VELTHUIS et al., 2002</t>
  </si>
  <si>
    <t>Galvis</t>
  </si>
  <si>
    <t>Galvis et al., 2021</t>
  </si>
  <si>
    <t>178</t>
  </si>
  <si>
    <t>VanderWaal</t>
  </si>
  <si>
    <t>118</t>
  </si>
  <si>
    <t>Thakur</t>
  </si>
  <si>
    <t>Schurrer</t>
  </si>
  <si>
    <t>Pileri</t>
  </si>
  <si>
    <t>Pileri et al., 2016</t>
  </si>
  <si>
    <t>138</t>
  </si>
  <si>
    <t>Konboon</t>
  </si>
  <si>
    <t>Netshikweta</t>
  </si>
  <si>
    <t>Netshikweta et al., 2021</t>
  </si>
  <si>
    <t>172</t>
  </si>
  <si>
    <t>Humphry</t>
  </si>
  <si>
    <t>54</t>
  </si>
  <si>
    <t>Groenendaal</t>
  </si>
  <si>
    <t>35</t>
  </si>
  <si>
    <t>Pouillot</t>
  </si>
  <si>
    <t>122</t>
  </si>
  <si>
    <t>Mitchell</t>
  </si>
  <si>
    <t>64</t>
  </si>
  <si>
    <t>van Schaik</t>
  </si>
  <si>
    <t>van Schaik et al., 2003</t>
  </si>
  <si>
    <t>408</t>
  </si>
  <si>
    <t>Al-Mamun</t>
  </si>
  <si>
    <t>Al-Mamun et al., 2016</t>
  </si>
  <si>
    <t>186</t>
  </si>
  <si>
    <t>Biemans</t>
  </si>
  <si>
    <t>Van Schaik</t>
  </si>
  <si>
    <t>79</t>
  </si>
  <si>
    <t>Nielsen</t>
  </si>
  <si>
    <t>Xiao</t>
  </si>
  <si>
    <t>200</t>
  </si>
  <si>
    <t>244</t>
  </si>
  <si>
    <t>136</t>
  </si>
  <si>
    <t>LANZAS</t>
  </si>
  <si>
    <t>LANZAS et al., 2008</t>
  </si>
  <si>
    <t>GAUTAM et al., 2013</t>
  </si>
  <si>
    <t>Lu</t>
  </si>
  <si>
    <t>The PLOS ONE Staff</t>
  </si>
  <si>
    <t>The PLOS ONE Staff, 2014</t>
  </si>
  <si>
    <t>Etbaigha</t>
  </si>
  <si>
    <t>Kontowicz</t>
  </si>
  <si>
    <t>Romagosa</t>
  </si>
  <si>
    <t>41</t>
  </si>
  <si>
    <t>Cador</t>
  </si>
  <si>
    <t>Rose</t>
  </si>
  <si>
    <t>Pelletier</t>
  </si>
  <si>
    <t>55</t>
  </si>
  <si>
    <t>Rorres,</t>
  </si>
  <si>
    <t>Rorres, et al., 2011</t>
  </si>
  <si>
    <t>Rorres</t>
  </si>
  <si>
    <t>Rorres et al., 2011</t>
  </si>
  <si>
    <t>Yoo</t>
  </si>
  <si>
    <t>Smirnova</t>
  </si>
  <si>
    <t>Smirnova et al., 2013</t>
  </si>
  <si>
    <t>Tuncer</t>
  </si>
  <si>
    <t>Tuncer et al., 2015</t>
  </si>
  <si>
    <t>70</t>
  </si>
  <si>
    <t>Seymour</t>
  </si>
  <si>
    <t>Lambert</t>
  </si>
  <si>
    <t>Lambert et al., 2023</t>
  </si>
  <si>
    <t>Valarcher</t>
  </si>
  <si>
    <t>Valarcher et al., 2007</t>
  </si>
  <si>
    <t>77</t>
  </si>
  <si>
    <t>Yano</t>
  </si>
  <si>
    <t>90</t>
  </si>
  <si>
    <t>Rodolakis</t>
  </si>
  <si>
    <t>Rodolakis et al., 2007</t>
  </si>
  <si>
    <t>Kudva</t>
  </si>
  <si>
    <t>EFSA Panel on Animal Health and Welfare (AHAW), 2022</t>
  </si>
  <si>
    <t>364</t>
  </si>
  <si>
    <t>Stein</t>
  </si>
  <si>
    <t>Stein et al., 2017</t>
  </si>
  <si>
    <t>Yadav</t>
  </si>
  <si>
    <t>Stenfeldt</t>
  </si>
  <si>
    <t>146</t>
  </si>
  <si>
    <t>Santman-Berends</t>
  </si>
  <si>
    <t>Santman-Berends et al., 2017</t>
  </si>
  <si>
    <t>Kumar</t>
  </si>
  <si>
    <t>Koets</t>
  </si>
  <si>
    <t>Canini</t>
  </si>
  <si>
    <t>33</t>
  </si>
  <si>
    <t>Biswas</t>
  </si>
  <si>
    <t>Stevens</t>
  </si>
  <si>
    <t>Stevens et al., 2011</t>
  </si>
  <si>
    <t>De Lorenzi</t>
  </si>
  <si>
    <t>De Lorenzi et al., 2020</t>
  </si>
  <si>
    <t>Wales</t>
  </si>
  <si>
    <t>Wales et al., 2021</t>
  </si>
  <si>
    <t>Davies</t>
  </si>
  <si>
    <t>Davies et al., 2015</t>
  </si>
  <si>
    <t>Beato</t>
  </si>
  <si>
    <t>Nuanualsuwan</t>
  </si>
  <si>
    <t>Khanal</t>
  </si>
  <si>
    <t>Khanal et al., 2021</t>
  </si>
  <si>
    <t>De Benedictis</t>
  </si>
  <si>
    <t>De Benedictis et al., 2007</t>
  </si>
  <si>
    <t>52</t>
  </si>
  <si>
    <t>Lombardi</t>
  </si>
  <si>
    <t>Bandou</t>
  </si>
  <si>
    <t>Auty</t>
  </si>
  <si>
    <t>67</t>
  </si>
  <si>
    <t>Mielke</t>
  </si>
  <si>
    <t>Mielke et al., 2019</t>
  </si>
  <si>
    <t>Reviriego</t>
  </si>
  <si>
    <t>Elliott</t>
  </si>
  <si>
    <t>Elliott et al., 2014</t>
  </si>
  <si>
    <t>Nguyen</t>
  </si>
  <si>
    <t>Moriarty</t>
  </si>
  <si>
    <t>Kersh</t>
  </si>
  <si>
    <t>NANA, 2013</t>
  </si>
  <si>
    <t>134</t>
  </si>
  <si>
    <t>Wißmann</t>
  </si>
  <si>
    <t>Wißmann et al., 2023</t>
  </si>
  <si>
    <t>Oxford</t>
  </si>
  <si>
    <t>Lara</t>
  </si>
  <si>
    <t>885</t>
  </si>
  <si>
    <t>Krishnan</t>
  </si>
  <si>
    <t>Wang</t>
  </si>
  <si>
    <t>Finn</t>
  </si>
  <si>
    <t>Allen</t>
  </si>
  <si>
    <t>Guan</t>
  </si>
  <si>
    <t>Hakeem</t>
  </si>
  <si>
    <t>Hakeem et al., 2021</t>
  </si>
  <si>
    <t>96</t>
  </si>
  <si>
    <t>de Castro Burbarelli</t>
  </si>
  <si>
    <t>Oma</t>
  </si>
  <si>
    <t>Meister</t>
  </si>
  <si>
    <t>KELLING</t>
  </si>
  <si>
    <t>KELLING, 2007</t>
  </si>
  <si>
    <t>Bielanski</t>
  </si>
  <si>
    <t>Pikalo</t>
  </si>
  <si>
    <t>Tignon</t>
  </si>
  <si>
    <t>Auer</t>
  </si>
  <si>
    <t>Deutschmann</t>
  </si>
  <si>
    <t>Deutschmann et al., 2021</t>
  </si>
  <si>
    <t>Cappai</t>
  </si>
  <si>
    <t>Gallardo</t>
  </si>
  <si>
    <t>Schambow</t>
  </si>
  <si>
    <t>Carlson</t>
  </si>
  <si>
    <t>Laconi</t>
  </si>
  <si>
    <t>Arnold</t>
  </si>
  <si>
    <t>129</t>
  </si>
  <si>
    <t>Vandenbussche</t>
  </si>
  <si>
    <t>130</t>
  </si>
  <si>
    <t>Kramps</t>
  </si>
  <si>
    <t>O'Hagan</t>
  </si>
  <si>
    <t>O'Hagan et al., 2019</t>
  </si>
  <si>
    <t>Vera-Salmoral</t>
  </si>
  <si>
    <t>Moens</t>
  </si>
  <si>
    <t>de la Rua-Domenech</t>
  </si>
  <si>
    <t>154</t>
  </si>
  <si>
    <t>Toftaker</t>
  </si>
  <si>
    <t>Timsit</t>
  </si>
  <si>
    <t>160</t>
  </si>
  <si>
    <t>Hanon</t>
  </si>
  <si>
    <t>Hanon et al., 2018</t>
  </si>
  <si>
    <t>158</t>
  </si>
  <si>
    <t>El Damaty</t>
  </si>
  <si>
    <t>El Damaty et al., 2018</t>
  </si>
  <si>
    <t>Olsen</t>
  </si>
  <si>
    <t>Olsen et al., 2018</t>
  </si>
  <si>
    <t>Yahiaoui</t>
  </si>
  <si>
    <t>Yahiaoui et al., 2018</t>
  </si>
  <si>
    <t>Mars et al., 2005</t>
  </si>
  <si>
    <t>Uttenthal</t>
  </si>
  <si>
    <t>Uttenthal et al., 2005</t>
  </si>
  <si>
    <t>290</t>
  </si>
  <si>
    <t>Wernike</t>
  </si>
  <si>
    <t>Wernike et al., 2024</t>
  </si>
  <si>
    <t>100</t>
  </si>
  <si>
    <t>Velasova</t>
  </si>
  <si>
    <t>Rodgers</t>
  </si>
  <si>
    <t>Rodgers et al., 2016</t>
  </si>
  <si>
    <t>Kabir</t>
  </si>
  <si>
    <t>Kabir et al., 2019</t>
  </si>
  <si>
    <t>32</t>
  </si>
  <si>
    <t>Plummer</t>
  </si>
  <si>
    <t>Pholwat</t>
  </si>
  <si>
    <t>Vereecke</t>
  </si>
  <si>
    <t>Chénard</t>
  </si>
  <si>
    <t>Chénard et al., 2003</t>
  </si>
  <si>
    <t>Browning</t>
  </si>
  <si>
    <t>99</t>
  </si>
  <si>
    <t>Moonen</t>
  </si>
  <si>
    <t>Wong</t>
  </si>
  <si>
    <t>Trojnar</t>
  </si>
  <si>
    <t>201</t>
  </si>
  <si>
    <t>Raaperi</t>
  </si>
  <si>
    <t>Raaperi et al., 2014</t>
  </si>
  <si>
    <t>Alegre</t>
  </si>
  <si>
    <t>Alegre et al., 2001</t>
  </si>
  <si>
    <t>161</t>
  </si>
  <si>
    <t>Santhamani</t>
  </si>
  <si>
    <t>Lelisa</t>
  </si>
  <si>
    <t>Halecker</t>
  </si>
  <si>
    <t>17</t>
  </si>
  <si>
    <t>Schoneberg</t>
  </si>
  <si>
    <t>Schoneberg et al., 2022</t>
  </si>
  <si>
    <t>51</t>
  </si>
  <si>
    <t>Gerber</t>
  </si>
  <si>
    <t>223</t>
  </si>
  <si>
    <t>Xie</t>
  </si>
  <si>
    <t>Nielsen et al., 2008</t>
  </si>
  <si>
    <t>279</t>
  </si>
  <si>
    <t>Sánchez-Miguel</t>
  </si>
  <si>
    <t>Sánchez-Miguel et al., 2017</t>
  </si>
  <si>
    <t>Parker</t>
  </si>
  <si>
    <t>113</t>
  </si>
  <si>
    <t>Persson</t>
  </si>
  <si>
    <t>Yoon</t>
  </si>
  <si>
    <t>Ciacci-Zanella</t>
  </si>
  <si>
    <t>Barbé</t>
  </si>
  <si>
    <t>Barbé et al., 2009</t>
  </si>
  <si>
    <t>Mekonnen</t>
  </si>
  <si>
    <t>Dereje</t>
  </si>
  <si>
    <t>Dereje et al., 2020</t>
  </si>
  <si>
    <t>Islam</t>
  </si>
  <si>
    <t>34</t>
  </si>
  <si>
    <t>Luzzago</t>
  </si>
  <si>
    <t>150</t>
  </si>
  <si>
    <t>Santman-Berends et al., 2018</t>
  </si>
  <si>
    <t>Foddai</t>
  </si>
  <si>
    <t>Foddai et al., 2014</t>
  </si>
  <si>
    <t>Joly</t>
  </si>
  <si>
    <t>Joly et al., 2005</t>
  </si>
  <si>
    <t>Sarrazin</t>
  </si>
  <si>
    <t>192</t>
  </si>
  <si>
    <t>Mõtus</t>
  </si>
  <si>
    <t>Mõtus et al., 2021</t>
  </si>
  <si>
    <t>49</t>
  </si>
  <si>
    <t>Patriarchi</t>
  </si>
  <si>
    <t>Schets</t>
  </si>
  <si>
    <t>BANG</t>
  </si>
  <si>
    <t>BANG et al., 2003</t>
  </si>
  <si>
    <t>149</t>
  </si>
  <si>
    <t>Guatteo</t>
  </si>
  <si>
    <t>92</t>
  </si>
  <si>
    <t>García-Pérez</t>
  </si>
  <si>
    <t>García-Pérez et al., 2009</t>
  </si>
  <si>
    <t>151</t>
  </si>
  <si>
    <t>Böttcher</t>
  </si>
  <si>
    <t>Böttcher et al., 2011</t>
  </si>
  <si>
    <t>McCAUGHEY</t>
  </si>
  <si>
    <t>McCAUGHEY et al., 2009</t>
  </si>
  <si>
    <t>167</t>
  </si>
  <si>
    <t>Anastácio</t>
  </si>
  <si>
    <t>Anastácio et al., 2013</t>
  </si>
  <si>
    <t>GACHE</t>
  </si>
  <si>
    <t>GACHE et al., 2017</t>
  </si>
  <si>
    <t>148</t>
  </si>
  <si>
    <t>Barlozzari</t>
  </si>
  <si>
    <t>175</t>
  </si>
  <si>
    <t>Seminati</t>
  </si>
  <si>
    <t>Rutjes</t>
  </si>
  <si>
    <t>Breum</t>
  </si>
  <si>
    <t>Fablet</t>
  </si>
  <si>
    <t>Fiers</t>
  </si>
  <si>
    <t>NIELSEN</t>
  </si>
  <si>
    <t>NIELSEN, 2013</t>
  </si>
  <si>
    <t>Veling</t>
  </si>
  <si>
    <t>181</t>
  </si>
  <si>
    <t>de Knegt</t>
  </si>
  <si>
    <t>Bhatta</t>
  </si>
  <si>
    <t>112</t>
  </si>
  <si>
    <t>Baudon</t>
  </si>
  <si>
    <t>Li et al., 2021</t>
  </si>
  <si>
    <t>Villaamil</t>
  </si>
  <si>
    <t>Villaamil et al., 2020</t>
  </si>
  <si>
    <t>Billinis</t>
  </si>
  <si>
    <t>Scharnböck</t>
  </si>
  <si>
    <t>Scharnböck et al., 2018</t>
  </si>
  <si>
    <t>Sayers</t>
  </si>
  <si>
    <t>McCarthy</t>
  </si>
  <si>
    <t>Studer</t>
  </si>
  <si>
    <t>182</t>
  </si>
  <si>
    <t>Bidokhti</t>
  </si>
  <si>
    <t>57</t>
  </si>
  <si>
    <t>Wolff</t>
  </si>
  <si>
    <t>173</t>
  </si>
  <si>
    <t>Klem</t>
  </si>
  <si>
    <t>Whittington</t>
  </si>
  <si>
    <t>62</t>
  </si>
  <si>
    <t>Good</t>
  </si>
  <si>
    <t>Keller</t>
  </si>
  <si>
    <t>Boelaert</t>
  </si>
  <si>
    <t>Boelaert, 2000</t>
  </si>
  <si>
    <t>Eisenberg</t>
  </si>
  <si>
    <t>Eisenberg et al., 2022</t>
  </si>
  <si>
    <t>Carella</t>
  </si>
  <si>
    <t>Dremsek</t>
  </si>
  <si>
    <t>Lienhard</t>
  </si>
  <si>
    <t>Tsachev</t>
  </si>
  <si>
    <t>Bonifait</t>
  </si>
  <si>
    <t>Bonifait et al., 2021</t>
  </si>
  <si>
    <t>Leekitcharoenphon</t>
  </si>
  <si>
    <t>van Engelen</t>
  </si>
  <si>
    <t>van Engelen et al., 2014</t>
  </si>
  <si>
    <t>Agger</t>
  </si>
  <si>
    <t>Gyuranecz</t>
  </si>
  <si>
    <t>Alvarez</t>
  </si>
  <si>
    <t>Schiller</t>
  </si>
  <si>
    <t>Bezos</t>
  </si>
  <si>
    <t>Georgaki</t>
  </si>
  <si>
    <t>Gonçalves</t>
  </si>
  <si>
    <t>Gonçalves et al., 2022</t>
  </si>
  <si>
    <t>Collins</t>
  </si>
  <si>
    <t>Correia‐Gomes</t>
  </si>
  <si>
    <t>Correia‐Gomes et al., 2021</t>
  </si>
  <si>
    <t>Ariza-Miguel</t>
  </si>
  <si>
    <t>170</t>
  </si>
  <si>
    <t>la Fe</t>
  </si>
  <si>
    <t>la Fe et al., 2005</t>
  </si>
  <si>
    <t>Amores</t>
  </si>
  <si>
    <t>Chazel</t>
  </si>
  <si>
    <t>Simon</t>
  </si>
  <si>
    <t>Ianiro</t>
  </si>
  <si>
    <t>Grierson</t>
  </si>
  <si>
    <t>CROSSAN</t>
  </si>
  <si>
    <t>CROSSAN et al., 2014</t>
  </si>
  <si>
    <t>379</t>
  </si>
  <si>
    <t>Boxman</t>
  </si>
  <si>
    <t>126</t>
  </si>
  <si>
    <t>Martelli</t>
  </si>
  <si>
    <t>MUGHINI-GRAS</t>
  </si>
  <si>
    <t>MUGHINI-GRAS et al., 2017</t>
  </si>
  <si>
    <t>Krumbholz</t>
  </si>
  <si>
    <t>Takova</t>
  </si>
  <si>
    <t>Stoyanchev</t>
  </si>
  <si>
    <t>Mäesaar</t>
  </si>
  <si>
    <t>Mäesaar et al., 2014</t>
  </si>
  <si>
    <t>Perez-Arnedo</t>
  </si>
  <si>
    <t>Moran</t>
  </si>
  <si>
    <t>Allain</t>
  </si>
  <si>
    <t>Refrégier-Petton</t>
  </si>
  <si>
    <t>Refrégier-Petton et al., 2001</t>
  </si>
  <si>
    <t>Huneau-Salaün</t>
  </si>
  <si>
    <t>Huneau-Salaün et al., 2007</t>
  </si>
  <si>
    <t>Di Giannatale</t>
  </si>
  <si>
    <t>Heuer</t>
  </si>
  <si>
    <t>372</t>
  </si>
  <si>
    <t>Lynch</t>
  </si>
  <si>
    <t>Vosough Ahmadi</t>
  </si>
  <si>
    <t>Vosough Ahmadi et al., 2007</t>
  </si>
  <si>
    <t>WOOD</t>
  </si>
  <si>
    <t>WOOD et al., 2006</t>
  </si>
  <si>
    <t>Galvis et al., 2022</t>
  </si>
  <si>
    <t>EFSA (European Food Safety Authority)</t>
  </si>
  <si>
    <t>EFSA (European Food Safety Authority), 2022</t>
  </si>
  <si>
    <t>Brown</t>
  </si>
  <si>
    <t>Brown et al., 2020</t>
  </si>
  <si>
    <t>110</t>
  </si>
  <si>
    <t>Büttner</t>
  </si>
  <si>
    <t>Büttner et al., 2013</t>
  </si>
  <si>
    <t>Rautureau</t>
  </si>
  <si>
    <t>Bajardi</t>
  </si>
  <si>
    <t>1597</t>
  </si>
  <si>
    <t>Kao</t>
  </si>
  <si>
    <t>139</t>
  </si>
  <si>
    <t>ÁLVAREZ</t>
  </si>
  <si>
    <t>ÁLVAREZ et al., 2011</t>
  </si>
  <si>
    <t>Frössling</t>
  </si>
  <si>
    <t>Frössling et al., 2012</t>
  </si>
  <si>
    <t>JORDAN</t>
  </si>
  <si>
    <t>JORDAN et al., 2008</t>
  </si>
  <si>
    <t>Newell</t>
  </si>
  <si>
    <t>https://doi.org/10.1017/S0950268815000862</t>
  </si>
  <si>
    <t>https://pmc.ncbi.nlm.nih.gov/articles/PMC5977687/</t>
  </si>
  <si>
    <t>https://doi.org/10.1128/AEM.02897-07</t>
  </si>
  <si>
    <t>https://doi.org/10.1017/S0950268814000867</t>
  </si>
  <si>
    <t>new_ref_short</t>
  </si>
  <si>
    <t>conflict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</si>
</sst>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indexed="8"/>
      <name val="Aptos Narrow"/>
      <family val="2"/>
      <scheme val="minor"/>
    </font>
    <font>
      <sz val="8"/>
      <name val="Aptos Narrow"/>
      <family val="2"/>
      <scheme val="minor"/>
    </font>
  </fonts>
  <fills count="4">
    <fill>
      <patternFill patternType="none"/>
    </fill>
    <fill>
      <patternFill patternType="gray125"/>
    </fill>
    <fill>
      <patternFill patternType="solid">
        <fgColor theme="5"/>
        <bgColor indexed="64"/>
      </patternFill>
    </fill>
    <fill>
      <patternFill patternType="solid">
        <fgColor rgb="FFFFFF00"/>
        <bgColor indexed="64"/>
      </patternFill>
    </fill>
  </fills>
  <borders count="1">
    <border>
      <left/>
      <right/>
      <top/>
      <bottom/>
      <diagonal/>
    </border>
  </borders>
  <cellStyleXfs count="1">
    <xf numFmtId="0" fontId="0" fillId="0" borderId="0"/>
  </cellStyleXfs>
  <cellXfs count="9">
    <xf numFmtId="0" fontId="0" fillId="0" borderId="0" xfId="0"/>
    <xf numFmtId="0" fontId="0" fillId="2" borderId="0" xfId="0" applyFill="1"/>
    <xf numFmtId="0" fontId="0" fillId="0" borderId="0" xfId="0" applyAlignment="1">
      <alignment vertical="center"/>
    </xf>
    <xf numFmtId="0" fontId="0" fillId="0" borderId="0" xfId="0" applyAlignment="1">
      <alignment vertical="center" wrapText="1"/>
    </xf>
    <xf numFmtId="14" fontId="0" fillId="0" borderId="0" xfId="0" applyNumberFormat="1"/>
    <xf numFmtId="16" fontId="0" fillId="0" borderId="0" xfId="0" applyNumberFormat="1"/>
    <xf numFmtId="20" fontId="0" fillId="0" borderId="0" xfId="0" applyNumberFormat="1"/>
    <xf numFmtId="1" fontId="0" fillId="0" borderId="0" xfId="0" applyNumberFormat="1"/>
    <xf numFmtId="0" fontId="0" fillId="3" borderId="0" xfId="0" applyFill="1"/>
  </cellXfs>
  <cellStyles count="1">
    <cellStyle name="Normal" xfId="0" builtinId="0"/>
  </cellStyles>
  <dxfs count="68">
    <dxf>
      <fill>
        <patternFill>
          <bgColor rgb="FFFFFF00"/>
        </patternFill>
      </fill>
    </dxf>
    <dxf>
      <fill>
        <patternFill>
          <bgColor rgb="FFFFFF00"/>
        </patternFill>
      </fill>
    </dxf>
    <dxf>
      <fill>
        <patternFill>
          <bgColor rgb="FFFF0000"/>
        </patternFill>
      </fill>
    </dxf>
    <dxf>
      <fill>
        <patternFill>
          <bgColor rgb="FFFFFF00"/>
        </patternFill>
      </fill>
    </dxf>
    <dxf>
      <fill>
        <patternFill>
          <bgColor rgb="FFFFFF00"/>
        </patternFill>
      </fill>
    </dxf>
    <dxf>
      <fill>
        <patternFill>
          <bgColor rgb="FFFF0000"/>
        </patternFill>
      </fill>
    </dxf>
    <dxf>
      <fill>
        <patternFill>
          <bgColor rgb="FFFFFF00"/>
        </patternFill>
      </fill>
    </dxf>
    <dxf>
      <fill>
        <patternFill>
          <bgColor rgb="FFFFFF00"/>
        </patternFill>
      </fill>
    </dxf>
    <dxf>
      <fill>
        <patternFill>
          <bgColor rgb="FFFF0000"/>
        </patternFill>
      </fill>
    </dxf>
    <dxf>
      <fill>
        <patternFill>
          <bgColor rgb="FFFFFF00"/>
        </patternFill>
      </fill>
    </dxf>
    <dxf>
      <fill>
        <patternFill>
          <bgColor rgb="FFFFFF00"/>
        </patternFill>
      </fill>
    </dxf>
    <dxf>
      <fill>
        <patternFill>
          <bgColor rgb="FFFF0000"/>
        </patternFill>
      </fill>
    </dxf>
    <dxf>
      <fill>
        <patternFill>
          <bgColor rgb="FFFFFF00"/>
        </patternFill>
      </fill>
    </dxf>
    <dxf>
      <fill>
        <patternFill>
          <bgColor rgb="FFFFFF00"/>
        </patternFill>
      </fill>
    </dxf>
    <dxf>
      <fill>
        <patternFill>
          <bgColor rgb="FFFF0000"/>
        </patternFill>
      </fill>
    </dxf>
    <dxf>
      <fill>
        <patternFill>
          <bgColor rgb="FFFFFF00"/>
        </patternFill>
      </fill>
    </dxf>
    <dxf>
      <fill>
        <patternFill>
          <bgColor rgb="FFFFFF00"/>
        </patternFill>
      </fill>
    </dxf>
    <dxf>
      <fill>
        <patternFill>
          <bgColor rgb="FFFF0000"/>
        </patternFill>
      </fill>
    </dxf>
    <dxf>
      <fill>
        <patternFill>
          <bgColor rgb="FFFFFF00"/>
        </patternFill>
      </fill>
    </dxf>
    <dxf>
      <fill>
        <patternFill>
          <bgColor rgb="FFFFFF00"/>
        </patternFill>
      </fill>
    </dxf>
    <dxf>
      <fill>
        <patternFill>
          <bgColor rgb="FFFF0000"/>
        </patternFill>
      </fill>
    </dxf>
    <dxf>
      <fill>
        <patternFill>
          <bgColor rgb="FFFFFF00"/>
        </patternFill>
      </fill>
    </dxf>
    <dxf>
      <fill>
        <patternFill>
          <bgColor rgb="FFFFFF00"/>
        </patternFill>
      </fill>
    </dxf>
    <dxf>
      <fill>
        <patternFill>
          <bgColor rgb="FFFF0000"/>
        </patternFill>
      </fill>
    </dxf>
    <dxf>
      <numFmt numFmtId="1" formatCode="0"/>
    </dxf>
    <dxf>
      <numFmt numFmtId="1" formatCode="0"/>
    </dxf>
    <dxf>
      <numFmt numFmtId="1" formatCode="0"/>
    </dxf>
    <dxf>
      <numFmt numFmtId="19" formatCode="dd/mm/yyyy"/>
    </dxf>
    <dxf>
      <numFmt numFmtId="19" formatCode="dd/mm/yyyy"/>
    </dxf>
    <dxf>
      <numFmt numFmtId="19" formatCode="dd/mm/yyyy"/>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indent="0" justifyLastLine="0" shrinkToFit="0" readingOrder="0"/>
    </dxf>
    <dxf>
      <alignment horizontal="general" vertical="center" textRotation="0" indent="0" justifyLastLine="0" shrinkToFit="0" readingOrder="0"/>
    </dxf>
    <dxf>
      <alignment horizontal="general" vertical="center" textRotation="0" indent="0" justifyLastLine="0" shrinkToFit="0" readingOrder="0"/>
    </dxf>
    <dxf>
      <alignment horizontal="general" vertical="center" textRotation="0" indent="0" justifyLastLine="0" shrinkToFit="0" readingOrder="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0" formatCode="General"/>
    </dxf>
    <dxf>
      <numFmt numFmtId="0" formatCode="General"/>
    </dxf>
    <dxf>
      <numFmt numFmtId="0" formatCode="General"/>
    </dxf>
    <dxf>
      <numFmt numFmtId="1" formatCode="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onnections" Target="connections.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2CADE34-ED37-40F5-95BB-3E71D305456A}" name="Table1" displayName="Table1" ref="A1:AD1073" totalsRowShown="0">
  <autoFilter ref="A1:AD1073" xr:uid="{72CADE34-ED37-40F5-95BB-3E71D305456A}"/>
  <tableColumns count="30">
    <tableColumn id="1" xr3:uid="{36FE91A7-7040-4B9B-B1E9-79BA2D666F6F}" name="parameter"/>
    <tableColumn id="2" xr3:uid="{AB55D416-2AC7-43C7-AFC7-C11FECAA8B01}" name="if_other"/>
    <tableColumn id="3" xr3:uid="{69B25AFB-EEAE-446D-B585-E105A9534E87}" name="unit"/>
    <tableColumn id="4" xr3:uid="{59D3753E-D47B-4750-92E9-FC4B9C3038F0}" name="model_type"/>
    <tableColumn id="5" xr3:uid="{D596200E-833B-4B2A-A449-5DEFC582DACD}" name="model_mixing"/>
    <tableColumn id="26" xr3:uid="{8091EA57-114A-49DC-AD25-8C538B6090C7}" name="model_scale"/>
    <tableColumn id="6" xr3:uid="{F93EFD02-0CFE-466A-B32B-A0128EDF7953}" name="study_type"/>
    <tableColumn id="7" xr3:uid="{4592DBE7-1A84-48DA-9340-34F242C5E844}" name="pathogen"/>
    <tableColumn id="8" xr3:uid="{8230FB10-8CA2-45CF-9537-68900EF48B16}" name="variant_strain"/>
    <tableColumn id="9" xr3:uid="{C2FA9AC7-85C9-407D-9A55-2AD9C3F50928}" name="host"/>
    <tableColumn id="10" xr3:uid="{05978C59-7A92-4711-A9D8-A2241724CBA8}" name="host_type"/>
    <tableColumn id="11" xr3:uid="{5DE6D927-F5B4-421E-ADAE-F9C02A671347}" name="host_breed"/>
    <tableColumn id="12" xr3:uid="{BCB28636-833B-49D5-BF93-8EE615D57C09}" name="host_age"/>
    <tableColumn id="13" xr3:uid="{1B2A2FD6-CF7A-4895-8044-C0CC848BF8FB}" name="host_other"/>
    <tableColumn id="14" xr3:uid="{2E21F931-BD42-493F-8E97-0ABE2244A618}" name="vaccine_seeder"/>
    <tableColumn id="15" xr3:uid="{897948EE-CF50-44B9-9FE5-A8F2144169B8}" name="vaccine_contact"/>
    <tableColumn id="16" xr3:uid="{71E9E3F7-4C68-4DB6-AEA6-E65D01A5C446}" name="vaccine"/>
    <tableColumn id="17" xr3:uid="{87A8AD2A-E407-4810-B3CF-AD4CA7B19047}" name="value"/>
    <tableColumn id="18" xr3:uid="{0B4282FD-91D9-49FA-AB25-3D8B5E685BD1}" name="lower_cl"/>
    <tableColumn id="19" xr3:uid="{381EA97A-4D04-4DD2-97CD-9EF337C54999}" name="upper_cl"/>
    <tableColumn id="20" xr3:uid="{B1F533F8-D2A0-4370-BC1D-5D398215AE82}" name="estimation_type"/>
    <tableColumn id="21" xr3:uid="{03BB277B-43A4-4BB0-846D-E197F33CB336}" name="estimation_method"/>
    <tableColumn id="22" xr3:uid="{4ACB55B5-FD52-42BE-BE2A-D92229B39E5B}" name="remarks"/>
    <tableColumn id="23" xr3:uid="{4D9EE0D4-42BE-4148-BA68-A426DC6B9CBD}" name="ref_short"/>
    <tableColumn id="27" xr3:uid="{97163F64-2F83-4E48-9454-37782742A851}" name="year"/>
    <tableColumn id="24" xr3:uid="{10A1BCF5-81CB-4B7F-AC6A-60FB540BDFC7}" name="ref"/>
    <tableColumn id="25" xr3:uid="{73B58897-F0A4-484B-85F8-01122920BA74}" name="filled_by"/>
    <tableColumn id="29" xr3:uid="{A45A05AC-8E2F-4A72-ACF6-DAD2C0961809}" name="new_ref" dataDxfId="67">
      <calculatedColumnFormula>IF(ISBLANK(Table1[[#This Row],[ref]]),NA(),_xlfn.XLOOKUP(Table1[[#This Row],[ref]],Crossref!U:U,Crossref!E:E,_xlfn.XLOOKUP(Table1[[#This Row],[ref_short]],Crossref!AO:AO,Crossref!E:E)))</calculatedColumnFormula>
    </tableColumn>
    <tableColumn id="30" xr3:uid="{C3EBE8F0-F5D4-4A66-A979-A3D8C1569F4E}" name="new_ref_short" dataDxfId="66">
      <calculatedColumnFormula>IF(ISBLANK(Table1[[#This Row],[ref_short]]),NA(),_xlfn.XLOOKUP(Table1[[#This Row],[new_ref]],Crossref!E:E,Crossref!AO:AO,Table1[[#This Row],[ref_short]]))</calculatedColumnFormula>
    </tableColumn>
    <tableColumn id="31" xr3:uid="{7F972119-FFD5-4661-9275-CE3A225EFD28}" name="conflict" dataDxfId="65">
      <calculatedColumnFormula>NOT(IFERROR(Table1[[#This Row],[ref_short]]=Table1[[#This Row],[new_ref_short]],FALSE))</calculatedColumnFormula>
    </tableColumn>
  </tableColumns>
  <tableStyleInfo name="TableStyleLight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F9D37AF1-1265-4F03-99C2-05B1EAE314E3}" name="Table12" displayName="Table12" ref="A1:I13" totalsRowShown="0">
  <autoFilter ref="A1:I13" xr:uid="{F9D37AF1-1265-4F03-99C2-05B1EAE314E3}"/>
  <tableColumns count="9">
    <tableColumn id="1" xr3:uid="{CF525843-E74B-4CF6-A4C2-35DA62F546DA}" name="Pathogen"/>
    <tableColumn id="2" xr3:uid="{B1DB3768-7533-43F8-B4E9-8F7EA376F6A7}" name="Host"/>
    <tableColumn id="3" xr3:uid="{21042DE2-31C3-40E4-9692-DD5589F61A41}" name="Transmission Parameters"/>
    <tableColumn id="4" xr3:uid="{48DA9DF4-30A2-4A2D-B9F2-A6762FD33496}" name="Latent/incubation"/>
    <tableColumn id="5" xr3:uid="{69E5B2C6-1AFA-40C1-BFB6-274F9D2E752F}" name="Pathogen Survival"/>
    <tableColumn id="6" xr3:uid="{AA96A11E-42DA-4468-BBF8-99F815A74557}" name="Diagnostic"/>
    <tableColumn id="7" xr3:uid="{D9801043-7AE2-4DEC-B03F-86AAAF796682}" name="Within Herd prevalence"/>
    <tableColumn id="8" xr3:uid="{E5F3A9FE-FCCB-4A34-A48A-2FB2C9CA7E66}" name="Regional Prevalence"/>
    <tableColumn id="9" xr3:uid="{FBBD5C0E-5B0A-4ED4-A0F7-9A041068ED6D}" name="Control Programme"/>
  </tableColumns>
  <tableStyleInfo name="TableStyleLight8"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C3579641-2201-49AE-920F-3F1D708DAE2F}" name="Table13" displayName="Table13" ref="A1:I5" totalsRowShown="0">
  <autoFilter ref="A1:I5" xr:uid="{C3579641-2201-49AE-920F-3F1D708DAE2F}"/>
  <tableColumns count="9">
    <tableColumn id="1" xr3:uid="{04668183-1717-4882-B0F3-197D965D47AB}" name="Pathogen"/>
    <tableColumn id="2" xr3:uid="{3B9FAA08-16E2-4108-BCE4-089FC0D2F02E}" name="Host"/>
    <tableColumn id="3" xr3:uid="{D9232687-670E-4FD1-ACB2-6AF9C03F2BAA}" name="Transmission Parameters"/>
    <tableColumn id="4" xr3:uid="{B9F344DF-7C88-4783-B34C-3EE8E546B6C3}" name="Latent/incubation"/>
    <tableColumn id="5" xr3:uid="{D615E0D7-15FC-4DDD-845E-5F2BB614E8D4}" name="Pathogen Survival"/>
    <tableColumn id="6" xr3:uid="{CC0AB081-A4F1-4D2A-9A49-CCA4B4823C65}" name="Diagnostic"/>
    <tableColumn id="7" xr3:uid="{051A00D3-5890-4963-B0E3-332430689625}" name="Within Herd prevalence"/>
    <tableColumn id="8" xr3:uid="{DAB2B915-8CEC-4293-BDAC-281FD20337BC}" name="Regional Prevalence"/>
    <tableColumn id="9" xr3:uid="{17D435E5-2F20-4D45-9F96-DBCBC7E168BC}" name="Control Programme"/>
  </tableColumns>
  <tableStyleInfo name="TableStyleLight8"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65E9A362-4D26-4F21-8097-D7B308811CB0}" name="Table6" displayName="Table6" ref="A1:AO389" totalsRowShown="0">
  <autoFilter ref="A1:AO389" xr:uid="{65E9A362-4D26-4F21-8097-D7B308811CB0}"/>
  <tableColumns count="41">
    <tableColumn id="1" xr3:uid="{9BD6E4B8-1A57-4FC4-B25B-AC9FAA191C5D}" name="container.title"/>
    <tableColumn id="2" xr3:uid="{7BFC749A-F6CB-4371-A761-813B2B6BD96E}" name="created" dataDxfId="29"/>
    <tableColumn id="3" xr3:uid="{FE5BCF2D-0371-45CD-8B80-4892E263A962}" name="deposited" dataDxfId="28"/>
    <tableColumn id="4" xr3:uid="{AF9DC1B6-9A4C-4C3F-945A-6BE040B21A11}" name="published.print"/>
    <tableColumn id="5" xr3:uid="{AAAFDC70-87A6-4B7A-A771-8F0E5DDFA42E}" name="doi"/>
    <tableColumn id="6" xr3:uid="{37D8BB76-B586-4FA2-890C-26E7774ACBE0}" name="indexed" dataDxfId="27"/>
    <tableColumn id="7" xr3:uid="{B735FA0C-CDE2-4006-875C-70D970B01651}" name="issn"/>
    <tableColumn id="8" xr3:uid="{E88211A5-67FF-46C7-87AE-47BF8038819E}" name="issue"/>
    <tableColumn id="9" xr3:uid="{1B4ACE3B-9F55-43A4-87AE-5313E9CCA9A3}" name="issued"/>
    <tableColumn id="10" xr3:uid="{1A65A930-077C-4723-A6E3-9BDD9BFC90FC}" name="member"/>
    <tableColumn id="11" xr3:uid="{12D6229F-FB62-4CB3-9FA4-08E16D6CBB86}" name="page"/>
    <tableColumn id="12" xr3:uid="{5872DE01-9AED-43E4-AFA9-445F87E9CF73}" name="prefix"/>
    <tableColumn id="13" xr3:uid="{DC666B77-A224-432D-B2B8-205937FEFD2F}" name="publisher"/>
    <tableColumn id="14" xr3:uid="{DE20722A-00E0-4AF7-8E29-C9320F80AA0A}" name="score"/>
    <tableColumn id="15" xr3:uid="{72F8056E-70BF-4408-B41D-18340EE62327}" name="source"/>
    <tableColumn id="16" xr3:uid="{B93AF4FF-69EF-4688-ADAA-BBC79645493B}" name="reference.count" dataDxfId="26"/>
    <tableColumn id="17" xr3:uid="{DCAE61BF-213D-4F54-9568-56705B4C0B0B}" name="references.count" dataDxfId="25"/>
    <tableColumn id="18" xr3:uid="{D6C97ECD-F788-4670-BE05-B4EC65090475}" name="is.referenced.by.count" dataDxfId="24"/>
    <tableColumn id="19" xr3:uid="{ED2913B2-BAF3-4EC1-8ED2-A27E1752FEFF}" name="title"/>
    <tableColumn id="20" xr3:uid="{B89512DE-C808-45AA-83A7-10B587BC0793}" name="type"/>
    <tableColumn id="21" xr3:uid="{8BB1FDD5-A57C-4B55-A5E2-E754A0AFDFDE}" name="url"/>
    <tableColumn id="22" xr3:uid="{0EBEEB0C-BA71-419A-BEC6-CD5C68FF42B3}" name="volume"/>
    <tableColumn id="23" xr3:uid="{08BB3AB7-874C-4CC1-B587-0914CD2C6605}" name="abstract"/>
    <tableColumn id="24" xr3:uid="{6F5A3419-4E11-4087-9C47-872F3CA1CA41}" name="short.container.title"/>
    <tableColumn id="25" xr3:uid="{33CCA6A5-EB3D-425A-8E6A-9EB83BCD5456}" name="author"/>
    <tableColumn id="26" xr3:uid="{1A8776D7-27F9-4D17-B774-2A1BC9D7ABC5}" name="link"/>
    <tableColumn id="27" xr3:uid="{C6BA0485-5A73-4430-8CEF-685990682BA1}" name="reference"/>
    <tableColumn id="28" xr3:uid="{311F26FA-391D-4574-A33F-9F8A4BE9B70F}" name="alternative.id"/>
    <tableColumn id="29" xr3:uid="{BC31DC1D-E2B9-4F6A-99C1-FCF11DEC2867}" name="published.online"/>
    <tableColumn id="30" xr3:uid="{A065CFB2-E8FA-43BE-BC31-BDA0AACC4B98}" name="language"/>
    <tableColumn id="31" xr3:uid="{73EA1439-7D81-495B-BDE2-EFB80D19BCF9}" name="funder"/>
    <tableColumn id="32" xr3:uid="{BF2AE25F-82CF-4EF6-A07D-27519E43912B}" name="license"/>
    <tableColumn id="33" xr3:uid="{0A8C35BF-5FC9-423B-B108-F9411660DA26}" name="update.policy"/>
    <tableColumn id="34" xr3:uid="{56164DC4-F611-4876-834C-C9D32EAE1D61}" name="assertion"/>
    <tableColumn id="35" xr3:uid="{1CAADDD9-1ADA-432E-91CE-B468D2656CD7}" name="archive"/>
    <tableColumn id="36" xr3:uid="{C6900E94-F917-4556-A697-155E95E02CF4}" name="subtitle"/>
    <tableColumn id="37" xr3:uid="{E1CB18B9-DC1C-4EA7-91A2-EEDEC5B9291C}" name="update_to"/>
    <tableColumn id="38" xr3:uid="{7BA94E1D-DB1E-4E85-9DFB-A7FB2366E12B}" name="isbn"/>
    <tableColumn id="39" xr3:uid="{54D53E05-E0E5-46A7-8139-D2559E827684}" name="first_author"/>
    <tableColumn id="40" xr3:uid="{18B4674D-4E71-4C41-8BD4-503D189258C1}" name="year"/>
    <tableColumn id="41" xr3:uid="{11239A65-F246-474E-90C1-9232FB4DE538}" name="ref_short"/>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88104D-1F6B-4D52-B5E7-F189C1A89BDB}" name="Table2" displayName="Table2" ref="A1:AA416" totalsRowShown="0">
  <autoFilter ref="A1:AA416" xr:uid="{0088104D-1F6B-4D52-B5E7-F189C1A89BDB}"/>
  <tableColumns count="27">
    <tableColumn id="1" xr3:uid="{FFCA3A19-DE4A-48F1-8F7D-06D9D2C3C320}" name="parameter"/>
    <tableColumn id="2" xr3:uid="{76FC0366-60D6-453A-8058-2849F6D1AAFD}" name="if_other"/>
    <tableColumn id="3" xr3:uid="{F5BFB767-ABF3-46AD-9D0C-C4143622A3F4}" name="unit"/>
    <tableColumn id="22" xr3:uid="{7FCE43AA-DCCF-4475-AC0B-E48279CF205A}" name="scale"/>
    <tableColumn id="4" xr3:uid="{71AE28E3-661F-48ED-9A99-4B5A187469FC}" name="study_type"/>
    <tableColumn id="5" xr3:uid="{F430FF02-C3EE-4112-9112-32A0E9306C2B}" name="pathogen"/>
    <tableColumn id="6" xr3:uid="{BB7717C2-C6EE-4646-AF23-8A7D9248CF0D}" name="variant_strain"/>
    <tableColumn id="7" xr3:uid="{EB0082E1-9BD8-41CA-8980-0198B63659B1}" name="host"/>
    <tableColumn id="8" xr3:uid="{97418B80-F801-42BD-97FE-9C253D3B802F}" name="host_type"/>
    <tableColumn id="9" xr3:uid="{1E1DDC55-04A8-41B4-A607-624E854554DE}" name="host_breed"/>
    <tableColumn id="10" xr3:uid="{F7A86910-7149-4E1B-A5F5-A282988E9CA8}" name="host_age"/>
    <tableColumn id="11" xr3:uid="{75966B95-5877-411F-B5F8-55928A74A448}" name="host_other"/>
    <tableColumn id="12" xr3:uid="{C629E599-D0B2-4950-8689-D0DC1B1FB596}" name="inoculated_contact"/>
    <tableColumn id="13" xr3:uid="{050EDF09-D905-4642-94A7-A07CEB319EDF}" name="vaccine"/>
    <tableColumn id="14" xr3:uid="{DF4454F0-89D7-48E9-A144-36FD2F556397}" name="value"/>
    <tableColumn id="15" xr3:uid="{1D8C6871-E574-4888-8E4F-014520AE52A9}" name="lower_cl"/>
    <tableColumn id="16" xr3:uid="{B0DD7497-1E52-4AC5-B023-4780DBDF4C4B}" name="upper_cl"/>
    <tableColumn id="17" xr3:uid="{FDBA7B48-2861-4543-BE74-853C31D981F5}" name="estimation_type"/>
    <tableColumn id="23" xr3:uid="{2191931F-FFF3-4810-9AFF-82F67F5528E2}" name="estimation_method"/>
    <tableColumn id="18" xr3:uid="{E815C68F-CD40-431D-A99D-29DED50090DC}" name="remarks"/>
    <tableColumn id="19" xr3:uid="{506B1D4D-C05D-4E17-BD23-861574663FB4}" name="ref_short"/>
    <tableColumn id="24" xr3:uid="{9AF6F2EB-0439-48D7-BED9-0CF7EEEDD133}" name="year" dataDxfId="64"/>
    <tableColumn id="20" xr3:uid="{46D8485E-29C4-4D18-BDF2-165424B5445B}" name="ref"/>
    <tableColumn id="21" xr3:uid="{DB0D3629-6EAD-47B8-B3B0-87C600A67FC3}" name="filled_by"/>
    <tableColumn id="25" xr3:uid="{565A1048-BB0E-4860-BD68-77DABAEE5D54}" name="new_ref" dataDxfId="63">
      <calculatedColumnFormula>IF(ISBLANK(Table2[[#This Row],[ref]]),NA(),_xlfn.XLOOKUP(Table2[[#This Row],[ref]],Crossref!U:U,Crossref!E:E,_xlfn.XLOOKUP(Table2[[#This Row],[ref_short]],Crossref!AO:AO,Crossref!E:E)))</calculatedColumnFormula>
    </tableColumn>
    <tableColumn id="26" xr3:uid="{A9F9EC9B-2AFE-4410-930B-3B1F094185E2}" name="new_ref_short" dataDxfId="62">
      <calculatedColumnFormula>IF(ISBLANK(Table2[[#This Row],[ref_short]]),NA(),_xlfn.XLOOKUP(Table2[[#This Row],[new_ref]],Crossref!E:E,Crossref!AO:AO,Table2[[#This Row],[ref_short]]))</calculatedColumnFormula>
    </tableColumn>
    <tableColumn id="27" xr3:uid="{9DA8AA36-5AD7-4363-8806-D24EDC5E6409}" name="conflict" dataDxfId="61">
      <calculatedColumnFormula>NOT(IFERROR(Table2[[#This Row],[ref_short]]=Table2[[#This Row],[new_ref_short]],FALSE))</calculatedColumnFormula>
    </tableColumn>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B58E31B-8EE7-41DD-8E32-20BDC8210594}" name="Table3" displayName="Table3" ref="A1:N50" totalsRowShown="0">
  <autoFilter ref="A1:N50" xr:uid="{1B58E31B-8EE7-41DD-8E32-20BDC8210594}"/>
  <tableColumns count="14">
    <tableColumn id="1" xr3:uid="{9237EC7B-B0C6-44E3-BDF7-D9F50FE017A3}" name="parameter"/>
    <tableColumn id="2" xr3:uid="{A9384927-0567-4FBB-BAA5-54BAE1A17E74}" name="if_other"/>
    <tableColumn id="3" xr3:uid="{225FBA26-D409-4689-A297-5427C1BA8482}" name="study_type"/>
    <tableColumn id="4" xr3:uid="{0CD6D5FB-C4DD-4B26-ADD3-FFD9750BEF64}" name="pathogen"/>
    <tableColumn id="5" xr3:uid="{149916C2-F4E0-4580-999D-2CC37793427A}" name="variant_strain"/>
    <tableColumn id="6" xr3:uid="{DBE998DC-3C64-4632-A81C-28660923EE61}" name="material"/>
    <tableColumn id="7" xr3:uid="{1DF83EBF-5336-4F6A-BC5C-DEE712C446C4}" name="remarks"/>
    <tableColumn id="8" xr3:uid="{1C486AEF-F739-4820-8E34-6DE7A41FCBFA}" name="ref_short"/>
    <tableColumn id="11" xr3:uid="{4B188333-FFFD-490F-83A6-340BD301FA0C}" name="year" dataDxfId="60"/>
    <tableColumn id="9" xr3:uid="{999BF1A2-4DA7-4C45-969D-7928E59758F0}" name="ref"/>
    <tableColumn id="10" xr3:uid="{78B92B12-0BB7-4468-A025-4C0B552BB781}" name="filled_by"/>
    <tableColumn id="12" xr3:uid="{34B3E210-1981-4154-99B0-FD7536357B53}" name="new_ref" dataDxfId="59">
      <calculatedColumnFormula>IF(ISBLANK(Table3[[#This Row],[ref]]),NA(),_xlfn.XLOOKUP(Table3[[#This Row],[ref]],Crossref!U:U,Crossref!E:E,_xlfn.XLOOKUP(Table3[[#This Row],[ref_short]],Crossref!AO:AO,Crossref!E:E)))</calculatedColumnFormula>
    </tableColumn>
    <tableColumn id="13" xr3:uid="{754DCF11-42E6-47A8-AC16-7208A0968286}" name="new_ref_short" dataDxfId="58">
      <calculatedColumnFormula>IF(ISBLANK(Table3[[#This Row],[ref_short]]),NA(),_xlfn.XLOOKUP(Table3[[#This Row],[new_ref]],Crossref!E:E,Crossref!AO:AO,Table3[[#This Row],[ref_short]]))</calculatedColumnFormula>
    </tableColumn>
    <tableColumn id="14" xr3:uid="{00ECAFB3-D42E-4401-902C-132071F12D3A}" name="conflict" dataDxfId="57">
      <calculatedColumnFormula>NOT(IFERROR(Table3[[#This Row],[ref_short]]=Table3[[#This Row],[new_ref_short]],FALSE))</calculatedColumnFormula>
    </tableColumn>
  </tableColumns>
  <tableStyleInfo name="TableStyleLight8"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2098AC-F0BA-4D8F-90EE-71EEA7AEE9E7}" name="Table4" displayName="Table4" ref="A1:U724" totalsRowShown="0">
  <autoFilter ref="A1:U724" xr:uid="{C22098AC-F0BA-4D8F-90EE-71EEA7AEE9E7}"/>
  <tableColumns count="21">
    <tableColumn id="1" xr3:uid="{7E55BD68-B9B0-4B5B-A287-2A6AD261484B}" name="parameter"/>
    <tableColumn id="2" xr3:uid="{DE7A711D-2203-40D3-A476-771008C48BCA}" name="test_type"/>
    <tableColumn id="3" xr3:uid="{E89B9F5C-F6E0-4AB5-9CAD-0CFA20F6CA3A}" name="pathogen"/>
    <tableColumn id="4" xr3:uid="{FF90F8E9-F974-48BB-93E5-3C0FD91A83F4}" name="host"/>
    <tableColumn id="5" xr3:uid="{6C321F14-BB31-4A9D-9518-C2ACDA8F945E}" name="host_type"/>
    <tableColumn id="6" xr3:uid="{0D0196B1-A50D-47ED-A385-FC71ED1156CB}" name="host_breed"/>
    <tableColumn id="7" xr3:uid="{0F06FEA6-E3F3-4C53-AB40-957A0E26C58E}" name="host_age"/>
    <tableColumn id="8" xr3:uid="{D802EDFC-5939-4523-B00C-7DF412CE5FC3}" name="host_other"/>
    <tableColumn id="9" xr3:uid="{81612FA4-FE1A-457A-95B6-2DAE44FE95F8}" name="study_type"/>
    <tableColumn id="10" xr3:uid="{0BD49917-268A-42E6-88BC-6143B2424E2C}" name="sample_type"/>
    <tableColumn id="11" xr3:uid="{A00D2FEB-B1EF-4593-9D24-774F57C9F574}" name="value"/>
    <tableColumn id="12" xr3:uid="{5A260D9E-76ED-4814-A88C-4EBD8FD44DC2}" name="lower_cl"/>
    <tableColumn id="13" xr3:uid="{0C60A4CC-0435-44BF-98B5-39AFCCF82646}" name="upper_cl"/>
    <tableColumn id="14" xr3:uid="{518D7471-8D97-4F4F-9068-07E2B680B2ED}" name="remarks"/>
    <tableColumn id="15" xr3:uid="{6AC8E772-E2B6-4A74-B611-3887A851C959}" name="ref_short"/>
    <tableColumn id="18" xr3:uid="{0D7EEA20-7645-4CFE-95AE-6159BA226B42}" name="year" dataDxfId="56"/>
    <tableColumn id="16" xr3:uid="{C296C157-C221-4263-A9C0-E14313239E88}" name="ref"/>
    <tableColumn id="17" xr3:uid="{86574CDC-D002-4FEE-BAE4-8008FD609C9A}" name="filled_by"/>
    <tableColumn id="19" xr3:uid="{B642183F-4A91-422D-BC31-24D829885A3D}" name="new_ref" dataDxfId="55">
      <calculatedColumnFormula>IF(ISBLANK(Table4[[#This Row],[ref]]),NA(),_xlfn.XLOOKUP(Table4[[#This Row],[ref]],Crossref!U:U,Crossref!E:E,_xlfn.XLOOKUP(Table4[[#This Row],[ref_short]],Crossref!AO:AO,Crossref!E:E)))</calculatedColumnFormula>
    </tableColumn>
    <tableColumn id="20" xr3:uid="{60AB1E1C-59B8-4FE9-A0EB-ACC71B29A8CD}" name="new_ref_short" dataDxfId="54">
      <calculatedColumnFormula>IF(ISBLANK(Table4[[#This Row],[ref_short]]),NA(),_xlfn.XLOOKUP(Table4[[#This Row],[new_ref]],Crossref!E:E,Crossref!AO:AO,Table4[[#This Row],[ref_short]]))</calculatedColumnFormula>
    </tableColumn>
    <tableColumn id="21" xr3:uid="{86BDDAC3-8E06-4993-88F1-96200D514972}" name="conflict" dataDxfId="53">
      <calculatedColumnFormula>NOT(IFERROR(Table4[[#This Row],[ref_short]]=Table4[[#This Row],[new_ref_short]],FALSE))</calculatedColumnFormula>
    </tableColumn>
  </tableColumns>
  <tableStyleInfo name="TableStyleLight8"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5CB47F16-34A1-428A-A5D9-D8F2A6DFBEEA}" name="Table5" displayName="Table5" ref="A1:T178" totalsRowShown="0">
  <autoFilter ref="A1:T178" xr:uid="{5CB47F16-34A1-428A-A5D9-D8F2A6DFBEEA}"/>
  <tableColumns count="20">
    <tableColumn id="1" xr3:uid="{6F22B60D-8EB7-4D9E-8BCD-49E131FB6513}" name="parameter"/>
    <tableColumn id="2" xr3:uid="{51A82913-2FB6-467B-A89E-849055CDDEA4}" name="pathogen"/>
    <tableColumn id="3" xr3:uid="{993ABC82-622F-498F-9D92-E1B3546D4666}" name="host"/>
    <tableColumn id="4" xr3:uid="{7D2A37B4-A82B-4958-A659-091FAD5389AA}" name="host_type"/>
    <tableColumn id="5" xr3:uid="{A06D811A-8A79-451B-9EDE-712A7754ABB1}" name="host_breed"/>
    <tableColumn id="6" xr3:uid="{08F6F6E9-DA15-48C7-9FE6-01936FFEC063}" name="host_age"/>
    <tableColumn id="7" xr3:uid="{8E6149F1-B013-4FC2-B430-2B8A7D707A6B}" name="host_other"/>
    <tableColumn id="8" xr3:uid="{A9B681E2-01E9-49FE-8F84-54BD3FB80955}" name="study_type"/>
    <tableColumn id="9" xr3:uid="{2D19C6A7-08A7-4521-A5FF-45E29E180A48}" name="time_period"/>
    <tableColumn id="10" xr3:uid="{A8A7AFEF-E911-4F67-9A5A-5CEE6B9962EF}" name="value"/>
    <tableColumn id="11" xr3:uid="{70D97C47-5B23-4066-BAB6-2DD975DAF473}" name="lower_cl"/>
    <tableColumn id="12" xr3:uid="{260E55D1-497D-44AF-8874-8FE1B23F9FD5}" name="upper_cl"/>
    <tableColumn id="13" xr3:uid="{7AA4217E-E833-4031-A818-9802ECC66D8E}" name="remarks"/>
    <tableColumn id="14" xr3:uid="{41D65CCD-5291-46D1-AEA3-BE8E839BF2F5}" name="ref_short"/>
    <tableColumn id="17" xr3:uid="{921E1387-EF5B-4926-8E07-795B0B71773A}" name="year" dataDxfId="52"/>
    <tableColumn id="15" xr3:uid="{4E92B94D-F53B-4192-B52A-85495BBF1AEF}" name="ref"/>
    <tableColumn id="16" xr3:uid="{5352AAB0-575F-4823-B9F7-DFE63E8DBDD7}" name="filled_by"/>
    <tableColumn id="18" xr3:uid="{F084D77A-FD89-4F97-B1FC-19B58E715740}" name="new_ref" dataDxfId="51">
      <calculatedColumnFormula>IF(ISBLANK(Table5[[#This Row],[ref]]),NA(),_xlfn.XLOOKUP(Table5[[#This Row],[ref]],Crossref!U:U,Crossref!E:E,_xlfn.XLOOKUP(Table5[[#This Row],[ref_short]],Crossref!AO:AO,Crossref!E:E)))</calculatedColumnFormula>
    </tableColumn>
    <tableColumn id="19" xr3:uid="{FCE7B23B-0ABE-4C70-B4C8-A8FB7DE4DF8A}" name="new_ref_short" dataDxfId="50">
      <calculatedColumnFormula>IF(ISBLANK(Table5[[#This Row],[ref_short]]),NA(),_xlfn.XLOOKUP(Table5[[#This Row],[new_ref]],Crossref!E:E,Crossref!AO:AO,Table5[[#This Row],[ref_short]]))</calculatedColumnFormula>
    </tableColumn>
    <tableColumn id="20" xr3:uid="{414C6BCA-7317-4EC0-8EA2-289567BD0790}" name="conflict" dataDxfId="49">
      <calculatedColumnFormula>NOT(IFERROR(Table5[[#This Row],[ref_short]]=Table5[[#This Row],[new_ref_short]],FALSE))</calculatedColumnFormula>
    </tableColumn>
  </tableColumns>
  <tableStyleInfo name="TableStyleLight8"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EEBF59D6-2D0C-405C-AFD0-151B89741E96}" name="Table7" displayName="Table7" ref="A1:T93" totalsRowShown="0">
  <autoFilter ref="A1:T93" xr:uid="{EEBF59D6-2D0C-405C-AFD0-151B89741E96}"/>
  <tableColumns count="20">
    <tableColumn id="1" xr3:uid="{98BF727B-928B-4956-9FDD-482C69180266}" name="country"/>
    <tableColumn id="2" xr3:uid="{C6E7DF08-4818-4B36-A3E1-0C760018C059}" name="parameter"/>
    <tableColumn id="3" xr3:uid="{D9E7B710-A4FF-481E-8544-CDD45F49A6BC}" name="sampling_purpose"/>
    <tableColumn id="4" xr3:uid="{5A2960E6-2874-41AF-9B3F-A98CE2A4A1F6}" name="info_level"/>
    <tableColumn id="5" xr3:uid="{C122AFF2-7F35-4C3A-81D6-4D7D39A4C8BA}" name="pathogen"/>
    <tableColumn id="6" xr3:uid="{D65A1761-6070-41FD-AA37-F3D73DDAD509}" name="host"/>
    <tableColumn id="7" xr3:uid="{36F8B02F-BAA5-4CD9-B101-DC46B5B04322}" name="host_type"/>
    <tableColumn id="8" xr3:uid="{2AE0D0A8-6984-41A2-93CB-7FA4C89B3EBD}" name="host_breed"/>
    <tableColumn id="9" xr3:uid="{B3DA7FEB-7784-4E33-8F1D-53CBF6B0DB40}" name="host_age"/>
    <tableColumn id="10" xr3:uid="{E870372F-8555-46C7-B0E6-01A68DB38D7D}" name="host_other"/>
    <tableColumn id="11" xr3:uid="{F6909825-796D-4739-A653-492D718C2CE2}" name="time_period"/>
    <tableColumn id="12" xr3:uid="{B1469BB5-8DC5-4BE4-B93E-C1CA3ADE402B}" name="study_type"/>
    <tableColumn id="13" xr3:uid="{8569030A-C98A-4ABD-A3AB-E06B77C834A7}" name="remarks"/>
    <tableColumn id="14" xr3:uid="{B6308825-0A31-4256-9C09-B79CF7132369}" name="ref_short"/>
    <tableColumn id="17" xr3:uid="{A6BA3D58-37FF-4526-838A-6699156E5229}" name="year" dataDxfId="48"/>
    <tableColumn id="15" xr3:uid="{ABB235D3-6506-4DCC-B117-05BA805B606C}" name="ref"/>
    <tableColumn id="16" xr3:uid="{EB250613-ED60-4678-A41B-430EF60A8723}" name="filled_by"/>
    <tableColumn id="18" xr3:uid="{86FEB281-E5D3-4A99-ADBF-EA33F4E6AB1C}" name="new_ref" dataDxfId="47">
      <calculatedColumnFormula>IF(ISBLANK(Table7[[#This Row],[ref]]),NA(),_xlfn.XLOOKUP(Table7[[#This Row],[ref]],Crossref!U:U,Crossref!E:E,_xlfn.XLOOKUP(Table7[[#This Row],[ref_short]],Crossref!AO:AO,Crossref!E:E)))</calculatedColumnFormula>
    </tableColumn>
    <tableColumn id="19" xr3:uid="{E68D595E-DAF7-471D-9AB1-DE39E89FBCF6}" name="new_ref_short" dataDxfId="46">
      <calculatedColumnFormula>IF(ISBLANK(Table7[[#This Row],[ref_short]]),NA(),_xlfn.XLOOKUP(Table7[[#This Row],[new_ref]],Crossref!E:E,Crossref!AO:AO,Table7[[#This Row],[ref_short]]))</calculatedColumnFormula>
    </tableColumn>
    <tableColumn id="20" xr3:uid="{028E9E53-E259-44B3-B7DC-8ADB582F7A05}" name="conflict" dataDxfId="45">
      <calculatedColumnFormula>NOT(IFERROR(Table7[[#This Row],[ref_short]]=Table7[[#This Row],[new_ref_short]],FALSE))</calculatedColumnFormula>
    </tableColumn>
  </tableColumns>
  <tableStyleInfo name="TableStyleLight8"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1AA6D092-E34F-4FA6-BA47-A614994E5A9E}" name="Table8" displayName="Table8" ref="A1:U10" totalsRowShown="0">
  <autoFilter ref="A1:U10" xr:uid="{1AA6D092-E34F-4FA6-BA47-A614994E5A9E}"/>
  <tableColumns count="21">
    <tableColumn id="1" xr3:uid="{3D6EA29F-0131-49E9-B35C-E74D28675143}" name="country"/>
    <tableColumn id="2" xr3:uid="{5E0D8004-F1BC-498F-9BE0-8767BF623774}" name="pathogen"/>
    <tableColumn id="3" xr3:uid="{78DBA89D-98E4-406F-89A3-F124CB96642B}" name="host"/>
    <tableColumn id="4" xr3:uid="{67B81176-65AB-4020-B65C-A3821EFED293}" name="host_type"/>
    <tableColumn id="5" xr3:uid="{739B4BB3-2A50-4451-91D3-3A79E29D8080}" name="host_breed"/>
    <tableColumn id="6" xr3:uid="{B6BA7BB1-07B6-44CF-BA9B-1F7E355272F5}" name="host_age"/>
    <tableColumn id="7" xr3:uid="{F37DF5F9-1E25-4A83-882A-FC5ACA163CB6}" name="host_other"/>
    <tableColumn id="8" xr3:uid="{6E8D4202-CA91-4D9B-BB55-FA8DE5B3E7F2}" name="plan_implemented"/>
    <tableColumn id="9" xr3:uid="{9FBB5089-76AA-47C1-800B-1A16E70C6A3F}" name="plan_voluntary_compulsary"/>
    <tableColumn id="10" xr3:uid="{7A7639DE-BFA3-4E4B-9567-ADE2730CB415}" name="plan_coverage"/>
    <tableColumn id="11" xr3:uid="{5693BF8B-CBCD-4917-8212-5879B0E68FD9}" name="country_disease_status"/>
    <tableColumn id="12" xr3:uid="{3A40022A-E01E-4138-89FB-1B1B3AD29E1C}" name="plan_type"/>
    <tableColumn id="13" xr3:uid="{02F619B9-2D6D-49B3-B952-FA0A80ACD17C}" name="last_updated" dataDxfId="44"/>
    <tableColumn id="14" xr3:uid="{D76D871F-AC4E-48B8-9276-3E832632D8F0}" name="remarks"/>
    <tableColumn id="15" xr3:uid="{E17C7DD5-3B51-48DE-B50F-C825C87AEE84}" name="ref_short"/>
    <tableColumn id="18" xr3:uid="{0EDA0186-47AC-4C64-BF37-730A68B8D899}" name="year" dataDxfId="43"/>
    <tableColumn id="16" xr3:uid="{95F122FC-6F46-40D2-9CCF-5A1A820AA092}" name="ref"/>
    <tableColumn id="17" xr3:uid="{0F2394E4-8E07-41DF-9BC4-FD174AFC8BC7}" name="filled_by"/>
    <tableColumn id="19" xr3:uid="{605F123E-EAB7-4D65-86EE-36F76D0D4D73}" name="new_ref" dataDxfId="42">
      <calculatedColumnFormula>IF(ISBLANK(Table8[[#This Row],[ref]]),NA(),_xlfn.XLOOKUP(Table8[[#This Row],[ref]],Crossref!U:U,Crossref!E:E,_xlfn.XLOOKUP(Table8[[#This Row],[ref_short]],Crossref!AO:AO,Crossref!E:E)))</calculatedColumnFormula>
    </tableColumn>
    <tableColumn id="20" xr3:uid="{F1A76A2B-94C4-4F3B-BF8D-36C50E8D8750}" name="new_ref_short" dataDxfId="41">
      <calculatedColumnFormula>IF(ISBLANK(Table8[[#This Row],[ref_short]]),NA(),_xlfn.XLOOKUP(Table8[[#This Row],[new_ref]],Crossref!E:E,Crossref!AO:AO,Table8[[#This Row],[ref_short]]))</calculatedColumnFormula>
    </tableColumn>
    <tableColumn id="21" xr3:uid="{BE08D885-D8CB-46DA-8467-C75A8318EB6F}" name="conflict" dataDxfId="40">
      <calculatedColumnFormula>NOT(IFERROR(Table8[[#This Row],[ref_short]]=Table8[[#This Row],[new_ref_short]],FALSE))</calculatedColumnFormula>
    </tableColumn>
  </tableColumns>
  <tableStyleInfo name="TableStyleLight8"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4B81A14-0000-41A4-A143-641C4B3BE7EE}" name="Table9" displayName="Table9" ref="A1:Z23" totalsRowShown="0">
  <autoFilter ref="A1:Z23" xr:uid="{44B81A14-0000-41A4-A143-641C4B3BE7EE}"/>
  <tableColumns count="26">
    <tableColumn id="1" xr3:uid="{7EFADD4E-04D1-4628-B49B-4A4D288A39C2}" name="parameter"/>
    <tableColumn id="2" xr3:uid="{F693B39B-9C7B-4A19-B006-BFEB2BFC7419}" name="if_other"/>
    <tableColumn id="3" xr3:uid="{3D111CF0-6000-4E1E-917A-062F3600C14A}" name="unit"/>
    <tableColumn id="4" xr3:uid="{6E52360F-F292-4344-AFFC-C9946A289112}" name="model_type"/>
    <tableColumn id="5" xr3:uid="{7A96F498-4532-49BB-95B6-119231EDF837}" name="study_type"/>
    <tableColumn id="6" xr3:uid="{16902391-0EE6-437C-B150-94A6B1AA8FD8}" name="pathogen"/>
    <tableColumn id="7" xr3:uid="{0C190378-D913-4F1A-9DB7-5AD98AF40CE5}" name="variant_strain"/>
    <tableColumn id="8" xr3:uid="{0288FFF1-2F01-452C-AF51-3F4F9BF43B83}" name="host"/>
    <tableColumn id="9" xr3:uid="{4511FB92-119D-4A56-A823-0A5A1790813C}" name="host_type"/>
    <tableColumn id="10" xr3:uid="{8D6FEC43-FD0C-4D43-A7DF-66E2F7FCC3CC}" name="host_breed"/>
    <tableColumn id="11" xr3:uid="{26ECE00A-F467-47AC-A0DE-BAC1883D2524}" name="host_age"/>
    <tableColumn id="12" xr3:uid="{D85360E8-A05A-4DDC-A854-A61803F43376}" name="host_other"/>
    <tableColumn id="13" xr3:uid="{CE6DCCEF-3D28-41A7-A661-ABBB868D4040}" name="vaccine"/>
    <tableColumn id="14" xr3:uid="{54A955E2-298A-4540-87A7-3DA05CB55663}" name="value"/>
    <tableColumn id="15" xr3:uid="{801381B2-623C-4BFF-AF63-8045B7F4B847}" name="lower_cl"/>
    <tableColumn id="16" xr3:uid="{E897EB78-EE35-4E51-9B61-D58F8DAEB30B}" name="upper_cl"/>
    <tableColumn id="17" xr3:uid="{084EE5D0-CB2F-4C09-9BA6-BED1BFE5B2C9}" name="remarks"/>
    <tableColumn id="18" xr3:uid="{A1945AD5-DCF2-4177-9094-0D197F29051F}" name="estimation_type"/>
    <tableColumn id="19" xr3:uid="{80E771F4-8CF8-43B8-9669-D78553095CF4}" name="estimation_method"/>
    <tableColumn id="20" xr3:uid="{D13B5F1E-BBDF-4A72-8A9F-C10E76398959}" name="ref_short"/>
    <tableColumn id="25" xr3:uid="{B45CE4F8-F07F-45CD-8B90-B3055519DB2C}" name="year" dataDxfId="39"/>
    <tableColumn id="21" xr3:uid="{BDAC3B4E-1E61-4402-84FC-55ACBF613D92}" name="ref"/>
    <tableColumn id="22" xr3:uid="{5D87B0C9-4F31-46FF-B3BC-E8C12B387445}" name="filled_by"/>
    <tableColumn id="23" xr3:uid="{4FE9B726-7A29-48F7-9F8C-F708FE313B21}" name="new_ref" dataDxfId="38">
      <calculatedColumnFormula>IF(ISBLANK(Table9[[#This Row],[ref]]),NA(),_xlfn.XLOOKUP(Table9[[#This Row],[ref]],Crossref!U:U,Crossref!E:E,_xlfn.XLOOKUP(Table9[[#This Row],[ref_short]],Crossref!AO:AO,Crossref!E:E)))</calculatedColumnFormula>
    </tableColumn>
    <tableColumn id="24" xr3:uid="{17CC3519-E75E-46DF-9B82-5EF9A2AF6272}" name="new_ref_short" dataDxfId="37">
      <calculatedColumnFormula>IF(ISBLANK(Table9[[#This Row],[ref_short]]),NA(),_xlfn.XLOOKUP(Table9[[#This Row],[new_ref]],Crossref!E:E,Crossref!AO:AO,Table9[[#This Row],[ref_short]]))</calculatedColumnFormula>
    </tableColumn>
    <tableColumn id="26" xr3:uid="{EFE0153D-81BB-4CB6-9904-4705FC17D63C}" name="conflict" dataDxfId="36">
      <calculatedColumnFormula>NOT(IFERROR(Table9[[#This Row],[ref_short]]=Table9[[#This Row],[new_ref_short]],FALSE))</calculatedColumnFormula>
    </tableColumn>
  </tableColumns>
  <tableStyleInfo name="TableStyleLight8"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4C70446A-9C17-4731-BA73-53FC6D429C56}" name="Table11" displayName="Table11" ref="A1:D121" totalsRowShown="0" headerRowDxfId="35" dataDxfId="34">
  <autoFilter ref="A1:D121" xr:uid="{4C70446A-9C17-4731-BA73-53FC6D429C56}"/>
  <tableColumns count="4">
    <tableColumn id="1" xr3:uid="{8FDE22F5-77FE-469E-9C50-92603E346F2D}" name="term_type" dataDxfId="33"/>
    <tableColumn id="2" xr3:uid="{7E09720B-F5BC-4096-B6C3-AB94B400DE52}" name="table" dataDxfId="32"/>
    <tableColumn id="3" xr3:uid="{CEF15AF8-F4FB-44D1-9344-3A87D264FA2B}" name="term" dataDxfId="31"/>
    <tableColumn id="4" xr3:uid="{07317053-329E-45F1-BC1F-C28855D3CADA}" name="explanation" dataDxfId="30"/>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Parametra">
      <a:dk1>
        <a:srgbClr val="000000"/>
      </a:dk1>
      <a:lt1>
        <a:srgbClr val="FFFFFF"/>
      </a:lt1>
      <a:dk2>
        <a:srgbClr val="44546A"/>
      </a:dk2>
      <a:lt2>
        <a:srgbClr val="E7E6E6"/>
      </a:lt2>
      <a:accent1>
        <a:srgbClr val="024064"/>
      </a:accent1>
      <a:accent2>
        <a:srgbClr val="119DA4"/>
      </a:accent2>
      <a:accent3>
        <a:srgbClr val="FE6847"/>
      </a:accent3>
      <a:accent4>
        <a:srgbClr val="F2F2F2"/>
      </a:accent4>
      <a:accent5>
        <a:srgbClr val="C17817"/>
      </a:accent5>
      <a:accent6>
        <a:srgbClr val="37782C"/>
      </a:accent6>
      <a:hlink>
        <a:srgbClr val="024064"/>
      </a:hlink>
      <a:folHlink>
        <a:srgbClr val="119DA4"/>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doi.org/10.1017/S0950268814000867" TargetMode="External"/><Relationship Id="rId13" Type="http://schemas.openxmlformats.org/officeDocument/2006/relationships/hyperlink" Target="https://doi.org/10.1111/tbed.12748" TargetMode="External"/><Relationship Id="rId3" Type="http://schemas.openxmlformats.org/officeDocument/2006/relationships/hyperlink" Target="https://doi.org/10.2903/j.efsa.2017.4952" TargetMode="External"/><Relationship Id="rId7" Type="http://schemas.openxmlformats.org/officeDocument/2006/relationships/hyperlink" Target="https://doi.org/10.1017/S0950268814000867" TargetMode="External"/><Relationship Id="rId12" Type="http://schemas.openxmlformats.org/officeDocument/2006/relationships/hyperlink" Target="https://doi.org/10.1155/2021/9919700" TargetMode="External"/><Relationship Id="rId2" Type="http://schemas.openxmlformats.org/officeDocument/2006/relationships/hyperlink" Target="https://doi.org/10.2903/j.efsa.2017.4952" TargetMode="External"/><Relationship Id="rId1" Type="http://schemas.openxmlformats.org/officeDocument/2006/relationships/hyperlink" Target="https://doi.org/10.3934/mbe.2022608" TargetMode="External"/><Relationship Id="rId6" Type="http://schemas.openxmlformats.org/officeDocument/2006/relationships/hyperlink" Target="https://doi.org/10.1128/AEM.02897-07" TargetMode="External"/><Relationship Id="rId11" Type="http://schemas.openxmlformats.org/officeDocument/2006/relationships/hyperlink" Target="https://doi.org/10.2903/j.efsa.2015.3985" TargetMode="External"/><Relationship Id="rId5" Type="http://schemas.openxmlformats.org/officeDocument/2006/relationships/hyperlink" Target="https://doi.org/10.1128/AEM.02897-07" TargetMode="External"/><Relationship Id="rId15" Type="http://schemas.openxmlformats.org/officeDocument/2006/relationships/table" Target="../tables/table1.xml"/><Relationship Id="rId10" Type="http://schemas.openxmlformats.org/officeDocument/2006/relationships/hyperlink" Target="https://doi.org/10.1128/mbio.00381-20" TargetMode="External"/><Relationship Id="rId4" Type="http://schemas.openxmlformats.org/officeDocument/2006/relationships/hyperlink" Target="https://doi.org/10.1128/AEM.02897-07" TargetMode="External"/><Relationship Id="rId9" Type="http://schemas.openxmlformats.org/officeDocument/2006/relationships/hyperlink" Target="https://doi.org/10.1128/mbio.00381-20" TargetMode="External"/><Relationship Id="rId14"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3" Type="http://schemas.openxmlformats.org/officeDocument/2006/relationships/hyperlink" Target="https://doi.org/10.1016/S0166-0934(02)00196-9" TargetMode="External"/><Relationship Id="rId2" Type="http://schemas.openxmlformats.org/officeDocument/2006/relationships/hyperlink" Target="https://doi.org/10.1016/S0166-0934(02)00196-9" TargetMode="External"/><Relationship Id="rId1" Type="http://schemas.openxmlformats.org/officeDocument/2006/relationships/hyperlink" Target="https://assets.thermofisher.com/TFS-Assets/GSD/Flyers/priocheck-porcine-hev-ab-strip-kit-flyer.pdf" TargetMode="External"/><Relationship Id="rId6" Type="http://schemas.openxmlformats.org/officeDocument/2006/relationships/table" Target="../tables/table4.xml"/><Relationship Id="rId5" Type="http://schemas.openxmlformats.org/officeDocument/2006/relationships/printerSettings" Target="../printerSettings/printerSettings3.bin"/><Relationship Id="rId4" Type="http://schemas.openxmlformats.org/officeDocument/2006/relationships/hyperlink" Target="https://doi.org/10.1016/S0166-0934(02)00196-9" TargetMode="Externa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hyperlink" Target="https://www.sciensano.be/fr/biblio/estimation-hepatitis-e-virus-hev-pig-seroprevalence-using-elisa-and-western-blot-and-comparison" TargetMode="Externa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D1074"/>
  <sheetViews>
    <sheetView topLeftCell="O1" zoomScale="90" zoomScaleNormal="90" workbookViewId="0">
      <selection activeCell="AG14" sqref="AG14"/>
    </sheetView>
  </sheetViews>
  <sheetFormatPr baseColWidth="10" defaultColWidth="8.88671875" defaultRowHeight="14.4" x14ac:dyDescent="0.3"/>
  <cols>
    <col min="1" max="1" width="27.5546875" customWidth="1"/>
    <col min="2" max="23" width="10.6640625" customWidth="1"/>
    <col min="24" max="24" width="28" bestFit="1" customWidth="1"/>
    <col min="25" max="25" width="7.44140625" bestFit="1" customWidth="1"/>
    <col min="27" max="27" width="11.109375" bestFit="1" customWidth="1"/>
    <col min="29" max="29" width="28.6640625" bestFit="1" customWidth="1"/>
  </cols>
  <sheetData>
    <row r="1" spans="1:30" x14ac:dyDescent="0.3">
      <c r="A1" s="1" t="s">
        <v>6712</v>
      </c>
      <c r="B1" t="s">
        <v>6711</v>
      </c>
      <c r="C1" t="s">
        <v>6713</v>
      </c>
      <c r="D1" t="s">
        <v>6714</v>
      </c>
      <c r="E1" t="s">
        <v>6758</v>
      </c>
      <c r="F1" t="s">
        <v>6759</v>
      </c>
      <c r="G1" s="1" t="s">
        <v>6740</v>
      </c>
      <c r="H1" s="1" t="s">
        <v>6716</v>
      </c>
      <c r="I1" t="s">
        <v>6717</v>
      </c>
      <c r="J1" s="1" t="s">
        <v>6718</v>
      </c>
      <c r="K1" t="s">
        <v>6719</v>
      </c>
      <c r="L1" t="s">
        <v>6720</v>
      </c>
      <c r="M1" t="s">
        <v>6721</v>
      </c>
      <c r="N1" t="s">
        <v>6722</v>
      </c>
      <c r="O1" t="s">
        <v>6723</v>
      </c>
      <c r="P1" t="s">
        <v>6724</v>
      </c>
      <c r="Q1" t="s">
        <v>6725</v>
      </c>
      <c r="R1" s="1" t="s">
        <v>6726</v>
      </c>
      <c r="S1" t="s">
        <v>6727</v>
      </c>
      <c r="T1" t="s">
        <v>6728</v>
      </c>
      <c r="U1" t="s">
        <v>6729</v>
      </c>
      <c r="V1" t="s">
        <v>6730</v>
      </c>
      <c r="W1" t="s">
        <v>6731</v>
      </c>
      <c r="X1" s="1" t="s">
        <v>6735</v>
      </c>
      <c r="Y1" s="1" t="s">
        <v>235</v>
      </c>
      <c r="Z1" s="1" t="s">
        <v>6732</v>
      </c>
      <c r="AA1" t="s">
        <v>6733</v>
      </c>
      <c r="AB1" t="s">
        <v>6734</v>
      </c>
      <c r="AC1" t="s">
        <v>7388</v>
      </c>
      <c r="AD1" t="s">
        <v>7389</v>
      </c>
    </row>
    <row r="2" spans="1:30" x14ac:dyDescent="0.3">
      <c r="A2" t="s">
        <v>7</v>
      </c>
      <c r="B2" t="s">
        <v>14</v>
      </c>
      <c r="D2" t="s">
        <v>238</v>
      </c>
      <c r="G2" t="s">
        <v>253</v>
      </c>
      <c r="H2" t="s">
        <v>261</v>
      </c>
      <c r="J2" t="s">
        <v>358</v>
      </c>
      <c r="R2">
        <v>8.9999999999999996E-7</v>
      </c>
      <c r="W2" t="s">
        <v>621</v>
      </c>
      <c r="X2" t="s">
        <v>735</v>
      </c>
      <c r="Y2">
        <v>2022</v>
      </c>
      <c r="Z2" t="s">
        <v>874</v>
      </c>
      <c r="AA2" t="s">
        <v>986</v>
      </c>
      <c r="AB2" t="str">
        <f>IF(ISBLANK(Table1[[#This Row],[ref]]),NA(),_xlfn.XLOOKUP(Table1[[#This Row],[ref]],Crossref!U:U,Crossref!E:E,_xlfn.XLOOKUP(Table1[[#This Row],[ref_short]],Crossref!AO:AO,Crossref!E:E)))</f>
        <v>10.3934/mbe.2022608</v>
      </c>
      <c r="AC2" t="str">
        <f>IF(ISBLANK(Table1[[#This Row],[ref_short]]),NA(),_xlfn.XLOOKUP(Table1[[#This Row],[new_ref]],Crossref!E:E,Crossref!AO:AO,Table1[[#This Row],[ref_short]]))</f>
        <v>Song et al., 2022</v>
      </c>
      <c r="AD2" t="b">
        <f>NOT(IFERROR(Table1[[#This Row],[ref_short]]=Table1[[#This Row],[new_ref_short]],FALSE))</f>
        <v>0</v>
      </c>
    </row>
    <row r="3" spans="1:30" x14ac:dyDescent="0.3">
      <c r="A3" t="s">
        <v>7</v>
      </c>
      <c r="B3" t="s">
        <v>14</v>
      </c>
      <c r="D3" t="s">
        <v>238</v>
      </c>
      <c r="G3" t="s">
        <v>253</v>
      </c>
      <c r="H3" t="s">
        <v>261</v>
      </c>
      <c r="J3" t="s">
        <v>358</v>
      </c>
      <c r="R3">
        <v>1.0999999999999999E-8</v>
      </c>
      <c r="W3" t="s">
        <v>621</v>
      </c>
      <c r="X3" t="s">
        <v>735</v>
      </c>
      <c r="Y3">
        <v>2022</v>
      </c>
      <c r="Z3" t="s">
        <v>874</v>
      </c>
      <c r="AA3" t="s">
        <v>986</v>
      </c>
      <c r="AB3" t="str">
        <f>IF(ISBLANK(Table1[[#This Row],[ref]]),NA(),_xlfn.XLOOKUP(Table1[[#This Row],[ref]],Crossref!U:U,Crossref!E:E,_xlfn.XLOOKUP(Table1[[#This Row],[ref_short]],Crossref!AO:AO,Crossref!E:E)))</f>
        <v>10.3934/mbe.2022608</v>
      </c>
      <c r="AC3" t="str">
        <f>IF(ISBLANK(Table1[[#This Row],[ref_short]]),NA(),_xlfn.XLOOKUP(Table1[[#This Row],[new_ref]],Crossref!E:E,Crossref!AO:AO,Table1[[#This Row],[ref_short]]))</f>
        <v>Song et al., 2022</v>
      </c>
      <c r="AD3" t="b">
        <f>NOT(IFERROR(Table1[[#This Row],[ref_short]]=Table1[[#This Row],[new_ref_short]],FALSE))</f>
        <v>0</v>
      </c>
    </row>
    <row r="4" spans="1:30" x14ac:dyDescent="0.3">
      <c r="A4" t="s">
        <v>7</v>
      </c>
      <c r="B4" t="s">
        <v>15</v>
      </c>
      <c r="D4" t="s">
        <v>238</v>
      </c>
      <c r="G4" t="s">
        <v>253</v>
      </c>
      <c r="H4" t="s">
        <v>261</v>
      </c>
      <c r="J4" t="s">
        <v>358</v>
      </c>
      <c r="R4">
        <v>1.35E-8</v>
      </c>
      <c r="W4" t="s">
        <v>621</v>
      </c>
      <c r="X4" t="s">
        <v>735</v>
      </c>
      <c r="Y4">
        <v>2022</v>
      </c>
      <c r="Z4" t="s">
        <v>874</v>
      </c>
      <c r="AA4" t="s">
        <v>986</v>
      </c>
      <c r="AB4" t="str">
        <f>IF(ISBLANK(Table1[[#This Row],[ref]]),NA(),_xlfn.XLOOKUP(Table1[[#This Row],[ref]],Crossref!U:U,Crossref!E:E,_xlfn.XLOOKUP(Table1[[#This Row],[ref_short]],Crossref!AO:AO,Crossref!E:E)))</f>
        <v>10.3934/mbe.2022608</v>
      </c>
      <c r="AC4" t="str">
        <f>IF(ISBLANK(Table1[[#This Row],[ref_short]]),NA(),_xlfn.XLOOKUP(Table1[[#This Row],[new_ref]],Crossref!E:E,Crossref!AO:AO,Table1[[#This Row],[ref_short]]))</f>
        <v>Song et al., 2022</v>
      </c>
      <c r="AD4" t="b">
        <f>NOT(IFERROR(Table1[[#This Row],[ref_short]]=Table1[[#This Row],[new_ref_short]],FALSE))</f>
        <v>0</v>
      </c>
    </row>
    <row r="5" spans="1:30" x14ac:dyDescent="0.3">
      <c r="A5" t="s">
        <v>7</v>
      </c>
      <c r="B5" t="s">
        <v>15</v>
      </c>
      <c r="D5" t="s">
        <v>238</v>
      </c>
      <c r="G5" t="s">
        <v>253</v>
      </c>
      <c r="H5" t="s">
        <v>261</v>
      </c>
      <c r="J5" t="s">
        <v>358</v>
      </c>
      <c r="R5">
        <v>1.6500000000000001E-7</v>
      </c>
      <c r="W5" t="s">
        <v>621</v>
      </c>
      <c r="X5" t="s">
        <v>735</v>
      </c>
      <c r="Y5">
        <v>2022</v>
      </c>
      <c r="Z5" t="s">
        <v>874</v>
      </c>
      <c r="AA5" t="s">
        <v>986</v>
      </c>
      <c r="AB5" t="str">
        <f>IF(ISBLANK(Table1[[#This Row],[ref]]),NA(),_xlfn.XLOOKUP(Table1[[#This Row],[ref]],Crossref!U:U,Crossref!E:E,_xlfn.XLOOKUP(Table1[[#This Row],[ref_short]],Crossref!AO:AO,Crossref!E:E)))</f>
        <v>10.3934/mbe.2022608</v>
      </c>
      <c r="AC5" t="str">
        <f>IF(ISBLANK(Table1[[#This Row],[ref_short]]),NA(),_xlfn.XLOOKUP(Table1[[#This Row],[new_ref]],Crossref!E:E,Crossref!AO:AO,Table1[[#This Row],[ref_short]]))</f>
        <v>Song et al., 2022</v>
      </c>
      <c r="AD5" t="b">
        <f>NOT(IFERROR(Table1[[#This Row],[ref_short]]=Table1[[#This Row],[new_ref_short]],FALSE))</f>
        <v>0</v>
      </c>
    </row>
    <row r="6" spans="1:30" x14ac:dyDescent="0.3">
      <c r="A6" t="s">
        <v>7</v>
      </c>
      <c r="B6" t="s">
        <v>16</v>
      </c>
      <c r="D6" t="s">
        <v>238</v>
      </c>
      <c r="G6" t="s">
        <v>253</v>
      </c>
      <c r="H6" t="s">
        <v>261</v>
      </c>
      <c r="J6" t="s">
        <v>358</v>
      </c>
      <c r="R6">
        <v>1.2799999999999999E-9</v>
      </c>
      <c r="S6">
        <v>1.49E-10</v>
      </c>
      <c r="T6">
        <v>1.49E-9</v>
      </c>
      <c r="W6" t="s">
        <v>621</v>
      </c>
      <c r="X6" t="s">
        <v>735</v>
      </c>
      <c r="Y6">
        <v>2022</v>
      </c>
      <c r="Z6" t="s">
        <v>874</v>
      </c>
      <c r="AA6" t="s">
        <v>986</v>
      </c>
      <c r="AB6" t="str">
        <f>IF(ISBLANK(Table1[[#This Row],[ref]]),NA(),_xlfn.XLOOKUP(Table1[[#This Row],[ref]],Crossref!U:U,Crossref!E:E,_xlfn.XLOOKUP(Table1[[#This Row],[ref_short]],Crossref!AO:AO,Crossref!E:E)))</f>
        <v>10.3934/mbe.2022608</v>
      </c>
      <c r="AC6" t="str">
        <f>IF(ISBLANK(Table1[[#This Row],[ref_short]]),NA(),_xlfn.XLOOKUP(Table1[[#This Row],[new_ref]],Crossref!E:E,Crossref!AO:AO,Table1[[#This Row],[ref_short]]))</f>
        <v>Song et al., 2022</v>
      </c>
      <c r="AD6" t="b">
        <f>NOT(IFERROR(Table1[[#This Row],[ref_short]]=Table1[[#This Row],[new_ref_short]],FALSE))</f>
        <v>0</v>
      </c>
    </row>
    <row r="7" spans="1:30" x14ac:dyDescent="0.3">
      <c r="A7" t="s">
        <v>7</v>
      </c>
      <c r="B7" t="s">
        <v>17</v>
      </c>
      <c r="D7" t="s">
        <v>238</v>
      </c>
      <c r="G7" t="s">
        <v>253</v>
      </c>
      <c r="H7" t="s">
        <v>261</v>
      </c>
      <c r="J7" t="s">
        <v>358</v>
      </c>
      <c r="R7">
        <v>2.7E-10</v>
      </c>
      <c r="W7" t="s">
        <v>621</v>
      </c>
      <c r="X7" t="s">
        <v>735</v>
      </c>
      <c r="Y7">
        <v>2022</v>
      </c>
      <c r="Z7" t="s">
        <v>874</v>
      </c>
      <c r="AA7" t="s">
        <v>986</v>
      </c>
      <c r="AB7" t="str">
        <f>IF(ISBLANK(Table1[[#This Row],[ref]]),NA(),_xlfn.XLOOKUP(Table1[[#This Row],[ref]],Crossref!U:U,Crossref!E:E,_xlfn.XLOOKUP(Table1[[#This Row],[ref_short]],Crossref!AO:AO,Crossref!E:E)))</f>
        <v>10.3934/mbe.2022608</v>
      </c>
      <c r="AC7" t="str">
        <f>IF(ISBLANK(Table1[[#This Row],[ref_short]]),NA(),_xlfn.XLOOKUP(Table1[[#This Row],[new_ref]],Crossref!E:E,Crossref!AO:AO,Table1[[#This Row],[ref_short]]))</f>
        <v>Song et al., 2022</v>
      </c>
      <c r="AD7" t="b">
        <f>NOT(IFERROR(Table1[[#This Row],[ref_short]]=Table1[[#This Row],[new_ref_short]],FALSE))</f>
        <v>0</v>
      </c>
    </row>
    <row r="8" spans="1:30" x14ac:dyDescent="0.3">
      <c r="A8" t="s">
        <v>7</v>
      </c>
      <c r="B8" t="s">
        <v>17</v>
      </c>
      <c r="D8" t="s">
        <v>238</v>
      </c>
      <c r="G8" t="s">
        <v>253</v>
      </c>
      <c r="H8" t="s">
        <v>261</v>
      </c>
      <c r="J8" t="s">
        <v>358</v>
      </c>
      <c r="R8">
        <v>3.3E-10</v>
      </c>
      <c r="W8" t="s">
        <v>621</v>
      </c>
      <c r="X8" t="s">
        <v>735</v>
      </c>
      <c r="Y8">
        <v>2022</v>
      </c>
      <c r="Z8" t="s">
        <v>874</v>
      </c>
      <c r="AA8" t="s">
        <v>986</v>
      </c>
      <c r="AB8" t="str">
        <f>IF(ISBLANK(Table1[[#This Row],[ref]]),NA(),_xlfn.XLOOKUP(Table1[[#This Row],[ref]],Crossref!U:U,Crossref!E:E,_xlfn.XLOOKUP(Table1[[#This Row],[ref_short]],Crossref!AO:AO,Crossref!E:E)))</f>
        <v>10.3934/mbe.2022608</v>
      </c>
      <c r="AC8" t="str">
        <f>IF(ISBLANK(Table1[[#This Row],[ref_short]]),NA(),_xlfn.XLOOKUP(Table1[[#This Row],[new_ref]],Crossref!E:E,Crossref!AO:AO,Table1[[#This Row],[ref_short]]))</f>
        <v>Song et al., 2022</v>
      </c>
      <c r="AD8" t="b">
        <f>NOT(IFERROR(Table1[[#This Row],[ref_short]]=Table1[[#This Row],[new_ref_short]],FALSE))</f>
        <v>0</v>
      </c>
    </row>
    <row r="9" spans="1:30" x14ac:dyDescent="0.3">
      <c r="A9" t="s">
        <v>8</v>
      </c>
      <c r="D9" t="s">
        <v>238</v>
      </c>
      <c r="G9" t="s">
        <v>253</v>
      </c>
      <c r="H9" t="s">
        <v>261</v>
      </c>
      <c r="J9" t="s">
        <v>358</v>
      </c>
      <c r="R9">
        <v>4.1864999999999997</v>
      </c>
      <c r="W9" t="s">
        <v>621</v>
      </c>
      <c r="X9" t="s">
        <v>735</v>
      </c>
      <c r="Y9">
        <v>2022</v>
      </c>
      <c r="Z9" t="s">
        <v>874</v>
      </c>
      <c r="AA9" t="s">
        <v>986</v>
      </c>
      <c r="AB9" t="str">
        <f>IF(ISBLANK(Table1[[#This Row],[ref]]),NA(),_xlfn.XLOOKUP(Table1[[#This Row],[ref]],Crossref!U:U,Crossref!E:E,_xlfn.XLOOKUP(Table1[[#This Row],[ref_short]],Crossref!AO:AO,Crossref!E:E)))</f>
        <v>10.3934/mbe.2022608</v>
      </c>
      <c r="AC9" t="str">
        <f>IF(ISBLANK(Table1[[#This Row],[ref_short]]),NA(),_xlfn.XLOOKUP(Table1[[#This Row],[new_ref]],Crossref!E:E,Crossref!AO:AO,Table1[[#This Row],[ref_short]]))</f>
        <v>Song et al., 2022</v>
      </c>
      <c r="AD9" t="b">
        <f>NOT(IFERROR(Table1[[#This Row],[ref_short]]=Table1[[#This Row],[new_ref_short]],FALSE))</f>
        <v>0</v>
      </c>
    </row>
    <row r="10" spans="1:30" x14ac:dyDescent="0.3">
      <c r="A10" t="s">
        <v>8</v>
      </c>
      <c r="D10" t="s">
        <v>238</v>
      </c>
      <c r="G10" t="s">
        <v>253</v>
      </c>
      <c r="H10" t="s">
        <v>261</v>
      </c>
      <c r="J10" t="s">
        <v>358</v>
      </c>
      <c r="R10">
        <v>0.80149999999999999</v>
      </c>
      <c r="W10" t="s">
        <v>621</v>
      </c>
      <c r="X10" t="s">
        <v>735</v>
      </c>
      <c r="Y10">
        <v>2022</v>
      </c>
      <c r="Z10" t="s">
        <v>874</v>
      </c>
      <c r="AA10" t="s">
        <v>986</v>
      </c>
      <c r="AB10" t="str">
        <f>IF(ISBLANK(Table1[[#This Row],[ref]]),NA(),_xlfn.XLOOKUP(Table1[[#This Row],[ref]],Crossref!U:U,Crossref!E:E,_xlfn.XLOOKUP(Table1[[#This Row],[ref_short]],Crossref!AO:AO,Crossref!E:E)))</f>
        <v>10.3934/mbe.2022608</v>
      </c>
      <c r="AC10" t="str">
        <f>IF(ISBLANK(Table1[[#This Row],[ref_short]]),NA(),_xlfn.XLOOKUP(Table1[[#This Row],[new_ref]],Crossref!E:E,Crossref!AO:AO,Table1[[#This Row],[ref_short]]))</f>
        <v>Song et al., 2022</v>
      </c>
      <c r="AD10" t="b">
        <f>NOT(IFERROR(Table1[[#This Row],[ref_short]]=Table1[[#This Row],[new_ref_short]],FALSE))</f>
        <v>0</v>
      </c>
    </row>
    <row r="11" spans="1:30" x14ac:dyDescent="0.3">
      <c r="A11" t="s">
        <v>8</v>
      </c>
      <c r="D11" t="s">
        <v>242</v>
      </c>
      <c r="G11" t="s">
        <v>253</v>
      </c>
      <c r="H11" t="s">
        <v>261</v>
      </c>
      <c r="J11" t="s">
        <v>358</v>
      </c>
      <c r="R11">
        <v>18.571400000000001</v>
      </c>
      <c r="W11" t="s">
        <v>622</v>
      </c>
      <c r="X11" t="s">
        <v>736</v>
      </c>
      <c r="Y11">
        <v>2022</v>
      </c>
      <c r="Z11" t="s">
        <v>875</v>
      </c>
      <c r="AA11" t="s">
        <v>986</v>
      </c>
      <c r="AB11" t="str">
        <f>IF(ISBLANK(Table1[[#This Row],[ref]]),NA(),_xlfn.XLOOKUP(Table1[[#This Row],[ref]],Crossref!U:U,Crossref!E:E,_xlfn.XLOOKUP(Table1[[#This Row],[ref_short]],Crossref!AO:AO,Crossref!E:E)))</f>
        <v>10.3390/axioms11070329</v>
      </c>
      <c r="AC11" t="str">
        <f>IF(ISBLANK(Table1[[#This Row],[ref_short]]),NA(),_xlfn.XLOOKUP(Table1[[#This Row],[new_ref]],Crossref!E:E,Crossref!AO:AO,Table1[[#This Row],[ref_short]]))</f>
        <v>Chuchard et al., 2022</v>
      </c>
      <c r="AD11" t="b">
        <f>NOT(IFERROR(Table1[[#This Row],[ref_short]]=Table1[[#This Row],[new_ref_short]],FALSE))</f>
        <v>0</v>
      </c>
    </row>
    <row r="12" spans="1:30" x14ac:dyDescent="0.3">
      <c r="A12" t="s">
        <v>7</v>
      </c>
      <c r="D12" t="s">
        <v>242</v>
      </c>
      <c r="G12" t="s">
        <v>253</v>
      </c>
      <c r="H12" t="s">
        <v>261</v>
      </c>
      <c r="J12" t="s">
        <v>358</v>
      </c>
      <c r="R12">
        <v>0.2</v>
      </c>
      <c r="W12" t="s">
        <v>622</v>
      </c>
      <c r="X12" t="s">
        <v>736</v>
      </c>
      <c r="Y12">
        <v>2022</v>
      </c>
      <c r="Z12" t="s">
        <v>875</v>
      </c>
      <c r="AA12" t="s">
        <v>986</v>
      </c>
      <c r="AB12" t="str">
        <f>IF(ISBLANK(Table1[[#This Row],[ref]]),NA(),_xlfn.XLOOKUP(Table1[[#This Row],[ref]],Crossref!U:U,Crossref!E:E,_xlfn.XLOOKUP(Table1[[#This Row],[ref_short]],Crossref!AO:AO,Crossref!E:E)))</f>
        <v>10.3390/axioms11070329</v>
      </c>
      <c r="AC12" t="str">
        <f>IF(ISBLANK(Table1[[#This Row],[ref_short]]),NA(),_xlfn.XLOOKUP(Table1[[#This Row],[new_ref]],Crossref!E:E,Crossref!AO:AO,Table1[[#This Row],[ref_short]]))</f>
        <v>Chuchard et al., 2022</v>
      </c>
      <c r="AD12" t="b">
        <f>NOT(IFERROR(Table1[[#This Row],[ref_short]]=Table1[[#This Row],[new_ref_short]],FALSE))</f>
        <v>0</v>
      </c>
    </row>
    <row r="13" spans="1:30" x14ac:dyDescent="0.3">
      <c r="A13" t="s">
        <v>9</v>
      </c>
      <c r="B13" t="s">
        <v>18</v>
      </c>
      <c r="C13" t="s">
        <v>191</v>
      </c>
      <c r="D13" t="s">
        <v>242</v>
      </c>
      <c r="G13" t="s">
        <v>253</v>
      </c>
      <c r="H13" t="s">
        <v>261</v>
      </c>
      <c r="J13" t="s">
        <v>358</v>
      </c>
      <c r="R13">
        <v>0.1</v>
      </c>
      <c r="W13" t="s">
        <v>622</v>
      </c>
      <c r="X13" t="s">
        <v>736</v>
      </c>
      <c r="Y13">
        <v>2022</v>
      </c>
      <c r="Z13" t="s">
        <v>875</v>
      </c>
      <c r="AA13" t="s">
        <v>986</v>
      </c>
      <c r="AB13" t="str">
        <f>IF(ISBLANK(Table1[[#This Row],[ref]]),NA(),_xlfn.XLOOKUP(Table1[[#This Row],[ref]],Crossref!U:U,Crossref!E:E,_xlfn.XLOOKUP(Table1[[#This Row],[ref_short]],Crossref!AO:AO,Crossref!E:E)))</f>
        <v>10.3390/axioms11070329</v>
      </c>
      <c r="AC13" t="str">
        <f>IF(ISBLANK(Table1[[#This Row],[ref_short]]),NA(),_xlfn.XLOOKUP(Table1[[#This Row],[new_ref]],Crossref!E:E,Crossref!AO:AO,Table1[[#This Row],[ref_short]]))</f>
        <v>Chuchard et al., 2022</v>
      </c>
      <c r="AD13" t="b">
        <f>NOT(IFERROR(Table1[[#This Row],[ref_short]]=Table1[[#This Row],[new_ref_short]],FALSE))</f>
        <v>0</v>
      </c>
    </row>
    <row r="14" spans="1:30" x14ac:dyDescent="0.3">
      <c r="A14" t="s">
        <v>9</v>
      </c>
      <c r="B14" t="s">
        <v>18</v>
      </c>
      <c r="C14" t="s">
        <v>191</v>
      </c>
      <c r="D14" t="s">
        <v>242</v>
      </c>
      <c r="G14" t="s">
        <v>253</v>
      </c>
      <c r="H14" t="s">
        <v>261</v>
      </c>
      <c r="J14" t="s">
        <v>358</v>
      </c>
      <c r="R14">
        <v>0.9</v>
      </c>
      <c r="W14" t="s">
        <v>622</v>
      </c>
      <c r="X14" t="s">
        <v>736</v>
      </c>
      <c r="Y14">
        <v>2022</v>
      </c>
      <c r="Z14" t="s">
        <v>875</v>
      </c>
      <c r="AA14" t="s">
        <v>986</v>
      </c>
      <c r="AB14" t="str">
        <f>IF(ISBLANK(Table1[[#This Row],[ref]]),NA(),_xlfn.XLOOKUP(Table1[[#This Row],[ref]],Crossref!U:U,Crossref!E:E,_xlfn.XLOOKUP(Table1[[#This Row],[ref_short]],Crossref!AO:AO,Crossref!E:E)))</f>
        <v>10.3390/axioms11070329</v>
      </c>
      <c r="AC14" t="str">
        <f>IF(ISBLANK(Table1[[#This Row],[ref_short]]),NA(),_xlfn.XLOOKUP(Table1[[#This Row],[new_ref]],Crossref!E:E,Crossref!AO:AO,Table1[[#This Row],[ref_short]]))</f>
        <v>Chuchard et al., 2022</v>
      </c>
      <c r="AD14" t="b">
        <f>NOT(IFERROR(Table1[[#This Row],[ref_short]]=Table1[[#This Row],[new_ref_short]],FALSE))</f>
        <v>0</v>
      </c>
    </row>
    <row r="15" spans="1:30" x14ac:dyDescent="0.3">
      <c r="A15" t="s">
        <v>7</v>
      </c>
      <c r="B15" t="s">
        <v>19</v>
      </c>
      <c r="G15" t="s">
        <v>253</v>
      </c>
      <c r="H15" t="s">
        <v>261</v>
      </c>
      <c r="J15" t="s">
        <v>358</v>
      </c>
      <c r="R15">
        <v>3.8023999999999997E-11</v>
      </c>
      <c r="W15" t="s">
        <v>623</v>
      </c>
      <c r="X15" t="s">
        <v>737</v>
      </c>
      <c r="Y15">
        <v>2023</v>
      </c>
      <c r="Z15" t="s">
        <v>876</v>
      </c>
      <c r="AA15" t="s">
        <v>986</v>
      </c>
      <c r="AB15" t="str">
        <f>IF(ISBLANK(Table1[[#This Row],[ref]]),NA(),_xlfn.XLOOKUP(Table1[[#This Row],[ref]],Crossref!U:U,Crossref!E:E,_xlfn.XLOOKUP(Table1[[#This Row],[ref_short]],Crossref!AO:AO,Crossref!E:E)))</f>
        <v>10.1016/j.cnsns.2022.106915</v>
      </c>
      <c r="AC15" t="str">
        <f>IF(ISBLANK(Table1[[#This Row],[ref_short]]),NA(),_xlfn.XLOOKUP(Table1[[#This Row],[new_ref]],Crossref!E:E,Crossref!AO:AO,Table1[[#This Row],[ref_short]]))</f>
        <v>Song et al., 2023</v>
      </c>
      <c r="AD15" t="b">
        <f>NOT(IFERROR(Table1[[#This Row],[ref_short]]=Table1[[#This Row],[new_ref_short]],FALSE))</f>
        <v>0</v>
      </c>
    </row>
    <row r="16" spans="1:30" x14ac:dyDescent="0.3">
      <c r="A16" t="s">
        <v>7</v>
      </c>
      <c r="B16" t="s">
        <v>20</v>
      </c>
      <c r="G16" t="s">
        <v>253</v>
      </c>
      <c r="H16" t="s">
        <v>261</v>
      </c>
      <c r="J16" t="s">
        <v>358</v>
      </c>
      <c r="R16">
        <v>5.4645999999999999E-10</v>
      </c>
      <c r="W16" t="s">
        <v>623</v>
      </c>
      <c r="X16" t="s">
        <v>737</v>
      </c>
      <c r="Y16">
        <v>2023</v>
      </c>
      <c r="Z16" t="s">
        <v>876</v>
      </c>
      <c r="AA16" t="s">
        <v>986</v>
      </c>
      <c r="AB16" t="str">
        <f>IF(ISBLANK(Table1[[#This Row],[ref]]),NA(),_xlfn.XLOOKUP(Table1[[#This Row],[ref]],Crossref!U:U,Crossref!E:E,_xlfn.XLOOKUP(Table1[[#This Row],[ref_short]],Crossref!AO:AO,Crossref!E:E)))</f>
        <v>10.1016/j.cnsns.2022.106915</v>
      </c>
      <c r="AC16" t="str">
        <f>IF(ISBLANK(Table1[[#This Row],[ref_short]]),NA(),_xlfn.XLOOKUP(Table1[[#This Row],[new_ref]],Crossref!E:E,Crossref!AO:AO,Table1[[#This Row],[ref_short]]))</f>
        <v>Song et al., 2023</v>
      </c>
      <c r="AD16" t="b">
        <f>NOT(IFERROR(Table1[[#This Row],[ref_short]]=Table1[[#This Row],[new_ref_short]],FALSE))</f>
        <v>0</v>
      </c>
    </row>
    <row r="17" spans="1:30" x14ac:dyDescent="0.3">
      <c r="A17" t="s">
        <v>8</v>
      </c>
      <c r="G17" t="s">
        <v>254</v>
      </c>
      <c r="H17" t="s">
        <v>261</v>
      </c>
      <c r="J17" t="s">
        <v>358</v>
      </c>
      <c r="R17">
        <v>16.2</v>
      </c>
      <c r="S17">
        <v>4.3</v>
      </c>
      <c r="T17">
        <v>41.7</v>
      </c>
      <c r="U17" t="s">
        <v>617</v>
      </c>
      <c r="W17" t="s">
        <v>624</v>
      </c>
      <c r="X17" t="s">
        <v>738</v>
      </c>
      <c r="Y17">
        <v>2016</v>
      </c>
      <c r="Z17" t="s">
        <v>877</v>
      </c>
      <c r="AA17" t="s">
        <v>986</v>
      </c>
      <c r="AB17" t="str">
        <f>IF(ISBLANK(Table1[[#This Row],[ref]]),NA(),_xlfn.XLOOKUP(Table1[[#This Row],[ref]],Crossref!U:U,Crossref!E:E,_xlfn.XLOOKUP(Table1[[#This Row],[ref_short]],Crossref!AO:AO,Crossref!E:E)))</f>
        <v>10.1111/tbed.12748</v>
      </c>
      <c r="AC17" t="str">
        <f>IF(ISBLANK(Table1[[#This Row],[ref_short]]),NA(),_xlfn.XLOOKUP(Table1[[#This Row],[new_ref]],Crossref!E:E,Crossref!AO:AO,Table1[[#This Row],[ref_short]]))</f>
        <v>Guinat et al., 2017</v>
      </c>
      <c r="AD17" t="b">
        <f>NOT(IFERROR(Table1[[#This Row],[ref_short]]=Table1[[#This Row],[new_ref_short]],FALSE))</f>
        <v>1</v>
      </c>
    </row>
    <row r="18" spans="1:30" x14ac:dyDescent="0.3">
      <c r="A18" t="s">
        <v>8</v>
      </c>
      <c r="G18" t="s">
        <v>254</v>
      </c>
      <c r="H18" t="s">
        <v>261</v>
      </c>
      <c r="J18" t="s">
        <v>358</v>
      </c>
      <c r="R18">
        <v>6.7</v>
      </c>
      <c r="S18">
        <v>1.9</v>
      </c>
      <c r="T18">
        <v>32.299999999999997</v>
      </c>
      <c r="U18" t="s">
        <v>617</v>
      </c>
      <c r="W18" t="s">
        <v>624</v>
      </c>
      <c r="X18" t="s">
        <v>738</v>
      </c>
      <c r="Y18">
        <v>2016</v>
      </c>
      <c r="Z18" t="s">
        <v>877</v>
      </c>
      <c r="AA18" t="s">
        <v>986</v>
      </c>
      <c r="AB18" t="str">
        <f>IF(ISBLANK(Table1[[#This Row],[ref]]),NA(),_xlfn.XLOOKUP(Table1[[#This Row],[ref]],Crossref!U:U,Crossref!E:E,_xlfn.XLOOKUP(Table1[[#This Row],[ref_short]],Crossref!AO:AO,Crossref!E:E)))</f>
        <v>10.1111/tbed.12748</v>
      </c>
      <c r="AC18" t="str">
        <f>IF(ISBLANK(Table1[[#This Row],[ref_short]]),NA(),_xlfn.XLOOKUP(Table1[[#This Row],[new_ref]],Crossref!E:E,Crossref!AO:AO,Table1[[#This Row],[ref_short]]))</f>
        <v>Guinat et al., 2017</v>
      </c>
      <c r="AD18" t="b">
        <f>NOT(IFERROR(Table1[[#This Row],[ref_short]]=Table1[[#This Row],[new_ref_short]],FALSE))</f>
        <v>1</v>
      </c>
    </row>
    <row r="19" spans="1:30" x14ac:dyDescent="0.3">
      <c r="A19" t="s">
        <v>8</v>
      </c>
      <c r="G19" t="s">
        <v>254</v>
      </c>
      <c r="H19" t="s">
        <v>261</v>
      </c>
      <c r="J19" t="s">
        <v>358</v>
      </c>
      <c r="R19">
        <v>17.3</v>
      </c>
      <c r="S19">
        <v>3.5</v>
      </c>
      <c r="T19">
        <v>45.5</v>
      </c>
      <c r="U19" t="s">
        <v>617</v>
      </c>
      <c r="W19" t="s">
        <v>624</v>
      </c>
      <c r="X19" t="s">
        <v>738</v>
      </c>
      <c r="Y19">
        <v>2016</v>
      </c>
      <c r="Z19" t="s">
        <v>877</v>
      </c>
      <c r="AA19" t="s">
        <v>986</v>
      </c>
      <c r="AB19" t="str">
        <f>IF(ISBLANK(Table1[[#This Row],[ref]]),NA(),_xlfn.XLOOKUP(Table1[[#This Row],[ref]],Crossref!U:U,Crossref!E:E,_xlfn.XLOOKUP(Table1[[#This Row],[ref_short]],Crossref!AO:AO,Crossref!E:E)))</f>
        <v>10.1111/tbed.12748</v>
      </c>
      <c r="AC19" t="str">
        <f>IF(ISBLANK(Table1[[#This Row],[ref_short]]),NA(),_xlfn.XLOOKUP(Table1[[#This Row],[new_ref]],Crossref!E:E,Crossref!AO:AO,Table1[[#This Row],[ref_short]]))</f>
        <v>Guinat et al., 2017</v>
      </c>
      <c r="AD19" t="b">
        <f>NOT(IFERROR(Table1[[#This Row],[ref_short]]=Table1[[#This Row],[new_ref_short]],FALSE))</f>
        <v>1</v>
      </c>
    </row>
    <row r="20" spans="1:30" x14ac:dyDescent="0.3">
      <c r="A20" t="s">
        <v>8</v>
      </c>
      <c r="G20" t="s">
        <v>254</v>
      </c>
      <c r="H20" t="s">
        <v>261</v>
      </c>
      <c r="J20" t="s">
        <v>358</v>
      </c>
      <c r="R20">
        <v>4.4000000000000004</v>
      </c>
      <c r="S20">
        <v>2</v>
      </c>
      <c r="T20">
        <v>13.4</v>
      </c>
      <c r="U20" t="s">
        <v>617</v>
      </c>
      <c r="W20" t="s">
        <v>624</v>
      </c>
      <c r="X20" t="s">
        <v>738</v>
      </c>
      <c r="Y20">
        <v>2016</v>
      </c>
      <c r="Z20" t="s">
        <v>877</v>
      </c>
      <c r="AA20" t="s">
        <v>986</v>
      </c>
      <c r="AB20" t="str">
        <f>IF(ISBLANK(Table1[[#This Row],[ref]]),NA(),_xlfn.XLOOKUP(Table1[[#This Row],[ref]],Crossref!U:U,Crossref!E:E,_xlfn.XLOOKUP(Table1[[#This Row],[ref_short]],Crossref!AO:AO,Crossref!E:E)))</f>
        <v>10.1111/tbed.12748</v>
      </c>
      <c r="AC20" t="str">
        <f>IF(ISBLANK(Table1[[#This Row],[ref_short]]),NA(),_xlfn.XLOOKUP(Table1[[#This Row],[new_ref]],Crossref!E:E,Crossref!AO:AO,Table1[[#This Row],[ref_short]]))</f>
        <v>Guinat et al., 2017</v>
      </c>
      <c r="AD20" t="b">
        <f>NOT(IFERROR(Table1[[#This Row],[ref_short]]=Table1[[#This Row],[new_ref_short]],FALSE))</f>
        <v>1</v>
      </c>
    </row>
    <row r="21" spans="1:30" x14ac:dyDescent="0.3">
      <c r="A21" t="s">
        <v>8</v>
      </c>
      <c r="G21" t="s">
        <v>254</v>
      </c>
      <c r="H21" t="s">
        <v>261</v>
      </c>
      <c r="J21" t="s">
        <v>358</v>
      </c>
      <c r="R21">
        <v>12.2</v>
      </c>
      <c r="S21">
        <v>3.5</v>
      </c>
      <c r="T21">
        <v>40.5</v>
      </c>
      <c r="U21" t="s">
        <v>617</v>
      </c>
      <c r="W21" t="s">
        <v>624</v>
      </c>
      <c r="X21" t="s">
        <v>738</v>
      </c>
      <c r="Y21">
        <v>2016</v>
      </c>
      <c r="Z21" t="s">
        <v>877</v>
      </c>
      <c r="AA21" t="s">
        <v>986</v>
      </c>
      <c r="AB21" t="str">
        <f>IF(ISBLANK(Table1[[#This Row],[ref]]),NA(),_xlfn.XLOOKUP(Table1[[#This Row],[ref]],Crossref!U:U,Crossref!E:E,_xlfn.XLOOKUP(Table1[[#This Row],[ref_short]],Crossref!AO:AO,Crossref!E:E)))</f>
        <v>10.1111/tbed.12748</v>
      </c>
      <c r="AC21" t="str">
        <f>IF(ISBLANK(Table1[[#This Row],[ref_short]]),NA(),_xlfn.XLOOKUP(Table1[[#This Row],[new_ref]],Crossref!E:E,Crossref!AO:AO,Table1[[#This Row],[ref_short]]))</f>
        <v>Guinat et al., 2017</v>
      </c>
      <c r="AD21" t="b">
        <f>NOT(IFERROR(Table1[[#This Row],[ref_short]]=Table1[[#This Row],[new_ref_short]],FALSE))</f>
        <v>1</v>
      </c>
    </row>
    <row r="22" spans="1:30" x14ac:dyDescent="0.3">
      <c r="A22" t="s">
        <v>8</v>
      </c>
      <c r="G22" t="s">
        <v>254</v>
      </c>
      <c r="H22" t="s">
        <v>261</v>
      </c>
      <c r="J22" t="s">
        <v>358</v>
      </c>
      <c r="R22">
        <v>15.9</v>
      </c>
      <c r="S22">
        <v>4.5</v>
      </c>
      <c r="T22">
        <v>58.7</v>
      </c>
      <c r="U22" t="s">
        <v>617</v>
      </c>
      <c r="W22" t="s">
        <v>624</v>
      </c>
      <c r="X22" t="s">
        <v>738</v>
      </c>
      <c r="Y22">
        <v>2016</v>
      </c>
      <c r="Z22" t="s">
        <v>877</v>
      </c>
      <c r="AA22" t="s">
        <v>986</v>
      </c>
      <c r="AB22" t="str">
        <f>IF(ISBLANK(Table1[[#This Row],[ref]]),NA(),_xlfn.XLOOKUP(Table1[[#This Row],[ref]],Crossref!U:U,Crossref!E:E,_xlfn.XLOOKUP(Table1[[#This Row],[ref_short]],Crossref!AO:AO,Crossref!E:E)))</f>
        <v>10.1111/tbed.12748</v>
      </c>
      <c r="AC22" t="str">
        <f>IF(ISBLANK(Table1[[#This Row],[ref_short]]),NA(),_xlfn.XLOOKUP(Table1[[#This Row],[new_ref]],Crossref!E:E,Crossref!AO:AO,Table1[[#This Row],[ref_short]]))</f>
        <v>Guinat et al., 2017</v>
      </c>
      <c r="AD22" t="b">
        <f>NOT(IFERROR(Table1[[#This Row],[ref_short]]=Table1[[#This Row],[new_ref_short]],FALSE))</f>
        <v>1</v>
      </c>
    </row>
    <row r="23" spans="1:30" x14ac:dyDescent="0.3">
      <c r="A23" t="s">
        <v>8</v>
      </c>
      <c r="G23" t="s">
        <v>254</v>
      </c>
      <c r="H23" t="s">
        <v>261</v>
      </c>
      <c r="J23" t="s">
        <v>358</v>
      </c>
      <c r="R23">
        <v>6.9</v>
      </c>
      <c r="S23">
        <v>3.7</v>
      </c>
      <c r="T23">
        <v>41.3</v>
      </c>
      <c r="U23" t="s">
        <v>617</v>
      </c>
      <c r="W23" t="s">
        <v>624</v>
      </c>
      <c r="X23" t="s">
        <v>738</v>
      </c>
      <c r="Y23">
        <v>2016</v>
      </c>
      <c r="Z23" t="s">
        <v>877</v>
      </c>
      <c r="AA23" t="s">
        <v>986</v>
      </c>
      <c r="AB23" t="str">
        <f>IF(ISBLANK(Table1[[#This Row],[ref]]),NA(),_xlfn.XLOOKUP(Table1[[#This Row],[ref]],Crossref!U:U,Crossref!E:E,_xlfn.XLOOKUP(Table1[[#This Row],[ref_short]],Crossref!AO:AO,Crossref!E:E)))</f>
        <v>10.1111/tbed.12748</v>
      </c>
      <c r="AC23" t="str">
        <f>IF(ISBLANK(Table1[[#This Row],[ref_short]]),NA(),_xlfn.XLOOKUP(Table1[[#This Row],[new_ref]],Crossref!E:E,Crossref!AO:AO,Table1[[#This Row],[ref_short]]))</f>
        <v>Guinat et al., 2017</v>
      </c>
      <c r="AD23" t="b">
        <f>NOT(IFERROR(Table1[[#This Row],[ref_short]]=Table1[[#This Row],[new_ref_short]],FALSE))</f>
        <v>1</v>
      </c>
    </row>
    <row r="24" spans="1:30" x14ac:dyDescent="0.3">
      <c r="A24" t="s">
        <v>8</v>
      </c>
      <c r="G24" t="s">
        <v>254</v>
      </c>
      <c r="H24" t="s">
        <v>261</v>
      </c>
      <c r="J24" t="s">
        <v>358</v>
      </c>
      <c r="R24">
        <v>12.6</v>
      </c>
      <c r="S24">
        <v>3.7</v>
      </c>
      <c r="T24">
        <v>23.7</v>
      </c>
      <c r="U24" t="s">
        <v>617</v>
      </c>
      <c r="W24" t="s">
        <v>624</v>
      </c>
      <c r="X24" t="s">
        <v>738</v>
      </c>
      <c r="Y24">
        <v>2016</v>
      </c>
      <c r="Z24" t="s">
        <v>877</v>
      </c>
      <c r="AA24" t="s">
        <v>986</v>
      </c>
      <c r="AB24" t="str">
        <f>IF(ISBLANK(Table1[[#This Row],[ref]]),NA(),_xlfn.XLOOKUP(Table1[[#This Row],[ref]],Crossref!U:U,Crossref!E:E,_xlfn.XLOOKUP(Table1[[#This Row],[ref_short]],Crossref!AO:AO,Crossref!E:E)))</f>
        <v>10.1111/tbed.12748</v>
      </c>
      <c r="AC24" t="str">
        <f>IF(ISBLANK(Table1[[#This Row],[ref_short]]),NA(),_xlfn.XLOOKUP(Table1[[#This Row],[new_ref]],Crossref!E:E,Crossref!AO:AO,Table1[[#This Row],[ref_short]]))</f>
        <v>Guinat et al., 2017</v>
      </c>
      <c r="AD24" t="b">
        <f>NOT(IFERROR(Table1[[#This Row],[ref_short]]=Table1[[#This Row],[new_ref_short]],FALSE))</f>
        <v>1</v>
      </c>
    </row>
    <row r="25" spans="1:30" x14ac:dyDescent="0.3">
      <c r="A25" t="s">
        <v>8</v>
      </c>
      <c r="G25" t="s">
        <v>254</v>
      </c>
      <c r="H25" t="s">
        <v>261</v>
      </c>
      <c r="J25" t="s">
        <v>358</v>
      </c>
      <c r="R25">
        <v>5.6</v>
      </c>
      <c r="S25">
        <v>2.4</v>
      </c>
      <c r="T25">
        <v>18.399999999999999</v>
      </c>
      <c r="U25" t="s">
        <v>617</v>
      </c>
      <c r="W25" t="s">
        <v>624</v>
      </c>
      <c r="X25" t="s">
        <v>738</v>
      </c>
      <c r="Y25">
        <v>2016</v>
      </c>
      <c r="Z25" t="s">
        <v>877</v>
      </c>
      <c r="AA25" t="s">
        <v>986</v>
      </c>
      <c r="AB25" t="str">
        <f>IF(ISBLANK(Table1[[#This Row],[ref]]),NA(),_xlfn.XLOOKUP(Table1[[#This Row],[ref]],Crossref!U:U,Crossref!E:E,_xlfn.XLOOKUP(Table1[[#This Row],[ref_short]],Crossref!AO:AO,Crossref!E:E)))</f>
        <v>10.1111/tbed.12748</v>
      </c>
      <c r="AC25" t="str">
        <f>IF(ISBLANK(Table1[[#This Row],[ref_short]]),NA(),_xlfn.XLOOKUP(Table1[[#This Row],[new_ref]],Crossref!E:E,Crossref!AO:AO,Table1[[#This Row],[ref_short]]))</f>
        <v>Guinat et al., 2017</v>
      </c>
      <c r="AD25" t="b">
        <f>NOT(IFERROR(Table1[[#This Row],[ref_short]]=Table1[[#This Row],[new_ref_short]],FALSE))</f>
        <v>1</v>
      </c>
    </row>
    <row r="26" spans="1:30" x14ac:dyDescent="0.3">
      <c r="A26" t="s">
        <v>7</v>
      </c>
      <c r="G26" t="s">
        <v>254</v>
      </c>
      <c r="H26" t="s">
        <v>261</v>
      </c>
      <c r="R26">
        <v>2</v>
      </c>
      <c r="S26">
        <v>0.5</v>
      </c>
      <c r="T26">
        <v>4.8</v>
      </c>
      <c r="U26" t="s">
        <v>617</v>
      </c>
      <c r="W26" t="s">
        <v>624</v>
      </c>
      <c r="X26" s="8" t="s">
        <v>738</v>
      </c>
      <c r="Y26">
        <v>2016</v>
      </c>
      <c r="Z26" t="s">
        <v>878</v>
      </c>
      <c r="AA26" t="s">
        <v>986</v>
      </c>
      <c r="AB26" t="str">
        <f>IF(ISBLANK(Table1[[#This Row],[ref]]),NA(),_xlfn.XLOOKUP(Table1[[#This Row],[ref]],Crossref!U:U,Crossref!E:E,_xlfn.XLOOKUP(Table1[[#This Row],[ref_short]],Crossref!AO:AO,Crossref!E:E)))</f>
        <v>10.1111/tbed.12740</v>
      </c>
      <c r="AC26" t="str">
        <f>IF(ISBLANK(Table1[[#This Row],[ref_short]]),NA(),_xlfn.XLOOKUP(Table1[[#This Row],[new_ref]],Crossref!E:E,Crossref!AO:AO,Table1[[#This Row],[ref_short]]))</f>
        <v>Jurado et al., 2017</v>
      </c>
      <c r="AD26" t="b">
        <f>NOT(IFERROR(Table1[[#This Row],[ref_short]]=Table1[[#This Row],[new_ref_short]],FALSE))</f>
        <v>1</v>
      </c>
    </row>
    <row r="27" spans="1:30" x14ac:dyDescent="0.3">
      <c r="A27" t="s">
        <v>7</v>
      </c>
      <c r="G27" t="s">
        <v>254</v>
      </c>
      <c r="H27" t="s">
        <v>261</v>
      </c>
      <c r="R27">
        <v>1</v>
      </c>
      <c r="S27">
        <v>0.3</v>
      </c>
      <c r="T27">
        <v>4</v>
      </c>
      <c r="U27" t="s">
        <v>617</v>
      </c>
      <c r="W27" t="s">
        <v>624</v>
      </c>
      <c r="X27" s="8" t="s">
        <v>738</v>
      </c>
      <c r="Y27">
        <v>2016</v>
      </c>
      <c r="Z27" t="s">
        <v>879</v>
      </c>
      <c r="AA27" t="s">
        <v>986</v>
      </c>
      <c r="AB27" t="str">
        <f>IF(ISBLANK(Table1[[#This Row],[ref]]),NA(),_xlfn.XLOOKUP(Table1[[#This Row],[ref]],Crossref!U:U,Crossref!E:E,_xlfn.XLOOKUP(Table1[[#This Row],[ref_short]],Crossref!AO:AO,Crossref!E:E)))</f>
        <v>10.1111/tbed.12741</v>
      </c>
      <c r="AC27" t="str">
        <f>IF(ISBLANK(Table1[[#This Row],[ref_short]]),NA(),_xlfn.XLOOKUP(Table1[[#This Row],[new_ref]],Crossref!E:E,Crossref!AO:AO,Table1[[#This Row],[ref_short]]))</f>
        <v>Wen et al., 2017</v>
      </c>
      <c r="AD27" t="b">
        <f>NOT(IFERROR(Table1[[#This Row],[ref_short]]=Table1[[#This Row],[new_ref_short]],FALSE))</f>
        <v>1</v>
      </c>
    </row>
    <row r="28" spans="1:30" x14ac:dyDescent="0.3">
      <c r="A28" t="s">
        <v>7</v>
      </c>
      <c r="G28" t="s">
        <v>254</v>
      </c>
      <c r="H28" t="s">
        <v>261</v>
      </c>
      <c r="R28">
        <v>2.2000000000000002</v>
      </c>
      <c r="S28">
        <v>0.5</v>
      </c>
      <c r="T28">
        <v>5.3</v>
      </c>
      <c r="U28" t="s">
        <v>617</v>
      </c>
      <c r="W28" t="s">
        <v>624</v>
      </c>
      <c r="X28" s="8" t="s">
        <v>738</v>
      </c>
      <c r="Y28">
        <v>2016</v>
      </c>
      <c r="Z28" t="s">
        <v>880</v>
      </c>
      <c r="AA28" t="s">
        <v>986</v>
      </c>
      <c r="AB28" t="str">
        <f>IF(ISBLANK(Table1[[#This Row],[ref]]),NA(),_xlfn.XLOOKUP(Table1[[#This Row],[ref]],Crossref!U:U,Crossref!E:E,_xlfn.XLOOKUP(Table1[[#This Row],[ref_short]],Crossref!AO:AO,Crossref!E:E)))</f>
        <v>10.1111/tbed.12742</v>
      </c>
      <c r="AC28" t="str">
        <f>IF(ISBLANK(Table1[[#This Row],[ref_short]]),NA(),_xlfn.XLOOKUP(Table1[[#This Row],[new_ref]],Crossref!E:E,Crossref!AO:AO,Table1[[#This Row],[ref_short]]))</f>
        <v>García-Bocanegra et al., 2017</v>
      </c>
      <c r="AD28" t="b">
        <f>NOT(IFERROR(Table1[[#This Row],[ref_short]]=Table1[[#This Row],[new_ref_short]],FALSE))</f>
        <v>1</v>
      </c>
    </row>
    <row r="29" spans="1:30" x14ac:dyDescent="0.3">
      <c r="A29" t="s">
        <v>7</v>
      </c>
      <c r="G29" t="s">
        <v>254</v>
      </c>
      <c r="H29" t="s">
        <v>261</v>
      </c>
      <c r="R29">
        <v>0.7</v>
      </c>
      <c r="S29">
        <v>0.3</v>
      </c>
      <c r="T29">
        <v>1.6</v>
      </c>
      <c r="U29" t="s">
        <v>617</v>
      </c>
      <c r="W29" t="s">
        <v>624</v>
      </c>
      <c r="X29" s="8" t="s">
        <v>738</v>
      </c>
      <c r="Y29">
        <v>2016</v>
      </c>
      <c r="Z29" t="s">
        <v>881</v>
      </c>
      <c r="AA29" t="s">
        <v>986</v>
      </c>
      <c r="AB29" t="str">
        <f>IF(ISBLANK(Table1[[#This Row],[ref]]),NA(),_xlfn.XLOOKUP(Table1[[#This Row],[ref]],Crossref!U:U,Crossref!E:E,_xlfn.XLOOKUP(Table1[[#This Row],[ref_short]],Crossref!AO:AO,Crossref!E:E)))</f>
        <v>10.1111/tbed.12743</v>
      </c>
      <c r="AC29" t="str">
        <f>IF(ISBLANK(Table1[[#This Row],[ref_short]]),NA(),_xlfn.XLOOKUP(Table1[[#This Row],[new_ref]],Crossref!E:E,Crossref!AO:AO,Table1[[#This Row],[ref_short]]))</f>
        <v>Dall'Agnol et al., 2017</v>
      </c>
      <c r="AD29" t="b">
        <f>NOT(IFERROR(Table1[[#This Row],[ref_short]]=Table1[[#This Row],[new_ref_short]],FALSE))</f>
        <v>1</v>
      </c>
    </row>
    <row r="30" spans="1:30" x14ac:dyDescent="0.3">
      <c r="A30" t="s">
        <v>7</v>
      </c>
      <c r="G30" t="s">
        <v>254</v>
      </c>
      <c r="H30" t="s">
        <v>261</v>
      </c>
      <c r="R30">
        <v>1.6</v>
      </c>
      <c r="S30">
        <v>0.5</v>
      </c>
      <c r="T30">
        <v>5.0999999999999996</v>
      </c>
      <c r="U30" t="s">
        <v>617</v>
      </c>
      <c r="W30" t="s">
        <v>624</v>
      </c>
      <c r="X30" s="8" t="s">
        <v>738</v>
      </c>
      <c r="Y30">
        <v>2016</v>
      </c>
      <c r="Z30" t="s">
        <v>882</v>
      </c>
      <c r="AA30" t="s">
        <v>986</v>
      </c>
      <c r="AB30" t="str">
        <f>IF(ISBLANK(Table1[[#This Row],[ref]]),NA(),_xlfn.XLOOKUP(Table1[[#This Row],[ref]],Crossref!U:U,Crossref!E:E,_xlfn.XLOOKUP(Table1[[#This Row],[ref_short]],Crossref!AO:AO,Crossref!E:E)))</f>
        <v>10.1111/tbed.12744</v>
      </c>
      <c r="AC30" t="str">
        <f>IF(ISBLANK(Table1[[#This Row],[ref_short]]),NA(),_xlfn.XLOOKUP(Table1[[#This Row],[new_ref]],Crossref!E:E,Crossref!AO:AO,Table1[[#This Row],[ref_short]]))</f>
        <v>Goller et al., 2017</v>
      </c>
      <c r="AD30" t="b">
        <f>NOT(IFERROR(Table1[[#This Row],[ref_short]]=Table1[[#This Row],[new_ref_short]],FALSE))</f>
        <v>1</v>
      </c>
    </row>
    <row r="31" spans="1:30" x14ac:dyDescent="0.3">
      <c r="A31" t="s">
        <v>7</v>
      </c>
      <c r="G31" t="s">
        <v>254</v>
      </c>
      <c r="H31" t="s">
        <v>261</v>
      </c>
      <c r="R31">
        <v>2.1</v>
      </c>
      <c r="S31">
        <v>0.7</v>
      </c>
      <c r="T31">
        <v>6.1</v>
      </c>
      <c r="U31" t="s">
        <v>617</v>
      </c>
      <c r="W31" t="s">
        <v>624</v>
      </c>
      <c r="X31" s="8" t="s">
        <v>738</v>
      </c>
      <c r="Y31">
        <v>2016</v>
      </c>
      <c r="Z31" t="s">
        <v>883</v>
      </c>
      <c r="AA31" t="s">
        <v>986</v>
      </c>
      <c r="AB31" t="str">
        <f>IF(ISBLANK(Table1[[#This Row],[ref]]),NA(),_xlfn.XLOOKUP(Table1[[#This Row],[ref]],Crossref!U:U,Crossref!E:E,_xlfn.XLOOKUP(Table1[[#This Row],[ref_short]],Crossref!AO:AO,Crossref!E:E)))</f>
        <v>10.1111/tbed.12745</v>
      </c>
      <c r="AC31" t="str">
        <f>IF(ISBLANK(Table1[[#This Row],[ref_short]]),NA(),_xlfn.XLOOKUP(Table1[[#This Row],[new_ref]],Crossref!E:E,Crossref!AO:AO,Table1[[#This Row],[ref_short]]))</f>
        <v>Roy et al., 2017</v>
      </c>
      <c r="AD31" t="b">
        <f>NOT(IFERROR(Table1[[#This Row],[ref_short]]=Table1[[#This Row],[new_ref_short]],FALSE))</f>
        <v>1</v>
      </c>
    </row>
    <row r="32" spans="1:30" x14ac:dyDescent="0.3">
      <c r="A32" t="s">
        <v>7</v>
      </c>
      <c r="G32" t="s">
        <v>254</v>
      </c>
      <c r="H32" t="s">
        <v>261</v>
      </c>
      <c r="R32">
        <v>1.6</v>
      </c>
      <c r="S32">
        <v>0.7</v>
      </c>
      <c r="T32">
        <v>6.4</v>
      </c>
      <c r="U32" t="s">
        <v>617</v>
      </c>
      <c r="W32" t="s">
        <v>624</v>
      </c>
      <c r="X32" s="8" t="s">
        <v>738</v>
      </c>
      <c r="Y32">
        <v>2016</v>
      </c>
      <c r="Z32" t="s">
        <v>884</v>
      </c>
      <c r="AA32" t="s">
        <v>986</v>
      </c>
      <c r="AB32" t="str">
        <f>IF(ISBLANK(Table1[[#This Row],[ref]]),NA(),_xlfn.XLOOKUP(Table1[[#This Row],[ref]],Crossref!U:U,Crossref!E:E,_xlfn.XLOOKUP(Table1[[#This Row],[ref_short]],Crossref!AO:AO,Crossref!E:E)))</f>
        <v>10.1111/tbed.12746</v>
      </c>
      <c r="AC32" t="str">
        <f>IF(ISBLANK(Table1[[#This Row],[ref_short]]),NA(),_xlfn.XLOOKUP(Table1[[#This Row],[new_ref]],Crossref!E:E,Crossref!AO:AO,Table1[[#This Row],[ref_short]]))</f>
        <v>Schulz et al., 2017</v>
      </c>
      <c r="AD32" t="b">
        <f>NOT(IFERROR(Table1[[#This Row],[ref_short]]=Table1[[#This Row],[new_ref_short]],FALSE))</f>
        <v>1</v>
      </c>
    </row>
    <row r="33" spans="1:30" x14ac:dyDescent="0.3">
      <c r="A33" t="s">
        <v>7</v>
      </c>
      <c r="G33" t="s">
        <v>254</v>
      </c>
      <c r="H33" t="s">
        <v>261</v>
      </c>
      <c r="R33">
        <v>2.2000000000000002</v>
      </c>
      <c r="S33">
        <v>0.6</v>
      </c>
      <c r="T33">
        <v>4</v>
      </c>
      <c r="U33" t="s">
        <v>617</v>
      </c>
      <c r="W33" t="s">
        <v>624</v>
      </c>
      <c r="X33" s="8" t="s">
        <v>738</v>
      </c>
      <c r="Y33">
        <v>2016</v>
      </c>
      <c r="Z33" t="s">
        <v>885</v>
      </c>
      <c r="AA33" t="s">
        <v>986</v>
      </c>
      <c r="AB33" t="str">
        <f>IF(ISBLANK(Table1[[#This Row],[ref]]),NA(),_xlfn.XLOOKUP(Table1[[#This Row],[ref]],Crossref!U:U,Crossref!E:E,_xlfn.XLOOKUP(Table1[[#This Row],[ref_short]],Crossref!AO:AO,Crossref!E:E)))</f>
        <v>10.1111/tbed.12747</v>
      </c>
      <c r="AC33" t="str">
        <f>IF(ISBLANK(Table1[[#This Row],[ref_short]]),NA(),_xlfn.XLOOKUP(Table1[[#This Row],[new_ref]],Crossref!E:E,Crossref!AO:AO,Table1[[#This Row],[ref_short]]))</f>
        <v>Mira et al., 2017</v>
      </c>
      <c r="AD33" t="b">
        <f>NOT(IFERROR(Table1[[#This Row],[ref_short]]=Table1[[#This Row],[new_ref_short]],FALSE))</f>
        <v>1</v>
      </c>
    </row>
    <row r="34" spans="1:30" x14ac:dyDescent="0.3">
      <c r="A34" t="s">
        <v>7</v>
      </c>
      <c r="G34" t="s">
        <v>254</v>
      </c>
      <c r="H34" t="s">
        <v>261</v>
      </c>
      <c r="J34" t="s">
        <v>358</v>
      </c>
      <c r="R34">
        <v>0.8</v>
      </c>
      <c r="S34">
        <v>0.4</v>
      </c>
      <c r="T34">
        <v>2.8</v>
      </c>
      <c r="U34" t="s">
        <v>617</v>
      </c>
      <c r="W34" t="s">
        <v>624</v>
      </c>
      <c r="X34" s="8" t="s">
        <v>738</v>
      </c>
      <c r="Y34">
        <v>2016</v>
      </c>
      <c r="Z34" t="s">
        <v>877</v>
      </c>
      <c r="AA34" t="s">
        <v>986</v>
      </c>
      <c r="AB34" t="str">
        <f>IF(ISBLANK(Table1[[#This Row],[ref]]),NA(),_xlfn.XLOOKUP(Table1[[#This Row],[ref]],Crossref!U:U,Crossref!E:E,_xlfn.XLOOKUP(Table1[[#This Row],[ref_short]],Crossref!AO:AO,Crossref!E:E)))</f>
        <v>10.1111/tbed.12748</v>
      </c>
      <c r="AC34" t="str">
        <f>IF(ISBLANK(Table1[[#This Row],[ref_short]]),NA(),_xlfn.XLOOKUP(Table1[[#This Row],[new_ref]],Crossref!E:E,Crossref!AO:AO,Table1[[#This Row],[ref_short]]))</f>
        <v>Guinat et al., 2017</v>
      </c>
      <c r="AD34" t="b">
        <f>NOT(IFERROR(Table1[[#This Row],[ref_short]]=Table1[[#This Row],[new_ref_short]],FALSE))</f>
        <v>1</v>
      </c>
    </row>
    <row r="35" spans="1:30" x14ac:dyDescent="0.3">
      <c r="A35" t="s">
        <v>9</v>
      </c>
      <c r="B35" t="s">
        <v>21</v>
      </c>
      <c r="C35" t="s">
        <v>192</v>
      </c>
      <c r="G35" t="s">
        <v>255</v>
      </c>
      <c r="H35" t="s">
        <v>261</v>
      </c>
      <c r="J35" t="s">
        <v>358</v>
      </c>
      <c r="R35">
        <v>10</v>
      </c>
      <c r="W35" t="s">
        <v>625</v>
      </c>
      <c r="X35" t="s">
        <v>739</v>
      </c>
      <c r="Y35">
        <v>2019</v>
      </c>
      <c r="Z35" t="s">
        <v>2855</v>
      </c>
      <c r="AA35" t="s">
        <v>986</v>
      </c>
      <c r="AB35" t="str">
        <f>IF(ISBLANK(Table1[[#This Row],[ref]]),NA(),_xlfn.XLOOKUP(Table1[[#This Row],[ref]],Crossref!U:U,Crossref!E:E,_xlfn.XLOOKUP(Table1[[#This Row],[ref_short]],Crossref!AO:AO,Crossref!E:E)))</f>
        <v>10.3201/eid2505.181495</v>
      </c>
      <c r="AC35" t="str">
        <f>IF(ISBLANK(Table1[[#This Row],[ref_short]]),NA(),_xlfn.XLOOKUP(Table1[[#This Row],[new_ref]],Crossref!E:E,Crossref!AO:AO,Table1[[#This Row],[ref_short]]))</f>
        <v>Niederwerder et al., 2019</v>
      </c>
      <c r="AD35" t="b">
        <f>NOT(IFERROR(Table1[[#This Row],[ref_short]]=Table1[[#This Row],[new_ref_short]],FALSE))</f>
        <v>0</v>
      </c>
    </row>
    <row r="36" spans="1:30" x14ac:dyDescent="0.3">
      <c r="A36" t="s">
        <v>9</v>
      </c>
      <c r="B36" t="s">
        <v>22</v>
      </c>
      <c r="C36" t="s">
        <v>192</v>
      </c>
      <c r="G36" t="s">
        <v>255</v>
      </c>
      <c r="H36" t="s">
        <v>261</v>
      </c>
      <c r="J36" t="s">
        <v>358</v>
      </c>
      <c r="R36">
        <v>100000</v>
      </c>
      <c r="W36" t="s">
        <v>625</v>
      </c>
      <c r="X36" t="s">
        <v>739</v>
      </c>
      <c r="Y36">
        <v>2019</v>
      </c>
      <c r="Z36" t="s">
        <v>2855</v>
      </c>
      <c r="AA36" t="s">
        <v>986</v>
      </c>
      <c r="AB36" t="str">
        <f>IF(ISBLANK(Table1[[#This Row],[ref]]),NA(),_xlfn.XLOOKUP(Table1[[#This Row],[ref]],Crossref!U:U,Crossref!E:E,_xlfn.XLOOKUP(Table1[[#This Row],[ref_short]],Crossref!AO:AO,Crossref!E:E)))</f>
        <v>10.3201/eid2505.181495</v>
      </c>
      <c r="AC36" t="str">
        <f>IF(ISBLANK(Table1[[#This Row],[ref_short]]),NA(),_xlfn.XLOOKUP(Table1[[#This Row],[new_ref]],Crossref!E:E,Crossref!AO:AO,Table1[[#This Row],[ref_short]]))</f>
        <v>Niederwerder et al., 2019</v>
      </c>
      <c r="AD36" t="b">
        <f>NOT(IFERROR(Table1[[#This Row],[ref_short]]=Table1[[#This Row],[new_ref_short]],FALSE))</f>
        <v>0</v>
      </c>
    </row>
    <row r="37" spans="1:30" x14ac:dyDescent="0.3">
      <c r="A37" t="s">
        <v>10</v>
      </c>
      <c r="C37" t="s">
        <v>193</v>
      </c>
      <c r="G37" t="s">
        <v>253</v>
      </c>
      <c r="H37" t="s">
        <v>261</v>
      </c>
      <c r="J37" t="s">
        <v>358</v>
      </c>
      <c r="R37">
        <v>0.16</v>
      </c>
      <c r="S37">
        <v>0</v>
      </c>
      <c r="T37">
        <v>0.3</v>
      </c>
      <c r="W37" t="s">
        <v>626</v>
      </c>
      <c r="X37" t="s">
        <v>740</v>
      </c>
      <c r="Y37">
        <v>2020</v>
      </c>
      <c r="Z37" t="s">
        <v>886</v>
      </c>
      <c r="AA37" t="s">
        <v>986</v>
      </c>
      <c r="AB37" t="str">
        <f>IF(ISBLANK(Table1[[#This Row],[ref]]),NA(),_xlfn.XLOOKUP(Table1[[#This Row],[ref]],Crossref!U:U,Crossref!E:E,_xlfn.XLOOKUP(Table1[[#This Row],[ref_short]],Crossref!AO:AO,Crossref!E:E)))</f>
        <v>10.3389/fvets.2019.00486</v>
      </c>
      <c r="AC37" t="str">
        <f>IF(ISBLANK(Table1[[#This Row],[ref_short]]),NA(),_xlfn.XLOOKUP(Table1[[#This Row],[new_ref]],Crossref!E:E,Crossref!AO:AO,Table1[[#This Row],[ref_short]]))</f>
        <v>Taylor et al., 2020</v>
      </c>
      <c r="AD37" t="b">
        <f>NOT(IFERROR(Table1[[#This Row],[ref_short]]=Table1[[#This Row],[new_ref_short]],FALSE))</f>
        <v>0</v>
      </c>
    </row>
    <row r="38" spans="1:30" x14ac:dyDescent="0.3">
      <c r="A38" t="s">
        <v>9</v>
      </c>
      <c r="B38" t="s">
        <v>18</v>
      </c>
      <c r="C38" t="s">
        <v>194</v>
      </c>
      <c r="G38" t="s">
        <v>253</v>
      </c>
      <c r="H38" t="s">
        <v>261</v>
      </c>
      <c r="J38" t="s">
        <v>358</v>
      </c>
      <c r="R38">
        <v>5.1950000000000003E-2</v>
      </c>
      <c r="S38">
        <v>1.1900000000000001E-2</v>
      </c>
      <c r="T38">
        <v>9.1999999999999998E-2</v>
      </c>
      <c r="W38" t="s">
        <v>626</v>
      </c>
      <c r="X38" t="s">
        <v>740</v>
      </c>
      <c r="Y38">
        <v>2020</v>
      </c>
      <c r="Z38" t="s">
        <v>886</v>
      </c>
      <c r="AA38" t="s">
        <v>986</v>
      </c>
      <c r="AB38" t="str">
        <f>IF(ISBLANK(Table1[[#This Row],[ref]]),NA(),_xlfn.XLOOKUP(Table1[[#This Row],[ref]],Crossref!U:U,Crossref!E:E,_xlfn.XLOOKUP(Table1[[#This Row],[ref_short]],Crossref!AO:AO,Crossref!E:E)))</f>
        <v>10.3389/fvets.2019.00486</v>
      </c>
      <c r="AC38" t="str">
        <f>IF(ISBLANK(Table1[[#This Row],[ref_short]]),NA(),_xlfn.XLOOKUP(Table1[[#This Row],[new_ref]],Crossref!E:E,Crossref!AO:AO,Table1[[#This Row],[ref_short]]))</f>
        <v>Taylor et al., 2020</v>
      </c>
      <c r="AD38" t="b">
        <f>NOT(IFERROR(Table1[[#This Row],[ref_short]]=Table1[[#This Row],[new_ref_short]],FALSE))</f>
        <v>0</v>
      </c>
    </row>
    <row r="39" spans="1:30" x14ac:dyDescent="0.3">
      <c r="A39" t="s">
        <v>9</v>
      </c>
      <c r="B39" t="s">
        <v>23</v>
      </c>
      <c r="C39" t="s">
        <v>193</v>
      </c>
      <c r="G39" t="s">
        <v>253</v>
      </c>
      <c r="H39" t="s">
        <v>261</v>
      </c>
      <c r="J39" t="s">
        <v>358</v>
      </c>
      <c r="R39">
        <v>4.1095890410958902E-2</v>
      </c>
      <c r="S39">
        <v>0.33972602739725999</v>
      </c>
      <c r="T39">
        <v>7.1232876712328794E-2</v>
      </c>
      <c r="W39" t="s">
        <v>626</v>
      </c>
      <c r="X39" t="s">
        <v>740</v>
      </c>
      <c r="Y39">
        <v>2020</v>
      </c>
      <c r="Z39" t="s">
        <v>886</v>
      </c>
      <c r="AA39" t="s">
        <v>986</v>
      </c>
      <c r="AB39" t="str">
        <f>IF(ISBLANK(Table1[[#This Row],[ref]]),NA(),_xlfn.XLOOKUP(Table1[[#This Row],[ref]],Crossref!U:U,Crossref!E:E,_xlfn.XLOOKUP(Table1[[#This Row],[ref_short]],Crossref!AO:AO,Crossref!E:E)))</f>
        <v>10.3389/fvets.2019.00486</v>
      </c>
      <c r="AC39" t="str">
        <f>IF(ISBLANK(Table1[[#This Row],[ref_short]]),NA(),_xlfn.XLOOKUP(Table1[[#This Row],[new_ref]],Crossref!E:E,Crossref!AO:AO,Table1[[#This Row],[ref_short]]))</f>
        <v>Taylor et al., 2020</v>
      </c>
      <c r="AD39" t="b">
        <f>NOT(IFERROR(Table1[[#This Row],[ref_short]]=Table1[[#This Row],[new_ref_short]],FALSE))</f>
        <v>0</v>
      </c>
    </row>
    <row r="40" spans="1:30" x14ac:dyDescent="0.3">
      <c r="A40" t="s">
        <v>11</v>
      </c>
      <c r="B40" t="s">
        <v>24</v>
      </c>
      <c r="G40" t="s">
        <v>253</v>
      </c>
      <c r="H40" t="s">
        <v>261</v>
      </c>
      <c r="J40" t="s">
        <v>358</v>
      </c>
      <c r="R40">
        <v>4.0999999999999999E-4</v>
      </c>
      <c r="W40" t="s">
        <v>627</v>
      </c>
      <c r="X40" t="s">
        <v>741</v>
      </c>
      <c r="Y40">
        <v>2020</v>
      </c>
      <c r="Z40" t="s">
        <v>887</v>
      </c>
      <c r="AA40" t="s">
        <v>986</v>
      </c>
      <c r="AB40" t="str">
        <f>IF(ISBLANK(Table1[[#This Row],[ref]]),NA(),_xlfn.XLOOKUP(Table1[[#This Row],[ref]],Crossref!U:U,Crossref!E:E,_xlfn.XLOOKUP(Table1[[#This Row],[ref_short]],Crossref!AO:AO,Crossref!E:E)))</f>
        <v>10.1111/tbed.13824</v>
      </c>
      <c r="AC40" t="str">
        <f>IF(ISBLANK(Table1[[#This Row],[ref_short]]),NA(),_xlfn.XLOOKUP(Table1[[#This Row],[new_ref]],Crossref!E:E,Crossref!AO:AO,Table1[[#This Row],[ref_short]]))</f>
        <v>Vergne et al., 2020</v>
      </c>
      <c r="AD40" t="b">
        <f>NOT(IFERROR(Table1[[#This Row],[ref_short]]=Table1[[#This Row],[new_ref_short]],FALSE))</f>
        <v>0</v>
      </c>
    </row>
    <row r="41" spans="1:30" x14ac:dyDescent="0.3">
      <c r="A41" t="s">
        <v>9</v>
      </c>
      <c r="B41" t="s">
        <v>25</v>
      </c>
      <c r="G41" t="s">
        <v>253</v>
      </c>
      <c r="H41" t="s">
        <v>261</v>
      </c>
      <c r="J41" t="s">
        <v>358</v>
      </c>
      <c r="R41">
        <v>0.1</v>
      </c>
      <c r="W41" t="s">
        <v>627</v>
      </c>
      <c r="X41" t="s">
        <v>741</v>
      </c>
      <c r="Y41">
        <v>2020</v>
      </c>
      <c r="Z41" t="s">
        <v>887</v>
      </c>
      <c r="AA41" t="s">
        <v>986</v>
      </c>
      <c r="AB41" t="str">
        <f>IF(ISBLANK(Table1[[#This Row],[ref]]),NA(),_xlfn.XLOOKUP(Table1[[#This Row],[ref]],Crossref!U:U,Crossref!E:E,_xlfn.XLOOKUP(Table1[[#This Row],[ref_short]],Crossref!AO:AO,Crossref!E:E)))</f>
        <v>10.1111/tbed.13824</v>
      </c>
      <c r="AC41" t="str">
        <f>IF(ISBLANK(Table1[[#This Row],[ref_short]]),NA(),_xlfn.XLOOKUP(Table1[[#This Row],[new_ref]],Crossref!E:E,Crossref!AO:AO,Table1[[#This Row],[ref_short]]))</f>
        <v>Vergne et al., 2020</v>
      </c>
      <c r="AD41" t="b">
        <f>NOT(IFERROR(Table1[[#This Row],[ref_short]]=Table1[[#This Row],[new_ref_short]],FALSE))</f>
        <v>0</v>
      </c>
    </row>
    <row r="42" spans="1:30" x14ac:dyDescent="0.3">
      <c r="A42" t="s">
        <v>9</v>
      </c>
      <c r="B42" t="s">
        <v>25</v>
      </c>
      <c r="G42" t="s">
        <v>253</v>
      </c>
      <c r="H42" t="s">
        <v>261</v>
      </c>
      <c r="J42" t="s">
        <v>358</v>
      </c>
      <c r="R42">
        <v>0.5</v>
      </c>
      <c r="W42" t="s">
        <v>627</v>
      </c>
      <c r="X42" t="s">
        <v>741</v>
      </c>
      <c r="Y42">
        <v>2020</v>
      </c>
      <c r="Z42" t="s">
        <v>887</v>
      </c>
      <c r="AA42" t="s">
        <v>986</v>
      </c>
      <c r="AB42" t="str">
        <f>IF(ISBLANK(Table1[[#This Row],[ref]]),NA(),_xlfn.XLOOKUP(Table1[[#This Row],[ref]],Crossref!U:U,Crossref!E:E,_xlfn.XLOOKUP(Table1[[#This Row],[ref_short]],Crossref!AO:AO,Crossref!E:E)))</f>
        <v>10.1111/tbed.13824</v>
      </c>
      <c r="AC42" t="str">
        <f>IF(ISBLANK(Table1[[#This Row],[ref_short]]),NA(),_xlfn.XLOOKUP(Table1[[#This Row],[new_ref]],Crossref!E:E,Crossref!AO:AO,Table1[[#This Row],[ref_short]]))</f>
        <v>Vergne et al., 2020</v>
      </c>
      <c r="AD42" t="b">
        <f>NOT(IFERROR(Table1[[#This Row],[ref_short]]=Table1[[#This Row],[new_ref_short]],FALSE))</f>
        <v>0</v>
      </c>
    </row>
    <row r="43" spans="1:30" x14ac:dyDescent="0.3">
      <c r="A43" t="s">
        <v>11</v>
      </c>
      <c r="B43" t="s">
        <v>26</v>
      </c>
      <c r="G43" t="s">
        <v>253</v>
      </c>
      <c r="H43" t="s">
        <v>261</v>
      </c>
      <c r="J43" t="s">
        <v>358</v>
      </c>
      <c r="R43">
        <v>1.0999999999999999E-2</v>
      </c>
      <c r="W43" t="s">
        <v>628</v>
      </c>
      <c r="X43" t="s">
        <v>742</v>
      </c>
      <c r="Y43">
        <v>2013</v>
      </c>
      <c r="Z43" t="s">
        <v>888</v>
      </c>
      <c r="AA43" t="s">
        <v>986</v>
      </c>
      <c r="AB43" t="str">
        <f>IF(ISBLANK(Table1[[#This Row],[ref]]),NA(),_xlfn.XLOOKUP(Table1[[#This Row],[ref]],Crossref!U:U,Crossref!E:E,_xlfn.XLOOKUP(Table1[[#This Row],[ref_short]],Crossref!AO:AO,Crossref!E:E)))</f>
        <v>10.1016/j.prevetmed.2012.11.003</v>
      </c>
      <c r="AC43" t="str">
        <f>IF(ISBLANK(Table1[[#This Row],[ref_short]]),NA(),_xlfn.XLOOKUP(Table1[[#This Row],[new_ref]],Crossref!E:E,Crossref!AO:AO,Table1[[#This Row],[ref_short]]))</f>
        <v>Nigsch et al., 2013</v>
      </c>
      <c r="AD43" t="b">
        <f>NOT(IFERROR(Table1[[#This Row],[ref_short]]=Table1[[#This Row],[new_ref_short]],FALSE))</f>
        <v>0</v>
      </c>
    </row>
    <row r="44" spans="1:30" x14ac:dyDescent="0.3">
      <c r="A44" t="s">
        <v>11</v>
      </c>
      <c r="B44" t="s">
        <v>27</v>
      </c>
      <c r="G44" t="s">
        <v>253</v>
      </c>
      <c r="H44" t="s">
        <v>261</v>
      </c>
      <c r="J44" t="s">
        <v>358</v>
      </c>
      <c r="R44">
        <v>0.03</v>
      </c>
      <c r="W44" t="s">
        <v>628</v>
      </c>
      <c r="X44" t="s">
        <v>742</v>
      </c>
      <c r="Y44">
        <v>2013</v>
      </c>
      <c r="Z44" t="s">
        <v>888</v>
      </c>
      <c r="AA44" t="s">
        <v>986</v>
      </c>
      <c r="AB44" t="str">
        <f>IF(ISBLANK(Table1[[#This Row],[ref]]),NA(),_xlfn.XLOOKUP(Table1[[#This Row],[ref]],Crossref!U:U,Crossref!E:E,_xlfn.XLOOKUP(Table1[[#This Row],[ref_short]],Crossref!AO:AO,Crossref!E:E)))</f>
        <v>10.1016/j.prevetmed.2012.11.003</v>
      </c>
      <c r="AC44" t="str">
        <f>IF(ISBLANK(Table1[[#This Row],[ref_short]]),NA(),_xlfn.XLOOKUP(Table1[[#This Row],[new_ref]],Crossref!E:E,Crossref!AO:AO,Table1[[#This Row],[ref_short]]))</f>
        <v>Nigsch et al., 2013</v>
      </c>
      <c r="AD44" t="b">
        <f>NOT(IFERROR(Table1[[#This Row],[ref_short]]=Table1[[#This Row],[new_ref_short]],FALSE))</f>
        <v>0</v>
      </c>
    </row>
    <row r="45" spans="1:30" x14ac:dyDescent="0.3">
      <c r="A45" t="s">
        <v>11</v>
      </c>
      <c r="B45" t="s">
        <v>28</v>
      </c>
      <c r="G45" t="s">
        <v>253</v>
      </c>
      <c r="H45" t="s">
        <v>261</v>
      </c>
      <c r="J45" t="s">
        <v>358</v>
      </c>
      <c r="R45">
        <v>6.4699999999999994E-2</v>
      </c>
      <c r="W45" t="s">
        <v>628</v>
      </c>
      <c r="X45" t="s">
        <v>742</v>
      </c>
      <c r="Y45">
        <v>2013</v>
      </c>
      <c r="Z45" t="s">
        <v>888</v>
      </c>
      <c r="AA45" t="s">
        <v>986</v>
      </c>
      <c r="AB45" t="str">
        <f>IF(ISBLANK(Table1[[#This Row],[ref]]),NA(),_xlfn.XLOOKUP(Table1[[#This Row],[ref]],Crossref!U:U,Crossref!E:E,_xlfn.XLOOKUP(Table1[[#This Row],[ref_short]],Crossref!AO:AO,Crossref!E:E)))</f>
        <v>10.1016/j.prevetmed.2012.11.003</v>
      </c>
      <c r="AC45" t="str">
        <f>IF(ISBLANK(Table1[[#This Row],[ref_short]]),NA(),_xlfn.XLOOKUP(Table1[[#This Row],[new_ref]],Crossref!E:E,Crossref!AO:AO,Table1[[#This Row],[ref_short]]))</f>
        <v>Nigsch et al., 2013</v>
      </c>
      <c r="AD45" t="b">
        <f>NOT(IFERROR(Table1[[#This Row],[ref_short]]=Table1[[#This Row],[new_ref_short]],FALSE))</f>
        <v>0</v>
      </c>
    </row>
    <row r="46" spans="1:30" x14ac:dyDescent="0.3">
      <c r="A46" t="s">
        <v>9</v>
      </c>
      <c r="B46" t="s">
        <v>29</v>
      </c>
      <c r="C46" t="s">
        <v>195</v>
      </c>
      <c r="G46" t="s">
        <v>253</v>
      </c>
      <c r="H46" t="s">
        <v>261</v>
      </c>
      <c r="J46" t="s">
        <v>358</v>
      </c>
      <c r="R46">
        <v>0.72</v>
      </c>
      <c r="W46" t="s">
        <v>628</v>
      </c>
      <c r="X46" t="s">
        <v>742</v>
      </c>
      <c r="Y46">
        <v>2013</v>
      </c>
      <c r="Z46" t="s">
        <v>888</v>
      </c>
      <c r="AA46" t="s">
        <v>986</v>
      </c>
      <c r="AB46" t="str">
        <f>IF(ISBLANK(Table1[[#This Row],[ref]]),NA(),_xlfn.XLOOKUP(Table1[[#This Row],[ref]],Crossref!U:U,Crossref!E:E,_xlfn.XLOOKUP(Table1[[#This Row],[ref_short]],Crossref!AO:AO,Crossref!E:E)))</f>
        <v>10.1016/j.prevetmed.2012.11.003</v>
      </c>
      <c r="AC46" t="str">
        <f>IF(ISBLANK(Table1[[#This Row],[ref_short]]),NA(),_xlfn.XLOOKUP(Table1[[#This Row],[new_ref]],Crossref!E:E,Crossref!AO:AO,Table1[[#This Row],[ref_short]]))</f>
        <v>Nigsch et al., 2013</v>
      </c>
      <c r="AD46" t="b">
        <f>NOT(IFERROR(Table1[[#This Row],[ref_short]]=Table1[[#This Row],[new_ref_short]],FALSE))</f>
        <v>0</v>
      </c>
    </row>
    <row r="47" spans="1:30" x14ac:dyDescent="0.3">
      <c r="A47" t="s">
        <v>9</v>
      </c>
      <c r="B47" t="s">
        <v>29</v>
      </c>
      <c r="C47" t="s">
        <v>196</v>
      </c>
      <c r="G47" t="s">
        <v>253</v>
      </c>
      <c r="H47" t="s">
        <v>261</v>
      </c>
      <c r="J47" t="s">
        <v>358</v>
      </c>
      <c r="R47">
        <v>0.08</v>
      </c>
      <c r="W47" t="s">
        <v>628</v>
      </c>
      <c r="X47" t="s">
        <v>742</v>
      </c>
      <c r="Y47">
        <v>2013</v>
      </c>
      <c r="Z47" t="s">
        <v>888</v>
      </c>
      <c r="AA47" t="s">
        <v>986</v>
      </c>
      <c r="AB47" t="str">
        <f>IF(ISBLANK(Table1[[#This Row],[ref]]),NA(),_xlfn.XLOOKUP(Table1[[#This Row],[ref]],Crossref!U:U,Crossref!E:E,_xlfn.XLOOKUP(Table1[[#This Row],[ref_short]],Crossref!AO:AO,Crossref!E:E)))</f>
        <v>10.1016/j.prevetmed.2012.11.003</v>
      </c>
      <c r="AC47" t="str">
        <f>IF(ISBLANK(Table1[[#This Row],[ref_short]]),NA(),_xlfn.XLOOKUP(Table1[[#This Row],[new_ref]],Crossref!E:E,Crossref!AO:AO,Table1[[#This Row],[ref_short]]))</f>
        <v>Nigsch et al., 2013</v>
      </c>
      <c r="AD47" t="b">
        <f>NOT(IFERROR(Table1[[#This Row],[ref_short]]=Table1[[#This Row],[new_ref_short]],FALSE))</f>
        <v>0</v>
      </c>
    </row>
    <row r="48" spans="1:30" x14ac:dyDescent="0.3">
      <c r="A48" t="s">
        <v>9</v>
      </c>
      <c r="B48" t="s">
        <v>29</v>
      </c>
      <c r="C48" t="s">
        <v>197</v>
      </c>
      <c r="G48" t="s">
        <v>253</v>
      </c>
      <c r="H48" t="s">
        <v>261</v>
      </c>
      <c r="J48" t="s">
        <v>358</v>
      </c>
      <c r="R48">
        <v>0.08</v>
      </c>
      <c r="W48" t="s">
        <v>628</v>
      </c>
      <c r="X48" t="s">
        <v>742</v>
      </c>
      <c r="Y48">
        <v>2013</v>
      </c>
      <c r="Z48" t="s">
        <v>888</v>
      </c>
      <c r="AA48" t="s">
        <v>986</v>
      </c>
      <c r="AB48" t="str">
        <f>IF(ISBLANK(Table1[[#This Row],[ref]]),NA(),_xlfn.XLOOKUP(Table1[[#This Row],[ref]],Crossref!U:U,Crossref!E:E,_xlfn.XLOOKUP(Table1[[#This Row],[ref_short]],Crossref!AO:AO,Crossref!E:E)))</f>
        <v>10.1016/j.prevetmed.2012.11.003</v>
      </c>
      <c r="AC48" t="str">
        <f>IF(ISBLANK(Table1[[#This Row],[ref_short]]),NA(),_xlfn.XLOOKUP(Table1[[#This Row],[new_ref]],Crossref!E:E,Crossref!AO:AO,Table1[[#This Row],[ref_short]]))</f>
        <v>Nigsch et al., 2013</v>
      </c>
      <c r="AD48" t="b">
        <f>NOT(IFERROR(Table1[[#This Row],[ref_short]]=Table1[[#This Row],[new_ref_short]],FALSE))</f>
        <v>0</v>
      </c>
    </row>
    <row r="49" spans="1:30" x14ac:dyDescent="0.3">
      <c r="A49" t="s">
        <v>9</v>
      </c>
      <c r="B49" t="s">
        <v>29</v>
      </c>
      <c r="C49" t="s">
        <v>198</v>
      </c>
      <c r="G49" t="s">
        <v>253</v>
      </c>
      <c r="H49" t="s">
        <v>261</v>
      </c>
      <c r="J49" t="s">
        <v>358</v>
      </c>
      <c r="R49">
        <v>0.12</v>
      </c>
      <c r="W49" t="s">
        <v>628</v>
      </c>
      <c r="X49" t="s">
        <v>742</v>
      </c>
      <c r="Y49">
        <v>2013</v>
      </c>
      <c r="Z49" t="s">
        <v>888</v>
      </c>
      <c r="AA49" t="s">
        <v>986</v>
      </c>
      <c r="AB49" t="str">
        <f>IF(ISBLANK(Table1[[#This Row],[ref]]),NA(),_xlfn.XLOOKUP(Table1[[#This Row],[ref]],Crossref!U:U,Crossref!E:E,_xlfn.XLOOKUP(Table1[[#This Row],[ref_short]],Crossref!AO:AO,Crossref!E:E)))</f>
        <v>10.1016/j.prevetmed.2012.11.003</v>
      </c>
      <c r="AC49" t="str">
        <f>IF(ISBLANK(Table1[[#This Row],[ref_short]]),NA(),_xlfn.XLOOKUP(Table1[[#This Row],[new_ref]],Crossref!E:E,Crossref!AO:AO,Table1[[#This Row],[ref_short]]))</f>
        <v>Nigsch et al., 2013</v>
      </c>
      <c r="AD49" t="b">
        <f>NOT(IFERROR(Table1[[#This Row],[ref_short]]=Table1[[#This Row],[new_ref_short]],FALSE))</f>
        <v>0</v>
      </c>
    </row>
    <row r="50" spans="1:30" x14ac:dyDescent="0.3">
      <c r="A50" t="s">
        <v>9</v>
      </c>
      <c r="B50" t="s">
        <v>30</v>
      </c>
      <c r="C50" t="s">
        <v>199</v>
      </c>
      <c r="G50" t="s">
        <v>253</v>
      </c>
      <c r="H50" t="s">
        <v>261</v>
      </c>
      <c r="J50" t="s">
        <v>358</v>
      </c>
      <c r="R50">
        <v>0.05</v>
      </c>
      <c r="W50" t="s">
        <v>628</v>
      </c>
      <c r="X50" t="s">
        <v>742</v>
      </c>
      <c r="Y50">
        <v>2013</v>
      </c>
      <c r="Z50" t="s">
        <v>888</v>
      </c>
      <c r="AA50" t="s">
        <v>986</v>
      </c>
      <c r="AB50" t="str">
        <f>IF(ISBLANK(Table1[[#This Row],[ref]]),NA(),_xlfn.XLOOKUP(Table1[[#This Row],[ref]],Crossref!U:U,Crossref!E:E,_xlfn.XLOOKUP(Table1[[#This Row],[ref_short]],Crossref!AO:AO,Crossref!E:E)))</f>
        <v>10.1016/j.prevetmed.2012.11.003</v>
      </c>
      <c r="AC50" t="str">
        <f>IF(ISBLANK(Table1[[#This Row],[ref_short]]),NA(),_xlfn.XLOOKUP(Table1[[#This Row],[new_ref]],Crossref!E:E,Crossref!AO:AO,Table1[[#This Row],[ref_short]]))</f>
        <v>Nigsch et al., 2013</v>
      </c>
      <c r="AD50" t="b">
        <f>NOT(IFERROR(Table1[[#This Row],[ref_short]]=Table1[[#This Row],[new_ref_short]],FALSE))</f>
        <v>0</v>
      </c>
    </row>
    <row r="51" spans="1:30" x14ac:dyDescent="0.3">
      <c r="A51" t="s">
        <v>9</v>
      </c>
      <c r="B51" t="s">
        <v>30</v>
      </c>
      <c r="C51" t="s">
        <v>200</v>
      </c>
      <c r="G51" t="s">
        <v>253</v>
      </c>
      <c r="H51" t="s">
        <v>261</v>
      </c>
      <c r="J51" t="s">
        <v>358</v>
      </c>
      <c r="R51">
        <v>0.45</v>
      </c>
      <c r="W51" t="s">
        <v>628</v>
      </c>
      <c r="X51" t="s">
        <v>742</v>
      </c>
      <c r="Y51">
        <v>2013</v>
      </c>
      <c r="Z51" t="s">
        <v>888</v>
      </c>
      <c r="AA51" t="s">
        <v>986</v>
      </c>
      <c r="AB51" t="str">
        <f>IF(ISBLANK(Table1[[#This Row],[ref]]),NA(),_xlfn.XLOOKUP(Table1[[#This Row],[ref]],Crossref!U:U,Crossref!E:E,_xlfn.XLOOKUP(Table1[[#This Row],[ref_short]],Crossref!AO:AO,Crossref!E:E)))</f>
        <v>10.1016/j.prevetmed.2012.11.003</v>
      </c>
      <c r="AC51" t="str">
        <f>IF(ISBLANK(Table1[[#This Row],[ref_short]]),NA(),_xlfn.XLOOKUP(Table1[[#This Row],[new_ref]],Crossref!E:E,Crossref!AO:AO,Table1[[#This Row],[ref_short]]))</f>
        <v>Nigsch et al., 2013</v>
      </c>
      <c r="AD51" t="b">
        <f>NOT(IFERROR(Table1[[#This Row],[ref_short]]=Table1[[#This Row],[new_ref_short]],FALSE))</f>
        <v>0</v>
      </c>
    </row>
    <row r="52" spans="1:30" x14ac:dyDescent="0.3">
      <c r="A52" t="s">
        <v>9</v>
      </c>
      <c r="B52" t="s">
        <v>30</v>
      </c>
      <c r="C52" t="s">
        <v>201</v>
      </c>
      <c r="G52" t="s">
        <v>253</v>
      </c>
      <c r="H52" t="s">
        <v>261</v>
      </c>
      <c r="J52" t="s">
        <v>358</v>
      </c>
      <c r="R52">
        <v>0.45</v>
      </c>
      <c r="W52" t="s">
        <v>628</v>
      </c>
      <c r="X52" t="s">
        <v>742</v>
      </c>
      <c r="Y52">
        <v>2013</v>
      </c>
      <c r="Z52" t="s">
        <v>888</v>
      </c>
      <c r="AA52" t="s">
        <v>986</v>
      </c>
      <c r="AB52" t="str">
        <f>IF(ISBLANK(Table1[[#This Row],[ref]]),NA(),_xlfn.XLOOKUP(Table1[[#This Row],[ref]],Crossref!U:U,Crossref!E:E,_xlfn.XLOOKUP(Table1[[#This Row],[ref_short]],Crossref!AO:AO,Crossref!E:E)))</f>
        <v>10.1016/j.prevetmed.2012.11.003</v>
      </c>
      <c r="AC52" t="str">
        <f>IF(ISBLANK(Table1[[#This Row],[ref_short]]),NA(),_xlfn.XLOOKUP(Table1[[#This Row],[new_ref]],Crossref!E:E,Crossref!AO:AO,Table1[[#This Row],[ref_short]]))</f>
        <v>Nigsch et al., 2013</v>
      </c>
      <c r="AD52" t="b">
        <f>NOT(IFERROR(Table1[[#This Row],[ref_short]]=Table1[[#This Row],[new_ref_short]],FALSE))</f>
        <v>0</v>
      </c>
    </row>
    <row r="53" spans="1:30" x14ac:dyDescent="0.3">
      <c r="A53" t="s">
        <v>9</v>
      </c>
      <c r="B53" t="s">
        <v>30</v>
      </c>
      <c r="C53" t="s">
        <v>202</v>
      </c>
      <c r="G53" t="s">
        <v>253</v>
      </c>
      <c r="H53" t="s">
        <v>261</v>
      </c>
      <c r="J53" t="s">
        <v>358</v>
      </c>
      <c r="R53">
        <v>0.05</v>
      </c>
      <c r="W53" t="s">
        <v>628</v>
      </c>
      <c r="X53" t="s">
        <v>742</v>
      </c>
      <c r="Y53">
        <v>2013</v>
      </c>
      <c r="Z53" t="s">
        <v>888</v>
      </c>
      <c r="AA53" t="s">
        <v>986</v>
      </c>
      <c r="AB53" t="str">
        <f>IF(ISBLANK(Table1[[#This Row],[ref]]),NA(),_xlfn.XLOOKUP(Table1[[#This Row],[ref]],Crossref!U:U,Crossref!E:E,_xlfn.XLOOKUP(Table1[[#This Row],[ref_short]],Crossref!AO:AO,Crossref!E:E)))</f>
        <v>10.1016/j.prevetmed.2012.11.003</v>
      </c>
      <c r="AC53" t="str">
        <f>IF(ISBLANK(Table1[[#This Row],[ref_short]]),NA(),_xlfn.XLOOKUP(Table1[[#This Row],[new_ref]],Crossref!E:E,Crossref!AO:AO,Table1[[#This Row],[ref_short]]))</f>
        <v>Nigsch et al., 2013</v>
      </c>
      <c r="AD53" t="b">
        <f>NOT(IFERROR(Table1[[#This Row],[ref_short]]=Table1[[#This Row],[new_ref_short]],FALSE))</f>
        <v>0</v>
      </c>
    </row>
    <row r="54" spans="1:30" x14ac:dyDescent="0.3">
      <c r="A54" t="s">
        <v>11</v>
      </c>
      <c r="G54" t="s">
        <v>256</v>
      </c>
      <c r="H54" t="s">
        <v>261</v>
      </c>
      <c r="I54" t="s">
        <v>279</v>
      </c>
      <c r="J54" t="s">
        <v>358</v>
      </c>
      <c r="R54">
        <v>0.6</v>
      </c>
      <c r="W54" t="s">
        <v>629</v>
      </c>
      <c r="X54" t="s">
        <v>738</v>
      </c>
      <c r="Y54">
        <v>2016</v>
      </c>
      <c r="Z54" t="s">
        <v>7384</v>
      </c>
      <c r="AA54" t="s">
        <v>986</v>
      </c>
      <c r="AB54" t="str">
        <f>IF(ISBLANK(Table1[[#This Row],[ref]]),NA(),_xlfn.XLOOKUP(Table1[[#This Row],[ref]],Crossref!U:U,Crossref!E:E,_xlfn.XLOOKUP(Table1[[#This Row],[ref_short]],Crossref!AO:AO,Crossref!E:E)))</f>
        <v>10.1017/s0950268815000862</v>
      </c>
      <c r="AC54" t="str">
        <f>IF(ISBLANK(Table1[[#This Row],[ref_short]]),NA(),_xlfn.XLOOKUP(Table1[[#This Row],[new_ref]],Crossref!E:E,Crossref!AO:AO,Table1[[#This Row],[ref_short]]))</f>
        <v>GUINAT et al., 2015</v>
      </c>
      <c r="AD54" t="b">
        <f>NOT(IFERROR(Table1[[#This Row],[ref_short]]=Table1[[#This Row],[new_ref_short]],FALSE))</f>
        <v>1</v>
      </c>
    </row>
    <row r="55" spans="1:30" x14ac:dyDescent="0.3">
      <c r="A55" t="s">
        <v>7</v>
      </c>
      <c r="B55" t="s">
        <v>31</v>
      </c>
      <c r="G55" t="s">
        <v>256</v>
      </c>
      <c r="H55" t="s">
        <v>261</v>
      </c>
      <c r="I55" t="s">
        <v>279</v>
      </c>
      <c r="J55" t="s">
        <v>358</v>
      </c>
      <c r="R55">
        <v>0.01</v>
      </c>
      <c r="W55" t="s">
        <v>630</v>
      </c>
      <c r="X55" t="s">
        <v>738</v>
      </c>
      <c r="Y55">
        <v>2016</v>
      </c>
      <c r="Z55" t="s">
        <v>7384</v>
      </c>
      <c r="AA55" t="s">
        <v>986</v>
      </c>
      <c r="AB55" t="str">
        <f>IF(ISBLANK(Table1[[#This Row],[ref]]),NA(),_xlfn.XLOOKUP(Table1[[#This Row],[ref]],Crossref!U:U,Crossref!E:E,_xlfn.XLOOKUP(Table1[[#This Row],[ref_short]],Crossref!AO:AO,Crossref!E:E)))</f>
        <v>10.1017/s0950268815000862</v>
      </c>
      <c r="AC55" t="str">
        <f>IF(ISBLANK(Table1[[#This Row],[ref_short]]),NA(),_xlfn.XLOOKUP(Table1[[#This Row],[new_ref]],Crossref!E:E,Crossref!AO:AO,Table1[[#This Row],[ref_short]]))</f>
        <v>GUINAT et al., 2015</v>
      </c>
      <c r="AD55" t="b">
        <f>NOT(IFERROR(Table1[[#This Row],[ref_short]]=Table1[[#This Row],[new_ref_short]],FALSE))</f>
        <v>1</v>
      </c>
    </row>
    <row r="56" spans="1:30" x14ac:dyDescent="0.3">
      <c r="A56" t="s">
        <v>7</v>
      </c>
      <c r="B56" t="s">
        <v>32</v>
      </c>
      <c r="G56" t="s">
        <v>256</v>
      </c>
      <c r="H56" t="s">
        <v>261</v>
      </c>
      <c r="I56" t="s">
        <v>279</v>
      </c>
      <c r="J56" t="s">
        <v>358</v>
      </c>
      <c r="R56">
        <v>0.5</v>
      </c>
      <c r="W56" t="s">
        <v>630</v>
      </c>
      <c r="X56" t="s">
        <v>738</v>
      </c>
      <c r="Y56">
        <v>2016</v>
      </c>
      <c r="Z56" t="s">
        <v>7384</v>
      </c>
      <c r="AA56" t="s">
        <v>986</v>
      </c>
      <c r="AB56" t="str">
        <f>IF(ISBLANK(Table1[[#This Row],[ref]]),NA(),_xlfn.XLOOKUP(Table1[[#This Row],[ref]],Crossref!U:U,Crossref!E:E,_xlfn.XLOOKUP(Table1[[#This Row],[ref_short]],Crossref!AO:AO,Crossref!E:E)))</f>
        <v>10.1017/s0950268815000862</v>
      </c>
      <c r="AC56" t="str">
        <f>IF(ISBLANK(Table1[[#This Row],[ref_short]]),NA(),_xlfn.XLOOKUP(Table1[[#This Row],[new_ref]],Crossref!E:E,Crossref!AO:AO,Table1[[#This Row],[ref_short]]))</f>
        <v>GUINAT et al., 2015</v>
      </c>
      <c r="AD56" t="b">
        <f>NOT(IFERROR(Table1[[#This Row],[ref_short]]=Table1[[#This Row],[new_ref_short]],FALSE))</f>
        <v>1</v>
      </c>
    </row>
    <row r="57" spans="1:30" x14ac:dyDescent="0.3">
      <c r="A57" t="s">
        <v>11</v>
      </c>
      <c r="B57" t="s">
        <v>33</v>
      </c>
      <c r="G57" t="s">
        <v>253</v>
      </c>
      <c r="H57" t="s">
        <v>261</v>
      </c>
      <c r="J57" t="s">
        <v>358</v>
      </c>
      <c r="R57">
        <v>0.06</v>
      </c>
      <c r="W57" t="s">
        <v>631</v>
      </c>
      <c r="X57" t="s">
        <v>743</v>
      </c>
      <c r="Y57">
        <v>2020</v>
      </c>
      <c r="Z57" t="s">
        <v>2916</v>
      </c>
      <c r="AA57" t="s">
        <v>986</v>
      </c>
      <c r="AB57" t="str">
        <f>IF(ISBLANK(Table1[[#This Row],[ref]]),NA(),_xlfn.XLOOKUP(Table1[[#This Row],[ref]],Crossref!U:U,Crossref!E:E,_xlfn.XLOOKUP(Table1[[#This Row],[ref_short]],Crossref!AO:AO,Crossref!E:E)))</f>
        <v>10.1111/tbed.13802</v>
      </c>
      <c r="AC57" t="str">
        <f>IF(ISBLANK(Table1[[#This Row],[ref_short]]),NA(),_xlfn.XLOOKUP(Table1[[#This Row],[new_ref]],Crossref!E:E,Crossref!AO:AO,Table1[[#This Row],[ref_short]]))</f>
        <v>Lee et al., 2020</v>
      </c>
      <c r="AD57" t="b">
        <f>NOT(IFERROR(Table1[[#This Row],[ref_short]]=Table1[[#This Row],[new_ref_short]],FALSE))</f>
        <v>0</v>
      </c>
    </row>
    <row r="58" spans="1:30" x14ac:dyDescent="0.3">
      <c r="A58" t="s">
        <v>10</v>
      </c>
      <c r="C58" t="s">
        <v>203</v>
      </c>
      <c r="D58" t="s">
        <v>239</v>
      </c>
      <c r="G58" t="s">
        <v>253</v>
      </c>
      <c r="H58" t="s">
        <v>261</v>
      </c>
      <c r="J58" t="s">
        <v>358</v>
      </c>
      <c r="S58">
        <v>1E-4</v>
      </c>
      <c r="T58">
        <v>1</v>
      </c>
      <c r="U58" t="s">
        <v>617</v>
      </c>
      <c r="W58" t="s">
        <v>632</v>
      </c>
      <c r="X58" t="s">
        <v>744</v>
      </c>
      <c r="Y58">
        <v>2020</v>
      </c>
      <c r="Z58" t="s">
        <v>2929</v>
      </c>
      <c r="AA58" t="s">
        <v>986</v>
      </c>
      <c r="AB58" t="str">
        <f>IF(ISBLANK(Table1[[#This Row],[ref]]),NA(),_xlfn.XLOOKUP(Table1[[#This Row],[ref]],Crossref!U:U,Crossref!E:E,_xlfn.XLOOKUP(Table1[[#This Row],[ref_short]],Crossref!AO:AO,Crossref!E:E)))</f>
        <v>10.1002/ece3.6100</v>
      </c>
      <c r="AC58" t="str">
        <f>IF(ISBLANK(Table1[[#This Row],[ref_short]]),NA(),_xlfn.XLOOKUP(Table1[[#This Row],[new_ref]],Crossref!E:E,Crossref!AO:AO,Table1[[#This Row],[ref_short]]))</f>
        <v>Pepin et al., 2020</v>
      </c>
      <c r="AD58" t="b">
        <f>NOT(IFERROR(Table1[[#This Row],[ref_short]]=Table1[[#This Row],[new_ref_short]],FALSE))</f>
        <v>0</v>
      </c>
    </row>
    <row r="59" spans="1:30" x14ac:dyDescent="0.3">
      <c r="A59" t="s">
        <v>11</v>
      </c>
      <c r="B59" t="s">
        <v>34</v>
      </c>
      <c r="C59" t="s">
        <v>204</v>
      </c>
      <c r="D59" t="s">
        <v>239</v>
      </c>
      <c r="G59" t="s">
        <v>253</v>
      </c>
      <c r="H59" t="s">
        <v>261</v>
      </c>
      <c r="J59" t="s">
        <v>358</v>
      </c>
      <c r="S59">
        <v>1E-4</v>
      </c>
      <c r="T59">
        <v>0.99</v>
      </c>
      <c r="U59" t="s">
        <v>617</v>
      </c>
      <c r="W59" t="s">
        <v>632</v>
      </c>
      <c r="X59" t="s">
        <v>744</v>
      </c>
      <c r="Y59">
        <v>2020</v>
      </c>
      <c r="Z59" t="s">
        <v>2929</v>
      </c>
      <c r="AA59" t="s">
        <v>986</v>
      </c>
      <c r="AB59" t="str">
        <f>IF(ISBLANK(Table1[[#This Row],[ref]]),NA(),_xlfn.XLOOKUP(Table1[[#This Row],[ref]],Crossref!U:U,Crossref!E:E,_xlfn.XLOOKUP(Table1[[#This Row],[ref_short]],Crossref!AO:AO,Crossref!E:E)))</f>
        <v>10.1002/ece3.6100</v>
      </c>
      <c r="AC59" t="str">
        <f>IF(ISBLANK(Table1[[#This Row],[ref_short]]),NA(),_xlfn.XLOOKUP(Table1[[#This Row],[new_ref]],Crossref!E:E,Crossref!AO:AO,Table1[[#This Row],[ref_short]]))</f>
        <v>Pepin et al., 2020</v>
      </c>
      <c r="AD59" t="b">
        <f>NOT(IFERROR(Table1[[#This Row],[ref_short]]=Table1[[#This Row],[new_ref_short]],FALSE))</f>
        <v>0</v>
      </c>
    </row>
    <row r="60" spans="1:30" x14ac:dyDescent="0.3">
      <c r="A60" t="s">
        <v>7</v>
      </c>
      <c r="D60" t="s">
        <v>242</v>
      </c>
      <c r="G60" t="s">
        <v>255</v>
      </c>
      <c r="H60" t="s">
        <v>261</v>
      </c>
      <c r="J60" t="s">
        <v>358</v>
      </c>
      <c r="R60">
        <v>1.53</v>
      </c>
      <c r="S60">
        <v>0.73</v>
      </c>
      <c r="T60">
        <v>1.47</v>
      </c>
      <c r="W60" t="s">
        <v>633</v>
      </c>
      <c r="X60" t="s">
        <v>745</v>
      </c>
      <c r="Y60">
        <v>2023</v>
      </c>
      <c r="Z60" t="s">
        <v>889</v>
      </c>
      <c r="AA60" t="s">
        <v>986</v>
      </c>
      <c r="AB60" t="str">
        <f>IF(ISBLANK(Table1[[#This Row],[ref]]),NA(),_xlfn.XLOOKUP(Table1[[#This Row],[ref]],Crossref!U:U,Crossref!E:E,_xlfn.XLOOKUP(Table1[[#This Row],[ref_short]],Crossref!AO:AO,Crossref!E:E)))</f>
        <v>10.1016/j.prevetmed.2023.105991</v>
      </c>
      <c r="AC60" t="str">
        <f>IF(ISBLANK(Table1[[#This Row],[ref_short]]),NA(),_xlfn.XLOOKUP(Table1[[#This Row],[new_ref]],Crossref!E:E,Crossref!AO:AO,Table1[[#This Row],[ref_short]]))</f>
        <v>Gao et al., 2023</v>
      </c>
      <c r="AD60" t="b">
        <f>NOT(IFERROR(Table1[[#This Row],[ref_short]]=Table1[[#This Row],[new_ref_short]],FALSE))</f>
        <v>0</v>
      </c>
    </row>
    <row r="61" spans="1:30" x14ac:dyDescent="0.3">
      <c r="A61" t="s">
        <v>9</v>
      </c>
      <c r="B61" t="s">
        <v>35</v>
      </c>
      <c r="D61" t="s">
        <v>242</v>
      </c>
      <c r="G61" t="s">
        <v>255</v>
      </c>
      <c r="H61" t="s">
        <v>261</v>
      </c>
      <c r="J61" t="s">
        <v>358</v>
      </c>
      <c r="R61">
        <v>1.02</v>
      </c>
      <c r="S61">
        <v>0.73</v>
      </c>
      <c r="T61">
        <v>1.47</v>
      </c>
      <c r="W61" t="s">
        <v>633</v>
      </c>
      <c r="X61" t="s">
        <v>745</v>
      </c>
      <c r="Y61">
        <v>2023</v>
      </c>
      <c r="Z61" t="s">
        <v>889</v>
      </c>
      <c r="AA61" t="s">
        <v>986</v>
      </c>
      <c r="AB61" t="str">
        <f>IF(ISBLANK(Table1[[#This Row],[ref]]),NA(),_xlfn.XLOOKUP(Table1[[#This Row],[ref]],Crossref!U:U,Crossref!E:E,_xlfn.XLOOKUP(Table1[[#This Row],[ref_short]],Crossref!AO:AO,Crossref!E:E)))</f>
        <v>10.1016/j.prevetmed.2023.105991</v>
      </c>
      <c r="AC61" t="str">
        <f>IF(ISBLANK(Table1[[#This Row],[ref_short]]),NA(),_xlfn.XLOOKUP(Table1[[#This Row],[new_ref]],Crossref!E:E,Crossref!AO:AO,Table1[[#This Row],[ref_short]]))</f>
        <v>Gao et al., 2023</v>
      </c>
      <c r="AD61" t="b">
        <f>NOT(IFERROR(Table1[[#This Row],[ref_short]]=Table1[[#This Row],[new_ref_short]],FALSE))</f>
        <v>0</v>
      </c>
    </row>
    <row r="62" spans="1:30" x14ac:dyDescent="0.3">
      <c r="A62" t="s">
        <v>9</v>
      </c>
      <c r="B62" t="s">
        <v>36</v>
      </c>
      <c r="D62" t="s">
        <v>242</v>
      </c>
      <c r="G62" t="s">
        <v>255</v>
      </c>
      <c r="H62" t="s">
        <v>261</v>
      </c>
      <c r="J62" t="s">
        <v>358</v>
      </c>
      <c r="R62">
        <v>2.73</v>
      </c>
      <c r="S62">
        <v>2.52</v>
      </c>
      <c r="T62">
        <v>3.08</v>
      </c>
      <c r="W62" t="s">
        <v>633</v>
      </c>
      <c r="X62" t="s">
        <v>745</v>
      </c>
      <c r="Y62">
        <v>2023</v>
      </c>
      <c r="Z62" t="s">
        <v>889</v>
      </c>
      <c r="AA62" t="s">
        <v>986</v>
      </c>
      <c r="AB62" t="str">
        <f>IF(ISBLANK(Table1[[#This Row],[ref]]),NA(),_xlfn.XLOOKUP(Table1[[#This Row],[ref]],Crossref!U:U,Crossref!E:E,_xlfn.XLOOKUP(Table1[[#This Row],[ref_short]],Crossref!AO:AO,Crossref!E:E)))</f>
        <v>10.1016/j.prevetmed.2023.105991</v>
      </c>
      <c r="AC62" t="str">
        <f>IF(ISBLANK(Table1[[#This Row],[ref_short]]),NA(),_xlfn.XLOOKUP(Table1[[#This Row],[new_ref]],Crossref!E:E,Crossref!AO:AO,Table1[[#This Row],[ref_short]]))</f>
        <v>Gao et al., 2023</v>
      </c>
      <c r="AD62" t="b">
        <f>NOT(IFERROR(Table1[[#This Row],[ref_short]]=Table1[[#This Row],[new_ref_short]],FALSE))</f>
        <v>0</v>
      </c>
    </row>
    <row r="63" spans="1:30" x14ac:dyDescent="0.3">
      <c r="A63" t="s">
        <v>8</v>
      </c>
      <c r="B63" t="s">
        <v>37</v>
      </c>
      <c r="H63" t="s">
        <v>261</v>
      </c>
      <c r="I63" t="s">
        <v>280</v>
      </c>
      <c r="J63" t="s">
        <v>359</v>
      </c>
      <c r="R63">
        <v>1.1240000000000001</v>
      </c>
      <c r="S63">
        <v>1.103</v>
      </c>
      <c r="T63">
        <v>1.145</v>
      </c>
      <c r="W63" t="s">
        <v>634</v>
      </c>
      <c r="X63" t="s">
        <v>746</v>
      </c>
      <c r="Y63">
        <v>2020</v>
      </c>
      <c r="Z63" t="s">
        <v>890</v>
      </c>
      <c r="AB63" t="str">
        <f>IF(ISBLANK(Table1[[#This Row],[ref]]),NA(),_xlfn.XLOOKUP(Table1[[#This Row],[ref]],Crossref!U:U,Crossref!E:E,_xlfn.XLOOKUP(Table1[[#This Row],[ref_short]],Crossref!AO:AO,Crossref!E:E)))</f>
        <v>10.1016/j.prevetmed.2021.105358</v>
      </c>
      <c r="AC63" t="str">
        <f>IF(ISBLANK(Table1[[#This Row],[ref_short]]),NA(),_xlfn.XLOOKUP(Table1[[#This Row],[new_ref]],Crossref!E:E,Crossref!AO:AO,Table1[[#This Row],[ref_short]]))</f>
        <v>Hayes et al., 2021</v>
      </c>
      <c r="AD63" t="b">
        <f>NOT(IFERROR(Table1[[#This Row],[ref_short]]=Table1[[#This Row],[new_ref_short]],FALSE))</f>
        <v>1</v>
      </c>
    </row>
    <row r="64" spans="1:30" x14ac:dyDescent="0.3">
      <c r="A64" t="s">
        <v>8</v>
      </c>
      <c r="B64" t="s">
        <v>38</v>
      </c>
      <c r="H64" t="s">
        <v>261</v>
      </c>
      <c r="I64" t="s">
        <v>280</v>
      </c>
      <c r="J64" t="s">
        <v>359</v>
      </c>
      <c r="R64">
        <v>1.17</v>
      </c>
      <c r="S64">
        <v>1.0089999999999999</v>
      </c>
      <c r="T64">
        <v>1.3320000000000001</v>
      </c>
      <c r="W64" t="s">
        <v>634</v>
      </c>
      <c r="X64" t="s">
        <v>746</v>
      </c>
      <c r="Y64">
        <v>2020</v>
      </c>
      <c r="Z64" t="s">
        <v>890</v>
      </c>
      <c r="AA64" t="s">
        <v>986</v>
      </c>
      <c r="AB64" t="str">
        <f>IF(ISBLANK(Table1[[#This Row],[ref]]),NA(),_xlfn.XLOOKUP(Table1[[#This Row],[ref]],Crossref!U:U,Crossref!E:E,_xlfn.XLOOKUP(Table1[[#This Row],[ref_short]],Crossref!AO:AO,Crossref!E:E)))</f>
        <v>10.1016/j.prevetmed.2021.105358</v>
      </c>
      <c r="AC64" t="str">
        <f>IF(ISBLANK(Table1[[#This Row],[ref_short]]),NA(),_xlfn.XLOOKUP(Table1[[#This Row],[new_ref]],Crossref!E:E,Crossref!AO:AO,Table1[[#This Row],[ref_short]]))</f>
        <v>Hayes et al., 2021</v>
      </c>
      <c r="AD64" t="b">
        <f>NOT(IFERROR(Table1[[#This Row],[ref_short]]=Table1[[#This Row],[new_ref_short]],FALSE))</f>
        <v>1</v>
      </c>
    </row>
    <row r="65" spans="1:30" x14ac:dyDescent="0.3">
      <c r="A65" t="s">
        <v>8</v>
      </c>
      <c r="B65" t="s">
        <v>37</v>
      </c>
      <c r="H65" t="s">
        <v>261</v>
      </c>
      <c r="I65" t="s">
        <v>281</v>
      </c>
      <c r="J65" t="s">
        <v>358</v>
      </c>
      <c r="R65">
        <v>18</v>
      </c>
      <c r="S65">
        <v>6.9</v>
      </c>
      <c r="T65">
        <v>46.9</v>
      </c>
      <c r="W65" t="s">
        <v>634</v>
      </c>
      <c r="X65" t="s">
        <v>747</v>
      </c>
      <c r="Y65">
        <v>2013</v>
      </c>
      <c r="Z65" t="s">
        <v>890</v>
      </c>
      <c r="AA65" t="s">
        <v>986</v>
      </c>
      <c r="AB65" t="str">
        <f>IF(ISBLANK(Table1[[#This Row],[ref]]),NA(),_xlfn.XLOOKUP(Table1[[#This Row],[ref]],Crossref!U:U,Crossref!E:E,_xlfn.XLOOKUP(Table1[[#This Row],[ref_short]],Crossref!AO:AO,Crossref!E:E)))</f>
        <v>10.1016/j.prevetmed.2021.105358</v>
      </c>
      <c r="AC65" t="str">
        <f>IF(ISBLANK(Table1[[#This Row],[ref_short]]),NA(),_xlfn.XLOOKUP(Table1[[#This Row],[new_ref]],Crossref!E:E,Crossref!AO:AO,Table1[[#This Row],[ref_short]]))</f>
        <v>Hayes et al., 2021</v>
      </c>
      <c r="AD65" t="b">
        <f>NOT(IFERROR(Table1[[#This Row],[ref_short]]=Table1[[#This Row],[new_ref_short]],FALSE))</f>
        <v>1</v>
      </c>
    </row>
    <row r="66" spans="1:30" x14ac:dyDescent="0.3">
      <c r="A66" t="s">
        <v>8</v>
      </c>
      <c r="B66" t="s">
        <v>38</v>
      </c>
      <c r="H66" t="s">
        <v>261</v>
      </c>
      <c r="I66" t="s">
        <v>281</v>
      </c>
      <c r="J66" t="s">
        <v>358</v>
      </c>
      <c r="R66">
        <v>62.3</v>
      </c>
      <c r="S66">
        <v>6.91</v>
      </c>
      <c r="T66">
        <v>562</v>
      </c>
      <c r="W66" t="s">
        <v>634</v>
      </c>
      <c r="X66" t="s">
        <v>747</v>
      </c>
      <c r="Y66">
        <v>2013</v>
      </c>
      <c r="Z66" t="s">
        <v>890</v>
      </c>
      <c r="AA66" t="s">
        <v>986</v>
      </c>
      <c r="AB66" t="str">
        <f>IF(ISBLANK(Table1[[#This Row],[ref]]),NA(),_xlfn.XLOOKUP(Table1[[#This Row],[ref]],Crossref!U:U,Crossref!E:E,_xlfn.XLOOKUP(Table1[[#This Row],[ref_short]],Crossref!AO:AO,Crossref!E:E)))</f>
        <v>10.1016/j.prevetmed.2021.105358</v>
      </c>
      <c r="AC66" t="str">
        <f>IF(ISBLANK(Table1[[#This Row],[ref_short]]),NA(),_xlfn.XLOOKUP(Table1[[#This Row],[new_ref]],Crossref!E:E,Crossref!AO:AO,Table1[[#This Row],[ref_short]]))</f>
        <v>Hayes et al., 2021</v>
      </c>
      <c r="AD66" t="b">
        <f>NOT(IFERROR(Table1[[#This Row],[ref_short]]=Table1[[#This Row],[new_ref_short]],FALSE))</f>
        <v>1</v>
      </c>
    </row>
    <row r="67" spans="1:30" x14ac:dyDescent="0.3">
      <c r="A67" t="s">
        <v>8</v>
      </c>
      <c r="B67" t="s">
        <v>37</v>
      </c>
      <c r="H67" t="s">
        <v>261</v>
      </c>
      <c r="I67" t="s">
        <v>282</v>
      </c>
      <c r="J67" t="s">
        <v>358</v>
      </c>
      <c r="R67">
        <v>4.92</v>
      </c>
      <c r="S67">
        <v>1.45</v>
      </c>
      <c r="T67">
        <v>16.600000000000001</v>
      </c>
      <c r="W67" t="s">
        <v>634</v>
      </c>
      <c r="X67" t="s">
        <v>747</v>
      </c>
      <c r="Y67">
        <v>2013</v>
      </c>
      <c r="Z67" t="s">
        <v>890</v>
      </c>
      <c r="AA67" t="s">
        <v>986</v>
      </c>
      <c r="AB67" t="str">
        <f>IF(ISBLANK(Table1[[#This Row],[ref]]),NA(),_xlfn.XLOOKUP(Table1[[#This Row],[ref]],Crossref!U:U,Crossref!E:E,_xlfn.XLOOKUP(Table1[[#This Row],[ref_short]],Crossref!AO:AO,Crossref!E:E)))</f>
        <v>10.1016/j.prevetmed.2021.105358</v>
      </c>
      <c r="AC67" t="str">
        <f>IF(ISBLANK(Table1[[#This Row],[ref_short]]),NA(),_xlfn.XLOOKUP(Table1[[#This Row],[new_ref]],Crossref!E:E,Crossref!AO:AO,Table1[[#This Row],[ref_short]]))</f>
        <v>Hayes et al., 2021</v>
      </c>
      <c r="AD67" t="b">
        <f>NOT(IFERROR(Table1[[#This Row],[ref_short]]=Table1[[#This Row],[new_ref_short]],FALSE))</f>
        <v>1</v>
      </c>
    </row>
    <row r="68" spans="1:30" x14ac:dyDescent="0.3">
      <c r="A68" t="s">
        <v>8</v>
      </c>
      <c r="B68" t="s">
        <v>38</v>
      </c>
      <c r="H68" t="s">
        <v>261</v>
      </c>
      <c r="I68" t="s">
        <v>282</v>
      </c>
      <c r="J68" t="s">
        <v>358</v>
      </c>
      <c r="R68">
        <v>9.75</v>
      </c>
      <c r="S68">
        <v>0.76</v>
      </c>
      <c r="T68">
        <v>125</v>
      </c>
      <c r="W68" t="s">
        <v>634</v>
      </c>
      <c r="X68" t="s">
        <v>747</v>
      </c>
      <c r="Y68">
        <v>2013</v>
      </c>
      <c r="Z68" t="s">
        <v>890</v>
      </c>
      <c r="AA68" t="s">
        <v>986</v>
      </c>
      <c r="AB68" t="str">
        <f>IF(ISBLANK(Table1[[#This Row],[ref]]),NA(),_xlfn.XLOOKUP(Table1[[#This Row],[ref]],Crossref!U:U,Crossref!E:E,_xlfn.XLOOKUP(Table1[[#This Row],[ref_short]],Crossref!AO:AO,Crossref!E:E)))</f>
        <v>10.1016/j.prevetmed.2021.105358</v>
      </c>
      <c r="AC68" t="str">
        <f>IF(ISBLANK(Table1[[#This Row],[ref_short]]),NA(),_xlfn.XLOOKUP(Table1[[#This Row],[new_ref]],Crossref!E:E,Crossref!AO:AO,Table1[[#This Row],[ref_short]]))</f>
        <v>Hayes et al., 2021</v>
      </c>
      <c r="AD68" t="b">
        <f>NOT(IFERROR(Table1[[#This Row],[ref_short]]=Table1[[#This Row],[new_ref_short]],FALSE))</f>
        <v>1</v>
      </c>
    </row>
    <row r="69" spans="1:30" x14ac:dyDescent="0.3">
      <c r="A69" t="s">
        <v>8</v>
      </c>
      <c r="B69" t="s">
        <v>37</v>
      </c>
      <c r="H69" t="s">
        <v>261</v>
      </c>
      <c r="I69" t="s">
        <v>279</v>
      </c>
      <c r="J69" t="s">
        <v>358</v>
      </c>
      <c r="R69">
        <v>2.71</v>
      </c>
      <c r="S69">
        <v>1.32</v>
      </c>
      <c r="T69">
        <v>4.5599999999999996</v>
      </c>
      <c r="W69" t="s">
        <v>634</v>
      </c>
      <c r="X69" t="s">
        <v>738</v>
      </c>
      <c r="Y69">
        <v>2016</v>
      </c>
      <c r="Z69" t="s">
        <v>890</v>
      </c>
      <c r="AA69" t="s">
        <v>986</v>
      </c>
      <c r="AB69" t="str">
        <f>IF(ISBLANK(Table1[[#This Row],[ref]]),NA(),_xlfn.XLOOKUP(Table1[[#This Row],[ref]],Crossref!U:U,Crossref!E:E,_xlfn.XLOOKUP(Table1[[#This Row],[ref_short]],Crossref!AO:AO,Crossref!E:E)))</f>
        <v>10.1016/j.prevetmed.2021.105358</v>
      </c>
      <c r="AC69" t="str">
        <f>IF(ISBLANK(Table1[[#This Row],[ref_short]]),NA(),_xlfn.XLOOKUP(Table1[[#This Row],[new_ref]],Crossref!E:E,Crossref!AO:AO,Table1[[#This Row],[ref_short]]))</f>
        <v>Hayes et al., 2021</v>
      </c>
      <c r="AD69" t="b">
        <f>NOT(IFERROR(Table1[[#This Row],[ref_short]]=Table1[[#This Row],[new_ref_short]],FALSE))</f>
        <v>1</v>
      </c>
    </row>
    <row r="70" spans="1:30" x14ac:dyDescent="0.3">
      <c r="A70" t="s">
        <v>8</v>
      </c>
      <c r="B70" t="s">
        <v>38</v>
      </c>
      <c r="H70" t="s">
        <v>261</v>
      </c>
      <c r="I70" t="s">
        <v>279</v>
      </c>
      <c r="J70" t="s">
        <v>358</v>
      </c>
      <c r="R70">
        <v>4.99</v>
      </c>
      <c r="S70">
        <v>1.36</v>
      </c>
      <c r="T70">
        <v>10.130000000000001</v>
      </c>
      <c r="W70" t="s">
        <v>634</v>
      </c>
      <c r="X70" t="s">
        <v>738</v>
      </c>
      <c r="Y70">
        <v>2016</v>
      </c>
      <c r="Z70" t="s">
        <v>890</v>
      </c>
      <c r="AA70" t="s">
        <v>986</v>
      </c>
      <c r="AB70" t="str">
        <f>IF(ISBLANK(Table1[[#This Row],[ref]]),NA(),_xlfn.XLOOKUP(Table1[[#This Row],[ref]],Crossref!U:U,Crossref!E:E,_xlfn.XLOOKUP(Table1[[#This Row],[ref_short]],Crossref!AO:AO,Crossref!E:E)))</f>
        <v>10.1016/j.prevetmed.2021.105358</v>
      </c>
      <c r="AC70" t="str">
        <f>IF(ISBLANK(Table1[[#This Row],[ref_short]]),NA(),_xlfn.XLOOKUP(Table1[[#This Row],[new_ref]],Crossref!E:E,Crossref!AO:AO,Table1[[#This Row],[ref_short]]))</f>
        <v>Hayes et al., 2021</v>
      </c>
      <c r="AD70" t="b">
        <f>NOT(IFERROR(Table1[[#This Row],[ref_short]]=Table1[[#This Row],[new_ref_short]],FALSE))</f>
        <v>1</v>
      </c>
    </row>
    <row r="71" spans="1:30" x14ac:dyDescent="0.3">
      <c r="A71" t="s">
        <v>8</v>
      </c>
      <c r="H71" t="s">
        <v>261</v>
      </c>
      <c r="J71" t="s">
        <v>358</v>
      </c>
      <c r="R71">
        <v>24.1</v>
      </c>
      <c r="S71">
        <v>7.34</v>
      </c>
      <c r="T71">
        <v>54.2</v>
      </c>
      <c r="W71" t="s">
        <v>634</v>
      </c>
      <c r="X71" t="s">
        <v>748</v>
      </c>
      <c r="Y71">
        <v>2017</v>
      </c>
      <c r="Z71" t="s">
        <v>890</v>
      </c>
      <c r="AA71" t="s">
        <v>986</v>
      </c>
      <c r="AB71" t="str">
        <f>IF(ISBLANK(Table1[[#This Row],[ref]]),NA(),_xlfn.XLOOKUP(Table1[[#This Row],[ref]],Crossref!U:U,Crossref!E:E,_xlfn.XLOOKUP(Table1[[#This Row],[ref_short]],Crossref!AO:AO,Crossref!E:E)))</f>
        <v>10.1016/j.prevetmed.2021.105358</v>
      </c>
      <c r="AC71" t="str">
        <f>IF(ISBLANK(Table1[[#This Row],[ref_short]]),NA(),_xlfn.XLOOKUP(Table1[[#This Row],[new_ref]],Crossref!E:E,Crossref!AO:AO,Table1[[#This Row],[ref_short]]))</f>
        <v>Hayes et al., 2021</v>
      </c>
      <c r="AD71" t="b">
        <f>NOT(IFERROR(Table1[[#This Row],[ref_short]]=Table1[[#This Row],[new_ref_short]],FALSE))</f>
        <v>1</v>
      </c>
    </row>
    <row r="72" spans="1:30" x14ac:dyDescent="0.3">
      <c r="B72" t="s">
        <v>37</v>
      </c>
      <c r="H72" t="s">
        <v>261</v>
      </c>
      <c r="J72" t="s">
        <v>358</v>
      </c>
      <c r="R72">
        <v>1.66</v>
      </c>
      <c r="S72">
        <v>0.28000000000000003</v>
      </c>
      <c r="T72">
        <v>3.31</v>
      </c>
      <c r="W72" t="s">
        <v>634</v>
      </c>
      <c r="X72" t="s">
        <v>738</v>
      </c>
      <c r="Y72">
        <v>2016</v>
      </c>
      <c r="Z72" t="s">
        <v>890</v>
      </c>
      <c r="AA72" t="s">
        <v>986</v>
      </c>
      <c r="AB72" t="str">
        <f>IF(ISBLANK(Table1[[#This Row],[ref]]),NA(),_xlfn.XLOOKUP(Table1[[#This Row],[ref]],Crossref!U:U,Crossref!E:E,_xlfn.XLOOKUP(Table1[[#This Row],[ref_short]],Crossref!AO:AO,Crossref!E:E)))</f>
        <v>10.1016/j.prevetmed.2021.105358</v>
      </c>
      <c r="AC72" t="str">
        <f>IF(ISBLANK(Table1[[#This Row],[ref_short]]),NA(),_xlfn.XLOOKUP(Table1[[#This Row],[new_ref]],Crossref!E:E,Crossref!AO:AO,Table1[[#This Row],[ref_short]]))</f>
        <v>Hayes et al., 2021</v>
      </c>
      <c r="AD72" t="b">
        <f>NOT(IFERROR(Table1[[#This Row],[ref_short]]=Table1[[#This Row],[new_ref_short]],FALSE))</f>
        <v>1</v>
      </c>
    </row>
    <row r="73" spans="1:30" x14ac:dyDescent="0.3">
      <c r="A73" t="s">
        <v>8</v>
      </c>
      <c r="B73" t="s">
        <v>38</v>
      </c>
      <c r="H73" t="s">
        <v>261</v>
      </c>
      <c r="J73" t="s">
        <v>358</v>
      </c>
      <c r="R73">
        <v>3.07</v>
      </c>
      <c r="S73">
        <v>0.37</v>
      </c>
      <c r="T73">
        <v>6.97</v>
      </c>
      <c r="W73" t="s">
        <v>634</v>
      </c>
      <c r="X73" t="s">
        <v>738</v>
      </c>
      <c r="Y73">
        <v>2016</v>
      </c>
      <c r="Z73" t="s">
        <v>890</v>
      </c>
      <c r="AA73" t="s">
        <v>986</v>
      </c>
      <c r="AB73" t="str">
        <f>IF(ISBLANK(Table1[[#This Row],[ref]]),NA(),_xlfn.XLOOKUP(Table1[[#This Row],[ref]],Crossref!U:U,Crossref!E:E,_xlfn.XLOOKUP(Table1[[#This Row],[ref_short]],Crossref!AO:AO,Crossref!E:E)))</f>
        <v>10.1016/j.prevetmed.2021.105358</v>
      </c>
      <c r="AC73" t="str">
        <f>IF(ISBLANK(Table1[[#This Row],[ref_short]]),NA(),_xlfn.XLOOKUP(Table1[[#This Row],[new_ref]],Crossref!E:E,Crossref!AO:AO,Table1[[#This Row],[ref_short]]))</f>
        <v>Hayes et al., 2021</v>
      </c>
      <c r="AD73" t="b">
        <f>NOT(IFERROR(Table1[[#This Row],[ref_short]]=Table1[[#This Row],[new_ref_short]],FALSE))</f>
        <v>1</v>
      </c>
    </row>
    <row r="74" spans="1:30" x14ac:dyDescent="0.3">
      <c r="A74" t="s">
        <v>8</v>
      </c>
      <c r="H74" t="s">
        <v>261</v>
      </c>
      <c r="J74" t="s">
        <v>358</v>
      </c>
      <c r="R74">
        <v>9.17</v>
      </c>
      <c r="S74">
        <v>2.67</v>
      </c>
      <c r="T74">
        <v>19.2</v>
      </c>
      <c r="W74" t="s">
        <v>634</v>
      </c>
      <c r="X74" t="s">
        <v>748</v>
      </c>
      <c r="Y74">
        <v>2017</v>
      </c>
      <c r="Z74" t="s">
        <v>890</v>
      </c>
      <c r="AA74" t="s">
        <v>986</v>
      </c>
      <c r="AB74" t="str">
        <f>IF(ISBLANK(Table1[[#This Row],[ref]]),NA(),_xlfn.XLOOKUP(Table1[[#This Row],[ref]],Crossref!U:U,Crossref!E:E,_xlfn.XLOOKUP(Table1[[#This Row],[ref_short]],Crossref!AO:AO,Crossref!E:E)))</f>
        <v>10.1016/j.prevetmed.2021.105358</v>
      </c>
      <c r="AC74" t="str">
        <f>IF(ISBLANK(Table1[[#This Row],[ref_short]]),NA(),_xlfn.XLOOKUP(Table1[[#This Row],[new_ref]],Crossref!E:E,Crossref!AO:AO,Table1[[#This Row],[ref_short]]))</f>
        <v>Hayes et al., 2021</v>
      </c>
      <c r="AD74" t="b">
        <f>NOT(IFERROR(Table1[[#This Row],[ref_short]]=Table1[[#This Row],[new_ref_short]],FALSE))</f>
        <v>1</v>
      </c>
    </row>
    <row r="75" spans="1:30" x14ac:dyDescent="0.3">
      <c r="A75" t="s">
        <v>8</v>
      </c>
      <c r="H75" t="s">
        <v>261</v>
      </c>
      <c r="J75" t="s">
        <v>358</v>
      </c>
      <c r="R75">
        <v>8</v>
      </c>
      <c r="W75" t="s">
        <v>634</v>
      </c>
      <c r="X75" t="s">
        <v>749</v>
      </c>
      <c r="Y75">
        <v>2011</v>
      </c>
      <c r="Z75" t="s">
        <v>890</v>
      </c>
      <c r="AA75" t="s">
        <v>986</v>
      </c>
      <c r="AB75" t="str">
        <f>IF(ISBLANK(Table1[[#This Row],[ref]]),NA(),_xlfn.XLOOKUP(Table1[[#This Row],[ref]],Crossref!U:U,Crossref!E:E,_xlfn.XLOOKUP(Table1[[#This Row],[ref_short]],Crossref!AO:AO,Crossref!E:E)))</f>
        <v>10.1016/j.prevetmed.2021.105358</v>
      </c>
      <c r="AC75" t="str">
        <f>IF(ISBLANK(Table1[[#This Row],[ref_short]]),NA(),_xlfn.XLOOKUP(Table1[[#This Row],[new_ref]],Crossref!E:E,Crossref!AO:AO,Table1[[#This Row],[ref_short]]))</f>
        <v>Hayes et al., 2021</v>
      </c>
      <c r="AD75" t="b">
        <f>NOT(IFERROR(Table1[[#This Row],[ref_short]]=Table1[[#This Row],[new_ref_short]],FALSE))</f>
        <v>1</v>
      </c>
    </row>
    <row r="76" spans="1:30" x14ac:dyDescent="0.3">
      <c r="A76" t="s">
        <v>8</v>
      </c>
      <c r="H76" t="s">
        <v>261</v>
      </c>
      <c r="J76" t="s">
        <v>358</v>
      </c>
      <c r="R76">
        <v>11</v>
      </c>
      <c r="W76" t="s">
        <v>634</v>
      </c>
      <c r="X76" t="s">
        <v>749</v>
      </c>
      <c r="Y76">
        <v>2011</v>
      </c>
      <c r="Z76" t="s">
        <v>890</v>
      </c>
      <c r="AA76" t="s">
        <v>986</v>
      </c>
      <c r="AB76" t="str">
        <f>IF(ISBLANK(Table1[[#This Row],[ref]]),NA(),_xlfn.XLOOKUP(Table1[[#This Row],[ref]],Crossref!U:U,Crossref!E:E,_xlfn.XLOOKUP(Table1[[#This Row],[ref_short]],Crossref!AO:AO,Crossref!E:E)))</f>
        <v>10.1016/j.prevetmed.2021.105358</v>
      </c>
      <c r="AC76" t="str">
        <f>IF(ISBLANK(Table1[[#This Row],[ref_short]]),NA(),_xlfn.XLOOKUP(Table1[[#This Row],[new_ref]],Crossref!E:E,Crossref!AO:AO,Table1[[#This Row],[ref_short]]))</f>
        <v>Hayes et al., 2021</v>
      </c>
      <c r="AD76" t="b">
        <f>NOT(IFERROR(Table1[[#This Row],[ref_short]]=Table1[[#This Row],[new_ref_short]],FALSE))</f>
        <v>1</v>
      </c>
    </row>
    <row r="77" spans="1:30" x14ac:dyDescent="0.3">
      <c r="H77" t="s">
        <v>261</v>
      </c>
      <c r="R77">
        <v>2</v>
      </c>
      <c r="W77" t="s">
        <v>634</v>
      </c>
      <c r="X77" t="s">
        <v>749</v>
      </c>
      <c r="Y77">
        <v>2011</v>
      </c>
      <c r="Z77" t="s">
        <v>890</v>
      </c>
      <c r="AA77" t="s">
        <v>986</v>
      </c>
      <c r="AB77" t="str">
        <f>IF(ISBLANK(Table1[[#This Row],[ref]]),NA(),_xlfn.XLOOKUP(Table1[[#This Row],[ref]],Crossref!U:U,Crossref!E:E,_xlfn.XLOOKUP(Table1[[#This Row],[ref_short]],Crossref!AO:AO,Crossref!E:E)))</f>
        <v>10.1016/j.prevetmed.2021.105358</v>
      </c>
      <c r="AC77" t="str">
        <f>IF(ISBLANK(Table1[[#This Row],[ref_short]]),NA(),_xlfn.XLOOKUP(Table1[[#This Row],[new_ref]],Crossref!E:E,Crossref!AO:AO,Table1[[#This Row],[ref_short]]))</f>
        <v>Hayes et al., 2021</v>
      </c>
      <c r="AD77" t="b">
        <f>NOT(IFERROR(Table1[[#This Row],[ref_short]]=Table1[[#This Row],[new_ref_short]],FALSE))</f>
        <v>1</v>
      </c>
    </row>
    <row r="78" spans="1:30" x14ac:dyDescent="0.3">
      <c r="A78" t="s">
        <v>8</v>
      </c>
      <c r="H78" t="s">
        <v>261</v>
      </c>
      <c r="J78" t="s">
        <v>358</v>
      </c>
      <c r="R78">
        <v>3</v>
      </c>
      <c r="W78" t="s">
        <v>634</v>
      </c>
      <c r="X78" t="s">
        <v>749</v>
      </c>
      <c r="Y78">
        <v>2011</v>
      </c>
      <c r="Z78" t="s">
        <v>890</v>
      </c>
      <c r="AA78" t="s">
        <v>986</v>
      </c>
      <c r="AB78" t="str">
        <f>IF(ISBLANK(Table1[[#This Row],[ref]]),NA(),_xlfn.XLOOKUP(Table1[[#This Row],[ref]],Crossref!U:U,Crossref!E:E,_xlfn.XLOOKUP(Table1[[#This Row],[ref_short]],Crossref!AO:AO,Crossref!E:E)))</f>
        <v>10.1016/j.prevetmed.2021.105358</v>
      </c>
      <c r="AC78" t="str">
        <f>IF(ISBLANK(Table1[[#This Row],[ref_short]]),NA(),_xlfn.XLOOKUP(Table1[[#This Row],[new_ref]],Crossref!E:E,Crossref!AO:AO,Table1[[#This Row],[ref_short]]))</f>
        <v>Hayes et al., 2021</v>
      </c>
      <c r="AD78" t="b">
        <f>NOT(IFERROR(Table1[[#This Row],[ref_short]]=Table1[[#This Row],[new_ref_short]],FALSE))</f>
        <v>1</v>
      </c>
    </row>
    <row r="79" spans="1:30" x14ac:dyDescent="0.3">
      <c r="A79" t="s">
        <v>8</v>
      </c>
      <c r="H79" t="s">
        <v>261</v>
      </c>
      <c r="I79" t="s">
        <v>283</v>
      </c>
      <c r="J79" t="s">
        <v>359</v>
      </c>
      <c r="R79">
        <v>6.1</v>
      </c>
      <c r="S79">
        <v>0.6</v>
      </c>
      <c r="T79">
        <v>14.5</v>
      </c>
      <c r="W79" t="s">
        <v>634</v>
      </c>
      <c r="X79" t="s">
        <v>750</v>
      </c>
      <c r="Y79">
        <v>2015</v>
      </c>
      <c r="Z79" t="s">
        <v>890</v>
      </c>
      <c r="AA79" t="s">
        <v>986</v>
      </c>
      <c r="AB79" t="str">
        <f>IF(ISBLANK(Table1[[#This Row],[ref]]),NA(),_xlfn.XLOOKUP(Table1[[#This Row],[ref]],Crossref!U:U,Crossref!E:E,_xlfn.XLOOKUP(Table1[[#This Row],[ref_short]],Crossref!AO:AO,Crossref!E:E)))</f>
        <v>10.1016/j.prevetmed.2021.105358</v>
      </c>
      <c r="AC79" t="str">
        <f>IF(ISBLANK(Table1[[#This Row],[ref_short]]),NA(),_xlfn.XLOOKUP(Table1[[#This Row],[new_ref]],Crossref!E:E,Crossref!AO:AO,Table1[[#This Row],[ref_short]]))</f>
        <v>Hayes et al., 2021</v>
      </c>
      <c r="AD79" t="b">
        <f>NOT(IFERROR(Table1[[#This Row],[ref_short]]=Table1[[#This Row],[new_ref_short]],FALSE))</f>
        <v>1</v>
      </c>
    </row>
    <row r="80" spans="1:30" x14ac:dyDescent="0.3">
      <c r="A80" t="s">
        <v>8</v>
      </c>
      <c r="H80" t="s">
        <v>261</v>
      </c>
      <c r="J80" t="s">
        <v>360</v>
      </c>
      <c r="R80">
        <v>5</v>
      </c>
      <c r="S80">
        <v>1.4</v>
      </c>
      <c r="T80">
        <v>10.7</v>
      </c>
      <c r="W80" t="s">
        <v>634</v>
      </c>
      <c r="X80" t="s">
        <v>750</v>
      </c>
      <c r="Y80">
        <v>2015</v>
      </c>
      <c r="Z80" t="s">
        <v>890</v>
      </c>
      <c r="AA80" t="s">
        <v>986</v>
      </c>
      <c r="AB80" t="str">
        <f>IF(ISBLANK(Table1[[#This Row],[ref]]),NA(),_xlfn.XLOOKUP(Table1[[#This Row],[ref]],Crossref!U:U,Crossref!E:E,_xlfn.XLOOKUP(Table1[[#This Row],[ref_short]],Crossref!AO:AO,Crossref!E:E)))</f>
        <v>10.1016/j.prevetmed.2021.105358</v>
      </c>
      <c r="AC80" t="str">
        <f>IF(ISBLANK(Table1[[#This Row],[ref_short]]),NA(),_xlfn.XLOOKUP(Table1[[#This Row],[new_ref]],Crossref!E:E,Crossref!AO:AO,Table1[[#This Row],[ref_short]]))</f>
        <v>Hayes et al., 2021</v>
      </c>
      <c r="AD80" t="b">
        <f>NOT(IFERROR(Table1[[#This Row],[ref_short]]=Table1[[#This Row],[new_ref_short]],FALSE))</f>
        <v>1</v>
      </c>
    </row>
    <row r="81" spans="1:30" x14ac:dyDescent="0.3">
      <c r="A81" t="s">
        <v>8</v>
      </c>
      <c r="H81" t="s">
        <v>261</v>
      </c>
      <c r="J81" t="s">
        <v>360</v>
      </c>
      <c r="R81">
        <v>0.5</v>
      </c>
      <c r="S81">
        <v>0.1</v>
      </c>
      <c r="T81">
        <v>1.3</v>
      </c>
      <c r="W81" t="s">
        <v>634</v>
      </c>
      <c r="X81" t="s">
        <v>750</v>
      </c>
      <c r="Y81">
        <v>2015</v>
      </c>
      <c r="Z81" t="s">
        <v>890</v>
      </c>
      <c r="AA81" t="s">
        <v>986</v>
      </c>
      <c r="AB81" t="str">
        <f>IF(ISBLANK(Table1[[#This Row],[ref]]),NA(),_xlfn.XLOOKUP(Table1[[#This Row],[ref]],Crossref!U:U,Crossref!E:E,_xlfn.XLOOKUP(Table1[[#This Row],[ref_short]],Crossref!AO:AO,Crossref!E:E)))</f>
        <v>10.1016/j.prevetmed.2021.105358</v>
      </c>
      <c r="AC81" t="str">
        <f>IF(ISBLANK(Table1[[#This Row],[ref_short]]),NA(),_xlfn.XLOOKUP(Table1[[#This Row],[new_ref]],Crossref!E:E,Crossref!AO:AO,Table1[[#This Row],[ref_short]]))</f>
        <v>Hayes et al., 2021</v>
      </c>
      <c r="AD81" t="b">
        <f>NOT(IFERROR(Table1[[#This Row],[ref_short]]=Table1[[#This Row],[new_ref_short]],FALSE))</f>
        <v>1</v>
      </c>
    </row>
    <row r="82" spans="1:30" x14ac:dyDescent="0.3">
      <c r="A82" t="s">
        <v>8</v>
      </c>
      <c r="H82" t="s">
        <v>261</v>
      </c>
      <c r="I82" t="s">
        <v>284</v>
      </c>
      <c r="J82" t="s">
        <v>358</v>
      </c>
      <c r="R82">
        <v>1.77</v>
      </c>
      <c r="S82">
        <v>1.74</v>
      </c>
      <c r="T82">
        <v>1.81</v>
      </c>
      <c r="W82" t="s">
        <v>634</v>
      </c>
      <c r="X82" t="s">
        <v>751</v>
      </c>
      <c r="Y82">
        <v>2015</v>
      </c>
      <c r="Z82" t="s">
        <v>890</v>
      </c>
      <c r="AA82" t="s">
        <v>986</v>
      </c>
      <c r="AB82" t="str">
        <f>IF(ISBLANK(Table1[[#This Row],[ref]]),NA(),_xlfn.XLOOKUP(Table1[[#This Row],[ref]],Crossref!U:U,Crossref!E:E,_xlfn.XLOOKUP(Table1[[#This Row],[ref_short]],Crossref!AO:AO,Crossref!E:E)))</f>
        <v>10.1016/j.prevetmed.2021.105358</v>
      </c>
      <c r="AC82" t="str">
        <f>IF(ISBLANK(Table1[[#This Row],[ref_short]]),NA(),_xlfn.XLOOKUP(Table1[[#This Row],[new_ref]],Crossref!E:E,Crossref!AO:AO,Table1[[#This Row],[ref_short]]))</f>
        <v>Hayes et al., 2021</v>
      </c>
      <c r="AD82" t="b">
        <f>NOT(IFERROR(Table1[[#This Row],[ref_short]]=Table1[[#This Row],[new_ref_short]],FALSE))</f>
        <v>1</v>
      </c>
    </row>
    <row r="83" spans="1:30" x14ac:dyDescent="0.3">
      <c r="A83" t="s">
        <v>8</v>
      </c>
      <c r="H83" t="s">
        <v>261</v>
      </c>
      <c r="J83" t="s">
        <v>358</v>
      </c>
      <c r="R83">
        <v>1.58</v>
      </c>
      <c r="W83" t="s">
        <v>634</v>
      </c>
      <c r="X83" t="s">
        <v>751</v>
      </c>
      <c r="Y83">
        <v>2015</v>
      </c>
      <c r="Z83" t="s">
        <v>890</v>
      </c>
      <c r="AA83" t="s">
        <v>986</v>
      </c>
      <c r="AB83" t="str">
        <f>IF(ISBLANK(Table1[[#This Row],[ref]]),NA(),_xlfn.XLOOKUP(Table1[[#This Row],[ref]],Crossref!U:U,Crossref!E:E,_xlfn.XLOOKUP(Table1[[#This Row],[ref_short]],Crossref!AO:AO,Crossref!E:E)))</f>
        <v>10.1016/j.prevetmed.2021.105358</v>
      </c>
      <c r="AC83" t="str">
        <f>IF(ISBLANK(Table1[[#This Row],[ref_short]]),NA(),_xlfn.XLOOKUP(Table1[[#This Row],[new_ref]],Crossref!E:E,Crossref!AO:AO,Table1[[#This Row],[ref_short]]))</f>
        <v>Hayes et al., 2021</v>
      </c>
      <c r="AD83" t="b">
        <f>NOT(IFERROR(Table1[[#This Row],[ref_short]]=Table1[[#This Row],[new_ref_short]],FALSE))</f>
        <v>1</v>
      </c>
    </row>
    <row r="84" spans="1:30" x14ac:dyDescent="0.3">
      <c r="A84" t="s">
        <v>8</v>
      </c>
      <c r="H84" t="s">
        <v>261</v>
      </c>
      <c r="J84" t="s">
        <v>358</v>
      </c>
      <c r="R84">
        <v>1.9</v>
      </c>
      <c r="S84">
        <v>1.87</v>
      </c>
      <c r="T84">
        <v>1.94</v>
      </c>
      <c r="W84" t="s">
        <v>634</v>
      </c>
      <c r="X84" t="s">
        <v>751</v>
      </c>
      <c r="Y84">
        <v>2015</v>
      </c>
      <c r="Z84" t="s">
        <v>890</v>
      </c>
      <c r="AA84" t="s">
        <v>986</v>
      </c>
      <c r="AB84" t="str">
        <f>IF(ISBLANK(Table1[[#This Row],[ref]]),NA(),_xlfn.XLOOKUP(Table1[[#This Row],[ref]],Crossref!U:U,Crossref!E:E,_xlfn.XLOOKUP(Table1[[#This Row],[ref_short]],Crossref!AO:AO,Crossref!E:E)))</f>
        <v>10.1016/j.prevetmed.2021.105358</v>
      </c>
      <c r="AC84" t="str">
        <f>IF(ISBLANK(Table1[[#This Row],[ref_short]]),NA(),_xlfn.XLOOKUP(Table1[[#This Row],[new_ref]],Crossref!E:E,Crossref!AO:AO,Table1[[#This Row],[ref_short]]))</f>
        <v>Hayes et al., 2021</v>
      </c>
      <c r="AD84" t="b">
        <f>NOT(IFERROR(Table1[[#This Row],[ref_short]]=Table1[[#This Row],[new_ref_short]],FALSE))</f>
        <v>1</v>
      </c>
    </row>
    <row r="85" spans="1:30" x14ac:dyDescent="0.3">
      <c r="A85" t="s">
        <v>7</v>
      </c>
      <c r="H85" t="s">
        <v>261</v>
      </c>
      <c r="I85" t="s">
        <v>280</v>
      </c>
      <c r="J85" t="s">
        <v>359</v>
      </c>
      <c r="R85">
        <v>0.5</v>
      </c>
      <c r="W85" t="s">
        <v>634</v>
      </c>
      <c r="X85" t="s">
        <v>746</v>
      </c>
      <c r="Y85">
        <v>2020</v>
      </c>
      <c r="Z85" t="s">
        <v>890</v>
      </c>
      <c r="AA85" t="s">
        <v>986</v>
      </c>
      <c r="AB85" t="str">
        <f>IF(ISBLANK(Table1[[#This Row],[ref]]),NA(),_xlfn.XLOOKUP(Table1[[#This Row],[ref]],Crossref!U:U,Crossref!E:E,_xlfn.XLOOKUP(Table1[[#This Row],[ref_short]],Crossref!AO:AO,Crossref!E:E)))</f>
        <v>10.1016/j.prevetmed.2021.105358</v>
      </c>
      <c r="AC85" t="str">
        <f>IF(ISBLANK(Table1[[#This Row],[ref_short]]),NA(),_xlfn.XLOOKUP(Table1[[#This Row],[new_ref]],Crossref!E:E,Crossref!AO:AO,Table1[[#This Row],[ref_short]]))</f>
        <v>Hayes et al., 2021</v>
      </c>
      <c r="AD85" t="b">
        <f>NOT(IFERROR(Table1[[#This Row],[ref_short]]=Table1[[#This Row],[new_ref_short]],FALSE))</f>
        <v>1</v>
      </c>
    </row>
    <row r="86" spans="1:30" x14ac:dyDescent="0.3">
      <c r="A86" t="s">
        <v>7</v>
      </c>
      <c r="H86" t="s">
        <v>261</v>
      </c>
      <c r="I86" t="s">
        <v>281</v>
      </c>
      <c r="J86" t="s">
        <v>358</v>
      </c>
      <c r="R86">
        <v>2.79</v>
      </c>
      <c r="S86">
        <v>1.57</v>
      </c>
      <c r="T86">
        <v>4.95</v>
      </c>
      <c r="W86" t="s">
        <v>634</v>
      </c>
      <c r="X86" t="s">
        <v>747</v>
      </c>
      <c r="Y86">
        <v>2013</v>
      </c>
      <c r="Z86" t="s">
        <v>890</v>
      </c>
      <c r="AA86" t="s">
        <v>986</v>
      </c>
      <c r="AB86" t="str">
        <f>IF(ISBLANK(Table1[[#This Row],[ref]]),NA(),_xlfn.XLOOKUP(Table1[[#This Row],[ref]],Crossref!U:U,Crossref!E:E,_xlfn.XLOOKUP(Table1[[#This Row],[ref_short]],Crossref!AO:AO,Crossref!E:E)))</f>
        <v>10.1016/j.prevetmed.2021.105358</v>
      </c>
      <c r="AC86" t="str">
        <f>IF(ISBLANK(Table1[[#This Row],[ref_short]]),NA(),_xlfn.XLOOKUP(Table1[[#This Row],[new_ref]],Crossref!E:E,Crossref!AO:AO,Table1[[#This Row],[ref_short]]))</f>
        <v>Hayes et al., 2021</v>
      </c>
      <c r="AD86" t="b">
        <f>NOT(IFERROR(Table1[[#This Row],[ref_short]]=Table1[[#This Row],[new_ref_short]],FALSE))</f>
        <v>1</v>
      </c>
    </row>
    <row r="87" spans="1:30" x14ac:dyDescent="0.3">
      <c r="A87" t="s">
        <v>7</v>
      </c>
      <c r="H87" t="s">
        <v>261</v>
      </c>
      <c r="I87" t="s">
        <v>282</v>
      </c>
      <c r="J87" t="s">
        <v>358</v>
      </c>
      <c r="R87">
        <v>0.92</v>
      </c>
      <c r="S87">
        <v>0.44</v>
      </c>
      <c r="T87">
        <v>1.92</v>
      </c>
      <c r="W87" t="s">
        <v>634</v>
      </c>
      <c r="X87" t="s">
        <v>747</v>
      </c>
      <c r="Y87">
        <v>2013</v>
      </c>
      <c r="Z87" t="s">
        <v>890</v>
      </c>
      <c r="AA87" t="s">
        <v>986</v>
      </c>
      <c r="AB87" t="str">
        <f>IF(ISBLANK(Table1[[#This Row],[ref]]),NA(),_xlfn.XLOOKUP(Table1[[#This Row],[ref]],Crossref!U:U,Crossref!E:E,_xlfn.XLOOKUP(Table1[[#This Row],[ref_short]],Crossref!AO:AO,Crossref!E:E)))</f>
        <v>10.1016/j.prevetmed.2021.105358</v>
      </c>
      <c r="AC87" t="str">
        <f>IF(ISBLANK(Table1[[#This Row],[ref_short]]),NA(),_xlfn.XLOOKUP(Table1[[#This Row],[new_ref]],Crossref!E:E,Crossref!AO:AO,Table1[[#This Row],[ref_short]]))</f>
        <v>Hayes et al., 2021</v>
      </c>
      <c r="AD87" t="b">
        <f>NOT(IFERROR(Table1[[#This Row],[ref_short]]=Table1[[#This Row],[new_ref_short]],FALSE))</f>
        <v>1</v>
      </c>
    </row>
    <row r="88" spans="1:30" x14ac:dyDescent="0.3">
      <c r="A88" t="s">
        <v>7</v>
      </c>
      <c r="H88" t="s">
        <v>261</v>
      </c>
      <c r="I88" t="s">
        <v>279</v>
      </c>
      <c r="J88" t="s">
        <v>358</v>
      </c>
      <c r="R88">
        <v>0.62</v>
      </c>
      <c r="S88">
        <v>0.32</v>
      </c>
      <c r="T88">
        <v>0.91</v>
      </c>
      <c r="W88" t="s">
        <v>634</v>
      </c>
      <c r="X88" t="s">
        <v>738</v>
      </c>
      <c r="Y88">
        <v>2016</v>
      </c>
      <c r="Z88" t="s">
        <v>890</v>
      </c>
      <c r="AA88" t="s">
        <v>986</v>
      </c>
      <c r="AB88" t="str">
        <f>IF(ISBLANK(Table1[[#This Row],[ref]]),NA(),_xlfn.XLOOKUP(Table1[[#This Row],[ref]],Crossref!U:U,Crossref!E:E,_xlfn.XLOOKUP(Table1[[#This Row],[ref_short]],Crossref!AO:AO,Crossref!E:E)))</f>
        <v>10.1016/j.prevetmed.2021.105358</v>
      </c>
      <c r="AC88" t="str">
        <f>IF(ISBLANK(Table1[[#This Row],[ref_short]]),NA(),_xlfn.XLOOKUP(Table1[[#This Row],[new_ref]],Crossref!E:E,Crossref!AO:AO,Table1[[#This Row],[ref_short]]))</f>
        <v>Hayes et al., 2021</v>
      </c>
      <c r="AD88" t="b">
        <f>NOT(IFERROR(Table1[[#This Row],[ref_short]]=Table1[[#This Row],[new_ref_short]],FALSE))</f>
        <v>1</v>
      </c>
    </row>
    <row r="89" spans="1:30" x14ac:dyDescent="0.3">
      <c r="A89" t="s">
        <v>7</v>
      </c>
      <c r="H89" t="s">
        <v>261</v>
      </c>
      <c r="J89" t="s">
        <v>358</v>
      </c>
      <c r="R89">
        <v>2.62</v>
      </c>
      <c r="S89">
        <v>0.96</v>
      </c>
      <c r="T89">
        <v>5.61</v>
      </c>
      <c r="W89" t="s">
        <v>634</v>
      </c>
      <c r="X89" t="s">
        <v>748</v>
      </c>
      <c r="Y89">
        <v>2017</v>
      </c>
      <c r="Z89" t="s">
        <v>890</v>
      </c>
      <c r="AA89" t="s">
        <v>986</v>
      </c>
      <c r="AB89" t="str">
        <f>IF(ISBLANK(Table1[[#This Row],[ref]]),NA(),_xlfn.XLOOKUP(Table1[[#This Row],[ref]],Crossref!U:U,Crossref!E:E,_xlfn.XLOOKUP(Table1[[#This Row],[ref_short]],Crossref!AO:AO,Crossref!E:E)))</f>
        <v>10.1016/j.prevetmed.2021.105358</v>
      </c>
      <c r="AC89" t="str">
        <f>IF(ISBLANK(Table1[[#This Row],[ref_short]]),NA(),_xlfn.XLOOKUP(Table1[[#This Row],[new_ref]],Crossref!E:E,Crossref!AO:AO,Table1[[#This Row],[ref_short]]))</f>
        <v>Hayes et al., 2021</v>
      </c>
      <c r="AD89" t="b">
        <f>NOT(IFERROR(Table1[[#This Row],[ref_short]]=Table1[[#This Row],[new_ref_short]],FALSE))</f>
        <v>1</v>
      </c>
    </row>
    <row r="90" spans="1:30" x14ac:dyDescent="0.3">
      <c r="A90" t="s">
        <v>7</v>
      </c>
      <c r="H90" t="s">
        <v>261</v>
      </c>
      <c r="J90" t="s">
        <v>358</v>
      </c>
      <c r="R90">
        <v>1</v>
      </c>
      <c r="S90">
        <v>0.56000000000000005</v>
      </c>
      <c r="T90">
        <v>1.69</v>
      </c>
      <c r="W90" t="s">
        <v>634</v>
      </c>
      <c r="X90" t="s">
        <v>752</v>
      </c>
      <c r="Y90">
        <v>2016</v>
      </c>
      <c r="Z90" t="s">
        <v>890</v>
      </c>
      <c r="AA90" t="s">
        <v>986</v>
      </c>
      <c r="AB90" t="str">
        <f>IF(ISBLANK(Table1[[#This Row],[ref]]),NA(),_xlfn.XLOOKUP(Table1[[#This Row],[ref]],Crossref!U:U,Crossref!E:E,_xlfn.XLOOKUP(Table1[[#This Row],[ref_short]],Crossref!AO:AO,Crossref!E:E)))</f>
        <v>10.1016/j.prevetmed.2021.105358</v>
      </c>
      <c r="AC90" t="str">
        <f>IF(ISBLANK(Table1[[#This Row],[ref_short]]),NA(),_xlfn.XLOOKUP(Table1[[#This Row],[new_ref]],Crossref!E:E,Crossref!AO:AO,Table1[[#This Row],[ref_short]]))</f>
        <v>Hayes et al., 2021</v>
      </c>
      <c r="AD90" t="b">
        <f>NOT(IFERROR(Table1[[#This Row],[ref_short]]=Table1[[#This Row],[new_ref_short]],FALSE))</f>
        <v>1</v>
      </c>
    </row>
    <row r="91" spans="1:30" x14ac:dyDescent="0.3">
      <c r="A91" t="s">
        <v>7</v>
      </c>
      <c r="H91" t="s">
        <v>261</v>
      </c>
      <c r="J91" t="s">
        <v>358</v>
      </c>
      <c r="R91">
        <v>0.38</v>
      </c>
      <c r="S91">
        <v>0.06</v>
      </c>
      <c r="T91">
        <v>0.7</v>
      </c>
      <c r="W91" t="s">
        <v>634</v>
      </c>
      <c r="X91" t="s">
        <v>738</v>
      </c>
      <c r="Y91">
        <v>2016</v>
      </c>
      <c r="Z91" t="s">
        <v>890</v>
      </c>
      <c r="AA91" t="s">
        <v>986</v>
      </c>
      <c r="AB91" t="str">
        <f>IF(ISBLANK(Table1[[#This Row],[ref]]),NA(),_xlfn.XLOOKUP(Table1[[#This Row],[ref]],Crossref!U:U,Crossref!E:E,_xlfn.XLOOKUP(Table1[[#This Row],[ref_short]],Crossref!AO:AO,Crossref!E:E)))</f>
        <v>10.1016/j.prevetmed.2021.105358</v>
      </c>
      <c r="AC91" t="str">
        <f>IF(ISBLANK(Table1[[#This Row],[ref_short]]),NA(),_xlfn.XLOOKUP(Table1[[#This Row],[new_ref]],Crossref!E:E,Crossref!AO:AO,Table1[[#This Row],[ref_short]]))</f>
        <v>Hayes et al., 2021</v>
      </c>
      <c r="AD91" t="b">
        <f>NOT(IFERROR(Table1[[#This Row],[ref_short]]=Table1[[#This Row],[new_ref_short]],FALSE))</f>
        <v>1</v>
      </c>
    </row>
    <row r="92" spans="1:30" x14ac:dyDescent="0.3">
      <c r="A92" t="s">
        <v>7</v>
      </c>
      <c r="H92" t="s">
        <v>261</v>
      </c>
      <c r="J92" t="s">
        <v>358</v>
      </c>
      <c r="R92">
        <v>0.99</v>
      </c>
      <c r="S92">
        <v>0.31</v>
      </c>
      <c r="T92">
        <v>1.98</v>
      </c>
      <c r="W92" t="s">
        <v>634</v>
      </c>
      <c r="X92" t="s">
        <v>748</v>
      </c>
      <c r="Y92">
        <v>2017</v>
      </c>
      <c r="Z92" t="s">
        <v>890</v>
      </c>
      <c r="AA92" t="s">
        <v>986</v>
      </c>
      <c r="AB92" t="str">
        <f>IF(ISBLANK(Table1[[#This Row],[ref]]),NA(),_xlfn.XLOOKUP(Table1[[#This Row],[ref]],Crossref!U:U,Crossref!E:E,_xlfn.XLOOKUP(Table1[[#This Row],[ref_short]],Crossref!AO:AO,Crossref!E:E)))</f>
        <v>10.1016/j.prevetmed.2021.105358</v>
      </c>
      <c r="AC92" t="str">
        <f>IF(ISBLANK(Table1[[#This Row],[ref_short]]),NA(),_xlfn.XLOOKUP(Table1[[#This Row],[new_ref]],Crossref!E:E,Crossref!AO:AO,Table1[[#This Row],[ref_short]]))</f>
        <v>Hayes et al., 2021</v>
      </c>
      <c r="AD92" t="b">
        <f>NOT(IFERROR(Table1[[#This Row],[ref_short]]=Table1[[#This Row],[new_ref_short]],FALSE))</f>
        <v>1</v>
      </c>
    </row>
    <row r="93" spans="1:30" x14ac:dyDescent="0.3">
      <c r="A93" t="s">
        <v>7</v>
      </c>
      <c r="H93" t="s">
        <v>261</v>
      </c>
      <c r="J93" t="s">
        <v>358</v>
      </c>
      <c r="R93">
        <v>0.46</v>
      </c>
      <c r="S93">
        <v>0.16</v>
      </c>
      <c r="T93">
        <v>1.06</v>
      </c>
      <c r="W93" t="s">
        <v>634</v>
      </c>
      <c r="X93" t="s">
        <v>752</v>
      </c>
      <c r="Y93">
        <v>2016</v>
      </c>
      <c r="Z93" t="s">
        <v>890</v>
      </c>
      <c r="AA93" t="s">
        <v>986</v>
      </c>
      <c r="AB93" t="str">
        <f>IF(ISBLANK(Table1[[#This Row],[ref]]),NA(),_xlfn.XLOOKUP(Table1[[#This Row],[ref]],Crossref!U:U,Crossref!E:E,_xlfn.XLOOKUP(Table1[[#This Row],[ref_short]],Crossref!AO:AO,Crossref!E:E)))</f>
        <v>10.1016/j.prevetmed.2021.105358</v>
      </c>
      <c r="AC93" t="str">
        <f>IF(ISBLANK(Table1[[#This Row],[ref_short]]),NA(),_xlfn.XLOOKUP(Table1[[#This Row],[new_ref]],Crossref!E:E,Crossref!AO:AO,Table1[[#This Row],[ref_short]]))</f>
        <v>Hayes et al., 2021</v>
      </c>
      <c r="AD93" t="b">
        <f>NOT(IFERROR(Table1[[#This Row],[ref_short]]=Table1[[#This Row],[new_ref_short]],FALSE))</f>
        <v>1</v>
      </c>
    </row>
    <row r="94" spans="1:30" x14ac:dyDescent="0.3">
      <c r="A94" t="s">
        <v>7</v>
      </c>
      <c r="H94" t="s">
        <v>261</v>
      </c>
      <c r="J94" t="s">
        <v>358</v>
      </c>
      <c r="R94">
        <v>0.7</v>
      </c>
      <c r="S94">
        <v>0.3</v>
      </c>
      <c r="T94">
        <v>1.6</v>
      </c>
      <c r="W94" t="s">
        <v>634</v>
      </c>
      <c r="X94" t="s">
        <v>753</v>
      </c>
      <c r="Y94">
        <v>2018</v>
      </c>
      <c r="Z94" t="s">
        <v>890</v>
      </c>
      <c r="AA94" t="s">
        <v>986</v>
      </c>
      <c r="AB94" t="str">
        <f>IF(ISBLANK(Table1[[#This Row],[ref]]),NA(),_xlfn.XLOOKUP(Table1[[#This Row],[ref]],Crossref!U:U,Crossref!E:E,_xlfn.XLOOKUP(Table1[[#This Row],[ref_short]],Crossref!AO:AO,Crossref!E:E)))</f>
        <v>10.1016/j.prevetmed.2021.105358</v>
      </c>
      <c r="AC94" t="str">
        <f>IF(ISBLANK(Table1[[#This Row],[ref_short]]),NA(),_xlfn.XLOOKUP(Table1[[#This Row],[new_ref]],Crossref!E:E,Crossref!AO:AO,Table1[[#This Row],[ref_short]]))</f>
        <v>Hayes et al., 2021</v>
      </c>
      <c r="AD94" t="b">
        <f>NOT(IFERROR(Table1[[#This Row],[ref_short]]=Table1[[#This Row],[new_ref_short]],FALSE))</f>
        <v>1</v>
      </c>
    </row>
    <row r="95" spans="1:30" x14ac:dyDescent="0.3">
      <c r="A95" t="s">
        <v>7</v>
      </c>
      <c r="H95" t="s">
        <v>261</v>
      </c>
      <c r="J95" t="s">
        <v>358</v>
      </c>
      <c r="R95">
        <v>2.2000000000000002</v>
      </c>
      <c r="S95">
        <v>0.5</v>
      </c>
      <c r="T95">
        <v>5.3</v>
      </c>
      <c r="W95" t="s">
        <v>634</v>
      </c>
      <c r="X95" t="s">
        <v>753</v>
      </c>
      <c r="Y95">
        <v>2018</v>
      </c>
      <c r="Z95" t="s">
        <v>890</v>
      </c>
      <c r="AA95" t="s">
        <v>986</v>
      </c>
      <c r="AB95" t="str">
        <f>IF(ISBLANK(Table1[[#This Row],[ref]]),NA(),_xlfn.XLOOKUP(Table1[[#This Row],[ref]],Crossref!U:U,Crossref!E:E,_xlfn.XLOOKUP(Table1[[#This Row],[ref_short]],Crossref!AO:AO,Crossref!E:E)))</f>
        <v>10.1016/j.prevetmed.2021.105358</v>
      </c>
      <c r="AC95" t="str">
        <f>IF(ISBLANK(Table1[[#This Row],[ref_short]]),NA(),_xlfn.XLOOKUP(Table1[[#This Row],[new_ref]],Crossref!E:E,Crossref!AO:AO,Table1[[#This Row],[ref_short]]))</f>
        <v>Hayes et al., 2021</v>
      </c>
      <c r="AD95" t="b">
        <f>NOT(IFERROR(Table1[[#This Row],[ref_short]]=Table1[[#This Row],[new_ref_short]],FALSE))</f>
        <v>1</v>
      </c>
    </row>
    <row r="96" spans="1:30" x14ac:dyDescent="0.3">
      <c r="A96" t="s">
        <v>7</v>
      </c>
      <c r="H96" t="s">
        <v>261</v>
      </c>
      <c r="I96" t="s">
        <v>284</v>
      </c>
      <c r="J96" t="s">
        <v>358</v>
      </c>
      <c r="R96">
        <v>1.77</v>
      </c>
      <c r="W96" t="s">
        <v>634</v>
      </c>
      <c r="X96" t="s">
        <v>751</v>
      </c>
      <c r="Y96">
        <v>2015</v>
      </c>
      <c r="Z96" t="s">
        <v>890</v>
      </c>
      <c r="AA96" t="s">
        <v>986</v>
      </c>
      <c r="AB96" t="str">
        <f>IF(ISBLANK(Table1[[#This Row],[ref]]),NA(),_xlfn.XLOOKUP(Table1[[#This Row],[ref]],Crossref!U:U,Crossref!E:E,_xlfn.XLOOKUP(Table1[[#This Row],[ref_short]],Crossref!AO:AO,Crossref!E:E)))</f>
        <v>10.1016/j.prevetmed.2021.105358</v>
      </c>
      <c r="AC96" t="str">
        <f>IF(ISBLANK(Table1[[#This Row],[ref_short]]),NA(),_xlfn.XLOOKUP(Table1[[#This Row],[new_ref]],Crossref!E:E,Crossref!AO:AO,Table1[[#This Row],[ref_short]]))</f>
        <v>Hayes et al., 2021</v>
      </c>
      <c r="AD96" t="b">
        <f>NOT(IFERROR(Table1[[#This Row],[ref_short]]=Table1[[#This Row],[new_ref_short]],FALSE))</f>
        <v>1</v>
      </c>
    </row>
    <row r="97" spans="1:30" x14ac:dyDescent="0.3">
      <c r="A97" t="s">
        <v>7</v>
      </c>
      <c r="B97" t="s">
        <v>2427</v>
      </c>
      <c r="H97" t="s">
        <v>261</v>
      </c>
      <c r="J97" t="s">
        <v>358</v>
      </c>
      <c r="R97">
        <v>5.8999999999999999E-3</v>
      </c>
      <c r="W97" t="s">
        <v>634</v>
      </c>
      <c r="X97" t="s">
        <v>751</v>
      </c>
      <c r="Y97">
        <v>2015</v>
      </c>
      <c r="Z97" t="s">
        <v>890</v>
      </c>
      <c r="AA97" t="s">
        <v>986</v>
      </c>
      <c r="AB97" t="str">
        <f>IF(ISBLANK(Table1[[#This Row],[ref]]),NA(),_xlfn.XLOOKUP(Table1[[#This Row],[ref]],Crossref!U:U,Crossref!E:E,_xlfn.XLOOKUP(Table1[[#This Row],[ref_short]],Crossref!AO:AO,Crossref!E:E)))</f>
        <v>10.1016/j.prevetmed.2021.105358</v>
      </c>
      <c r="AC97" t="str">
        <f>IF(ISBLANK(Table1[[#This Row],[ref_short]]),NA(),_xlfn.XLOOKUP(Table1[[#This Row],[new_ref]],Crossref!E:E,Crossref!AO:AO,Table1[[#This Row],[ref_short]]))</f>
        <v>Hayes et al., 2021</v>
      </c>
      <c r="AD97" t="b">
        <f>NOT(IFERROR(Table1[[#This Row],[ref_short]]=Table1[[#This Row],[new_ref_short]],FALSE))</f>
        <v>1</v>
      </c>
    </row>
    <row r="98" spans="1:30" x14ac:dyDescent="0.3">
      <c r="A98" t="s">
        <v>7</v>
      </c>
      <c r="H98" t="s">
        <v>261</v>
      </c>
      <c r="J98" t="s">
        <v>358</v>
      </c>
      <c r="R98">
        <v>1.9</v>
      </c>
      <c r="W98" t="s">
        <v>634</v>
      </c>
      <c r="X98" t="s">
        <v>751</v>
      </c>
      <c r="Y98">
        <v>2015</v>
      </c>
      <c r="Z98" t="s">
        <v>890</v>
      </c>
      <c r="AA98" t="s">
        <v>986</v>
      </c>
      <c r="AB98" t="str">
        <f>IF(ISBLANK(Table1[[#This Row],[ref]]),NA(),_xlfn.XLOOKUP(Table1[[#This Row],[ref]],Crossref!U:U,Crossref!E:E,_xlfn.XLOOKUP(Table1[[#This Row],[ref_short]],Crossref!AO:AO,Crossref!E:E)))</f>
        <v>10.1016/j.prevetmed.2021.105358</v>
      </c>
      <c r="AC98" t="str">
        <f>IF(ISBLANK(Table1[[#This Row],[ref_short]]),NA(),_xlfn.XLOOKUP(Table1[[#This Row],[new_ref]],Crossref!E:E,Crossref!AO:AO,Table1[[#This Row],[ref_short]]))</f>
        <v>Hayes et al., 2021</v>
      </c>
      <c r="AD98" t="b">
        <f>NOT(IFERROR(Table1[[#This Row],[ref_short]]=Table1[[#This Row],[new_ref_short]],FALSE))</f>
        <v>1</v>
      </c>
    </row>
    <row r="99" spans="1:30" x14ac:dyDescent="0.3">
      <c r="A99" t="s">
        <v>7</v>
      </c>
      <c r="C99" t="s">
        <v>2429</v>
      </c>
      <c r="D99" t="s">
        <v>242</v>
      </c>
      <c r="E99" t="s">
        <v>252</v>
      </c>
      <c r="F99" t="s">
        <v>2431</v>
      </c>
      <c r="G99" t="s">
        <v>257</v>
      </c>
      <c r="H99" t="s">
        <v>262</v>
      </c>
      <c r="I99" t="s">
        <v>2443</v>
      </c>
      <c r="J99" t="s">
        <v>361</v>
      </c>
      <c r="R99">
        <v>3.2</v>
      </c>
      <c r="S99">
        <v>2.2999999999999998</v>
      </c>
      <c r="T99">
        <v>4.3</v>
      </c>
      <c r="U99" t="s">
        <v>618</v>
      </c>
      <c r="V99" t="s">
        <v>240</v>
      </c>
      <c r="W99" t="s">
        <v>2482</v>
      </c>
      <c r="X99" t="s">
        <v>754</v>
      </c>
      <c r="Y99">
        <v>2019</v>
      </c>
      <c r="Z99" t="s">
        <v>2457</v>
      </c>
      <c r="AA99" t="s">
        <v>2430</v>
      </c>
      <c r="AB99" t="str">
        <f>IF(ISBLANK(Table1[[#This Row],[ref]]),NA(),_xlfn.XLOOKUP(Table1[[#This Row],[ref]],Crossref!U:U,Crossref!E:E,_xlfn.XLOOKUP(Table1[[#This Row],[ref_short]],Crossref!AO:AO,Crossref!E:E)))</f>
        <v>10.1017/s0950268819000633</v>
      </c>
      <c r="AC99" t="str">
        <f>IF(ISBLANK(Table1[[#This Row],[ref_short]]),NA(),_xlfn.XLOOKUP(Table1[[#This Row],[new_ref]],Crossref!E:E,Crossref!AO:AO,Table1[[#This Row],[ref_short]]))</f>
        <v>Ssematimba et al., 2019</v>
      </c>
      <c r="AD99" t="b">
        <f>NOT(IFERROR(Table1[[#This Row],[ref_short]]=Table1[[#This Row],[new_ref_short]],FALSE))</f>
        <v>0</v>
      </c>
    </row>
    <row r="100" spans="1:30" x14ac:dyDescent="0.3">
      <c r="A100" t="s">
        <v>7</v>
      </c>
      <c r="C100" t="s">
        <v>2429</v>
      </c>
      <c r="D100" t="s">
        <v>241</v>
      </c>
      <c r="E100" t="s">
        <v>252</v>
      </c>
      <c r="F100" t="s">
        <v>2437</v>
      </c>
      <c r="G100" t="s">
        <v>257</v>
      </c>
      <c r="H100" t="s">
        <v>262</v>
      </c>
      <c r="I100" t="s">
        <v>2444</v>
      </c>
      <c r="J100" t="s">
        <v>362</v>
      </c>
      <c r="R100">
        <v>0.08</v>
      </c>
      <c r="S100">
        <v>0.06</v>
      </c>
      <c r="T100">
        <v>0.1</v>
      </c>
      <c r="U100" t="s">
        <v>618</v>
      </c>
      <c r="V100" t="s">
        <v>240</v>
      </c>
      <c r="W100" t="s">
        <v>2482</v>
      </c>
      <c r="X100" t="s">
        <v>755</v>
      </c>
      <c r="Y100">
        <v>2018</v>
      </c>
      <c r="Z100" t="s">
        <v>2458</v>
      </c>
      <c r="AA100" t="s">
        <v>2430</v>
      </c>
      <c r="AB100" t="str">
        <f>IF(ISBLANK(Table1[[#This Row],[ref]]),NA(),_xlfn.XLOOKUP(Table1[[#This Row],[ref]],Crossref!U:U,Crossref!E:E,_xlfn.XLOOKUP(Table1[[#This Row],[ref_short]],Crossref!AO:AO,Crossref!E:E)))</f>
        <v>10.1111/tbed.12692</v>
      </c>
      <c r="AC100" t="str">
        <f>IF(ISBLANK(Table1[[#This Row],[ref_short]]),NA(),_xlfn.XLOOKUP(Table1[[#This Row],[new_ref]],Crossref!E:E,Crossref!AO:AO,Table1[[#This Row],[ref_short]]))</f>
        <v>Ssematimba et al., 2017</v>
      </c>
      <c r="AD100" t="b">
        <f>NOT(IFERROR(Table1[[#This Row],[ref_short]]=Table1[[#This Row],[new_ref_short]],FALSE))</f>
        <v>1</v>
      </c>
    </row>
    <row r="101" spans="1:30" x14ac:dyDescent="0.3">
      <c r="A101" t="s">
        <v>7</v>
      </c>
      <c r="C101" t="s">
        <v>2429</v>
      </c>
      <c r="D101" t="s">
        <v>241</v>
      </c>
      <c r="E101" t="s">
        <v>252</v>
      </c>
      <c r="F101" t="s">
        <v>2437</v>
      </c>
      <c r="G101" t="s">
        <v>257</v>
      </c>
      <c r="H101" t="s">
        <v>262</v>
      </c>
      <c r="I101" t="s">
        <v>2444</v>
      </c>
      <c r="J101" t="s">
        <v>362</v>
      </c>
      <c r="R101">
        <v>0.09</v>
      </c>
      <c r="S101">
        <v>0.08</v>
      </c>
      <c r="T101">
        <v>0.1</v>
      </c>
      <c r="U101" t="s">
        <v>618</v>
      </c>
      <c r="V101" t="s">
        <v>240</v>
      </c>
      <c r="W101" t="s">
        <v>2482</v>
      </c>
      <c r="X101" t="s">
        <v>755</v>
      </c>
      <c r="Y101">
        <v>2018</v>
      </c>
      <c r="Z101" t="s">
        <v>2458</v>
      </c>
      <c r="AA101" t="s">
        <v>2430</v>
      </c>
      <c r="AB101" t="str">
        <f>IF(ISBLANK(Table1[[#This Row],[ref]]),NA(),_xlfn.XLOOKUP(Table1[[#This Row],[ref]],Crossref!U:U,Crossref!E:E,_xlfn.XLOOKUP(Table1[[#This Row],[ref_short]],Crossref!AO:AO,Crossref!E:E)))</f>
        <v>10.1111/tbed.12692</v>
      </c>
      <c r="AC101" t="str">
        <f>IF(ISBLANK(Table1[[#This Row],[ref_short]]),NA(),_xlfn.XLOOKUP(Table1[[#This Row],[new_ref]],Crossref!E:E,Crossref!AO:AO,Table1[[#This Row],[ref_short]]))</f>
        <v>Ssematimba et al., 2017</v>
      </c>
      <c r="AD101" t="b">
        <f>NOT(IFERROR(Table1[[#This Row],[ref_short]]=Table1[[#This Row],[new_ref_short]],FALSE))</f>
        <v>1</v>
      </c>
    </row>
    <row r="102" spans="1:30" x14ac:dyDescent="0.3">
      <c r="A102" t="s">
        <v>7</v>
      </c>
      <c r="C102" t="s">
        <v>2429</v>
      </c>
      <c r="D102" t="s">
        <v>241</v>
      </c>
      <c r="E102" t="s">
        <v>252</v>
      </c>
      <c r="F102" t="s">
        <v>2437</v>
      </c>
      <c r="G102" t="s">
        <v>257</v>
      </c>
      <c r="H102" t="s">
        <v>262</v>
      </c>
      <c r="I102" t="s">
        <v>2444</v>
      </c>
      <c r="J102" t="s">
        <v>362</v>
      </c>
      <c r="R102">
        <v>0.11</v>
      </c>
      <c r="S102">
        <v>0.08</v>
      </c>
      <c r="T102">
        <v>0.2</v>
      </c>
      <c r="U102" t="s">
        <v>618</v>
      </c>
      <c r="V102" t="s">
        <v>240</v>
      </c>
      <c r="W102" t="s">
        <v>2482</v>
      </c>
      <c r="X102" t="s">
        <v>755</v>
      </c>
      <c r="Y102">
        <v>2018</v>
      </c>
      <c r="Z102" t="s">
        <v>2458</v>
      </c>
      <c r="AA102" t="s">
        <v>2430</v>
      </c>
      <c r="AB102" t="str">
        <f>IF(ISBLANK(Table1[[#This Row],[ref]]),NA(),_xlfn.XLOOKUP(Table1[[#This Row],[ref]],Crossref!U:U,Crossref!E:E,_xlfn.XLOOKUP(Table1[[#This Row],[ref_short]],Crossref!AO:AO,Crossref!E:E)))</f>
        <v>10.1111/tbed.12692</v>
      </c>
      <c r="AC102" t="str">
        <f>IF(ISBLANK(Table1[[#This Row],[ref_short]]),NA(),_xlfn.XLOOKUP(Table1[[#This Row],[new_ref]],Crossref!E:E,Crossref!AO:AO,Table1[[#This Row],[ref_short]]))</f>
        <v>Ssematimba et al., 2017</v>
      </c>
      <c r="AD102" t="b">
        <f>NOT(IFERROR(Table1[[#This Row],[ref_short]]=Table1[[#This Row],[new_ref_short]],FALSE))</f>
        <v>1</v>
      </c>
    </row>
    <row r="103" spans="1:30" x14ac:dyDescent="0.3">
      <c r="A103" t="s">
        <v>7</v>
      </c>
      <c r="C103" t="s">
        <v>2429</v>
      </c>
      <c r="D103" t="s">
        <v>241</v>
      </c>
      <c r="E103" t="s">
        <v>252</v>
      </c>
      <c r="F103" t="s">
        <v>2437</v>
      </c>
      <c r="G103" t="s">
        <v>257</v>
      </c>
      <c r="H103" t="s">
        <v>262</v>
      </c>
      <c r="I103" t="s">
        <v>2444</v>
      </c>
      <c r="J103" t="s">
        <v>362</v>
      </c>
      <c r="R103">
        <v>0.11</v>
      </c>
      <c r="S103">
        <v>7.0000000000000007E-2</v>
      </c>
      <c r="T103">
        <v>0.12</v>
      </c>
      <c r="U103" t="s">
        <v>618</v>
      </c>
      <c r="V103" t="s">
        <v>240</v>
      </c>
      <c r="W103" t="s">
        <v>2482</v>
      </c>
      <c r="X103" t="s">
        <v>755</v>
      </c>
      <c r="Y103">
        <v>2018</v>
      </c>
      <c r="Z103" t="s">
        <v>2458</v>
      </c>
      <c r="AA103" t="s">
        <v>2430</v>
      </c>
      <c r="AB103" t="str">
        <f>IF(ISBLANK(Table1[[#This Row],[ref]]),NA(),_xlfn.XLOOKUP(Table1[[#This Row],[ref]],Crossref!U:U,Crossref!E:E,_xlfn.XLOOKUP(Table1[[#This Row],[ref_short]],Crossref!AO:AO,Crossref!E:E)))</f>
        <v>10.1111/tbed.12692</v>
      </c>
      <c r="AC103" t="str">
        <f>IF(ISBLANK(Table1[[#This Row],[ref_short]]),NA(),_xlfn.XLOOKUP(Table1[[#This Row],[new_ref]],Crossref!E:E,Crossref!AO:AO,Table1[[#This Row],[ref_short]]))</f>
        <v>Ssematimba et al., 2017</v>
      </c>
      <c r="AD103" t="b">
        <f>NOT(IFERROR(Table1[[#This Row],[ref_short]]=Table1[[#This Row],[new_ref_short]],FALSE))</f>
        <v>1</v>
      </c>
    </row>
    <row r="104" spans="1:30" x14ac:dyDescent="0.3">
      <c r="A104" t="s">
        <v>7</v>
      </c>
      <c r="C104" t="s">
        <v>2429</v>
      </c>
      <c r="D104" t="s">
        <v>241</v>
      </c>
      <c r="E104" t="s">
        <v>252</v>
      </c>
      <c r="F104" t="s">
        <v>2437</v>
      </c>
      <c r="G104" t="s">
        <v>257</v>
      </c>
      <c r="H104" t="s">
        <v>262</v>
      </c>
      <c r="I104" t="s">
        <v>2444</v>
      </c>
      <c r="J104" t="s">
        <v>362</v>
      </c>
      <c r="R104">
        <v>0.1</v>
      </c>
      <c r="S104">
        <v>0.09</v>
      </c>
      <c r="T104">
        <v>0.12</v>
      </c>
      <c r="U104" t="s">
        <v>618</v>
      </c>
      <c r="V104" t="s">
        <v>240</v>
      </c>
      <c r="W104" t="s">
        <v>2482</v>
      </c>
      <c r="X104" t="s">
        <v>755</v>
      </c>
      <c r="Y104">
        <v>2018</v>
      </c>
      <c r="Z104" t="s">
        <v>2458</v>
      </c>
      <c r="AA104" t="s">
        <v>2430</v>
      </c>
      <c r="AB104" t="str">
        <f>IF(ISBLANK(Table1[[#This Row],[ref]]),NA(),_xlfn.XLOOKUP(Table1[[#This Row],[ref]],Crossref!U:U,Crossref!E:E,_xlfn.XLOOKUP(Table1[[#This Row],[ref_short]],Crossref!AO:AO,Crossref!E:E)))</f>
        <v>10.1111/tbed.12692</v>
      </c>
      <c r="AC104" t="str">
        <f>IF(ISBLANK(Table1[[#This Row],[ref_short]]),NA(),_xlfn.XLOOKUP(Table1[[#This Row],[new_ref]],Crossref!E:E,Crossref!AO:AO,Table1[[#This Row],[ref_short]]))</f>
        <v>Ssematimba et al., 2017</v>
      </c>
      <c r="AD104" t="b">
        <f>NOT(IFERROR(Table1[[#This Row],[ref_short]]=Table1[[#This Row],[new_ref_short]],FALSE))</f>
        <v>1</v>
      </c>
    </row>
    <row r="105" spans="1:30" x14ac:dyDescent="0.3">
      <c r="A105" t="s">
        <v>7</v>
      </c>
      <c r="C105" t="s">
        <v>2429</v>
      </c>
      <c r="D105" t="s">
        <v>241</v>
      </c>
      <c r="E105" t="s">
        <v>252</v>
      </c>
      <c r="F105" t="s">
        <v>2437</v>
      </c>
      <c r="G105" t="s">
        <v>257</v>
      </c>
      <c r="H105" t="s">
        <v>262</v>
      </c>
      <c r="I105" t="s">
        <v>2444</v>
      </c>
      <c r="J105" t="s">
        <v>362</v>
      </c>
      <c r="R105">
        <v>0.11</v>
      </c>
      <c r="S105">
        <v>7.0000000000000007E-2</v>
      </c>
      <c r="T105">
        <v>0.15</v>
      </c>
      <c r="U105" t="s">
        <v>618</v>
      </c>
      <c r="V105" t="s">
        <v>240</v>
      </c>
      <c r="W105" t="s">
        <v>2482</v>
      </c>
      <c r="X105" t="s">
        <v>755</v>
      </c>
      <c r="Y105">
        <v>2018</v>
      </c>
      <c r="Z105" t="s">
        <v>2458</v>
      </c>
      <c r="AA105" t="s">
        <v>2430</v>
      </c>
      <c r="AB105" t="str">
        <f>IF(ISBLANK(Table1[[#This Row],[ref]]),NA(),_xlfn.XLOOKUP(Table1[[#This Row],[ref]],Crossref!U:U,Crossref!E:E,_xlfn.XLOOKUP(Table1[[#This Row],[ref_short]],Crossref!AO:AO,Crossref!E:E)))</f>
        <v>10.1111/tbed.12692</v>
      </c>
      <c r="AC105" t="str">
        <f>IF(ISBLANK(Table1[[#This Row],[ref_short]]),NA(),_xlfn.XLOOKUP(Table1[[#This Row],[new_ref]],Crossref!E:E,Crossref!AO:AO,Table1[[#This Row],[ref_short]]))</f>
        <v>Ssematimba et al., 2017</v>
      </c>
      <c r="AD105" t="b">
        <f>NOT(IFERROR(Table1[[#This Row],[ref_short]]=Table1[[#This Row],[new_ref_short]],FALSE))</f>
        <v>1</v>
      </c>
    </row>
    <row r="106" spans="1:30" x14ac:dyDescent="0.3">
      <c r="A106" t="s">
        <v>7</v>
      </c>
      <c r="C106" t="s">
        <v>2429</v>
      </c>
      <c r="D106" t="s">
        <v>241</v>
      </c>
      <c r="E106" t="s">
        <v>252</v>
      </c>
      <c r="F106" t="s">
        <v>2431</v>
      </c>
      <c r="G106" t="s">
        <v>255</v>
      </c>
      <c r="H106" t="s">
        <v>262</v>
      </c>
      <c r="I106" t="s">
        <v>2447</v>
      </c>
      <c r="J106" t="s">
        <v>363</v>
      </c>
      <c r="K106" t="s">
        <v>2514</v>
      </c>
      <c r="M106" t="s">
        <v>2515</v>
      </c>
      <c r="O106" t="s">
        <v>608</v>
      </c>
      <c r="P106" t="s">
        <v>608</v>
      </c>
      <c r="R106">
        <v>1.84</v>
      </c>
      <c r="S106">
        <v>1.0900000000000001</v>
      </c>
      <c r="T106">
        <v>3.11</v>
      </c>
      <c r="U106" t="s">
        <v>618</v>
      </c>
      <c r="V106" t="s">
        <v>2450</v>
      </c>
      <c r="W106" t="s">
        <v>2456</v>
      </c>
      <c r="X106" t="s">
        <v>756</v>
      </c>
      <c r="Y106">
        <v>2014</v>
      </c>
      <c r="Z106" t="s">
        <v>2460</v>
      </c>
      <c r="AA106" t="s">
        <v>2430</v>
      </c>
      <c r="AB106" t="str">
        <f>IF(ISBLANK(Table1[[#This Row],[ref]]),NA(),_xlfn.XLOOKUP(Table1[[#This Row],[ref]],Crossref!U:U,Crossref!E:E,_xlfn.XLOOKUP(Table1[[#This Row],[ref_short]],Crossref!AO:AO,Crossref!E:E)))</f>
        <v>10.1016/j.vetmic.2013.10.020</v>
      </c>
      <c r="AC106" t="str">
        <f>IF(ISBLANK(Table1[[#This Row],[ref_short]]),NA(),_xlfn.XLOOKUP(Table1[[#This Row],[new_ref]],Crossref!E:E,Crossref!AO:AO,Table1[[#This Row],[ref_short]]))</f>
        <v>Niqueux et al., 2014</v>
      </c>
      <c r="AD106" t="b">
        <f>NOT(IFERROR(Table1[[#This Row],[ref_short]]=Table1[[#This Row],[new_ref_short]],FALSE))</f>
        <v>0</v>
      </c>
    </row>
    <row r="107" spans="1:30" x14ac:dyDescent="0.3">
      <c r="A107" t="s">
        <v>7</v>
      </c>
      <c r="C107" t="s">
        <v>2429</v>
      </c>
      <c r="D107" t="s">
        <v>241</v>
      </c>
      <c r="E107" t="s">
        <v>252</v>
      </c>
      <c r="F107" t="s">
        <v>2431</v>
      </c>
      <c r="G107" t="s">
        <v>255</v>
      </c>
      <c r="H107" t="s">
        <v>262</v>
      </c>
      <c r="I107" t="s">
        <v>2448</v>
      </c>
      <c r="J107" t="s">
        <v>363</v>
      </c>
      <c r="K107" t="s">
        <v>2514</v>
      </c>
      <c r="M107" t="s">
        <v>2515</v>
      </c>
      <c r="O107" t="s">
        <v>608</v>
      </c>
      <c r="P107" t="s">
        <v>608</v>
      </c>
      <c r="R107">
        <v>2.41</v>
      </c>
      <c r="S107">
        <v>1.41</v>
      </c>
      <c r="T107">
        <v>4.13</v>
      </c>
      <c r="U107" t="s">
        <v>618</v>
      </c>
      <c r="V107" t="s">
        <v>2450</v>
      </c>
      <c r="W107" t="s">
        <v>2456</v>
      </c>
      <c r="X107" t="s">
        <v>756</v>
      </c>
      <c r="Y107">
        <v>2014</v>
      </c>
      <c r="Z107" t="s">
        <v>2460</v>
      </c>
      <c r="AA107" t="s">
        <v>2430</v>
      </c>
      <c r="AB107" t="str">
        <f>IF(ISBLANK(Table1[[#This Row],[ref]]),NA(),_xlfn.XLOOKUP(Table1[[#This Row],[ref]],Crossref!U:U,Crossref!E:E,_xlfn.XLOOKUP(Table1[[#This Row],[ref_short]],Crossref!AO:AO,Crossref!E:E)))</f>
        <v>10.1016/j.vetmic.2013.10.020</v>
      </c>
      <c r="AC107" t="str">
        <f>IF(ISBLANK(Table1[[#This Row],[ref_short]]),NA(),_xlfn.XLOOKUP(Table1[[#This Row],[new_ref]],Crossref!E:E,Crossref!AO:AO,Table1[[#This Row],[ref_short]]))</f>
        <v>Niqueux et al., 2014</v>
      </c>
      <c r="AD107" t="b">
        <f>NOT(IFERROR(Table1[[#This Row],[ref_short]]=Table1[[#This Row],[new_ref_short]],FALSE))</f>
        <v>0</v>
      </c>
    </row>
    <row r="108" spans="1:30" x14ac:dyDescent="0.3">
      <c r="A108" t="s">
        <v>7</v>
      </c>
      <c r="C108" t="s">
        <v>2429</v>
      </c>
      <c r="D108" t="s">
        <v>241</v>
      </c>
      <c r="E108" t="s">
        <v>252</v>
      </c>
      <c r="F108" t="s">
        <v>2431</v>
      </c>
      <c r="G108" t="s">
        <v>255</v>
      </c>
      <c r="H108" t="s">
        <v>262</v>
      </c>
      <c r="I108" t="s">
        <v>2449</v>
      </c>
      <c r="J108" t="s">
        <v>363</v>
      </c>
      <c r="K108" t="s">
        <v>2514</v>
      </c>
      <c r="M108" t="s">
        <v>2515</v>
      </c>
      <c r="O108" t="s">
        <v>608</v>
      </c>
      <c r="P108" t="s">
        <v>608</v>
      </c>
      <c r="R108">
        <v>1.07</v>
      </c>
      <c r="S108">
        <v>0.64</v>
      </c>
      <c r="T108">
        <v>1.78</v>
      </c>
      <c r="U108" t="s">
        <v>618</v>
      </c>
      <c r="V108" t="s">
        <v>2450</v>
      </c>
      <c r="W108" t="s">
        <v>2456</v>
      </c>
      <c r="X108" t="s">
        <v>756</v>
      </c>
      <c r="Y108">
        <v>2014</v>
      </c>
      <c r="Z108" t="s">
        <v>2460</v>
      </c>
      <c r="AA108" t="s">
        <v>2430</v>
      </c>
      <c r="AB108" t="str">
        <f>IF(ISBLANK(Table1[[#This Row],[ref]]),NA(),_xlfn.XLOOKUP(Table1[[#This Row],[ref]],Crossref!U:U,Crossref!E:E,_xlfn.XLOOKUP(Table1[[#This Row],[ref_short]],Crossref!AO:AO,Crossref!E:E)))</f>
        <v>10.1016/j.vetmic.2013.10.020</v>
      </c>
      <c r="AC108" t="str">
        <f>IF(ISBLANK(Table1[[#This Row],[ref_short]]),NA(),_xlfn.XLOOKUP(Table1[[#This Row],[new_ref]],Crossref!E:E,Crossref!AO:AO,Table1[[#This Row],[ref_short]]))</f>
        <v>Niqueux et al., 2014</v>
      </c>
      <c r="AD108" t="b">
        <f>NOT(IFERROR(Table1[[#This Row],[ref_short]]=Table1[[#This Row],[new_ref_short]],FALSE))</f>
        <v>0</v>
      </c>
    </row>
    <row r="109" spans="1:30" x14ac:dyDescent="0.3">
      <c r="A109" t="s">
        <v>7</v>
      </c>
      <c r="C109" t="s">
        <v>2429</v>
      </c>
      <c r="D109" t="s">
        <v>241</v>
      </c>
      <c r="E109" t="s">
        <v>252</v>
      </c>
      <c r="F109" t="s">
        <v>2431</v>
      </c>
      <c r="G109" t="s">
        <v>255</v>
      </c>
      <c r="H109" t="s">
        <v>262</v>
      </c>
      <c r="I109" t="s">
        <v>2451</v>
      </c>
      <c r="J109" t="s">
        <v>361</v>
      </c>
      <c r="M109" t="s">
        <v>2515</v>
      </c>
      <c r="O109" t="s">
        <v>608</v>
      </c>
      <c r="P109" t="s">
        <v>608</v>
      </c>
      <c r="R109">
        <v>2.04</v>
      </c>
      <c r="S109">
        <v>1.5</v>
      </c>
      <c r="T109">
        <v>2.7</v>
      </c>
      <c r="U109" t="s">
        <v>618</v>
      </c>
      <c r="V109" t="s">
        <v>2450</v>
      </c>
      <c r="W109" t="s">
        <v>2456</v>
      </c>
      <c r="X109" t="s">
        <v>757</v>
      </c>
      <c r="Y109">
        <v>2012</v>
      </c>
      <c r="Z109" t="s">
        <v>2461</v>
      </c>
      <c r="AA109" t="s">
        <v>2430</v>
      </c>
      <c r="AB109" t="str">
        <f>IF(ISBLANK(Table1[[#This Row],[ref]]),NA(),_xlfn.XLOOKUP(Table1[[#This Row],[ref]],Crossref!U:U,Crossref!E:E,_xlfn.XLOOKUP(Table1[[#This Row],[ref_short]],Crossref!AO:AO,Crossref!E:E)))</f>
        <v>10.1371/journal.pone.0045059</v>
      </c>
      <c r="AC109" t="str">
        <f>IF(ISBLANK(Table1[[#This Row],[ref_short]]),NA(),_xlfn.XLOOKUP(Table1[[#This Row],[new_ref]],Crossref!E:E,Crossref!AO:AO,Table1[[#This Row],[ref_short]]))</f>
        <v>Saenz et al., 2012</v>
      </c>
      <c r="AD109" t="b">
        <f>NOT(IFERROR(Table1[[#This Row],[ref_short]]=Table1[[#This Row],[new_ref_short]],FALSE))</f>
        <v>0</v>
      </c>
    </row>
    <row r="110" spans="1:30" x14ac:dyDescent="0.3">
      <c r="A110" t="s">
        <v>7</v>
      </c>
      <c r="C110" t="s">
        <v>2429</v>
      </c>
      <c r="D110" t="s">
        <v>241</v>
      </c>
      <c r="E110" t="s">
        <v>252</v>
      </c>
      <c r="F110" t="s">
        <v>2431</v>
      </c>
      <c r="G110" t="s">
        <v>255</v>
      </c>
      <c r="H110" t="s">
        <v>262</v>
      </c>
      <c r="I110" t="s">
        <v>2452</v>
      </c>
      <c r="J110" t="s">
        <v>361</v>
      </c>
      <c r="M110" t="s">
        <v>2515</v>
      </c>
      <c r="O110" t="s">
        <v>608</v>
      </c>
      <c r="P110" t="s">
        <v>608</v>
      </c>
      <c r="R110">
        <v>2.0099999999999998</v>
      </c>
      <c r="S110">
        <v>1.6</v>
      </c>
      <c r="T110">
        <v>2.5</v>
      </c>
      <c r="U110" t="s">
        <v>618</v>
      </c>
      <c r="V110" t="s">
        <v>2450</v>
      </c>
      <c r="W110" t="s">
        <v>2456</v>
      </c>
      <c r="X110" t="s">
        <v>757</v>
      </c>
      <c r="Y110">
        <v>2012</v>
      </c>
      <c r="Z110" t="s">
        <v>2461</v>
      </c>
      <c r="AA110" t="s">
        <v>2430</v>
      </c>
      <c r="AB110" t="str">
        <f>IF(ISBLANK(Table1[[#This Row],[ref]]),NA(),_xlfn.XLOOKUP(Table1[[#This Row],[ref]],Crossref!U:U,Crossref!E:E,_xlfn.XLOOKUP(Table1[[#This Row],[ref_short]],Crossref!AO:AO,Crossref!E:E)))</f>
        <v>10.1371/journal.pone.0045059</v>
      </c>
      <c r="AC110" t="str">
        <f>IF(ISBLANK(Table1[[#This Row],[ref_short]]),NA(),_xlfn.XLOOKUP(Table1[[#This Row],[new_ref]],Crossref!E:E,Crossref!AO:AO,Table1[[#This Row],[ref_short]]))</f>
        <v>Saenz et al., 2012</v>
      </c>
      <c r="AD110" t="b">
        <f>NOT(IFERROR(Table1[[#This Row],[ref_short]]=Table1[[#This Row],[new_ref_short]],FALSE))</f>
        <v>0</v>
      </c>
    </row>
    <row r="111" spans="1:30" x14ac:dyDescent="0.3">
      <c r="A111" t="s">
        <v>7</v>
      </c>
      <c r="C111" t="s">
        <v>2429</v>
      </c>
      <c r="D111" t="s">
        <v>241</v>
      </c>
      <c r="E111" t="s">
        <v>252</v>
      </c>
      <c r="F111" t="s">
        <v>2431</v>
      </c>
      <c r="G111" t="s">
        <v>257</v>
      </c>
      <c r="H111" t="s">
        <v>262</v>
      </c>
      <c r="I111" t="s">
        <v>2472</v>
      </c>
      <c r="J111" t="s">
        <v>2608</v>
      </c>
      <c r="K111" t="s">
        <v>2662</v>
      </c>
      <c r="R111">
        <v>4.5</v>
      </c>
      <c r="S111">
        <v>2.68</v>
      </c>
      <c r="T111">
        <v>7.57</v>
      </c>
      <c r="U111" t="s">
        <v>618</v>
      </c>
      <c r="V111" t="s">
        <v>240</v>
      </c>
      <c r="W111" t="s">
        <v>2482</v>
      </c>
      <c r="X111" t="s">
        <v>2474</v>
      </c>
      <c r="Y111">
        <v>2009</v>
      </c>
      <c r="Z111" t="s">
        <v>2475</v>
      </c>
      <c r="AA111" t="s">
        <v>2430</v>
      </c>
      <c r="AB111" t="str">
        <f>IF(ISBLANK(Table1[[#This Row],[ref]]),NA(),_xlfn.XLOOKUP(Table1[[#This Row],[ref]],Crossref!U:U,Crossref!E:E,_xlfn.XLOOKUP(Table1[[#This Row],[ref_short]],Crossref!AO:AO,Crossref!E:E)))</f>
        <v>10.1016/j.prevetmed.2008.12.003</v>
      </c>
      <c r="AC111" t="str">
        <f>IF(ISBLANK(Table1[[#This Row],[ref_short]]),NA(),_xlfn.XLOOKUP(Table1[[#This Row],[new_ref]],Crossref!E:E,Crossref!AO:AO,Table1[[#This Row],[ref_short]]))</f>
        <v>Bos et al., 2009</v>
      </c>
      <c r="AD111" t="b">
        <f>NOT(IFERROR(Table1[[#This Row],[ref_short]]=Table1[[#This Row],[new_ref_short]],FALSE))</f>
        <v>0</v>
      </c>
    </row>
    <row r="112" spans="1:30" x14ac:dyDescent="0.3">
      <c r="A112" t="s">
        <v>7</v>
      </c>
      <c r="C112" t="s">
        <v>2429</v>
      </c>
      <c r="D112" t="s">
        <v>241</v>
      </c>
      <c r="E112" t="s">
        <v>252</v>
      </c>
      <c r="F112" t="s">
        <v>2431</v>
      </c>
      <c r="G112" t="s">
        <v>255</v>
      </c>
      <c r="H112" t="s">
        <v>262</v>
      </c>
      <c r="I112" t="s">
        <v>2476</v>
      </c>
      <c r="J112" t="s">
        <v>361</v>
      </c>
      <c r="M112" t="s">
        <v>2517</v>
      </c>
      <c r="O112" t="s">
        <v>608</v>
      </c>
      <c r="P112" t="s">
        <v>608</v>
      </c>
      <c r="R112">
        <v>1.26</v>
      </c>
      <c r="S112">
        <v>0.99</v>
      </c>
      <c r="T112">
        <v>1.59</v>
      </c>
      <c r="U112" t="s">
        <v>618</v>
      </c>
      <c r="V112" t="s">
        <v>240</v>
      </c>
      <c r="W112" t="s">
        <v>2456</v>
      </c>
      <c r="X112" t="s">
        <v>2477</v>
      </c>
      <c r="Y112">
        <v>2008</v>
      </c>
      <c r="Z112" t="s">
        <v>2478</v>
      </c>
      <c r="AA112" t="s">
        <v>2430</v>
      </c>
      <c r="AB112" t="str">
        <f>IF(ISBLANK(Table1[[#This Row],[ref]]),NA(),_xlfn.XLOOKUP(Table1[[#This Row],[ref]],Crossref!U:U,Crossref!E:E,_xlfn.XLOOKUP(Table1[[#This Row],[ref_short]],Crossref!AO:AO,Crossref!E:E)))</f>
        <v>10.1016/j.vaccine.2008.09.022</v>
      </c>
      <c r="AC112" t="str">
        <f>IF(ISBLANK(Table1[[#This Row],[ref_short]]),NA(),_xlfn.XLOOKUP(Table1[[#This Row],[new_ref]],Crossref!E:E,Crossref!AO:AO,Table1[[#This Row],[ref_short]]))</f>
        <v>Bos et al., 2008</v>
      </c>
      <c r="AD112" t="b">
        <f>NOT(IFERROR(Table1[[#This Row],[ref_short]]=Table1[[#This Row],[new_ref_short]],FALSE))</f>
        <v>0</v>
      </c>
    </row>
    <row r="113" spans="1:30" x14ac:dyDescent="0.3">
      <c r="A113" t="s">
        <v>7</v>
      </c>
      <c r="C113" t="s">
        <v>2429</v>
      </c>
      <c r="D113" t="s">
        <v>241</v>
      </c>
      <c r="E113" t="s">
        <v>252</v>
      </c>
      <c r="F113" t="s">
        <v>2431</v>
      </c>
      <c r="G113" t="s">
        <v>257</v>
      </c>
      <c r="H113" t="s">
        <v>262</v>
      </c>
      <c r="I113" t="s">
        <v>2470</v>
      </c>
      <c r="J113" t="s">
        <v>361</v>
      </c>
      <c r="R113">
        <v>1.43</v>
      </c>
      <c r="S113">
        <v>1.17</v>
      </c>
      <c r="T113">
        <v>1.74</v>
      </c>
      <c r="U113" t="s">
        <v>618</v>
      </c>
      <c r="V113" t="s">
        <v>240</v>
      </c>
      <c r="W113" t="s">
        <v>2456</v>
      </c>
      <c r="X113" t="s">
        <v>2480</v>
      </c>
      <c r="Y113">
        <v>2010</v>
      </c>
      <c r="Z113" t="s">
        <v>2481</v>
      </c>
      <c r="AA113" t="s">
        <v>2430</v>
      </c>
      <c r="AB113" t="str">
        <f>IF(ISBLANK(Table1[[#This Row],[ref]]),NA(),_xlfn.XLOOKUP(Table1[[#This Row],[ref]],Crossref!U:U,Crossref!E:E,_xlfn.XLOOKUP(Table1[[#This Row],[ref_short]],Crossref!AO:AO,Crossref!E:E)))</f>
        <v>10.1016/j.prevetmed.2010.04.006</v>
      </c>
      <c r="AC113" t="str">
        <f>IF(ISBLANK(Table1[[#This Row],[ref_short]]),NA(),_xlfn.XLOOKUP(Table1[[#This Row],[new_ref]],Crossref!E:E,Crossref!AO:AO,Table1[[#This Row],[ref_short]]))</f>
        <v>Bos et al., 2010</v>
      </c>
      <c r="AD113" t="b">
        <f>NOT(IFERROR(Table1[[#This Row],[ref_short]]=Table1[[#This Row],[new_ref_short]],FALSE))</f>
        <v>0</v>
      </c>
    </row>
    <row r="114" spans="1:30" x14ac:dyDescent="0.3">
      <c r="A114" t="s">
        <v>7</v>
      </c>
      <c r="C114" t="s">
        <v>2429</v>
      </c>
      <c r="D114" t="s">
        <v>241</v>
      </c>
      <c r="E114" t="s">
        <v>252</v>
      </c>
      <c r="F114" t="s">
        <v>2431</v>
      </c>
      <c r="G114" t="s">
        <v>257</v>
      </c>
      <c r="H114" t="s">
        <v>262</v>
      </c>
      <c r="I114" t="s">
        <v>2470</v>
      </c>
      <c r="J114" t="s">
        <v>364</v>
      </c>
      <c r="K114" t="s">
        <v>2479</v>
      </c>
      <c r="R114">
        <v>1.19</v>
      </c>
      <c r="S114">
        <v>0.93</v>
      </c>
      <c r="T114">
        <v>1.52</v>
      </c>
      <c r="U114" t="s">
        <v>618</v>
      </c>
      <c r="V114" t="s">
        <v>240</v>
      </c>
      <c r="W114" t="s">
        <v>2456</v>
      </c>
      <c r="X114" t="s">
        <v>2480</v>
      </c>
      <c r="Y114">
        <v>2010</v>
      </c>
      <c r="Z114" t="s">
        <v>2481</v>
      </c>
      <c r="AA114" t="s">
        <v>2430</v>
      </c>
      <c r="AB114" t="str">
        <f>IF(ISBLANK(Table1[[#This Row],[ref]]),NA(),_xlfn.XLOOKUP(Table1[[#This Row],[ref]],Crossref!U:U,Crossref!E:E,_xlfn.XLOOKUP(Table1[[#This Row],[ref_short]],Crossref!AO:AO,Crossref!E:E)))</f>
        <v>10.1016/j.prevetmed.2010.04.006</v>
      </c>
      <c r="AC114" t="str">
        <f>IF(ISBLANK(Table1[[#This Row],[ref_short]]),NA(),_xlfn.XLOOKUP(Table1[[#This Row],[new_ref]],Crossref!E:E,Crossref!AO:AO,Table1[[#This Row],[ref_short]]))</f>
        <v>Bos et al., 2010</v>
      </c>
      <c r="AD114" t="b">
        <f>NOT(IFERROR(Table1[[#This Row],[ref_short]]=Table1[[#This Row],[new_ref_short]],FALSE))</f>
        <v>0</v>
      </c>
    </row>
    <row r="115" spans="1:30" x14ac:dyDescent="0.3">
      <c r="A115" t="s">
        <v>7</v>
      </c>
      <c r="C115" t="s">
        <v>2429</v>
      </c>
      <c r="D115" t="s">
        <v>241</v>
      </c>
      <c r="E115" t="s">
        <v>252</v>
      </c>
      <c r="F115" t="s">
        <v>2465</v>
      </c>
      <c r="G115" t="s">
        <v>257</v>
      </c>
      <c r="H115" t="s">
        <v>262</v>
      </c>
      <c r="I115" t="s">
        <v>2444</v>
      </c>
      <c r="J115" t="s">
        <v>362</v>
      </c>
      <c r="R115">
        <v>7.0000000000000007E-2</v>
      </c>
      <c r="S115">
        <v>0.06</v>
      </c>
      <c r="T115">
        <v>0.09</v>
      </c>
      <c r="U115" t="s">
        <v>618</v>
      </c>
      <c r="V115" t="s">
        <v>2486</v>
      </c>
      <c r="W115" t="s">
        <v>2482</v>
      </c>
      <c r="X115" t="s">
        <v>759</v>
      </c>
      <c r="Y115">
        <v>2014</v>
      </c>
      <c r="Z115" t="s">
        <v>2487</v>
      </c>
      <c r="AA115" t="s">
        <v>2430</v>
      </c>
      <c r="AB115" t="str">
        <f>IF(ISBLANK(Table1[[#This Row],[ref]]),NA(),_xlfn.XLOOKUP(Table1[[#This Row],[ref]],Crossref!U:U,Crossref!E:E,_xlfn.XLOOKUP(Table1[[#This Row],[ref_short]],Crossref!AO:AO,Crossref!E:E)))</f>
        <v>10.1111/tbed.12003</v>
      </c>
      <c r="AC115" t="str">
        <f>IF(ISBLANK(Table1[[#This Row],[ref_short]]),NA(),_xlfn.XLOOKUP(Table1[[#This Row],[new_ref]],Crossref!E:E,Crossref!AO:AO,Table1[[#This Row],[ref_short]]))</f>
        <v>Bett et al., 2012</v>
      </c>
      <c r="AD115" t="b">
        <f>NOT(IFERROR(Table1[[#This Row],[ref_short]]=Table1[[#This Row],[new_ref_short]],FALSE))</f>
        <v>1</v>
      </c>
    </row>
    <row r="116" spans="1:30" x14ac:dyDescent="0.3">
      <c r="A116" t="s">
        <v>7</v>
      </c>
      <c r="C116" t="s">
        <v>2429</v>
      </c>
      <c r="D116" t="s">
        <v>242</v>
      </c>
      <c r="E116" t="s">
        <v>252</v>
      </c>
      <c r="F116" t="s">
        <v>2437</v>
      </c>
      <c r="G116" t="s">
        <v>257</v>
      </c>
      <c r="H116" t="s">
        <v>262</v>
      </c>
      <c r="I116" t="s">
        <v>2472</v>
      </c>
      <c r="J116" t="s">
        <v>362</v>
      </c>
      <c r="R116">
        <v>0.47</v>
      </c>
      <c r="S116">
        <v>0.3</v>
      </c>
      <c r="T116">
        <v>0.7</v>
      </c>
      <c r="U116" t="s">
        <v>618</v>
      </c>
      <c r="V116" t="s">
        <v>240</v>
      </c>
      <c r="W116" t="s">
        <v>2482</v>
      </c>
      <c r="X116" t="s">
        <v>760</v>
      </c>
      <c r="Y116">
        <v>2004</v>
      </c>
      <c r="Z116" t="s">
        <v>2488</v>
      </c>
      <c r="AA116" t="s">
        <v>2430</v>
      </c>
      <c r="AB116" t="str">
        <f>IF(ISBLANK(Table1[[#This Row],[ref]]),NA(),_xlfn.XLOOKUP(Table1[[#This Row],[ref]],Crossref!U:U,Crossref!E:E,_xlfn.XLOOKUP(Table1[[#This Row],[ref_short]],Crossref!AO:AO,Crossref!E:E)))</f>
        <v>10.1086/425583</v>
      </c>
      <c r="AC116" t="str">
        <f>IF(ISBLANK(Table1[[#This Row],[ref_short]]),NA(),_xlfn.XLOOKUP(Table1[[#This Row],[new_ref]],Crossref!E:E,Crossref!AO:AO,Table1[[#This Row],[ref_short]]))</f>
        <v>Stegeman et al., 2004</v>
      </c>
      <c r="AD116" t="b">
        <f>NOT(IFERROR(Table1[[#This Row],[ref_short]]=Table1[[#This Row],[new_ref_short]],FALSE))</f>
        <v>0</v>
      </c>
    </row>
    <row r="117" spans="1:30" x14ac:dyDescent="0.3">
      <c r="A117" t="s">
        <v>7</v>
      </c>
      <c r="C117" t="s">
        <v>2429</v>
      </c>
      <c r="D117" t="s">
        <v>242</v>
      </c>
      <c r="E117" t="s">
        <v>252</v>
      </c>
      <c r="F117" t="s">
        <v>2437</v>
      </c>
      <c r="G117" t="s">
        <v>257</v>
      </c>
      <c r="H117" t="s">
        <v>262</v>
      </c>
      <c r="I117" t="s">
        <v>2472</v>
      </c>
      <c r="J117" t="s">
        <v>362</v>
      </c>
      <c r="R117">
        <v>0.39</v>
      </c>
      <c r="S117">
        <v>0.2</v>
      </c>
      <c r="T117">
        <v>0.9</v>
      </c>
      <c r="U117" t="s">
        <v>618</v>
      </c>
      <c r="V117" t="s">
        <v>240</v>
      </c>
      <c r="W117" t="s">
        <v>2482</v>
      </c>
      <c r="X117" t="s">
        <v>760</v>
      </c>
      <c r="Y117">
        <v>2004</v>
      </c>
      <c r="Z117" t="s">
        <v>2488</v>
      </c>
      <c r="AA117" t="s">
        <v>2430</v>
      </c>
      <c r="AB117" t="str">
        <f>IF(ISBLANK(Table1[[#This Row],[ref]]),NA(),_xlfn.XLOOKUP(Table1[[#This Row],[ref]],Crossref!U:U,Crossref!E:E,_xlfn.XLOOKUP(Table1[[#This Row],[ref_short]],Crossref!AO:AO,Crossref!E:E)))</f>
        <v>10.1086/425583</v>
      </c>
      <c r="AC117" t="str">
        <f>IF(ISBLANK(Table1[[#This Row],[ref_short]]),NA(),_xlfn.XLOOKUP(Table1[[#This Row],[new_ref]],Crossref!E:E,Crossref!AO:AO,Table1[[#This Row],[ref_short]]))</f>
        <v>Stegeman et al., 2004</v>
      </c>
      <c r="AD117" t="b">
        <f>NOT(IFERROR(Table1[[#This Row],[ref_short]]=Table1[[#This Row],[new_ref_short]],FALSE))</f>
        <v>0</v>
      </c>
    </row>
    <row r="118" spans="1:30" x14ac:dyDescent="0.3">
      <c r="A118" t="s">
        <v>7</v>
      </c>
      <c r="C118" t="s">
        <v>2429</v>
      </c>
      <c r="D118" t="s">
        <v>242</v>
      </c>
      <c r="E118" t="s">
        <v>252</v>
      </c>
      <c r="F118" t="s">
        <v>2437</v>
      </c>
      <c r="G118" t="s">
        <v>257</v>
      </c>
      <c r="H118" t="s">
        <v>262</v>
      </c>
      <c r="I118" t="s">
        <v>2472</v>
      </c>
      <c r="J118" t="s">
        <v>362</v>
      </c>
      <c r="R118">
        <v>0.17</v>
      </c>
      <c r="S118">
        <v>0.1</v>
      </c>
      <c r="T118">
        <v>0.2</v>
      </c>
      <c r="U118" t="s">
        <v>618</v>
      </c>
      <c r="V118" t="s">
        <v>240</v>
      </c>
      <c r="W118" t="s">
        <v>2459</v>
      </c>
      <c r="X118" t="s">
        <v>760</v>
      </c>
      <c r="Y118">
        <v>2004</v>
      </c>
      <c r="Z118" t="s">
        <v>2488</v>
      </c>
      <c r="AA118" t="s">
        <v>2432</v>
      </c>
      <c r="AB118" t="str">
        <f>IF(ISBLANK(Table1[[#This Row],[ref]]),NA(),_xlfn.XLOOKUP(Table1[[#This Row],[ref]],Crossref!U:U,Crossref!E:E,_xlfn.XLOOKUP(Table1[[#This Row],[ref_short]],Crossref!AO:AO,Crossref!E:E)))</f>
        <v>10.1086/425583</v>
      </c>
      <c r="AC118" t="str">
        <f>IF(ISBLANK(Table1[[#This Row],[ref_short]]),NA(),_xlfn.XLOOKUP(Table1[[#This Row],[new_ref]],Crossref!E:E,Crossref!AO:AO,Table1[[#This Row],[ref_short]]))</f>
        <v>Stegeman et al., 2004</v>
      </c>
      <c r="AD118" t="b">
        <f>NOT(IFERROR(Table1[[#This Row],[ref_short]]=Table1[[#This Row],[new_ref_short]],FALSE))</f>
        <v>0</v>
      </c>
    </row>
    <row r="119" spans="1:30" x14ac:dyDescent="0.3">
      <c r="A119" t="s">
        <v>7</v>
      </c>
      <c r="C119" t="s">
        <v>2429</v>
      </c>
      <c r="D119" t="s">
        <v>242</v>
      </c>
      <c r="E119" t="s">
        <v>252</v>
      </c>
      <c r="F119" t="s">
        <v>2437</v>
      </c>
      <c r="G119" t="s">
        <v>257</v>
      </c>
      <c r="H119" t="s">
        <v>262</v>
      </c>
      <c r="I119" t="s">
        <v>2472</v>
      </c>
      <c r="J119" t="s">
        <v>362</v>
      </c>
      <c r="R119">
        <v>0.18</v>
      </c>
      <c r="S119">
        <v>0.1</v>
      </c>
      <c r="T119">
        <v>0.2</v>
      </c>
      <c r="U119" t="s">
        <v>618</v>
      </c>
      <c r="V119" t="s">
        <v>240</v>
      </c>
      <c r="W119" t="s">
        <v>2459</v>
      </c>
      <c r="X119" t="s">
        <v>760</v>
      </c>
      <c r="Y119">
        <v>2004</v>
      </c>
      <c r="Z119" t="s">
        <v>2488</v>
      </c>
      <c r="AA119" t="s">
        <v>2432</v>
      </c>
      <c r="AB119" t="str">
        <f>IF(ISBLANK(Table1[[#This Row],[ref]]),NA(),_xlfn.XLOOKUP(Table1[[#This Row],[ref]],Crossref!U:U,Crossref!E:E,_xlfn.XLOOKUP(Table1[[#This Row],[ref_short]],Crossref!AO:AO,Crossref!E:E)))</f>
        <v>10.1086/425583</v>
      </c>
      <c r="AC119" t="str">
        <f>IF(ISBLANK(Table1[[#This Row],[ref_short]]),NA(),_xlfn.XLOOKUP(Table1[[#This Row],[new_ref]],Crossref!E:E,Crossref!AO:AO,Table1[[#This Row],[ref_short]]))</f>
        <v>Stegeman et al., 2004</v>
      </c>
      <c r="AD119" t="b">
        <f>NOT(IFERROR(Table1[[#This Row],[ref_short]]=Table1[[#This Row],[new_ref_short]],FALSE))</f>
        <v>0</v>
      </c>
    </row>
    <row r="120" spans="1:30" x14ac:dyDescent="0.3">
      <c r="A120" t="s">
        <v>7</v>
      </c>
      <c r="C120" t="s">
        <v>2429</v>
      </c>
      <c r="D120" t="s">
        <v>242</v>
      </c>
      <c r="E120" t="s">
        <v>252</v>
      </c>
      <c r="F120" t="s">
        <v>2431</v>
      </c>
      <c r="G120" t="s">
        <v>255</v>
      </c>
      <c r="H120" t="s">
        <v>262</v>
      </c>
      <c r="I120" t="s">
        <v>2490</v>
      </c>
      <c r="J120" t="s">
        <v>364</v>
      </c>
      <c r="K120" t="s">
        <v>377</v>
      </c>
      <c r="L120" t="s">
        <v>397</v>
      </c>
      <c r="M120" t="s">
        <v>416</v>
      </c>
      <c r="O120" t="s">
        <v>608</v>
      </c>
      <c r="P120" t="s">
        <v>608</v>
      </c>
      <c r="R120">
        <v>0.49</v>
      </c>
      <c r="S120">
        <v>0.3</v>
      </c>
      <c r="T120">
        <v>0.75</v>
      </c>
      <c r="U120" t="s">
        <v>618</v>
      </c>
      <c r="V120" t="s">
        <v>240</v>
      </c>
      <c r="W120" t="s">
        <v>2456</v>
      </c>
      <c r="X120" t="s">
        <v>761</v>
      </c>
      <c r="Y120">
        <v>2011</v>
      </c>
      <c r="Z120" t="s">
        <v>2489</v>
      </c>
      <c r="AA120" t="s">
        <v>2430</v>
      </c>
      <c r="AB120" t="str">
        <f>IF(ISBLANK(Table1[[#This Row],[ref]]),NA(),_xlfn.XLOOKUP(Table1[[#This Row],[ref]],Crossref!U:U,Crossref!E:E,_xlfn.XLOOKUP(Table1[[#This Row],[ref_short]],Crossref!AO:AO,Crossref!E:E)))</f>
        <v>10.1016/j.vetmic.2011.04.022</v>
      </c>
      <c r="AC120" t="str">
        <f>IF(ISBLANK(Table1[[#This Row],[ref_short]]),NA(),_xlfn.XLOOKUP(Table1[[#This Row],[new_ref]],Crossref!E:E,Crossref!AO:AO,Table1[[#This Row],[ref_short]]))</f>
        <v>Gonzales et al., 2011</v>
      </c>
      <c r="AD120" t="b">
        <f>NOT(IFERROR(Table1[[#This Row],[ref_short]]=Table1[[#This Row],[new_ref_short]],FALSE))</f>
        <v>0</v>
      </c>
    </row>
    <row r="121" spans="1:30" x14ac:dyDescent="0.3">
      <c r="A121" t="s">
        <v>7</v>
      </c>
      <c r="C121" t="s">
        <v>2429</v>
      </c>
      <c r="D121" t="s">
        <v>242</v>
      </c>
      <c r="E121" t="s">
        <v>252</v>
      </c>
      <c r="F121" t="s">
        <v>2431</v>
      </c>
      <c r="G121" t="s">
        <v>255</v>
      </c>
      <c r="H121" t="s">
        <v>262</v>
      </c>
      <c r="I121" t="s">
        <v>2491</v>
      </c>
      <c r="J121" t="s">
        <v>364</v>
      </c>
      <c r="K121" t="s">
        <v>377</v>
      </c>
      <c r="L121" t="s">
        <v>397</v>
      </c>
      <c r="M121" t="s">
        <v>416</v>
      </c>
      <c r="O121" t="s">
        <v>608</v>
      </c>
      <c r="P121" t="s">
        <v>608</v>
      </c>
      <c r="R121">
        <v>0.91</v>
      </c>
      <c r="S121">
        <v>0.45</v>
      </c>
      <c r="T121">
        <v>1.62</v>
      </c>
      <c r="U121" t="s">
        <v>618</v>
      </c>
      <c r="V121" t="s">
        <v>240</v>
      </c>
      <c r="W121" t="s">
        <v>2456</v>
      </c>
      <c r="X121" t="s">
        <v>2666</v>
      </c>
      <c r="Y121">
        <v>2012</v>
      </c>
      <c r="Z121" t="s">
        <v>2492</v>
      </c>
      <c r="AA121" t="s">
        <v>2430</v>
      </c>
      <c r="AB121" t="str">
        <f>IF(ISBLANK(Table1[[#This Row],[ref]]),NA(),_xlfn.XLOOKUP(Table1[[#This Row],[ref]],Crossref!U:U,Crossref!E:E,_xlfn.XLOOKUP(Table1[[#This Row],[ref_short]],Crossref!AO:AO,Crossref!E:E)))</f>
        <v>10.1016/j.prevetmed.2012.06.010</v>
      </c>
      <c r="AC121" t="str">
        <f>IF(ISBLANK(Table1[[#This Row],[ref_short]]),NA(),_xlfn.XLOOKUP(Table1[[#This Row],[new_ref]],Crossref!E:E,Crossref!AO:AO,Table1[[#This Row],[ref_short]]))</f>
        <v>Gonzales et al., 2012</v>
      </c>
      <c r="AD121" t="b">
        <f>NOT(IFERROR(Table1[[#This Row],[ref_short]]=Table1[[#This Row],[new_ref_short]],FALSE))</f>
        <v>1</v>
      </c>
    </row>
    <row r="122" spans="1:30" x14ac:dyDescent="0.3">
      <c r="A122" t="s">
        <v>7</v>
      </c>
      <c r="C122" t="s">
        <v>2429</v>
      </c>
      <c r="D122" t="s">
        <v>241</v>
      </c>
      <c r="E122" t="s">
        <v>252</v>
      </c>
      <c r="F122" t="s">
        <v>2431</v>
      </c>
      <c r="G122" t="s">
        <v>257</v>
      </c>
      <c r="H122" t="s">
        <v>262</v>
      </c>
      <c r="I122" t="s">
        <v>2491</v>
      </c>
      <c r="J122" t="s">
        <v>364</v>
      </c>
      <c r="K122" t="s">
        <v>2495</v>
      </c>
      <c r="R122">
        <v>0.72</v>
      </c>
      <c r="S122">
        <v>0.68</v>
      </c>
      <c r="T122">
        <v>0.77</v>
      </c>
      <c r="U122" t="s">
        <v>618</v>
      </c>
      <c r="V122" t="s">
        <v>2496</v>
      </c>
      <c r="W122" t="s">
        <v>2482</v>
      </c>
      <c r="X122" t="s">
        <v>2666</v>
      </c>
      <c r="Y122">
        <v>2012</v>
      </c>
      <c r="Z122" t="s">
        <v>2492</v>
      </c>
      <c r="AA122" t="s">
        <v>2430</v>
      </c>
      <c r="AB122" t="str">
        <f>IF(ISBLANK(Table1[[#This Row],[ref]]),NA(),_xlfn.XLOOKUP(Table1[[#This Row],[ref]],Crossref!U:U,Crossref!E:E,_xlfn.XLOOKUP(Table1[[#This Row],[ref_short]],Crossref!AO:AO,Crossref!E:E)))</f>
        <v>10.1016/j.prevetmed.2012.06.010</v>
      </c>
      <c r="AC122" t="str">
        <f>IF(ISBLANK(Table1[[#This Row],[ref_short]]),NA(),_xlfn.XLOOKUP(Table1[[#This Row],[new_ref]],Crossref!E:E,Crossref!AO:AO,Table1[[#This Row],[ref_short]]))</f>
        <v>Gonzales et al., 2012</v>
      </c>
      <c r="AD122" t="b">
        <f>NOT(IFERROR(Table1[[#This Row],[ref_short]]=Table1[[#This Row],[new_ref_short]],FALSE))</f>
        <v>1</v>
      </c>
    </row>
    <row r="123" spans="1:30" x14ac:dyDescent="0.3">
      <c r="A123" t="s">
        <v>7</v>
      </c>
      <c r="C123" t="s">
        <v>2429</v>
      </c>
      <c r="D123" t="s">
        <v>242</v>
      </c>
      <c r="E123" t="s">
        <v>252</v>
      </c>
      <c r="F123" t="s">
        <v>2431</v>
      </c>
      <c r="G123" t="s">
        <v>257</v>
      </c>
      <c r="H123" t="s">
        <v>262</v>
      </c>
      <c r="I123" t="s">
        <v>2491</v>
      </c>
      <c r="J123" t="s">
        <v>364</v>
      </c>
      <c r="K123" t="s">
        <v>2495</v>
      </c>
      <c r="R123">
        <v>0.73</v>
      </c>
      <c r="S123">
        <v>0.69</v>
      </c>
      <c r="T123">
        <v>0.77</v>
      </c>
      <c r="U123" t="s">
        <v>618</v>
      </c>
      <c r="V123" t="s">
        <v>2496</v>
      </c>
      <c r="W123" t="s">
        <v>2482</v>
      </c>
      <c r="X123" t="s">
        <v>2666</v>
      </c>
      <c r="Y123">
        <v>2012</v>
      </c>
      <c r="Z123" t="s">
        <v>2492</v>
      </c>
      <c r="AA123" t="s">
        <v>2430</v>
      </c>
      <c r="AB123" t="str">
        <f>IF(ISBLANK(Table1[[#This Row],[ref]]),NA(),_xlfn.XLOOKUP(Table1[[#This Row],[ref]],Crossref!U:U,Crossref!E:E,_xlfn.XLOOKUP(Table1[[#This Row],[ref_short]],Crossref!AO:AO,Crossref!E:E)))</f>
        <v>10.1016/j.prevetmed.2012.06.010</v>
      </c>
      <c r="AC123" t="str">
        <f>IF(ISBLANK(Table1[[#This Row],[ref_short]]),NA(),_xlfn.XLOOKUP(Table1[[#This Row],[new_ref]],Crossref!E:E,Crossref!AO:AO,Table1[[#This Row],[ref_short]]))</f>
        <v>Gonzales et al., 2012</v>
      </c>
      <c r="AD123" t="b">
        <f>NOT(IFERROR(Table1[[#This Row],[ref_short]]=Table1[[#This Row],[new_ref_short]],FALSE))</f>
        <v>1</v>
      </c>
    </row>
    <row r="124" spans="1:30" x14ac:dyDescent="0.3">
      <c r="A124" t="s">
        <v>7</v>
      </c>
      <c r="C124" t="s">
        <v>2429</v>
      </c>
      <c r="D124" t="s">
        <v>241</v>
      </c>
      <c r="E124" t="s">
        <v>252</v>
      </c>
      <c r="F124" t="s">
        <v>2431</v>
      </c>
      <c r="G124" t="s">
        <v>257</v>
      </c>
      <c r="H124" t="s">
        <v>262</v>
      </c>
      <c r="I124" t="s">
        <v>2491</v>
      </c>
      <c r="J124" t="s">
        <v>364</v>
      </c>
      <c r="K124" t="s">
        <v>2495</v>
      </c>
      <c r="R124">
        <v>0.5</v>
      </c>
      <c r="S124">
        <v>0.45</v>
      </c>
      <c r="T124">
        <v>0.55000000000000004</v>
      </c>
      <c r="U124" t="s">
        <v>618</v>
      </c>
      <c r="V124" t="s">
        <v>2496</v>
      </c>
      <c r="W124" t="s">
        <v>2482</v>
      </c>
      <c r="X124" t="s">
        <v>2666</v>
      </c>
      <c r="Y124">
        <v>2012</v>
      </c>
      <c r="Z124" t="s">
        <v>2492</v>
      </c>
      <c r="AA124" t="s">
        <v>2430</v>
      </c>
      <c r="AB124" t="str">
        <f>IF(ISBLANK(Table1[[#This Row],[ref]]),NA(),_xlfn.XLOOKUP(Table1[[#This Row],[ref]],Crossref!U:U,Crossref!E:E,_xlfn.XLOOKUP(Table1[[#This Row],[ref_short]],Crossref!AO:AO,Crossref!E:E)))</f>
        <v>10.1016/j.prevetmed.2012.06.010</v>
      </c>
      <c r="AC124" t="str">
        <f>IF(ISBLANK(Table1[[#This Row],[ref_short]]),NA(),_xlfn.XLOOKUP(Table1[[#This Row],[new_ref]],Crossref!E:E,Crossref!AO:AO,Table1[[#This Row],[ref_short]]))</f>
        <v>Gonzales et al., 2012</v>
      </c>
      <c r="AD124" t="b">
        <f>NOT(IFERROR(Table1[[#This Row],[ref_short]]=Table1[[#This Row],[new_ref_short]],FALSE))</f>
        <v>1</v>
      </c>
    </row>
    <row r="125" spans="1:30" x14ac:dyDescent="0.3">
      <c r="A125" t="s">
        <v>7</v>
      </c>
      <c r="C125" t="s">
        <v>2429</v>
      </c>
      <c r="D125" t="s">
        <v>242</v>
      </c>
      <c r="E125" t="s">
        <v>252</v>
      </c>
      <c r="F125" t="s">
        <v>2431</v>
      </c>
      <c r="G125" t="s">
        <v>257</v>
      </c>
      <c r="H125" t="s">
        <v>262</v>
      </c>
      <c r="I125" t="s">
        <v>2491</v>
      </c>
      <c r="J125" t="s">
        <v>364</v>
      </c>
      <c r="K125" t="s">
        <v>2495</v>
      </c>
      <c r="R125">
        <v>0.5</v>
      </c>
      <c r="S125">
        <v>0.42</v>
      </c>
      <c r="T125">
        <v>0.59</v>
      </c>
      <c r="U125" t="s">
        <v>618</v>
      </c>
      <c r="V125" t="s">
        <v>2496</v>
      </c>
      <c r="W125" t="s">
        <v>2482</v>
      </c>
      <c r="X125" t="s">
        <v>2666</v>
      </c>
      <c r="Y125">
        <v>2012</v>
      </c>
      <c r="Z125" t="s">
        <v>2492</v>
      </c>
      <c r="AA125" t="s">
        <v>2430</v>
      </c>
      <c r="AB125" t="str">
        <f>IF(ISBLANK(Table1[[#This Row],[ref]]),NA(),_xlfn.XLOOKUP(Table1[[#This Row],[ref]],Crossref!U:U,Crossref!E:E,_xlfn.XLOOKUP(Table1[[#This Row],[ref_short]],Crossref!AO:AO,Crossref!E:E)))</f>
        <v>10.1016/j.prevetmed.2012.06.010</v>
      </c>
      <c r="AC125" t="str">
        <f>IF(ISBLANK(Table1[[#This Row],[ref_short]]),NA(),_xlfn.XLOOKUP(Table1[[#This Row],[new_ref]],Crossref!E:E,Crossref!AO:AO,Table1[[#This Row],[ref_short]]))</f>
        <v>Gonzales et al., 2012</v>
      </c>
      <c r="AD125" t="b">
        <f>NOT(IFERROR(Table1[[#This Row],[ref_short]]=Table1[[#This Row],[new_ref_short]],FALSE))</f>
        <v>1</v>
      </c>
    </row>
    <row r="126" spans="1:30" x14ac:dyDescent="0.3">
      <c r="A126" t="s">
        <v>7</v>
      </c>
      <c r="C126" t="s">
        <v>2429</v>
      </c>
      <c r="D126" t="s">
        <v>242</v>
      </c>
      <c r="E126" t="s">
        <v>252</v>
      </c>
      <c r="F126" t="s">
        <v>2431</v>
      </c>
      <c r="G126" t="s">
        <v>255</v>
      </c>
      <c r="H126" t="s">
        <v>262</v>
      </c>
      <c r="I126" t="s">
        <v>2498</v>
      </c>
      <c r="J126" t="s">
        <v>364</v>
      </c>
      <c r="K126" t="s">
        <v>2495</v>
      </c>
      <c r="L126" t="s">
        <v>2519</v>
      </c>
      <c r="M126" t="s">
        <v>2518</v>
      </c>
      <c r="O126" t="s">
        <v>608</v>
      </c>
      <c r="P126" t="s">
        <v>608</v>
      </c>
      <c r="R126">
        <v>0.16</v>
      </c>
      <c r="S126">
        <v>0.06</v>
      </c>
      <c r="T126">
        <v>0.32</v>
      </c>
      <c r="U126" t="s">
        <v>618</v>
      </c>
      <c r="V126" t="s">
        <v>240</v>
      </c>
      <c r="W126" t="s">
        <v>2456</v>
      </c>
      <c r="X126" t="s">
        <v>2665</v>
      </c>
      <c r="Y126">
        <v>2012</v>
      </c>
      <c r="Z126" t="s">
        <v>2499</v>
      </c>
      <c r="AA126" t="s">
        <v>2430</v>
      </c>
      <c r="AB126" t="str">
        <f>IF(ISBLANK(Table1[[#This Row],[ref]]),NA(),_xlfn.XLOOKUP(Table1[[#This Row],[ref]],Crossref!U:U,Crossref!E:E,_xlfn.XLOOKUP(Table1[[#This Row],[ref_short]],Crossref!AO:AO,Crossref!E:E)))</f>
        <v>10.1016/j.vetmic.2011.09.016</v>
      </c>
      <c r="AC126" t="str">
        <f>IF(ISBLANK(Table1[[#This Row],[ref_short]]),NA(),_xlfn.XLOOKUP(Table1[[#This Row],[new_ref]],Crossref!E:E,Crossref!AO:AO,Table1[[#This Row],[ref_short]]))</f>
        <v>Gonzales et al., 2012</v>
      </c>
      <c r="AD126" t="b">
        <f>NOT(IFERROR(Table1[[#This Row],[ref_short]]=Table1[[#This Row],[new_ref_short]],FALSE))</f>
        <v>1</v>
      </c>
    </row>
    <row r="127" spans="1:30" x14ac:dyDescent="0.3">
      <c r="A127" t="s">
        <v>7</v>
      </c>
      <c r="C127" t="s">
        <v>2429</v>
      </c>
      <c r="D127" t="s">
        <v>242</v>
      </c>
      <c r="E127" t="s">
        <v>252</v>
      </c>
      <c r="F127" t="s">
        <v>2431</v>
      </c>
      <c r="G127" t="s">
        <v>255</v>
      </c>
      <c r="H127" t="s">
        <v>262</v>
      </c>
      <c r="I127" t="s">
        <v>2498</v>
      </c>
      <c r="J127" t="s">
        <v>364</v>
      </c>
      <c r="K127" t="s">
        <v>2495</v>
      </c>
      <c r="L127" t="s">
        <v>2519</v>
      </c>
      <c r="M127" t="s">
        <v>2518</v>
      </c>
      <c r="O127" t="s">
        <v>608</v>
      </c>
      <c r="P127" t="s">
        <v>608</v>
      </c>
      <c r="R127">
        <v>0.04</v>
      </c>
      <c r="S127">
        <v>0.01</v>
      </c>
      <c r="T127">
        <v>0.14000000000000001</v>
      </c>
      <c r="U127" t="s">
        <v>618</v>
      </c>
      <c r="V127" t="s">
        <v>240</v>
      </c>
      <c r="W127" t="s">
        <v>2456</v>
      </c>
      <c r="X127" t="s">
        <v>2665</v>
      </c>
      <c r="Y127">
        <v>2012</v>
      </c>
      <c r="Z127" t="s">
        <v>2499</v>
      </c>
      <c r="AA127" t="s">
        <v>2430</v>
      </c>
      <c r="AB127" t="str">
        <f>IF(ISBLANK(Table1[[#This Row],[ref]]),NA(),_xlfn.XLOOKUP(Table1[[#This Row],[ref]],Crossref!U:U,Crossref!E:E,_xlfn.XLOOKUP(Table1[[#This Row],[ref_short]],Crossref!AO:AO,Crossref!E:E)))</f>
        <v>10.1016/j.vetmic.2011.09.016</v>
      </c>
      <c r="AC127" t="str">
        <f>IF(ISBLANK(Table1[[#This Row],[ref_short]]),NA(),_xlfn.XLOOKUP(Table1[[#This Row],[new_ref]],Crossref!E:E,Crossref!AO:AO,Table1[[#This Row],[ref_short]]))</f>
        <v>Gonzales et al., 2012</v>
      </c>
      <c r="AD127" t="b">
        <f>NOT(IFERROR(Table1[[#This Row],[ref_short]]=Table1[[#This Row],[new_ref_short]],FALSE))</f>
        <v>1</v>
      </c>
    </row>
    <row r="128" spans="1:30" x14ac:dyDescent="0.3">
      <c r="A128" t="s">
        <v>7</v>
      </c>
      <c r="C128" t="s">
        <v>2429</v>
      </c>
      <c r="D128" t="s">
        <v>242</v>
      </c>
      <c r="E128" t="s">
        <v>252</v>
      </c>
      <c r="F128" t="s">
        <v>2431</v>
      </c>
      <c r="G128" t="s">
        <v>255</v>
      </c>
      <c r="H128" t="s">
        <v>262</v>
      </c>
      <c r="I128" t="s">
        <v>2500</v>
      </c>
      <c r="J128" t="s">
        <v>364</v>
      </c>
      <c r="K128" t="s">
        <v>377</v>
      </c>
      <c r="M128" t="s">
        <v>2520</v>
      </c>
      <c r="N128" t="s">
        <v>2501</v>
      </c>
      <c r="O128" t="s">
        <v>608</v>
      </c>
      <c r="P128" t="s">
        <v>608</v>
      </c>
      <c r="R128">
        <v>0.24</v>
      </c>
      <c r="S128">
        <v>0.1</v>
      </c>
      <c r="T128">
        <v>0.44</v>
      </c>
      <c r="U128" t="s">
        <v>618</v>
      </c>
      <c r="V128" t="s">
        <v>240</v>
      </c>
      <c r="W128" t="s">
        <v>2456</v>
      </c>
      <c r="X128" t="s">
        <v>762</v>
      </c>
      <c r="Y128">
        <v>2013</v>
      </c>
      <c r="Z128" t="s">
        <v>2502</v>
      </c>
      <c r="AA128" t="s">
        <v>2430</v>
      </c>
      <c r="AB128" t="str">
        <f>IF(ISBLANK(Table1[[#This Row],[ref]]),NA(),_xlfn.XLOOKUP(Table1[[#This Row],[ref]],Crossref!U:U,Crossref!E:E,_xlfn.XLOOKUP(Table1[[#This Row],[ref_short]],Crossref!AO:AO,Crossref!E:E)))</f>
        <v>10.1017/s0950268813000125</v>
      </c>
      <c r="AC128" t="str">
        <f>IF(ISBLANK(Table1[[#This Row],[ref_short]]),NA(),_xlfn.XLOOKUP(Table1[[#This Row],[new_ref]],Crossref!E:E,Crossref!AO:AO,Table1[[#This Row],[ref_short]]))</f>
        <v>CLAES et al., 2013</v>
      </c>
      <c r="AD128" t="b">
        <f>NOT(IFERROR(Table1[[#This Row],[ref_short]]=Table1[[#This Row],[new_ref_short]],FALSE))</f>
        <v>0</v>
      </c>
    </row>
    <row r="129" spans="1:30" x14ac:dyDescent="0.3">
      <c r="A129" t="s">
        <v>7</v>
      </c>
      <c r="C129" t="s">
        <v>2429</v>
      </c>
      <c r="D129" t="s">
        <v>242</v>
      </c>
      <c r="E129" t="s">
        <v>252</v>
      </c>
      <c r="F129" t="s">
        <v>2431</v>
      </c>
      <c r="G129" t="s">
        <v>255</v>
      </c>
      <c r="H129" t="s">
        <v>262</v>
      </c>
      <c r="I129" t="s">
        <v>2500</v>
      </c>
      <c r="J129" t="s">
        <v>364</v>
      </c>
      <c r="K129" t="s">
        <v>377</v>
      </c>
      <c r="M129" t="s">
        <v>2520</v>
      </c>
      <c r="N129" t="s">
        <v>2503</v>
      </c>
      <c r="O129" t="s">
        <v>608</v>
      </c>
      <c r="P129" t="s">
        <v>608</v>
      </c>
      <c r="R129">
        <v>0.37</v>
      </c>
      <c r="S129">
        <v>0.14000000000000001</v>
      </c>
      <c r="T129">
        <v>0.61</v>
      </c>
      <c r="U129" t="s">
        <v>618</v>
      </c>
      <c r="V129" t="s">
        <v>240</v>
      </c>
      <c r="W129" t="s">
        <v>2456</v>
      </c>
      <c r="X129" t="s">
        <v>762</v>
      </c>
      <c r="Y129">
        <v>2013</v>
      </c>
      <c r="Z129" t="s">
        <v>2502</v>
      </c>
      <c r="AA129" t="s">
        <v>2430</v>
      </c>
      <c r="AB129" t="str">
        <f>IF(ISBLANK(Table1[[#This Row],[ref]]),NA(),_xlfn.XLOOKUP(Table1[[#This Row],[ref]],Crossref!U:U,Crossref!E:E,_xlfn.XLOOKUP(Table1[[#This Row],[ref_short]],Crossref!AO:AO,Crossref!E:E)))</f>
        <v>10.1017/s0950268813000125</v>
      </c>
      <c r="AC129" t="str">
        <f>IF(ISBLANK(Table1[[#This Row],[ref_short]]),NA(),_xlfn.XLOOKUP(Table1[[#This Row],[new_ref]],Crossref!E:E,Crossref!AO:AO,Table1[[#This Row],[ref_short]]))</f>
        <v>CLAES et al., 2013</v>
      </c>
      <c r="AD129" t="b">
        <f>NOT(IFERROR(Table1[[#This Row],[ref_short]]=Table1[[#This Row],[new_ref_short]],FALSE))</f>
        <v>0</v>
      </c>
    </row>
    <row r="130" spans="1:30" x14ac:dyDescent="0.3">
      <c r="A130" t="s">
        <v>7</v>
      </c>
      <c r="C130" t="s">
        <v>2429</v>
      </c>
      <c r="D130" t="s">
        <v>242</v>
      </c>
      <c r="E130" t="s">
        <v>252</v>
      </c>
      <c r="F130" t="s">
        <v>2431</v>
      </c>
      <c r="G130" t="s">
        <v>255</v>
      </c>
      <c r="H130" t="s">
        <v>262</v>
      </c>
      <c r="I130" t="s">
        <v>2504</v>
      </c>
      <c r="J130" t="s">
        <v>364</v>
      </c>
      <c r="K130" t="s">
        <v>377</v>
      </c>
      <c r="M130" t="s">
        <v>2520</v>
      </c>
      <c r="N130" t="s">
        <v>2501</v>
      </c>
      <c r="O130" t="s">
        <v>608</v>
      </c>
      <c r="P130" t="s">
        <v>608</v>
      </c>
      <c r="R130">
        <v>0.15</v>
      </c>
      <c r="S130">
        <v>0.02</v>
      </c>
      <c r="T130">
        <v>0.25</v>
      </c>
      <c r="U130" t="s">
        <v>618</v>
      </c>
      <c r="V130" t="s">
        <v>240</v>
      </c>
      <c r="W130" t="s">
        <v>2456</v>
      </c>
      <c r="X130" t="s">
        <v>762</v>
      </c>
      <c r="Y130">
        <v>2013</v>
      </c>
      <c r="Z130" t="s">
        <v>2502</v>
      </c>
      <c r="AA130" t="s">
        <v>2430</v>
      </c>
      <c r="AB130" t="str">
        <f>IF(ISBLANK(Table1[[#This Row],[ref]]),NA(),_xlfn.XLOOKUP(Table1[[#This Row],[ref]],Crossref!U:U,Crossref!E:E,_xlfn.XLOOKUP(Table1[[#This Row],[ref_short]],Crossref!AO:AO,Crossref!E:E)))</f>
        <v>10.1017/s0950268813000125</v>
      </c>
      <c r="AC130" t="str">
        <f>IF(ISBLANK(Table1[[#This Row],[ref_short]]),NA(),_xlfn.XLOOKUP(Table1[[#This Row],[new_ref]],Crossref!E:E,Crossref!AO:AO,Table1[[#This Row],[ref_short]]))</f>
        <v>CLAES et al., 2013</v>
      </c>
      <c r="AD130" t="b">
        <f>NOT(IFERROR(Table1[[#This Row],[ref_short]]=Table1[[#This Row],[new_ref_short]],FALSE))</f>
        <v>0</v>
      </c>
    </row>
    <row r="131" spans="1:30" x14ac:dyDescent="0.3">
      <c r="A131" t="s">
        <v>7</v>
      </c>
      <c r="C131" t="s">
        <v>2429</v>
      </c>
      <c r="D131" t="s">
        <v>242</v>
      </c>
      <c r="E131" t="s">
        <v>252</v>
      </c>
      <c r="F131" t="s">
        <v>2431</v>
      </c>
      <c r="G131" t="s">
        <v>255</v>
      </c>
      <c r="H131" t="s">
        <v>262</v>
      </c>
      <c r="I131" t="s">
        <v>2504</v>
      </c>
      <c r="J131" t="s">
        <v>364</v>
      </c>
      <c r="K131" t="s">
        <v>377</v>
      </c>
      <c r="M131" t="s">
        <v>2520</v>
      </c>
      <c r="N131" t="s">
        <v>2503</v>
      </c>
      <c r="O131" t="s">
        <v>608</v>
      </c>
      <c r="P131" t="s">
        <v>608</v>
      </c>
      <c r="R131">
        <v>0.38</v>
      </c>
      <c r="S131">
        <v>0.11</v>
      </c>
      <c r="T131">
        <v>0.44</v>
      </c>
      <c r="U131" t="s">
        <v>618</v>
      </c>
      <c r="V131" t="s">
        <v>240</v>
      </c>
      <c r="W131" t="s">
        <v>2456</v>
      </c>
      <c r="X131" t="s">
        <v>762</v>
      </c>
      <c r="Y131">
        <v>2013</v>
      </c>
      <c r="Z131" t="s">
        <v>2502</v>
      </c>
      <c r="AA131" t="s">
        <v>2430</v>
      </c>
      <c r="AB131" t="str">
        <f>IF(ISBLANK(Table1[[#This Row],[ref]]),NA(),_xlfn.XLOOKUP(Table1[[#This Row],[ref]],Crossref!U:U,Crossref!E:E,_xlfn.XLOOKUP(Table1[[#This Row],[ref_short]],Crossref!AO:AO,Crossref!E:E)))</f>
        <v>10.1017/s0950268813000125</v>
      </c>
      <c r="AC131" t="str">
        <f>IF(ISBLANK(Table1[[#This Row],[ref_short]]),NA(),_xlfn.XLOOKUP(Table1[[#This Row],[new_ref]],Crossref!E:E,Crossref!AO:AO,Table1[[#This Row],[ref_short]]))</f>
        <v>CLAES et al., 2013</v>
      </c>
      <c r="AD131" t="b">
        <f>NOT(IFERROR(Table1[[#This Row],[ref_short]]=Table1[[#This Row],[new_ref_short]],FALSE))</f>
        <v>0</v>
      </c>
    </row>
    <row r="132" spans="1:30" x14ac:dyDescent="0.3">
      <c r="A132" t="s">
        <v>7</v>
      </c>
      <c r="C132" t="s">
        <v>2429</v>
      </c>
      <c r="D132" t="s">
        <v>242</v>
      </c>
      <c r="E132" t="s">
        <v>252</v>
      </c>
      <c r="F132" t="s">
        <v>2431</v>
      </c>
      <c r="G132" t="s">
        <v>255</v>
      </c>
      <c r="H132" t="s">
        <v>262</v>
      </c>
      <c r="I132" t="s">
        <v>2510</v>
      </c>
      <c r="J132" t="s">
        <v>364</v>
      </c>
      <c r="K132" t="s">
        <v>2495</v>
      </c>
      <c r="L132" t="s">
        <v>397</v>
      </c>
      <c r="M132" t="s">
        <v>2512</v>
      </c>
      <c r="O132" t="s">
        <v>608</v>
      </c>
      <c r="P132" t="s">
        <v>608</v>
      </c>
      <c r="R132">
        <v>1.7</v>
      </c>
      <c r="S132">
        <v>0.1</v>
      </c>
      <c r="T132">
        <v>19.3</v>
      </c>
      <c r="U132" t="s">
        <v>618</v>
      </c>
      <c r="V132" t="s">
        <v>240</v>
      </c>
      <c r="W132" t="s">
        <v>2456</v>
      </c>
      <c r="X132" t="s">
        <v>763</v>
      </c>
      <c r="Y132">
        <v>2011</v>
      </c>
      <c r="Z132" t="s">
        <v>2511</v>
      </c>
      <c r="AA132" t="s">
        <v>2430</v>
      </c>
      <c r="AB132" t="str">
        <f>IF(ISBLANK(Table1[[#This Row],[ref]]),NA(),_xlfn.XLOOKUP(Table1[[#This Row],[ref]],Crossref!U:U,Crossref!E:E,_xlfn.XLOOKUP(Table1[[#This Row],[ref_short]],Crossref!AO:AO,Crossref!E:E)))</f>
        <v>10.1016/j.vetmic.2010.06.012</v>
      </c>
      <c r="AC132" t="str">
        <f>IF(ISBLANK(Table1[[#This Row],[ref_short]]),NA(),_xlfn.XLOOKUP(Table1[[#This Row],[new_ref]],Crossref!E:E,Crossref!AO:AO,Table1[[#This Row],[ref_short]]))</f>
        <v>Spekreijse et al., 2011</v>
      </c>
      <c r="AD132" t="b">
        <f>NOT(IFERROR(Table1[[#This Row],[ref_short]]=Table1[[#This Row],[new_ref_short]],FALSE))</f>
        <v>0</v>
      </c>
    </row>
    <row r="133" spans="1:30" x14ac:dyDescent="0.3">
      <c r="A133" t="s">
        <v>7</v>
      </c>
      <c r="C133" t="s">
        <v>2429</v>
      </c>
      <c r="D133" t="s">
        <v>242</v>
      </c>
      <c r="E133" t="s">
        <v>252</v>
      </c>
      <c r="F133" t="s">
        <v>2431</v>
      </c>
      <c r="G133" t="s">
        <v>255</v>
      </c>
      <c r="H133" t="s">
        <v>262</v>
      </c>
      <c r="I133" t="s">
        <v>2510</v>
      </c>
      <c r="J133" t="s">
        <v>364</v>
      </c>
      <c r="K133" t="s">
        <v>2495</v>
      </c>
      <c r="L133" t="s">
        <v>397</v>
      </c>
      <c r="M133" t="s">
        <v>2512</v>
      </c>
      <c r="O133" t="s">
        <v>608</v>
      </c>
      <c r="P133" t="s">
        <v>608</v>
      </c>
      <c r="R133">
        <v>2.2000000000000002</v>
      </c>
      <c r="S133">
        <v>0.1</v>
      </c>
      <c r="T133">
        <v>44.4</v>
      </c>
      <c r="U133" t="s">
        <v>618</v>
      </c>
      <c r="V133" t="s">
        <v>240</v>
      </c>
      <c r="W133" t="s">
        <v>2456</v>
      </c>
      <c r="X133" t="s">
        <v>763</v>
      </c>
      <c r="Y133">
        <v>2011</v>
      </c>
      <c r="Z133" t="s">
        <v>2511</v>
      </c>
      <c r="AA133" t="s">
        <v>2430</v>
      </c>
      <c r="AB133" t="str">
        <f>IF(ISBLANK(Table1[[#This Row],[ref]]),NA(),_xlfn.XLOOKUP(Table1[[#This Row],[ref]],Crossref!U:U,Crossref!E:E,_xlfn.XLOOKUP(Table1[[#This Row],[ref_short]],Crossref!AO:AO,Crossref!E:E)))</f>
        <v>10.1016/j.vetmic.2010.06.012</v>
      </c>
      <c r="AC133" t="str">
        <f>IF(ISBLANK(Table1[[#This Row],[ref_short]]),NA(),_xlfn.XLOOKUP(Table1[[#This Row],[new_ref]],Crossref!E:E,Crossref!AO:AO,Table1[[#This Row],[ref_short]]))</f>
        <v>Spekreijse et al., 2011</v>
      </c>
      <c r="AD133" t="b">
        <f>NOT(IFERROR(Table1[[#This Row],[ref_short]]=Table1[[#This Row],[new_ref_short]],FALSE))</f>
        <v>0</v>
      </c>
    </row>
    <row r="134" spans="1:30" x14ac:dyDescent="0.3">
      <c r="A134" t="s">
        <v>7</v>
      </c>
      <c r="C134" t="s">
        <v>2429</v>
      </c>
      <c r="D134" t="s">
        <v>242</v>
      </c>
      <c r="E134" t="s">
        <v>252</v>
      </c>
      <c r="F134" t="s">
        <v>2431</v>
      </c>
      <c r="G134" t="s">
        <v>255</v>
      </c>
      <c r="H134" t="s">
        <v>262</v>
      </c>
      <c r="I134" t="s">
        <v>2510</v>
      </c>
      <c r="J134" t="s">
        <v>364</v>
      </c>
      <c r="K134" t="s">
        <v>2495</v>
      </c>
      <c r="L134" t="s">
        <v>397</v>
      </c>
      <c r="M134" t="s">
        <v>2512</v>
      </c>
      <c r="O134" t="s">
        <v>608</v>
      </c>
      <c r="P134" t="s">
        <v>608</v>
      </c>
      <c r="R134">
        <v>0.9</v>
      </c>
      <c r="S134">
        <v>0.1</v>
      </c>
      <c r="T134">
        <v>10</v>
      </c>
      <c r="U134" t="s">
        <v>618</v>
      </c>
      <c r="V134" t="s">
        <v>240</v>
      </c>
      <c r="W134" t="s">
        <v>2456</v>
      </c>
      <c r="X134" t="s">
        <v>763</v>
      </c>
      <c r="Y134">
        <v>2011</v>
      </c>
      <c r="Z134" t="s">
        <v>2511</v>
      </c>
      <c r="AA134" t="s">
        <v>2430</v>
      </c>
      <c r="AB134" t="str">
        <f>IF(ISBLANK(Table1[[#This Row],[ref]]),NA(),_xlfn.XLOOKUP(Table1[[#This Row],[ref]],Crossref!U:U,Crossref!E:E,_xlfn.XLOOKUP(Table1[[#This Row],[ref_short]],Crossref!AO:AO,Crossref!E:E)))</f>
        <v>10.1016/j.vetmic.2010.06.012</v>
      </c>
      <c r="AC134" t="str">
        <f>IF(ISBLANK(Table1[[#This Row],[ref_short]]),NA(),_xlfn.XLOOKUP(Table1[[#This Row],[new_ref]],Crossref!E:E,Crossref!AO:AO,Table1[[#This Row],[ref_short]]))</f>
        <v>Spekreijse et al., 2011</v>
      </c>
      <c r="AD134" t="b">
        <f>NOT(IFERROR(Table1[[#This Row],[ref_short]]=Table1[[#This Row],[new_ref_short]],FALSE))</f>
        <v>0</v>
      </c>
    </row>
    <row r="135" spans="1:30" x14ac:dyDescent="0.3">
      <c r="A135" t="s">
        <v>7</v>
      </c>
      <c r="C135" t="s">
        <v>2429</v>
      </c>
      <c r="D135" t="s">
        <v>242</v>
      </c>
      <c r="E135" t="s">
        <v>252</v>
      </c>
      <c r="F135" t="s">
        <v>2431</v>
      </c>
      <c r="G135" t="s">
        <v>255</v>
      </c>
      <c r="H135" t="s">
        <v>262</v>
      </c>
      <c r="I135" t="s">
        <v>2510</v>
      </c>
      <c r="J135" t="s">
        <v>364</v>
      </c>
      <c r="K135" t="s">
        <v>2495</v>
      </c>
      <c r="L135" t="s">
        <v>397</v>
      </c>
      <c r="M135" t="s">
        <v>2512</v>
      </c>
      <c r="O135" t="s">
        <v>608</v>
      </c>
      <c r="P135" t="s">
        <v>608</v>
      </c>
      <c r="R135">
        <v>2</v>
      </c>
      <c r="S135">
        <v>0.3</v>
      </c>
      <c r="T135">
        <v>14</v>
      </c>
      <c r="U135" t="s">
        <v>618</v>
      </c>
      <c r="V135" t="s">
        <v>240</v>
      </c>
      <c r="W135" t="s">
        <v>2456</v>
      </c>
      <c r="X135" t="s">
        <v>763</v>
      </c>
      <c r="Y135">
        <v>2011</v>
      </c>
      <c r="Z135" t="s">
        <v>2511</v>
      </c>
      <c r="AA135" t="s">
        <v>2430</v>
      </c>
      <c r="AB135" t="str">
        <f>IF(ISBLANK(Table1[[#This Row],[ref]]),NA(),_xlfn.XLOOKUP(Table1[[#This Row],[ref]],Crossref!U:U,Crossref!E:E,_xlfn.XLOOKUP(Table1[[#This Row],[ref_short]],Crossref!AO:AO,Crossref!E:E)))</f>
        <v>10.1016/j.vetmic.2010.06.012</v>
      </c>
      <c r="AC135" t="str">
        <f>IF(ISBLANK(Table1[[#This Row],[ref_short]]),NA(),_xlfn.XLOOKUP(Table1[[#This Row],[new_ref]],Crossref!E:E,Crossref!AO:AO,Table1[[#This Row],[ref_short]]))</f>
        <v>Spekreijse et al., 2011</v>
      </c>
      <c r="AD135" t="b">
        <f>NOT(IFERROR(Table1[[#This Row],[ref_short]]=Table1[[#This Row],[new_ref_short]],FALSE))</f>
        <v>0</v>
      </c>
    </row>
    <row r="136" spans="1:30" x14ac:dyDescent="0.3">
      <c r="A136" t="s">
        <v>7</v>
      </c>
      <c r="C136" t="s">
        <v>2429</v>
      </c>
      <c r="D136" t="s">
        <v>242</v>
      </c>
      <c r="E136" t="s">
        <v>252</v>
      </c>
      <c r="F136" t="s">
        <v>2431</v>
      </c>
      <c r="G136" t="s">
        <v>255</v>
      </c>
      <c r="H136" t="s">
        <v>262</v>
      </c>
      <c r="I136" t="s">
        <v>2510</v>
      </c>
      <c r="J136" t="s">
        <v>364</v>
      </c>
      <c r="K136" t="s">
        <v>2495</v>
      </c>
      <c r="L136" t="s">
        <v>397</v>
      </c>
      <c r="M136" t="s">
        <v>2512</v>
      </c>
      <c r="O136" t="s">
        <v>608</v>
      </c>
      <c r="P136" t="s">
        <v>608</v>
      </c>
      <c r="R136">
        <v>1.6</v>
      </c>
      <c r="S136">
        <v>0.2</v>
      </c>
      <c r="T136">
        <v>11</v>
      </c>
      <c r="U136" t="s">
        <v>618</v>
      </c>
      <c r="V136" t="s">
        <v>240</v>
      </c>
      <c r="W136" t="s">
        <v>2456</v>
      </c>
      <c r="X136" t="s">
        <v>763</v>
      </c>
      <c r="Y136">
        <v>2011</v>
      </c>
      <c r="Z136" t="s">
        <v>2511</v>
      </c>
      <c r="AA136" t="s">
        <v>2430</v>
      </c>
      <c r="AB136" t="str">
        <f>IF(ISBLANK(Table1[[#This Row],[ref]]),NA(),_xlfn.XLOOKUP(Table1[[#This Row],[ref]],Crossref!U:U,Crossref!E:E,_xlfn.XLOOKUP(Table1[[#This Row],[ref_short]],Crossref!AO:AO,Crossref!E:E)))</f>
        <v>10.1016/j.vetmic.2010.06.012</v>
      </c>
      <c r="AC136" t="str">
        <f>IF(ISBLANK(Table1[[#This Row],[ref_short]]),NA(),_xlfn.XLOOKUP(Table1[[#This Row],[new_ref]],Crossref!E:E,Crossref!AO:AO,Table1[[#This Row],[ref_short]]))</f>
        <v>Spekreijse et al., 2011</v>
      </c>
      <c r="AD136" t="b">
        <f>NOT(IFERROR(Table1[[#This Row],[ref_short]]=Table1[[#This Row],[new_ref_short]],FALSE))</f>
        <v>0</v>
      </c>
    </row>
    <row r="137" spans="1:30" x14ac:dyDescent="0.3">
      <c r="A137" t="s">
        <v>7</v>
      </c>
      <c r="C137" t="s">
        <v>2429</v>
      </c>
      <c r="D137" t="s">
        <v>242</v>
      </c>
      <c r="E137" t="s">
        <v>252</v>
      </c>
      <c r="F137" t="s">
        <v>2431</v>
      </c>
      <c r="G137" t="s">
        <v>255</v>
      </c>
      <c r="H137" t="s">
        <v>262</v>
      </c>
      <c r="I137" t="s">
        <v>2510</v>
      </c>
      <c r="J137" t="s">
        <v>364</v>
      </c>
      <c r="K137" t="s">
        <v>2495</v>
      </c>
      <c r="L137" t="s">
        <v>397</v>
      </c>
      <c r="M137" t="s">
        <v>2512</v>
      </c>
      <c r="O137" t="s">
        <v>608</v>
      </c>
      <c r="P137" t="s">
        <v>608</v>
      </c>
      <c r="R137">
        <v>2.7</v>
      </c>
      <c r="S137">
        <v>1.2</v>
      </c>
      <c r="T137">
        <v>5.9</v>
      </c>
      <c r="U137" t="s">
        <v>618</v>
      </c>
      <c r="V137" t="s">
        <v>240</v>
      </c>
      <c r="W137" t="s">
        <v>2456</v>
      </c>
      <c r="X137" t="s">
        <v>763</v>
      </c>
      <c r="Y137">
        <v>2011</v>
      </c>
      <c r="Z137" t="s">
        <v>2511</v>
      </c>
      <c r="AA137" t="s">
        <v>2430</v>
      </c>
      <c r="AB137" t="str">
        <f>IF(ISBLANK(Table1[[#This Row],[ref]]),NA(),_xlfn.XLOOKUP(Table1[[#This Row],[ref]],Crossref!U:U,Crossref!E:E,_xlfn.XLOOKUP(Table1[[#This Row],[ref_short]],Crossref!AO:AO,Crossref!E:E)))</f>
        <v>10.1016/j.vetmic.2010.06.012</v>
      </c>
      <c r="AC137" t="str">
        <f>IF(ISBLANK(Table1[[#This Row],[ref_short]]),NA(),_xlfn.XLOOKUP(Table1[[#This Row],[new_ref]],Crossref!E:E,Crossref!AO:AO,Table1[[#This Row],[ref_short]]))</f>
        <v>Spekreijse et al., 2011</v>
      </c>
      <c r="AD137" t="b">
        <f>NOT(IFERROR(Table1[[#This Row],[ref_short]]=Table1[[#This Row],[new_ref_short]],FALSE))</f>
        <v>0</v>
      </c>
    </row>
    <row r="138" spans="1:30" x14ac:dyDescent="0.3">
      <c r="A138" t="s">
        <v>7</v>
      </c>
      <c r="C138" t="s">
        <v>2429</v>
      </c>
      <c r="D138" t="s">
        <v>241</v>
      </c>
      <c r="E138" t="s">
        <v>252</v>
      </c>
      <c r="F138" t="s">
        <v>2431</v>
      </c>
      <c r="G138" t="s">
        <v>257</v>
      </c>
      <c r="H138" t="s">
        <v>262</v>
      </c>
      <c r="I138" t="s">
        <v>2444</v>
      </c>
      <c r="J138" t="s">
        <v>364</v>
      </c>
      <c r="K138" t="s">
        <v>2664</v>
      </c>
      <c r="R138">
        <v>2.2999999999999998</v>
      </c>
      <c r="S138">
        <v>1.92</v>
      </c>
      <c r="T138">
        <v>2.76</v>
      </c>
      <c r="U138" t="s">
        <v>618</v>
      </c>
      <c r="V138" t="s">
        <v>240</v>
      </c>
      <c r="W138" t="s">
        <v>2482</v>
      </c>
      <c r="X138" t="s">
        <v>764</v>
      </c>
      <c r="Y138">
        <v>2007</v>
      </c>
      <c r="Z138" t="s">
        <v>2513</v>
      </c>
      <c r="AA138" t="s">
        <v>2430</v>
      </c>
      <c r="AB138" t="str">
        <f>IF(ISBLANK(Table1[[#This Row],[ref]]),NA(),_xlfn.XLOOKUP(Table1[[#This Row],[ref]],Crossref!U:U,Crossref!E:E,_xlfn.XLOOKUP(Table1[[#This Row],[ref_short]],Crossref!AO:AO,Crossref!E:E)))</f>
        <v>10.1086/522007</v>
      </c>
      <c r="AC138" t="str">
        <f>IF(ISBLANK(Table1[[#This Row],[ref_short]]),NA(),_xlfn.XLOOKUP(Table1[[#This Row],[new_ref]],Crossref!E:E,Crossref!AO:AO,Table1[[#This Row],[ref_short]]))</f>
        <v>Tiensin et al., 2007</v>
      </c>
      <c r="AD138" t="b">
        <f>NOT(IFERROR(Table1[[#This Row],[ref_short]]=Table1[[#This Row],[new_ref_short]],FALSE))</f>
        <v>0</v>
      </c>
    </row>
    <row r="139" spans="1:30" x14ac:dyDescent="0.3">
      <c r="A139" t="s">
        <v>7</v>
      </c>
      <c r="C139" t="s">
        <v>2429</v>
      </c>
      <c r="D139" t="s">
        <v>241</v>
      </c>
      <c r="E139" t="s">
        <v>252</v>
      </c>
      <c r="F139" t="s">
        <v>2431</v>
      </c>
      <c r="G139" t="s">
        <v>257</v>
      </c>
      <c r="H139" t="s">
        <v>262</v>
      </c>
      <c r="I139" t="s">
        <v>2444</v>
      </c>
      <c r="J139" t="s">
        <v>364</v>
      </c>
      <c r="K139" t="s">
        <v>2664</v>
      </c>
      <c r="R139">
        <v>1.43</v>
      </c>
      <c r="S139">
        <v>1.2</v>
      </c>
      <c r="T139">
        <v>1.71</v>
      </c>
      <c r="U139" t="s">
        <v>618</v>
      </c>
      <c r="V139" t="s">
        <v>240</v>
      </c>
      <c r="W139" t="s">
        <v>2482</v>
      </c>
      <c r="X139" t="s">
        <v>764</v>
      </c>
      <c r="Y139">
        <v>2007</v>
      </c>
      <c r="Z139" t="s">
        <v>2513</v>
      </c>
      <c r="AA139" t="s">
        <v>2430</v>
      </c>
      <c r="AB139" t="str">
        <f>IF(ISBLANK(Table1[[#This Row],[ref]]),NA(),_xlfn.XLOOKUP(Table1[[#This Row],[ref]],Crossref!U:U,Crossref!E:E,_xlfn.XLOOKUP(Table1[[#This Row],[ref_short]],Crossref!AO:AO,Crossref!E:E)))</f>
        <v>10.1086/522007</v>
      </c>
      <c r="AC139" t="str">
        <f>IF(ISBLANK(Table1[[#This Row],[ref_short]]),NA(),_xlfn.XLOOKUP(Table1[[#This Row],[new_ref]],Crossref!E:E,Crossref!AO:AO,Table1[[#This Row],[ref_short]]))</f>
        <v>Tiensin et al., 2007</v>
      </c>
      <c r="AD139" t="b">
        <f>NOT(IFERROR(Table1[[#This Row],[ref_short]]=Table1[[#This Row],[new_ref_short]],FALSE))</f>
        <v>0</v>
      </c>
    </row>
    <row r="140" spans="1:30" x14ac:dyDescent="0.3">
      <c r="A140" t="s">
        <v>7</v>
      </c>
      <c r="C140" t="s">
        <v>2429</v>
      </c>
      <c r="D140" t="s">
        <v>241</v>
      </c>
      <c r="E140" t="s">
        <v>252</v>
      </c>
      <c r="F140" t="s">
        <v>2431</v>
      </c>
      <c r="G140" t="s">
        <v>257</v>
      </c>
      <c r="H140" t="s">
        <v>262</v>
      </c>
      <c r="I140" t="s">
        <v>2444</v>
      </c>
      <c r="J140" t="s">
        <v>364</v>
      </c>
      <c r="K140" t="s">
        <v>2664</v>
      </c>
      <c r="R140">
        <v>1.1599999999999999</v>
      </c>
      <c r="S140">
        <v>0.9</v>
      </c>
      <c r="T140">
        <v>1.5</v>
      </c>
      <c r="U140" t="s">
        <v>618</v>
      </c>
      <c r="V140" t="s">
        <v>240</v>
      </c>
      <c r="W140" t="s">
        <v>2482</v>
      </c>
      <c r="X140" t="s">
        <v>764</v>
      </c>
      <c r="Y140">
        <v>2007</v>
      </c>
      <c r="Z140" t="s">
        <v>2513</v>
      </c>
      <c r="AA140" t="s">
        <v>2430</v>
      </c>
      <c r="AB140" t="str">
        <f>IF(ISBLANK(Table1[[#This Row],[ref]]),NA(),_xlfn.XLOOKUP(Table1[[#This Row],[ref]],Crossref!U:U,Crossref!E:E,_xlfn.XLOOKUP(Table1[[#This Row],[ref_short]],Crossref!AO:AO,Crossref!E:E)))</f>
        <v>10.1086/522007</v>
      </c>
      <c r="AC140" t="str">
        <f>IF(ISBLANK(Table1[[#This Row],[ref_short]]),NA(),_xlfn.XLOOKUP(Table1[[#This Row],[new_ref]],Crossref!E:E,Crossref!AO:AO,Table1[[#This Row],[ref_short]]))</f>
        <v>Tiensin et al., 2007</v>
      </c>
      <c r="AD140" t="b">
        <f>NOT(IFERROR(Table1[[#This Row],[ref_short]]=Table1[[#This Row],[new_ref_short]],FALSE))</f>
        <v>0</v>
      </c>
    </row>
    <row r="141" spans="1:30" x14ac:dyDescent="0.3">
      <c r="A141" t="s">
        <v>7</v>
      </c>
      <c r="C141" t="s">
        <v>2429</v>
      </c>
      <c r="D141" t="s">
        <v>241</v>
      </c>
      <c r="E141" t="s">
        <v>252</v>
      </c>
      <c r="F141" t="s">
        <v>2431</v>
      </c>
      <c r="G141" t="s">
        <v>257</v>
      </c>
      <c r="H141" t="s">
        <v>262</v>
      </c>
      <c r="I141" t="s">
        <v>2444</v>
      </c>
      <c r="J141" t="s">
        <v>364</v>
      </c>
      <c r="K141" t="s">
        <v>2664</v>
      </c>
      <c r="R141">
        <v>0.79</v>
      </c>
      <c r="S141">
        <v>0.5</v>
      </c>
      <c r="T141">
        <v>1.25</v>
      </c>
      <c r="U141" t="s">
        <v>618</v>
      </c>
      <c r="V141" t="s">
        <v>240</v>
      </c>
      <c r="W141" t="s">
        <v>2482</v>
      </c>
      <c r="X141" t="s">
        <v>764</v>
      </c>
      <c r="Y141">
        <v>2007</v>
      </c>
      <c r="Z141" t="s">
        <v>2513</v>
      </c>
      <c r="AA141" t="s">
        <v>2430</v>
      </c>
      <c r="AB141" t="str">
        <f>IF(ISBLANK(Table1[[#This Row],[ref]]),NA(),_xlfn.XLOOKUP(Table1[[#This Row],[ref]],Crossref!U:U,Crossref!E:E,_xlfn.XLOOKUP(Table1[[#This Row],[ref_short]],Crossref!AO:AO,Crossref!E:E)))</f>
        <v>10.1086/522007</v>
      </c>
      <c r="AC141" t="str">
        <f>IF(ISBLANK(Table1[[#This Row],[ref_short]]),NA(),_xlfn.XLOOKUP(Table1[[#This Row],[new_ref]],Crossref!E:E,Crossref!AO:AO,Table1[[#This Row],[ref_short]]))</f>
        <v>Tiensin et al., 2007</v>
      </c>
      <c r="AD141" t="b">
        <f>NOT(IFERROR(Table1[[#This Row],[ref_short]]=Table1[[#This Row],[new_ref_short]],FALSE))</f>
        <v>0</v>
      </c>
    </row>
    <row r="142" spans="1:30" x14ac:dyDescent="0.3">
      <c r="A142" t="s">
        <v>7</v>
      </c>
      <c r="C142" t="s">
        <v>2429</v>
      </c>
      <c r="D142" t="s">
        <v>241</v>
      </c>
      <c r="E142" t="s">
        <v>252</v>
      </c>
      <c r="F142" t="s">
        <v>2431</v>
      </c>
      <c r="G142" t="s">
        <v>257</v>
      </c>
      <c r="H142" t="s">
        <v>262</v>
      </c>
      <c r="I142" t="s">
        <v>2444</v>
      </c>
      <c r="J142" t="s">
        <v>364</v>
      </c>
      <c r="K142" t="s">
        <v>365</v>
      </c>
      <c r="R142">
        <v>2.1800000000000002</v>
      </c>
      <c r="S142">
        <v>1.94</v>
      </c>
      <c r="T142">
        <v>2.46</v>
      </c>
      <c r="U142" t="s">
        <v>618</v>
      </c>
      <c r="V142" t="s">
        <v>240</v>
      </c>
      <c r="W142" t="s">
        <v>2482</v>
      </c>
      <c r="X142" t="s">
        <v>764</v>
      </c>
      <c r="Y142">
        <v>2007</v>
      </c>
      <c r="Z142" t="s">
        <v>2513</v>
      </c>
      <c r="AA142" t="s">
        <v>2430</v>
      </c>
      <c r="AB142" t="str">
        <f>IF(ISBLANK(Table1[[#This Row],[ref]]),NA(),_xlfn.XLOOKUP(Table1[[#This Row],[ref]],Crossref!U:U,Crossref!E:E,_xlfn.XLOOKUP(Table1[[#This Row],[ref_short]],Crossref!AO:AO,Crossref!E:E)))</f>
        <v>10.1086/522007</v>
      </c>
      <c r="AC142" t="str">
        <f>IF(ISBLANK(Table1[[#This Row],[ref_short]]),NA(),_xlfn.XLOOKUP(Table1[[#This Row],[new_ref]],Crossref!E:E,Crossref!AO:AO,Table1[[#This Row],[ref_short]]))</f>
        <v>Tiensin et al., 2007</v>
      </c>
      <c r="AD142" t="b">
        <f>NOT(IFERROR(Table1[[#This Row],[ref_short]]=Table1[[#This Row],[new_ref_short]],FALSE))</f>
        <v>0</v>
      </c>
    </row>
    <row r="143" spans="1:30" x14ac:dyDescent="0.3">
      <c r="A143" t="s">
        <v>7</v>
      </c>
      <c r="C143" t="s">
        <v>2429</v>
      </c>
      <c r="D143" t="s">
        <v>241</v>
      </c>
      <c r="E143" t="s">
        <v>252</v>
      </c>
      <c r="F143" t="s">
        <v>2431</v>
      </c>
      <c r="G143" t="s">
        <v>257</v>
      </c>
      <c r="H143" t="s">
        <v>262</v>
      </c>
      <c r="I143" t="s">
        <v>2444</v>
      </c>
      <c r="J143" t="s">
        <v>364</v>
      </c>
      <c r="K143" t="s">
        <v>365</v>
      </c>
      <c r="R143">
        <v>1.1499999999999999</v>
      </c>
      <c r="S143">
        <v>1.02</v>
      </c>
      <c r="T143">
        <v>1.3</v>
      </c>
      <c r="U143" t="s">
        <v>618</v>
      </c>
      <c r="V143" t="s">
        <v>240</v>
      </c>
      <c r="W143" t="s">
        <v>2482</v>
      </c>
      <c r="X143" t="s">
        <v>764</v>
      </c>
      <c r="Y143">
        <v>2007</v>
      </c>
      <c r="Z143" t="s">
        <v>2513</v>
      </c>
      <c r="AA143" t="s">
        <v>2430</v>
      </c>
      <c r="AB143" t="str">
        <f>IF(ISBLANK(Table1[[#This Row],[ref]]),NA(),_xlfn.XLOOKUP(Table1[[#This Row],[ref]],Crossref!U:U,Crossref!E:E,_xlfn.XLOOKUP(Table1[[#This Row],[ref_short]],Crossref!AO:AO,Crossref!E:E)))</f>
        <v>10.1086/522007</v>
      </c>
      <c r="AC143" t="str">
        <f>IF(ISBLANK(Table1[[#This Row],[ref_short]]),NA(),_xlfn.XLOOKUP(Table1[[#This Row],[new_ref]],Crossref!E:E,Crossref!AO:AO,Table1[[#This Row],[ref_short]]))</f>
        <v>Tiensin et al., 2007</v>
      </c>
      <c r="AD143" t="b">
        <f>NOT(IFERROR(Table1[[#This Row],[ref_short]]=Table1[[#This Row],[new_ref_short]],FALSE))</f>
        <v>0</v>
      </c>
    </row>
    <row r="144" spans="1:30" x14ac:dyDescent="0.3">
      <c r="A144" t="s">
        <v>7</v>
      </c>
      <c r="C144" t="s">
        <v>2429</v>
      </c>
      <c r="D144" t="s">
        <v>241</v>
      </c>
      <c r="E144" t="s">
        <v>252</v>
      </c>
      <c r="F144" t="s">
        <v>2431</v>
      </c>
      <c r="G144" t="s">
        <v>257</v>
      </c>
      <c r="H144" t="s">
        <v>262</v>
      </c>
      <c r="I144" t="s">
        <v>2444</v>
      </c>
      <c r="J144" t="s">
        <v>364</v>
      </c>
      <c r="K144" t="s">
        <v>365</v>
      </c>
      <c r="R144">
        <v>0.75</v>
      </c>
      <c r="S144">
        <v>0.63</v>
      </c>
      <c r="T144">
        <v>0.91</v>
      </c>
      <c r="U144" t="s">
        <v>618</v>
      </c>
      <c r="V144" t="s">
        <v>240</v>
      </c>
      <c r="W144" t="s">
        <v>2482</v>
      </c>
      <c r="X144" t="s">
        <v>764</v>
      </c>
      <c r="Y144">
        <v>2007</v>
      </c>
      <c r="Z144" t="s">
        <v>2513</v>
      </c>
      <c r="AA144" t="s">
        <v>2430</v>
      </c>
      <c r="AB144" t="str">
        <f>IF(ISBLANK(Table1[[#This Row],[ref]]),NA(),_xlfn.XLOOKUP(Table1[[#This Row],[ref]],Crossref!U:U,Crossref!E:E,_xlfn.XLOOKUP(Table1[[#This Row],[ref_short]],Crossref!AO:AO,Crossref!E:E)))</f>
        <v>10.1086/522007</v>
      </c>
      <c r="AC144" t="str">
        <f>IF(ISBLANK(Table1[[#This Row],[ref_short]]),NA(),_xlfn.XLOOKUP(Table1[[#This Row],[new_ref]],Crossref!E:E,Crossref!AO:AO,Table1[[#This Row],[ref_short]]))</f>
        <v>Tiensin et al., 2007</v>
      </c>
      <c r="AD144" t="b">
        <f>NOT(IFERROR(Table1[[#This Row],[ref_short]]=Table1[[#This Row],[new_ref_short]],FALSE))</f>
        <v>0</v>
      </c>
    </row>
    <row r="145" spans="1:30" x14ac:dyDescent="0.3">
      <c r="A145" t="s">
        <v>7</v>
      </c>
      <c r="C145" t="s">
        <v>2429</v>
      </c>
      <c r="D145" t="s">
        <v>241</v>
      </c>
      <c r="E145" t="s">
        <v>252</v>
      </c>
      <c r="F145" t="s">
        <v>2431</v>
      </c>
      <c r="G145" t="s">
        <v>257</v>
      </c>
      <c r="H145" t="s">
        <v>262</v>
      </c>
      <c r="I145" t="s">
        <v>2444</v>
      </c>
      <c r="J145" t="s">
        <v>364</v>
      </c>
      <c r="K145" t="s">
        <v>365</v>
      </c>
      <c r="R145">
        <v>0.6</v>
      </c>
      <c r="S145">
        <v>0.43</v>
      </c>
      <c r="T145">
        <v>0.84</v>
      </c>
      <c r="U145" t="s">
        <v>618</v>
      </c>
      <c r="V145" t="s">
        <v>240</v>
      </c>
      <c r="W145" t="s">
        <v>2482</v>
      </c>
      <c r="X145" t="s">
        <v>764</v>
      </c>
      <c r="Y145">
        <v>2007</v>
      </c>
      <c r="Z145" t="s">
        <v>2513</v>
      </c>
      <c r="AA145" t="s">
        <v>2430</v>
      </c>
      <c r="AB145" t="str">
        <f>IF(ISBLANK(Table1[[#This Row],[ref]]),NA(),_xlfn.XLOOKUP(Table1[[#This Row],[ref]],Crossref!U:U,Crossref!E:E,_xlfn.XLOOKUP(Table1[[#This Row],[ref_short]],Crossref!AO:AO,Crossref!E:E)))</f>
        <v>10.1086/522007</v>
      </c>
      <c r="AC145" t="str">
        <f>IF(ISBLANK(Table1[[#This Row],[ref_short]]),NA(),_xlfn.XLOOKUP(Table1[[#This Row],[new_ref]],Crossref!E:E,Crossref!AO:AO,Table1[[#This Row],[ref_short]]))</f>
        <v>Tiensin et al., 2007</v>
      </c>
      <c r="AD145" t="b">
        <f>NOT(IFERROR(Table1[[#This Row],[ref_short]]=Table1[[#This Row],[new_ref_short]],FALSE))</f>
        <v>0</v>
      </c>
    </row>
    <row r="146" spans="1:30" x14ac:dyDescent="0.3">
      <c r="A146" t="s">
        <v>7</v>
      </c>
      <c r="C146" t="s">
        <v>2429</v>
      </c>
      <c r="D146" t="s">
        <v>242</v>
      </c>
      <c r="E146" t="s">
        <v>252</v>
      </c>
      <c r="F146" t="s">
        <v>2431</v>
      </c>
      <c r="G146" t="s">
        <v>255</v>
      </c>
      <c r="H146" t="s">
        <v>262</v>
      </c>
      <c r="I146" t="s">
        <v>2476</v>
      </c>
      <c r="J146" t="s">
        <v>364</v>
      </c>
      <c r="K146" t="s">
        <v>377</v>
      </c>
      <c r="L146" t="s">
        <v>397</v>
      </c>
      <c r="M146" t="s">
        <v>416</v>
      </c>
      <c r="O146" t="s">
        <v>608</v>
      </c>
      <c r="P146" t="s">
        <v>608</v>
      </c>
      <c r="R146">
        <v>33</v>
      </c>
      <c r="U146" t="s">
        <v>618</v>
      </c>
      <c r="V146" t="s">
        <v>240</v>
      </c>
      <c r="W146" t="s">
        <v>2456</v>
      </c>
      <c r="X146" t="s">
        <v>765</v>
      </c>
      <c r="Y146">
        <v>2005</v>
      </c>
      <c r="Z146" t="s">
        <v>2521</v>
      </c>
      <c r="AA146" t="s">
        <v>2430</v>
      </c>
      <c r="AB146" t="str">
        <f>IF(ISBLANK(Table1[[#This Row],[ref]]),NA(),_xlfn.XLOOKUP(Table1[[#This Row],[ref]],Crossref!U:U,Crossref!E:E,_xlfn.XLOOKUP(Table1[[#This Row],[ref_short]],Crossref!AO:AO,Crossref!E:E)))</f>
        <v>10.1073/pnas.0505098102</v>
      </c>
      <c r="AC146" t="str">
        <f>IF(ISBLANK(Table1[[#This Row],[ref_short]]),NA(),_xlfn.XLOOKUP(Table1[[#This Row],[new_ref]],Crossref!E:E,Crossref!AO:AO,Table1[[#This Row],[ref_short]]))</f>
        <v>van der Goot et al., 2005</v>
      </c>
      <c r="AD146" t="b">
        <f>NOT(IFERROR(Table1[[#This Row],[ref_short]]=Table1[[#This Row],[new_ref_short]],FALSE))</f>
        <v>0</v>
      </c>
    </row>
    <row r="147" spans="1:30" x14ac:dyDescent="0.3">
      <c r="A147" t="s">
        <v>7</v>
      </c>
      <c r="C147" t="s">
        <v>2429</v>
      </c>
      <c r="D147" t="s">
        <v>242</v>
      </c>
      <c r="E147" t="s">
        <v>252</v>
      </c>
      <c r="F147" t="s">
        <v>2431</v>
      </c>
      <c r="G147" t="s">
        <v>255</v>
      </c>
      <c r="H147" t="s">
        <v>262</v>
      </c>
      <c r="I147" t="s">
        <v>2522</v>
      </c>
      <c r="J147" t="s">
        <v>364</v>
      </c>
      <c r="K147" t="s">
        <v>2663</v>
      </c>
      <c r="M147" t="s">
        <v>2516</v>
      </c>
      <c r="N147" t="s">
        <v>2523</v>
      </c>
      <c r="O147" t="s">
        <v>608</v>
      </c>
      <c r="P147" t="s">
        <v>608</v>
      </c>
      <c r="R147">
        <v>0.8</v>
      </c>
      <c r="S147">
        <v>0.38</v>
      </c>
      <c r="T147">
        <v>1.5</v>
      </c>
      <c r="U147" t="s">
        <v>617</v>
      </c>
      <c r="V147" t="s">
        <v>2446</v>
      </c>
      <c r="W147" t="s">
        <v>2456</v>
      </c>
      <c r="X147" t="s">
        <v>766</v>
      </c>
      <c r="Y147">
        <v>2009</v>
      </c>
      <c r="Z147" t="s">
        <v>2525</v>
      </c>
      <c r="AA147" t="s">
        <v>2430</v>
      </c>
      <c r="AB147" t="str">
        <f>IF(ISBLANK(Table1[[#This Row],[ref]]),NA(),_xlfn.XLOOKUP(Table1[[#This Row],[ref]],Crossref!U:U,Crossref!E:E,_xlfn.XLOOKUP(Table1[[#This Row],[ref_short]],Crossref!AO:AO,Crossref!E:E)))</f>
        <v>10.1371/journal.ppat.1000281</v>
      </c>
      <c r="AC147" t="str">
        <f>IF(ISBLANK(Table1[[#This Row],[ref_short]]),NA(),_xlfn.XLOOKUP(Table1[[#This Row],[new_ref]],Crossref!E:E,Crossref!AO:AO,Table1[[#This Row],[ref_short]]))</f>
        <v>Bouma et al., 2009</v>
      </c>
      <c r="AD147" t="b">
        <f>NOT(IFERROR(Table1[[#This Row],[ref_short]]=Table1[[#This Row],[new_ref_short]],FALSE))</f>
        <v>0</v>
      </c>
    </row>
    <row r="148" spans="1:30" x14ac:dyDescent="0.3">
      <c r="A148" t="s">
        <v>7</v>
      </c>
      <c r="C148" t="s">
        <v>2429</v>
      </c>
      <c r="D148" t="s">
        <v>242</v>
      </c>
      <c r="E148" t="s">
        <v>252</v>
      </c>
      <c r="F148" t="s">
        <v>2431</v>
      </c>
      <c r="G148" t="s">
        <v>255</v>
      </c>
      <c r="H148" t="s">
        <v>262</v>
      </c>
      <c r="I148" t="s">
        <v>2522</v>
      </c>
      <c r="J148" t="s">
        <v>364</v>
      </c>
      <c r="K148" t="s">
        <v>2663</v>
      </c>
      <c r="M148" t="s">
        <v>2516</v>
      </c>
      <c r="N148" t="s">
        <v>2524</v>
      </c>
      <c r="O148" t="s">
        <v>608</v>
      </c>
      <c r="P148" t="s">
        <v>608</v>
      </c>
      <c r="R148">
        <v>0.74</v>
      </c>
      <c r="S148">
        <v>0.27</v>
      </c>
      <c r="T148">
        <v>1.6</v>
      </c>
      <c r="U148" t="s">
        <v>617</v>
      </c>
      <c r="V148" t="s">
        <v>2446</v>
      </c>
      <c r="W148" t="s">
        <v>2456</v>
      </c>
      <c r="X148" t="s">
        <v>766</v>
      </c>
      <c r="Y148">
        <v>2009</v>
      </c>
      <c r="Z148" t="s">
        <v>2525</v>
      </c>
      <c r="AA148" t="s">
        <v>2430</v>
      </c>
      <c r="AB148" t="str">
        <f>IF(ISBLANK(Table1[[#This Row],[ref]]),NA(),_xlfn.XLOOKUP(Table1[[#This Row],[ref]],Crossref!U:U,Crossref!E:E,_xlfn.XLOOKUP(Table1[[#This Row],[ref_short]],Crossref!AO:AO,Crossref!E:E)))</f>
        <v>10.1371/journal.ppat.1000281</v>
      </c>
      <c r="AC148" t="str">
        <f>IF(ISBLANK(Table1[[#This Row],[ref_short]]),NA(),_xlfn.XLOOKUP(Table1[[#This Row],[new_ref]],Crossref!E:E,Crossref!AO:AO,Table1[[#This Row],[ref_short]]))</f>
        <v>Bouma et al., 2009</v>
      </c>
      <c r="AD148" t="b">
        <f>NOT(IFERROR(Table1[[#This Row],[ref_short]]=Table1[[#This Row],[new_ref_short]],FALSE))</f>
        <v>0</v>
      </c>
    </row>
    <row r="149" spans="1:30" x14ac:dyDescent="0.3">
      <c r="A149" t="s">
        <v>7</v>
      </c>
      <c r="C149" t="s">
        <v>2429</v>
      </c>
      <c r="D149" t="s">
        <v>242</v>
      </c>
      <c r="E149" t="s">
        <v>252</v>
      </c>
      <c r="F149" t="s">
        <v>2437</v>
      </c>
      <c r="G149" t="s">
        <v>257</v>
      </c>
      <c r="H149" t="s">
        <v>262</v>
      </c>
      <c r="I149" t="s">
        <v>2470</v>
      </c>
      <c r="J149" t="s">
        <v>362</v>
      </c>
      <c r="R149">
        <v>0.15</v>
      </c>
      <c r="S149">
        <v>0.09</v>
      </c>
      <c r="T149">
        <v>0.25</v>
      </c>
      <c r="U149" t="s">
        <v>618</v>
      </c>
      <c r="V149" t="s">
        <v>240</v>
      </c>
      <c r="W149" t="s">
        <v>2456</v>
      </c>
      <c r="X149" t="s">
        <v>767</v>
      </c>
      <c r="Y149">
        <v>2007</v>
      </c>
      <c r="Z149" t="s">
        <v>2526</v>
      </c>
      <c r="AA149" t="s">
        <v>2430</v>
      </c>
      <c r="AB149" t="str">
        <f>IF(ISBLANK(Table1[[#This Row],[ref]]),NA(),_xlfn.XLOOKUP(Table1[[#This Row],[ref]],Crossref!U:U,Crossref!E:E,_xlfn.XLOOKUP(Table1[[#This Row],[ref_short]],Crossref!AO:AO,Crossref!E:E)))</f>
        <v>10.1016/j.prevetmed.2007.04.017</v>
      </c>
      <c r="AC149" t="str">
        <f>IF(ISBLANK(Table1[[#This Row],[ref_short]]),NA(),_xlfn.XLOOKUP(Table1[[#This Row],[new_ref]],Crossref!E:E,Crossref!AO:AO,Table1[[#This Row],[ref_short]]))</f>
        <v>Mannelli et al., 2007</v>
      </c>
      <c r="AD149" t="b">
        <f>NOT(IFERROR(Table1[[#This Row],[ref_short]]=Table1[[#This Row],[new_ref_short]],FALSE))</f>
        <v>0</v>
      </c>
    </row>
    <row r="150" spans="1:30" x14ac:dyDescent="0.3">
      <c r="A150" t="s">
        <v>7</v>
      </c>
      <c r="C150" t="s">
        <v>2429</v>
      </c>
      <c r="D150" t="s">
        <v>242</v>
      </c>
      <c r="E150" t="s">
        <v>252</v>
      </c>
      <c r="F150" t="s">
        <v>2437</v>
      </c>
      <c r="G150" t="s">
        <v>257</v>
      </c>
      <c r="H150" t="s">
        <v>262</v>
      </c>
      <c r="I150" t="s">
        <v>2470</v>
      </c>
      <c r="J150" t="s">
        <v>362</v>
      </c>
      <c r="R150">
        <v>0.13</v>
      </c>
      <c r="S150">
        <v>1</v>
      </c>
      <c r="T150">
        <v>0.18</v>
      </c>
      <c r="U150" t="s">
        <v>618</v>
      </c>
      <c r="V150" t="s">
        <v>240</v>
      </c>
      <c r="W150" t="s">
        <v>2456</v>
      </c>
      <c r="X150" t="s">
        <v>767</v>
      </c>
      <c r="Y150">
        <v>2007</v>
      </c>
      <c r="Z150" t="s">
        <v>2526</v>
      </c>
      <c r="AA150" t="s">
        <v>2430</v>
      </c>
      <c r="AB150" t="str">
        <f>IF(ISBLANK(Table1[[#This Row],[ref]]),NA(),_xlfn.XLOOKUP(Table1[[#This Row],[ref]],Crossref!U:U,Crossref!E:E,_xlfn.XLOOKUP(Table1[[#This Row],[ref_short]],Crossref!AO:AO,Crossref!E:E)))</f>
        <v>10.1016/j.prevetmed.2007.04.017</v>
      </c>
      <c r="AC150" t="str">
        <f>IF(ISBLANK(Table1[[#This Row],[ref_short]]),NA(),_xlfn.XLOOKUP(Table1[[#This Row],[new_ref]],Crossref!E:E,Crossref!AO:AO,Table1[[#This Row],[ref_short]]))</f>
        <v>Mannelli et al., 2007</v>
      </c>
      <c r="AD150" t="b">
        <f>NOT(IFERROR(Table1[[#This Row],[ref_short]]=Table1[[#This Row],[new_ref_short]],FALSE))</f>
        <v>0</v>
      </c>
    </row>
    <row r="151" spans="1:30" x14ac:dyDescent="0.3">
      <c r="A151" t="s">
        <v>7</v>
      </c>
      <c r="C151" t="s">
        <v>2527</v>
      </c>
      <c r="D151" t="s">
        <v>242</v>
      </c>
      <c r="E151" t="s">
        <v>2291</v>
      </c>
      <c r="F151" t="s">
        <v>2437</v>
      </c>
      <c r="G151" t="s">
        <v>257</v>
      </c>
      <c r="H151" t="s">
        <v>262</v>
      </c>
      <c r="I151" t="s">
        <v>2444</v>
      </c>
      <c r="J151" t="s">
        <v>2658</v>
      </c>
      <c r="N151" t="s">
        <v>2530</v>
      </c>
      <c r="R151">
        <v>9.9000000000000005E-7</v>
      </c>
      <c r="S151">
        <v>7.6000000000000003E-7</v>
      </c>
      <c r="T151">
        <v>1.1200000000000001E-6</v>
      </c>
      <c r="U151" t="s">
        <v>617</v>
      </c>
      <c r="V151" t="s">
        <v>2446</v>
      </c>
      <c r="W151" t="s">
        <v>2459</v>
      </c>
      <c r="X151" t="s">
        <v>2528</v>
      </c>
      <c r="Y151">
        <v>2018</v>
      </c>
      <c r="Z151" t="s">
        <v>2529</v>
      </c>
      <c r="AA151" t="s">
        <v>2445</v>
      </c>
      <c r="AB151" t="str">
        <f>IF(ISBLANK(Table1[[#This Row],[ref]]),NA(),_xlfn.XLOOKUP(Table1[[#This Row],[ref]],Crossref!U:U,Crossref!E:E,_xlfn.XLOOKUP(Table1[[#This Row],[ref_short]],Crossref!AO:AO,Crossref!E:E)))</f>
        <v>10.1016/j.prevetmed.2018.09.014</v>
      </c>
      <c r="AC151" t="str">
        <f>IF(ISBLANK(Table1[[#This Row],[ref_short]]),NA(),_xlfn.XLOOKUP(Table1[[#This Row],[new_ref]],Crossref!E:E,Crossref!AO:AO,Table1[[#This Row],[ref_short]]))</f>
        <v>Retkute et al., 2018</v>
      </c>
      <c r="AD151" t="b">
        <f>NOT(IFERROR(Table1[[#This Row],[ref_short]]=Table1[[#This Row],[new_ref_short]],FALSE))</f>
        <v>0</v>
      </c>
    </row>
    <row r="152" spans="1:30" x14ac:dyDescent="0.3">
      <c r="A152" t="s">
        <v>7</v>
      </c>
      <c r="C152" t="s">
        <v>2527</v>
      </c>
      <c r="D152" t="s">
        <v>242</v>
      </c>
      <c r="E152" t="s">
        <v>2291</v>
      </c>
      <c r="F152" t="s">
        <v>2437</v>
      </c>
      <c r="G152" t="s">
        <v>257</v>
      </c>
      <c r="H152" t="s">
        <v>262</v>
      </c>
      <c r="I152" t="s">
        <v>2444</v>
      </c>
      <c r="J152" t="s">
        <v>2658</v>
      </c>
      <c r="N152" t="s">
        <v>2531</v>
      </c>
      <c r="R152">
        <v>4.0999999999999997E-6</v>
      </c>
      <c r="S152">
        <v>3.4000000000000001E-6</v>
      </c>
      <c r="T152">
        <v>5.2000000000000002E-6</v>
      </c>
      <c r="U152" t="s">
        <v>617</v>
      </c>
      <c r="V152" t="s">
        <v>2446</v>
      </c>
      <c r="W152" t="s">
        <v>2459</v>
      </c>
      <c r="X152" t="s">
        <v>2528</v>
      </c>
      <c r="Y152">
        <v>2018</v>
      </c>
      <c r="Z152" t="s">
        <v>2529</v>
      </c>
      <c r="AA152" t="s">
        <v>2445</v>
      </c>
      <c r="AB152" t="str">
        <f>IF(ISBLANK(Table1[[#This Row],[ref]]),NA(),_xlfn.XLOOKUP(Table1[[#This Row],[ref]],Crossref!U:U,Crossref!E:E,_xlfn.XLOOKUP(Table1[[#This Row],[ref_short]],Crossref!AO:AO,Crossref!E:E)))</f>
        <v>10.1016/j.prevetmed.2018.09.014</v>
      </c>
      <c r="AC152" t="str">
        <f>IF(ISBLANK(Table1[[#This Row],[ref_short]]),NA(),_xlfn.XLOOKUP(Table1[[#This Row],[new_ref]],Crossref!E:E,Crossref!AO:AO,Table1[[#This Row],[ref_short]]))</f>
        <v>Retkute et al., 2018</v>
      </c>
      <c r="AD152" t="b">
        <f>NOT(IFERROR(Table1[[#This Row],[ref_short]]=Table1[[#This Row],[new_ref_short]],FALSE))</f>
        <v>0</v>
      </c>
    </row>
    <row r="153" spans="1:30" x14ac:dyDescent="0.3">
      <c r="A153" t="s">
        <v>7</v>
      </c>
      <c r="C153" t="s">
        <v>2534</v>
      </c>
      <c r="D153" t="s">
        <v>242</v>
      </c>
      <c r="E153" t="s">
        <v>2291</v>
      </c>
      <c r="F153" t="s">
        <v>2532</v>
      </c>
      <c r="G153" t="s">
        <v>257</v>
      </c>
      <c r="H153" t="s">
        <v>262</v>
      </c>
      <c r="I153" t="s">
        <v>2444</v>
      </c>
      <c r="J153" t="s">
        <v>362</v>
      </c>
      <c r="R153">
        <v>1.8500000000000001E-6</v>
      </c>
      <c r="S153">
        <v>7.5000000000000002E-7</v>
      </c>
      <c r="T153">
        <v>4.8799999999999999E-6</v>
      </c>
      <c r="U153" t="s">
        <v>617</v>
      </c>
      <c r="V153" t="s">
        <v>2446</v>
      </c>
      <c r="W153" t="s">
        <v>2459</v>
      </c>
      <c r="X153" t="s">
        <v>2536</v>
      </c>
      <c r="Y153">
        <v>2010</v>
      </c>
      <c r="Z153" t="s">
        <v>2535</v>
      </c>
      <c r="AA153" t="s">
        <v>2445</v>
      </c>
      <c r="AB153" t="str">
        <f>IF(ISBLANK(Table1[[#This Row],[ref]]),NA(),_xlfn.XLOOKUP(Table1[[#This Row],[ref]],Crossref!U:U,Crossref!E:E,_xlfn.XLOOKUP(Table1[[#This Row],[ref_short]],Crossref!AO:AO,Crossref!E:E)))</f>
        <v>10.1371/journal.pcbi.1000683</v>
      </c>
      <c r="AC153" t="str">
        <f>IF(ISBLANK(Table1[[#This Row],[ref_short]]),NA(),_xlfn.XLOOKUP(Table1[[#This Row],[new_ref]],Crossref!E:E,Crossref!AO:AO,Table1[[#This Row],[ref_short]]))</f>
        <v>Walker et al., 2010</v>
      </c>
      <c r="AD153" t="b">
        <f>NOT(IFERROR(Table1[[#This Row],[ref_short]]=Table1[[#This Row],[new_ref_short]],FALSE))</f>
        <v>0</v>
      </c>
    </row>
    <row r="154" spans="1:30" x14ac:dyDescent="0.3">
      <c r="A154" t="s">
        <v>7</v>
      </c>
      <c r="C154" t="s">
        <v>2534</v>
      </c>
      <c r="D154" t="s">
        <v>242</v>
      </c>
      <c r="E154" t="s">
        <v>2291</v>
      </c>
      <c r="F154" t="s">
        <v>2532</v>
      </c>
      <c r="G154" t="s">
        <v>257</v>
      </c>
      <c r="H154" t="s">
        <v>262</v>
      </c>
      <c r="I154" t="s">
        <v>2444</v>
      </c>
      <c r="J154" t="s">
        <v>362</v>
      </c>
      <c r="R154">
        <v>2.0600000000000002E-6</v>
      </c>
      <c r="S154">
        <v>5.7000000000000005E-7</v>
      </c>
      <c r="T154">
        <v>6.02E-6</v>
      </c>
      <c r="U154" t="s">
        <v>617</v>
      </c>
      <c r="V154" t="s">
        <v>2446</v>
      </c>
      <c r="W154" t="s">
        <v>2459</v>
      </c>
      <c r="X154" t="s">
        <v>2536</v>
      </c>
      <c r="Y154">
        <v>2010</v>
      </c>
      <c r="Z154" t="s">
        <v>2535</v>
      </c>
      <c r="AA154" t="s">
        <v>2445</v>
      </c>
      <c r="AB154" t="str">
        <f>IF(ISBLANK(Table1[[#This Row],[ref]]),NA(),_xlfn.XLOOKUP(Table1[[#This Row],[ref]],Crossref!U:U,Crossref!E:E,_xlfn.XLOOKUP(Table1[[#This Row],[ref_short]],Crossref!AO:AO,Crossref!E:E)))</f>
        <v>10.1371/journal.pcbi.1000683</v>
      </c>
      <c r="AC154" t="str">
        <f>IF(ISBLANK(Table1[[#This Row],[ref_short]]),NA(),_xlfn.XLOOKUP(Table1[[#This Row],[new_ref]],Crossref!E:E,Crossref!AO:AO,Table1[[#This Row],[ref_short]]))</f>
        <v>Walker et al., 2010</v>
      </c>
      <c r="AD154" t="b">
        <f>NOT(IFERROR(Table1[[#This Row],[ref_short]]=Table1[[#This Row],[new_ref_short]],FALSE))</f>
        <v>0</v>
      </c>
    </row>
    <row r="155" spans="1:30" x14ac:dyDescent="0.3">
      <c r="A155" t="s">
        <v>7</v>
      </c>
      <c r="C155" t="s">
        <v>2534</v>
      </c>
      <c r="D155" t="s">
        <v>242</v>
      </c>
      <c r="E155" t="s">
        <v>2291</v>
      </c>
      <c r="F155" t="s">
        <v>2532</v>
      </c>
      <c r="G155" t="s">
        <v>257</v>
      </c>
      <c r="H155" t="s">
        <v>262</v>
      </c>
      <c r="I155" t="s">
        <v>2444</v>
      </c>
      <c r="J155" t="s">
        <v>362</v>
      </c>
      <c r="R155">
        <v>3.9600000000000002E-6</v>
      </c>
      <c r="S155">
        <v>4.4999999999999998E-7</v>
      </c>
      <c r="T155">
        <v>1.45E-5</v>
      </c>
      <c r="U155" t="s">
        <v>617</v>
      </c>
      <c r="V155" t="s">
        <v>2446</v>
      </c>
      <c r="W155" t="s">
        <v>2459</v>
      </c>
      <c r="X155" t="s">
        <v>2536</v>
      </c>
      <c r="Y155">
        <v>2010</v>
      </c>
      <c r="Z155" t="s">
        <v>2535</v>
      </c>
      <c r="AA155" t="s">
        <v>2445</v>
      </c>
      <c r="AB155" t="str">
        <f>IF(ISBLANK(Table1[[#This Row],[ref]]),NA(),_xlfn.XLOOKUP(Table1[[#This Row],[ref]],Crossref!U:U,Crossref!E:E,_xlfn.XLOOKUP(Table1[[#This Row],[ref_short]],Crossref!AO:AO,Crossref!E:E)))</f>
        <v>10.1371/journal.pcbi.1000683</v>
      </c>
      <c r="AC155" t="str">
        <f>IF(ISBLANK(Table1[[#This Row],[ref_short]]),NA(),_xlfn.XLOOKUP(Table1[[#This Row],[new_ref]],Crossref!E:E,Crossref!AO:AO,Table1[[#This Row],[ref_short]]))</f>
        <v>Walker et al., 2010</v>
      </c>
      <c r="AD155" t="b">
        <f>NOT(IFERROR(Table1[[#This Row],[ref_short]]=Table1[[#This Row],[new_ref_short]],FALSE))</f>
        <v>0</v>
      </c>
    </row>
    <row r="156" spans="1:30" x14ac:dyDescent="0.3">
      <c r="A156" t="s">
        <v>7</v>
      </c>
      <c r="C156" t="s">
        <v>2527</v>
      </c>
      <c r="D156" t="s">
        <v>247</v>
      </c>
      <c r="E156" t="s">
        <v>2291</v>
      </c>
      <c r="F156" t="s">
        <v>2437</v>
      </c>
      <c r="G156" t="s">
        <v>257</v>
      </c>
      <c r="H156" t="s">
        <v>262</v>
      </c>
      <c r="I156" t="s">
        <v>2444</v>
      </c>
      <c r="J156" t="s">
        <v>362</v>
      </c>
      <c r="R156">
        <f>7.9*10^-8</f>
        <v>7.9000000000000006E-8</v>
      </c>
      <c r="U156" t="s">
        <v>617</v>
      </c>
      <c r="V156" t="s">
        <v>2541</v>
      </c>
      <c r="W156" t="s">
        <v>2459</v>
      </c>
      <c r="X156" t="s">
        <v>2542</v>
      </c>
      <c r="Y156">
        <v>2017</v>
      </c>
      <c r="Z156" t="s">
        <v>2543</v>
      </c>
      <c r="AA156" t="s">
        <v>2445</v>
      </c>
      <c r="AB156" t="str">
        <f>IF(ISBLANK(Table1[[#This Row],[ref]]),NA(),_xlfn.XLOOKUP(Table1[[#This Row],[ref]],Crossref!U:U,Crossref!E:E,_xlfn.XLOOKUP(Table1[[#This Row],[ref_short]],Crossref!AO:AO,Crossref!E:E)))</f>
        <v>10.1038/s41598-017-06244-6</v>
      </c>
      <c r="AC156" t="str">
        <f>IF(ISBLANK(Table1[[#This Row],[ref_short]]),NA(),_xlfn.XLOOKUP(Table1[[#This Row],[new_ref]],Crossref!E:E,Crossref!AO:AO,Table1[[#This Row],[ref_short]]))</f>
        <v>Delabouglise et al., 2017</v>
      </c>
      <c r="AD156" t="b">
        <f>NOT(IFERROR(Table1[[#This Row],[ref_short]]=Table1[[#This Row],[new_ref_short]],FALSE))</f>
        <v>0</v>
      </c>
    </row>
    <row r="157" spans="1:30" x14ac:dyDescent="0.3">
      <c r="A157" t="s">
        <v>7</v>
      </c>
      <c r="C157" t="s">
        <v>2527</v>
      </c>
      <c r="D157" t="s">
        <v>247</v>
      </c>
      <c r="E157" t="s">
        <v>2291</v>
      </c>
      <c r="F157" t="s">
        <v>2437</v>
      </c>
      <c r="G157" t="s">
        <v>257</v>
      </c>
      <c r="H157" t="s">
        <v>262</v>
      </c>
      <c r="I157" t="s">
        <v>2444</v>
      </c>
      <c r="J157" t="s">
        <v>362</v>
      </c>
      <c r="R157">
        <f>22.7*10^-8</f>
        <v>2.2700000000000001E-7</v>
      </c>
      <c r="U157" t="s">
        <v>617</v>
      </c>
      <c r="V157" t="s">
        <v>2541</v>
      </c>
      <c r="W157" t="s">
        <v>2459</v>
      </c>
      <c r="X157" t="s">
        <v>2542</v>
      </c>
      <c r="Y157">
        <v>2017</v>
      </c>
      <c r="Z157" t="s">
        <v>2543</v>
      </c>
      <c r="AA157" t="s">
        <v>2445</v>
      </c>
      <c r="AB157" t="str">
        <f>IF(ISBLANK(Table1[[#This Row],[ref]]),NA(),_xlfn.XLOOKUP(Table1[[#This Row],[ref]],Crossref!U:U,Crossref!E:E,_xlfn.XLOOKUP(Table1[[#This Row],[ref_short]],Crossref!AO:AO,Crossref!E:E)))</f>
        <v>10.1038/s41598-017-06244-6</v>
      </c>
      <c r="AC157" t="str">
        <f>IF(ISBLANK(Table1[[#This Row],[ref_short]]),NA(),_xlfn.XLOOKUP(Table1[[#This Row],[new_ref]],Crossref!E:E,Crossref!AO:AO,Table1[[#This Row],[ref_short]]))</f>
        <v>Delabouglise et al., 2017</v>
      </c>
      <c r="AD157" t="b">
        <f>NOT(IFERROR(Table1[[#This Row],[ref_short]]=Table1[[#This Row],[new_ref_short]],FALSE))</f>
        <v>0</v>
      </c>
    </row>
    <row r="158" spans="1:30" x14ac:dyDescent="0.3">
      <c r="A158" t="s">
        <v>7</v>
      </c>
      <c r="C158" t="s">
        <v>2527</v>
      </c>
      <c r="D158" t="s">
        <v>247</v>
      </c>
      <c r="E158" t="s">
        <v>2291</v>
      </c>
      <c r="F158" t="s">
        <v>2437</v>
      </c>
      <c r="G158" t="s">
        <v>257</v>
      </c>
      <c r="H158" t="s">
        <v>262</v>
      </c>
      <c r="I158" t="s">
        <v>2444</v>
      </c>
      <c r="J158" t="s">
        <v>362</v>
      </c>
      <c r="R158">
        <f>7.8*10^-8</f>
        <v>7.7999999999999997E-8</v>
      </c>
      <c r="U158" t="s">
        <v>617</v>
      </c>
      <c r="V158" t="s">
        <v>2541</v>
      </c>
      <c r="W158" t="s">
        <v>2459</v>
      </c>
      <c r="X158" t="s">
        <v>2542</v>
      </c>
      <c r="Y158">
        <v>2017</v>
      </c>
      <c r="Z158" t="s">
        <v>2543</v>
      </c>
      <c r="AA158" t="s">
        <v>2445</v>
      </c>
      <c r="AB158" t="str">
        <f>IF(ISBLANK(Table1[[#This Row],[ref]]),NA(),_xlfn.XLOOKUP(Table1[[#This Row],[ref]],Crossref!U:U,Crossref!E:E,_xlfn.XLOOKUP(Table1[[#This Row],[ref_short]],Crossref!AO:AO,Crossref!E:E)))</f>
        <v>10.1038/s41598-017-06244-6</v>
      </c>
      <c r="AC158" t="str">
        <f>IF(ISBLANK(Table1[[#This Row],[ref_short]]),NA(),_xlfn.XLOOKUP(Table1[[#This Row],[new_ref]],Crossref!E:E,Crossref!AO:AO,Table1[[#This Row],[ref_short]]))</f>
        <v>Delabouglise et al., 2017</v>
      </c>
      <c r="AD158" t="b">
        <f>NOT(IFERROR(Table1[[#This Row],[ref_short]]=Table1[[#This Row],[new_ref_short]],FALSE))</f>
        <v>0</v>
      </c>
    </row>
    <row r="159" spans="1:30" x14ac:dyDescent="0.3">
      <c r="A159" t="s">
        <v>7</v>
      </c>
      <c r="C159" t="s">
        <v>2527</v>
      </c>
      <c r="D159" t="s">
        <v>247</v>
      </c>
      <c r="E159" t="s">
        <v>2291</v>
      </c>
      <c r="F159" t="s">
        <v>2437</v>
      </c>
      <c r="G159" t="s">
        <v>257</v>
      </c>
      <c r="H159" t="s">
        <v>262</v>
      </c>
      <c r="I159" t="s">
        <v>2444</v>
      </c>
      <c r="J159" t="s">
        <v>362</v>
      </c>
      <c r="R159">
        <f>26.7*10^-8</f>
        <v>2.67E-7</v>
      </c>
      <c r="U159" t="s">
        <v>617</v>
      </c>
      <c r="V159" t="s">
        <v>2541</v>
      </c>
      <c r="W159" t="s">
        <v>2459</v>
      </c>
      <c r="X159" t="s">
        <v>2542</v>
      </c>
      <c r="Y159">
        <v>2017</v>
      </c>
      <c r="Z159" t="s">
        <v>2543</v>
      </c>
      <c r="AA159" t="s">
        <v>2445</v>
      </c>
      <c r="AB159" t="str">
        <f>IF(ISBLANK(Table1[[#This Row],[ref]]),NA(),_xlfn.XLOOKUP(Table1[[#This Row],[ref]],Crossref!U:U,Crossref!E:E,_xlfn.XLOOKUP(Table1[[#This Row],[ref_short]],Crossref!AO:AO,Crossref!E:E)))</f>
        <v>10.1038/s41598-017-06244-6</v>
      </c>
      <c r="AC159" t="str">
        <f>IF(ISBLANK(Table1[[#This Row],[ref_short]]),NA(),_xlfn.XLOOKUP(Table1[[#This Row],[new_ref]],Crossref!E:E,Crossref!AO:AO,Table1[[#This Row],[ref_short]]))</f>
        <v>Delabouglise et al., 2017</v>
      </c>
      <c r="AD159" t="b">
        <f>NOT(IFERROR(Table1[[#This Row],[ref_short]]=Table1[[#This Row],[new_ref_short]],FALSE))</f>
        <v>0</v>
      </c>
    </row>
    <row r="160" spans="1:30" x14ac:dyDescent="0.3">
      <c r="A160" t="s">
        <v>7</v>
      </c>
      <c r="C160" t="s">
        <v>2527</v>
      </c>
      <c r="D160" t="s">
        <v>247</v>
      </c>
      <c r="E160" t="s">
        <v>2291</v>
      </c>
      <c r="F160" t="s">
        <v>2437</v>
      </c>
      <c r="G160" t="s">
        <v>257</v>
      </c>
      <c r="H160" t="s">
        <v>262</v>
      </c>
      <c r="I160" t="s">
        <v>2444</v>
      </c>
      <c r="J160" t="s">
        <v>362</v>
      </c>
      <c r="R160">
        <f>7.8*10^-8</f>
        <v>7.7999999999999997E-8</v>
      </c>
      <c r="U160" t="s">
        <v>617</v>
      </c>
      <c r="V160" t="s">
        <v>2541</v>
      </c>
      <c r="W160" t="s">
        <v>2459</v>
      </c>
      <c r="X160" t="s">
        <v>2542</v>
      </c>
      <c r="Y160">
        <v>2017</v>
      </c>
      <c r="Z160" t="s">
        <v>2543</v>
      </c>
      <c r="AA160" t="s">
        <v>2445</v>
      </c>
      <c r="AB160" t="str">
        <f>IF(ISBLANK(Table1[[#This Row],[ref]]),NA(),_xlfn.XLOOKUP(Table1[[#This Row],[ref]],Crossref!U:U,Crossref!E:E,_xlfn.XLOOKUP(Table1[[#This Row],[ref_short]],Crossref!AO:AO,Crossref!E:E)))</f>
        <v>10.1038/s41598-017-06244-6</v>
      </c>
      <c r="AC160" t="str">
        <f>IF(ISBLANK(Table1[[#This Row],[ref_short]]),NA(),_xlfn.XLOOKUP(Table1[[#This Row],[new_ref]],Crossref!E:E,Crossref!AO:AO,Table1[[#This Row],[ref_short]]))</f>
        <v>Delabouglise et al., 2017</v>
      </c>
      <c r="AD160" t="b">
        <f>NOT(IFERROR(Table1[[#This Row],[ref_short]]=Table1[[#This Row],[new_ref_short]],FALSE))</f>
        <v>0</v>
      </c>
    </row>
    <row r="161" spans="1:30" x14ac:dyDescent="0.3">
      <c r="A161" t="s">
        <v>7</v>
      </c>
      <c r="C161" t="s">
        <v>2527</v>
      </c>
      <c r="D161" t="s">
        <v>247</v>
      </c>
      <c r="E161" t="s">
        <v>2291</v>
      </c>
      <c r="F161" t="s">
        <v>2437</v>
      </c>
      <c r="G161" t="s">
        <v>257</v>
      </c>
      <c r="H161" t="s">
        <v>262</v>
      </c>
      <c r="I161" t="s">
        <v>2444</v>
      </c>
      <c r="J161" t="s">
        <v>362</v>
      </c>
      <c r="R161">
        <f>27.5*10^-8</f>
        <v>2.7500000000000001E-7</v>
      </c>
      <c r="U161" t="s">
        <v>617</v>
      </c>
      <c r="V161" t="s">
        <v>2541</v>
      </c>
      <c r="W161" t="s">
        <v>2459</v>
      </c>
      <c r="X161" t="s">
        <v>2542</v>
      </c>
      <c r="Y161">
        <v>2017</v>
      </c>
      <c r="Z161" t="s">
        <v>2543</v>
      </c>
      <c r="AA161" t="s">
        <v>2445</v>
      </c>
      <c r="AB161" t="str">
        <f>IF(ISBLANK(Table1[[#This Row],[ref]]),NA(),_xlfn.XLOOKUP(Table1[[#This Row],[ref]],Crossref!U:U,Crossref!E:E,_xlfn.XLOOKUP(Table1[[#This Row],[ref_short]],Crossref!AO:AO,Crossref!E:E)))</f>
        <v>10.1038/s41598-017-06244-6</v>
      </c>
      <c r="AC161" t="str">
        <f>IF(ISBLANK(Table1[[#This Row],[ref_short]]),NA(),_xlfn.XLOOKUP(Table1[[#This Row],[new_ref]],Crossref!E:E,Crossref!AO:AO,Table1[[#This Row],[ref_short]]))</f>
        <v>Delabouglise et al., 2017</v>
      </c>
      <c r="AD161" t="b">
        <f>NOT(IFERROR(Table1[[#This Row],[ref_short]]=Table1[[#This Row],[new_ref_short]],FALSE))</f>
        <v>0</v>
      </c>
    </row>
    <row r="162" spans="1:30" x14ac:dyDescent="0.3">
      <c r="A162" t="s">
        <v>7</v>
      </c>
      <c r="C162" t="s">
        <v>2527</v>
      </c>
      <c r="D162" t="s">
        <v>247</v>
      </c>
      <c r="E162" t="s">
        <v>2291</v>
      </c>
      <c r="F162" t="s">
        <v>2437</v>
      </c>
      <c r="G162" t="s">
        <v>257</v>
      </c>
      <c r="H162" t="s">
        <v>262</v>
      </c>
      <c r="I162" t="s">
        <v>2444</v>
      </c>
      <c r="J162" t="s">
        <v>362</v>
      </c>
      <c r="R162">
        <f>8.1*10^-8</f>
        <v>8.0999999999999997E-8</v>
      </c>
      <c r="U162" t="s">
        <v>617</v>
      </c>
      <c r="V162" t="s">
        <v>2541</v>
      </c>
      <c r="W162" t="s">
        <v>2459</v>
      </c>
      <c r="X162" t="s">
        <v>2542</v>
      </c>
      <c r="Y162">
        <v>2017</v>
      </c>
      <c r="Z162" t="s">
        <v>2543</v>
      </c>
      <c r="AA162" t="s">
        <v>2445</v>
      </c>
      <c r="AB162" t="str">
        <f>IF(ISBLANK(Table1[[#This Row],[ref]]),NA(),_xlfn.XLOOKUP(Table1[[#This Row],[ref]],Crossref!U:U,Crossref!E:E,_xlfn.XLOOKUP(Table1[[#This Row],[ref_short]],Crossref!AO:AO,Crossref!E:E)))</f>
        <v>10.1038/s41598-017-06244-6</v>
      </c>
      <c r="AC162" t="str">
        <f>IF(ISBLANK(Table1[[#This Row],[ref_short]]),NA(),_xlfn.XLOOKUP(Table1[[#This Row],[new_ref]],Crossref!E:E,Crossref!AO:AO,Table1[[#This Row],[ref_short]]))</f>
        <v>Delabouglise et al., 2017</v>
      </c>
      <c r="AD162" t="b">
        <f>NOT(IFERROR(Table1[[#This Row],[ref_short]]=Table1[[#This Row],[new_ref_short]],FALSE))</f>
        <v>0</v>
      </c>
    </row>
    <row r="163" spans="1:30" x14ac:dyDescent="0.3">
      <c r="A163" t="s">
        <v>7</v>
      </c>
      <c r="C163" t="s">
        <v>2527</v>
      </c>
      <c r="D163" t="s">
        <v>247</v>
      </c>
      <c r="E163" t="s">
        <v>2291</v>
      </c>
      <c r="F163" t="s">
        <v>2437</v>
      </c>
      <c r="G163" t="s">
        <v>257</v>
      </c>
      <c r="H163" t="s">
        <v>262</v>
      </c>
      <c r="I163" t="s">
        <v>2444</v>
      </c>
      <c r="J163" t="s">
        <v>362</v>
      </c>
      <c r="R163">
        <f>20.5*10^-8</f>
        <v>2.05E-7</v>
      </c>
      <c r="U163" t="s">
        <v>617</v>
      </c>
      <c r="V163" t="s">
        <v>2541</v>
      </c>
      <c r="W163" t="s">
        <v>2459</v>
      </c>
      <c r="X163" t="s">
        <v>2542</v>
      </c>
      <c r="Y163">
        <v>2017</v>
      </c>
      <c r="Z163" t="s">
        <v>2543</v>
      </c>
      <c r="AA163" t="s">
        <v>2445</v>
      </c>
      <c r="AB163" t="str">
        <f>IF(ISBLANK(Table1[[#This Row],[ref]]),NA(),_xlfn.XLOOKUP(Table1[[#This Row],[ref]],Crossref!U:U,Crossref!E:E,_xlfn.XLOOKUP(Table1[[#This Row],[ref_short]],Crossref!AO:AO,Crossref!E:E)))</f>
        <v>10.1038/s41598-017-06244-6</v>
      </c>
      <c r="AC163" t="str">
        <f>IF(ISBLANK(Table1[[#This Row],[ref_short]]),NA(),_xlfn.XLOOKUP(Table1[[#This Row],[new_ref]],Crossref!E:E,Crossref!AO:AO,Table1[[#This Row],[ref_short]]))</f>
        <v>Delabouglise et al., 2017</v>
      </c>
      <c r="AD163" t="b">
        <f>NOT(IFERROR(Table1[[#This Row],[ref_short]]=Table1[[#This Row],[new_ref_short]],FALSE))</f>
        <v>0</v>
      </c>
    </row>
    <row r="164" spans="1:30" x14ac:dyDescent="0.3">
      <c r="A164" t="s">
        <v>7</v>
      </c>
      <c r="C164" t="s">
        <v>2527</v>
      </c>
      <c r="D164" t="s">
        <v>247</v>
      </c>
      <c r="E164" t="s">
        <v>2291</v>
      </c>
      <c r="F164" t="s">
        <v>2437</v>
      </c>
      <c r="G164" t="s">
        <v>257</v>
      </c>
      <c r="H164" t="s">
        <v>262</v>
      </c>
      <c r="I164" t="s">
        <v>2444</v>
      </c>
      <c r="J164" t="s">
        <v>362</v>
      </c>
      <c r="R164">
        <f>8*10^-8</f>
        <v>8.0000000000000002E-8</v>
      </c>
      <c r="U164" t="s">
        <v>617</v>
      </c>
      <c r="V164" t="s">
        <v>2541</v>
      </c>
      <c r="W164" t="s">
        <v>2459</v>
      </c>
      <c r="X164" t="s">
        <v>2542</v>
      </c>
      <c r="Y164">
        <v>2017</v>
      </c>
      <c r="Z164" t="s">
        <v>2543</v>
      </c>
      <c r="AA164" t="s">
        <v>2445</v>
      </c>
      <c r="AB164" t="str">
        <f>IF(ISBLANK(Table1[[#This Row],[ref]]),NA(),_xlfn.XLOOKUP(Table1[[#This Row],[ref]],Crossref!U:U,Crossref!E:E,_xlfn.XLOOKUP(Table1[[#This Row],[ref_short]],Crossref!AO:AO,Crossref!E:E)))</f>
        <v>10.1038/s41598-017-06244-6</v>
      </c>
      <c r="AC164" t="str">
        <f>IF(ISBLANK(Table1[[#This Row],[ref_short]]),NA(),_xlfn.XLOOKUP(Table1[[#This Row],[new_ref]],Crossref!E:E,Crossref!AO:AO,Table1[[#This Row],[ref_short]]))</f>
        <v>Delabouglise et al., 2017</v>
      </c>
      <c r="AD164" t="b">
        <f>NOT(IFERROR(Table1[[#This Row],[ref_short]]=Table1[[#This Row],[new_ref_short]],FALSE))</f>
        <v>0</v>
      </c>
    </row>
    <row r="165" spans="1:30" x14ac:dyDescent="0.3">
      <c r="A165" t="s">
        <v>7</v>
      </c>
      <c r="C165" t="s">
        <v>2527</v>
      </c>
      <c r="D165" t="s">
        <v>247</v>
      </c>
      <c r="E165" t="s">
        <v>2291</v>
      </c>
      <c r="F165" t="s">
        <v>2437</v>
      </c>
      <c r="G165" t="s">
        <v>257</v>
      </c>
      <c r="H165" t="s">
        <v>262</v>
      </c>
      <c r="I165" t="s">
        <v>2444</v>
      </c>
      <c r="J165" t="s">
        <v>362</v>
      </c>
      <c r="R165">
        <f>24.3*10^-8</f>
        <v>2.4299999999999999E-7</v>
      </c>
      <c r="U165" t="s">
        <v>617</v>
      </c>
      <c r="V165" t="s">
        <v>2541</v>
      </c>
      <c r="W165" t="s">
        <v>2459</v>
      </c>
      <c r="X165" t="s">
        <v>2542</v>
      </c>
      <c r="Y165">
        <v>2017</v>
      </c>
      <c r="Z165" t="s">
        <v>2543</v>
      </c>
      <c r="AA165" t="s">
        <v>2445</v>
      </c>
      <c r="AB165" t="str">
        <f>IF(ISBLANK(Table1[[#This Row],[ref]]),NA(),_xlfn.XLOOKUP(Table1[[#This Row],[ref]],Crossref!U:U,Crossref!E:E,_xlfn.XLOOKUP(Table1[[#This Row],[ref_short]],Crossref!AO:AO,Crossref!E:E)))</f>
        <v>10.1038/s41598-017-06244-6</v>
      </c>
      <c r="AC165" t="str">
        <f>IF(ISBLANK(Table1[[#This Row],[ref_short]]),NA(),_xlfn.XLOOKUP(Table1[[#This Row],[new_ref]],Crossref!E:E,Crossref!AO:AO,Table1[[#This Row],[ref_short]]))</f>
        <v>Delabouglise et al., 2017</v>
      </c>
      <c r="AD165" t="b">
        <f>NOT(IFERROR(Table1[[#This Row],[ref_short]]=Table1[[#This Row],[new_ref_short]],FALSE))</f>
        <v>0</v>
      </c>
    </row>
    <row r="166" spans="1:30" x14ac:dyDescent="0.3">
      <c r="A166" t="s">
        <v>7</v>
      </c>
      <c r="C166" t="s">
        <v>2527</v>
      </c>
      <c r="D166" t="s">
        <v>247</v>
      </c>
      <c r="E166" t="s">
        <v>2291</v>
      </c>
      <c r="F166" t="s">
        <v>2437</v>
      </c>
      <c r="G166" t="s">
        <v>257</v>
      </c>
      <c r="H166" t="s">
        <v>262</v>
      </c>
      <c r="I166" t="s">
        <v>2444</v>
      </c>
      <c r="J166" t="s">
        <v>362</v>
      </c>
      <c r="R166">
        <f>8*10^-8</f>
        <v>8.0000000000000002E-8</v>
      </c>
      <c r="U166" t="s">
        <v>617</v>
      </c>
      <c r="V166" t="s">
        <v>2541</v>
      </c>
      <c r="W166" t="s">
        <v>2459</v>
      </c>
      <c r="X166" t="s">
        <v>2542</v>
      </c>
      <c r="Y166">
        <v>2017</v>
      </c>
      <c r="Z166" t="s">
        <v>2543</v>
      </c>
      <c r="AA166" t="s">
        <v>2445</v>
      </c>
      <c r="AB166" t="str">
        <f>IF(ISBLANK(Table1[[#This Row],[ref]]),NA(),_xlfn.XLOOKUP(Table1[[#This Row],[ref]],Crossref!U:U,Crossref!E:E,_xlfn.XLOOKUP(Table1[[#This Row],[ref_short]],Crossref!AO:AO,Crossref!E:E)))</f>
        <v>10.1038/s41598-017-06244-6</v>
      </c>
      <c r="AC166" t="str">
        <f>IF(ISBLANK(Table1[[#This Row],[ref_short]]),NA(),_xlfn.XLOOKUP(Table1[[#This Row],[new_ref]],Crossref!E:E,Crossref!AO:AO,Table1[[#This Row],[ref_short]]))</f>
        <v>Delabouglise et al., 2017</v>
      </c>
      <c r="AD166" t="b">
        <f>NOT(IFERROR(Table1[[#This Row],[ref_short]]=Table1[[#This Row],[new_ref_short]],FALSE))</f>
        <v>0</v>
      </c>
    </row>
    <row r="167" spans="1:30" x14ac:dyDescent="0.3">
      <c r="A167" t="s">
        <v>7</v>
      </c>
      <c r="C167" t="s">
        <v>2527</v>
      </c>
      <c r="D167" t="s">
        <v>247</v>
      </c>
      <c r="E167" t="s">
        <v>2291</v>
      </c>
      <c r="F167" t="s">
        <v>2437</v>
      </c>
      <c r="G167" t="s">
        <v>257</v>
      </c>
      <c r="H167" t="s">
        <v>262</v>
      </c>
      <c r="I167" t="s">
        <v>2444</v>
      </c>
      <c r="J167" t="s">
        <v>362</v>
      </c>
      <c r="R167">
        <f>24.7*10^-8</f>
        <v>2.4699999999999998E-7</v>
      </c>
      <c r="U167" t="s">
        <v>617</v>
      </c>
      <c r="V167" t="s">
        <v>2541</v>
      </c>
      <c r="W167" t="s">
        <v>2459</v>
      </c>
      <c r="X167" t="s">
        <v>2542</v>
      </c>
      <c r="Y167">
        <v>2017</v>
      </c>
      <c r="Z167" t="s">
        <v>2543</v>
      </c>
      <c r="AA167" t="s">
        <v>2445</v>
      </c>
      <c r="AB167" t="str">
        <f>IF(ISBLANK(Table1[[#This Row],[ref]]),NA(),_xlfn.XLOOKUP(Table1[[#This Row],[ref]],Crossref!U:U,Crossref!E:E,_xlfn.XLOOKUP(Table1[[#This Row],[ref_short]],Crossref!AO:AO,Crossref!E:E)))</f>
        <v>10.1038/s41598-017-06244-6</v>
      </c>
      <c r="AC167" t="str">
        <f>IF(ISBLANK(Table1[[#This Row],[ref_short]]),NA(),_xlfn.XLOOKUP(Table1[[#This Row],[new_ref]],Crossref!E:E,Crossref!AO:AO,Table1[[#This Row],[ref_short]]))</f>
        <v>Delabouglise et al., 2017</v>
      </c>
      <c r="AD167" t="b">
        <f>NOT(IFERROR(Table1[[#This Row],[ref_short]]=Table1[[#This Row],[new_ref_short]],FALSE))</f>
        <v>0</v>
      </c>
    </row>
    <row r="168" spans="1:30" x14ac:dyDescent="0.3">
      <c r="A168" t="s">
        <v>7</v>
      </c>
      <c r="C168" t="s">
        <v>2527</v>
      </c>
      <c r="D168" t="s">
        <v>247</v>
      </c>
      <c r="E168" t="s">
        <v>2291</v>
      </c>
      <c r="F168" t="s">
        <v>2437</v>
      </c>
      <c r="G168" t="s">
        <v>257</v>
      </c>
      <c r="H168" t="s">
        <v>262</v>
      </c>
      <c r="I168" t="s">
        <v>2444</v>
      </c>
      <c r="J168" t="s">
        <v>362</v>
      </c>
      <c r="R168">
        <f>2*10^-8</f>
        <v>2E-8</v>
      </c>
      <c r="U168" t="s">
        <v>617</v>
      </c>
      <c r="V168" t="s">
        <v>2541</v>
      </c>
      <c r="W168" t="s">
        <v>2459</v>
      </c>
      <c r="X168" t="s">
        <v>2542</v>
      </c>
      <c r="Y168">
        <v>2017</v>
      </c>
      <c r="Z168" t="s">
        <v>2543</v>
      </c>
      <c r="AA168" t="s">
        <v>2445</v>
      </c>
      <c r="AB168" t="str">
        <f>IF(ISBLANK(Table1[[#This Row],[ref]]),NA(),_xlfn.XLOOKUP(Table1[[#This Row],[ref]],Crossref!U:U,Crossref!E:E,_xlfn.XLOOKUP(Table1[[#This Row],[ref_short]],Crossref!AO:AO,Crossref!E:E)))</f>
        <v>10.1038/s41598-017-06244-6</v>
      </c>
      <c r="AC168" t="str">
        <f>IF(ISBLANK(Table1[[#This Row],[ref_short]]),NA(),_xlfn.XLOOKUP(Table1[[#This Row],[new_ref]],Crossref!E:E,Crossref!AO:AO,Table1[[#This Row],[ref_short]]))</f>
        <v>Delabouglise et al., 2017</v>
      </c>
      <c r="AD168" t="b">
        <f>NOT(IFERROR(Table1[[#This Row],[ref_short]]=Table1[[#This Row],[new_ref_short]],FALSE))</f>
        <v>0</v>
      </c>
    </row>
    <row r="169" spans="1:30" x14ac:dyDescent="0.3">
      <c r="A169" t="s">
        <v>7</v>
      </c>
      <c r="C169" t="s">
        <v>2527</v>
      </c>
      <c r="D169" t="s">
        <v>247</v>
      </c>
      <c r="E169" t="s">
        <v>2291</v>
      </c>
      <c r="F169" t="s">
        <v>2437</v>
      </c>
      <c r="G169" t="s">
        <v>257</v>
      </c>
      <c r="H169" t="s">
        <v>262</v>
      </c>
      <c r="I169" t="s">
        <v>2444</v>
      </c>
      <c r="J169" t="s">
        <v>362</v>
      </c>
      <c r="R169">
        <f>20.8*10^-8</f>
        <v>2.0800000000000001E-7</v>
      </c>
      <c r="U169" t="s">
        <v>617</v>
      </c>
      <c r="V169" t="s">
        <v>2541</v>
      </c>
      <c r="W169" t="s">
        <v>2459</v>
      </c>
      <c r="X169" t="s">
        <v>2542</v>
      </c>
      <c r="Y169">
        <v>2017</v>
      </c>
      <c r="Z169" t="s">
        <v>2543</v>
      </c>
      <c r="AA169" t="s">
        <v>2445</v>
      </c>
      <c r="AB169" t="str">
        <f>IF(ISBLANK(Table1[[#This Row],[ref]]),NA(),_xlfn.XLOOKUP(Table1[[#This Row],[ref]],Crossref!U:U,Crossref!E:E,_xlfn.XLOOKUP(Table1[[#This Row],[ref_short]],Crossref!AO:AO,Crossref!E:E)))</f>
        <v>10.1038/s41598-017-06244-6</v>
      </c>
      <c r="AC169" t="str">
        <f>IF(ISBLANK(Table1[[#This Row],[ref_short]]),NA(),_xlfn.XLOOKUP(Table1[[#This Row],[new_ref]],Crossref!E:E,Crossref!AO:AO,Table1[[#This Row],[ref_short]]))</f>
        <v>Delabouglise et al., 2017</v>
      </c>
      <c r="AD169" t="b">
        <f>NOT(IFERROR(Table1[[#This Row],[ref_short]]=Table1[[#This Row],[new_ref_short]],FALSE))</f>
        <v>0</v>
      </c>
    </row>
    <row r="170" spans="1:30" x14ac:dyDescent="0.3">
      <c r="A170" t="s">
        <v>7</v>
      </c>
      <c r="C170" t="s">
        <v>2527</v>
      </c>
      <c r="D170" t="s">
        <v>247</v>
      </c>
      <c r="E170" t="s">
        <v>2291</v>
      </c>
      <c r="F170" t="s">
        <v>2437</v>
      </c>
      <c r="G170" t="s">
        <v>257</v>
      </c>
      <c r="H170" t="s">
        <v>262</v>
      </c>
      <c r="I170" t="s">
        <v>2444</v>
      </c>
      <c r="J170" t="s">
        <v>362</v>
      </c>
      <c r="R170">
        <f>1.7*10^-8</f>
        <v>1.7E-8</v>
      </c>
      <c r="U170" t="s">
        <v>617</v>
      </c>
      <c r="V170" t="s">
        <v>2541</v>
      </c>
      <c r="W170" t="s">
        <v>2459</v>
      </c>
      <c r="X170" t="s">
        <v>2542</v>
      </c>
      <c r="Y170">
        <v>2017</v>
      </c>
      <c r="Z170" t="s">
        <v>2543</v>
      </c>
      <c r="AA170" t="s">
        <v>2445</v>
      </c>
      <c r="AB170" t="str">
        <f>IF(ISBLANK(Table1[[#This Row],[ref]]),NA(),_xlfn.XLOOKUP(Table1[[#This Row],[ref]],Crossref!U:U,Crossref!E:E,_xlfn.XLOOKUP(Table1[[#This Row],[ref_short]],Crossref!AO:AO,Crossref!E:E)))</f>
        <v>10.1038/s41598-017-06244-6</v>
      </c>
      <c r="AC170" t="str">
        <f>IF(ISBLANK(Table1[[#This Row],[ref_short]]),NA(),_xlfn.XLOOKUP(Table1[[#This Row],[new_ref]],Crossref!E:E,Crossref!AO:AO,Table1[[#This Row],[ref_short]]))</f>
        <v>Delabouglise et al., 2017</v>
      </c>
      <c r="AD170" t="b">
        <f>NOT(IFERROR(Table1[[#This Row],[ref_short]]=Table1[[#This Row],[new_ref_short]],FALSE))</f>
        <v>0</v>
      </c>
    </row>
    <row r="171" spans="1:30" x14ac:dyDescent="0.3">
      <c r="A171" t="s">
        <v>7</v>
      </c>
      <c r="C171" t="s">
        <v>2527</v>
      </c>
      <c r="D171" t="s">
        <v>247</v>
      </c>
      <c r="E171" t="s">
        <v>2291</v>
      </c>
      <c r="F171" t="s">
        <v>2437</v>
      </c>
      <c r="G171" t="s">
        <v>257</v>
      </c>
      <c r="H171" t="s">
        <v>262</v>
      </c>
      <c r="I171" t="s">
        <v>2444</v>
      </c>
      <c r="J171" t="s">
        <v>362</v>
      </c>
      <c r="R171">
        <f>28.4*10^-8</f>
        <v>2.84E-7</v>
      </c>
      <c r="U171" t="s">
        <v>617</v>
      </c>
      <c r="V171" t="s">
        <v>2541</v>
      </c>
      <c r="W171" t="s">
        <v>2459</v>
      </c>
      <c r="X171" t="s">
        <v>2542</v>
      </c>
      <c r="Y171">
        <v>2017</v>
      </c>
      <c r="Z171" t="s">
        <v>2543</v>
      </c>
      <c r="AA171" t="s">
        <v>2445</v>
      </c>
      <c r="AB171" t="str">
        <f>IF(ISBLANK(Table1[[#This Row],[ref]]),NA(),_xlfn.XLOOKUP(Table1[[#This Row],[ref]],Crossref!U:U,Crossref!E:E,_xlfn.XLOOKUP(Table1[[#This Row],[ref_short]],Crossref!AO:AO,Crossref!E:E)))</f>
        <v>10.1038/s41598-017-06244-6</v>
      </c>
      <c r="AC171" t="str">
        <f>IF(ISBLANK(Table1[[#This Row],[ref_short]]),NA(),_xlfn.XLOOKUP(Table1[[#This Row],[new_ref]],Crossref!E:E,Crossref!AO:AO,Table1[[#This Row],[ref_short]]))</f>
        <v>Delabouglise et al., 2017</v>
      </c>
      <c r="AD171" t="b">
        <f>NOT(IFERROR(Table1[[#This Row],[ref_short]]=Table1[[#This Row],[new_ref_short]],FALSE))</f>
        <v>0</v>
      </c>
    </row>
    <row r="172" spans="1:30" x14ac:dyDescent="0.3">
      <c r="A172" t="s">
        <v>7</v>
      </c>
      <c r="C172" t="s">
        <v>2527</v>
      </c>
      <c r="D172" t="s">
        <v>247</v>
      </c>
      <c r="E172" t="s">
        <v>2291</v>
      </c>
      <c r="F172" t="s">
        <v>2437</v>
      </c>
      <c r="G172" t="s">
        <v>257</v>
      </c>
      <c r="H172" t="s">
        <v>262</v>
      </c>
      <c r="I172" t="s">
        <v>2444</v>
      </c>
      <c r="J172" t="s">
        <v>362</v>
      </c>
      <c r="R172">
        <f>1.7*10^-8</f>
        <v>1.7E-8</v>
      </c>
      <c r="U172" t="s">
        <v>617</v>
      </c>
      <c r="V172" t="s">
        <v>2541</v>
      </c>
      <c r="W172" t="s">
        <v>2459</v>
      </c>
      <c r="X172" t="s">
        <v>2542</v>
      </c>
      <c r="Y172">
        <v>2017</v>
      </c>
      <c r="Z172" t="s">
        <v>2543</v>
      </c>
      <c r="AA172" t="s">
        <v>2445</v>
      </c>
      <c r="AB172" t="str">
        <f>IF(ISBLANK(Table1[[#This Row],[ref]]),NA(),_xlfn.XLOOKUP(Table1[[#This Row],[ref]],Crossref!U:U,Crossref!E:E,_xlfn.XLOOKUP(Table1[[#This Row],[ref_short]],Crossref!AO:AO,Crossref!E:E)))</f>
        <v>10.1038/s41598-017-06244-6</v>
      </c>
      <c r="AC172" t="str">
        <f>IF(ISBLANK(Table1[[#This Row],[ref_short]]),NA(),_xlfn.XLOOKUP(Table1[[#This Row],[new_ref]],Crossref!E:E,Crossref!AO:AO,Table1[[#This Row],[ref_short]]))</f>
        <v>Delabouglise et al., 2017</v>
      </c>
      <c r="AD172" t="b">
        <f>NOT(IFERROR(Table1[[#This Row],[ref_short]]=Table1[[#This Row],[new_ref_short]],FALSE))</f>
        <v>0</v>
      </c>
    </row>
    <row r="173" spans="1:30" x14ac:dyDescent="0.3">
      <c r="A173" t="s">
        <v>7</v>
      </c>
      <c r="C173" t="s">
        <v>2527</v>
      </c>
      <c r="D173" t="s">
        <v>247</v>
      </c>
      <c r="E173" t="s">
        <v>2291</v>
      </c>
      <c r="F173" t="s">
        <v>2437</v>
      </c>
      <c r="G173" t="s">
        <v>257</v>
      </c>
      <c r="H173" t="s">
        <v>262</v>
      </c>
      <c r="I173" t="s">
        <v>2444</v>
      </c>
      <c r="J173" t="s">
        <v>362</v>
      </c>
      <c r="R173">
        <f>29.4*10^-8</f>
        <v>2.9400000000000001E-7</v>
      </c>
      <c r="U173" t="s">
        <v>617</v>
      </c>
      <c r="V173" t="s">
        <v>2541</v>
      </c>
      <c r="W173" t="s">
        <v>2459</v>
      </c>
      <c r="X173" t="s">
        <v>2542</v>
      </c>
      <c r="Y173">
        <v>2017</v>
      </c>
      <c r="Z173" t="s">
        <v>2543</v>
      </c>
      <c r="AA173" t="s">
        <v>2445</v>
      </c>
      <c r="AB173" t="str">
        <f>IF(ISBLANK(Table1[[#This Row],[ref]]),NA(),_xlfn.XLOOKUP(Table1[[#This Row],[ref]],Crossref!U:U,Crossref!E:E,_xlfn.XLOOKUP(Table1[[#This Row],[ref_short]],Crossref!AO:AO,Crossref!E:E)))</f>
        <v>10.1038/s41598-017-06244-6</v>
      </c>
      <c r="AC173" t="str">
        <f>IF(ISBLANK(Table1[[#This Row],[ref_short]]),NA(),_xlfn.XLOOKUP(Table1[[#This Row],[new_ref]],Crossref!E:E,Crossref!AO:AO,Table1[[#This Row],[ref_short]]))</f>
        <v>Delabouglise et al., 2017</v>
      </c>
      <c r="AD173" t="b">
        <f>NOT(IFERROR(Table1[[#This Row],[ref_short]]=Table1[[#This Row],[new_ref_short]],FALSE))</f>
        <v>0</v>
      </c>
    </row>
    <row r="174" spans="1:30" x14ac:dyDescent="0.3">
      <c r="A174" t="s">
        <v>7</v>
      </c>
      <c r="C174" t="s">
        <v>2527</v>
      </c>
      <c r="D174" t="s">
        <v>247</v>
      </c>
      <c r="E174" t="s">
        <v>2291</v>
      </c>
      <c r="F174" t="s">
        <v>2437</v>
      </c>
      <c r="G174" t="s">
        <v>257</v>
      </c>
      <c r="H174" t="s">
        <v>262</v>
      </c>
      <c r="I174" t="s">
        <v>2444</v>
      </c>
      <c r="J174" t="s">
        <v>362</v>
      </c>
      <c r="R174">
        <f>2*10^-8</f>
        <v>2E-8</v>
      </c>
      <c r="U174" t="s">
        <v>617</v>
      </c>
      <c r="V174" t="s">
        <v>2541</v>
      </c>
      <c r="W174" t="s">
        <v>2459</v>
      </c>
      <c r="X174" t="s">
        <v>2542</v>
      </c>
      <c r="Y174">
        <v>2017</v>
      </c>
      <c r="Z174" t="s">
        <v>2543</v>
      </c>
      <c r="AA174" t="s">
        <v>2445</v>
      </c>
      <c r="AB174" t="str">
        <f>IF(ISBLANK(Table1[[#This Row],[ref]]),NA(),_xlfn.XLOOKUP(Table1[[#This Row],[ref]],Crossref!U:U,Crossref!E:E,_xlfn.XLOOKUP(Table1[[#This Row],[ref_short]],Crossref!AO:AO,Crossref!E:E)))</f>
        <v>10.1038/s41598-017-06244-6</v>
      </c>
      <c r="AC174" t="str">
        <f>IF(ISBLANK(Table1[[#This Row],[ref_short]]),NA(),_xlfn.XLOOKUP(Table1[[#This Row],[new_ref]],Crossref!E:E,Crossref!AO:AO,Table1[[#This Row],[ref_short]]))</f>
        <v>Delabouglise et al., 2017</v>
      </c>
      <c r="AD174" t="b">
        <f>NOT(IFERROR(Table1[[#This Row],[ref_short]]=Table1[[#This Row],[new_ref_short]],FALSE))</f>
        <v>0</v>
      </c>
    </row>
    <row r="175" spans="1:30" x14ac:dyDescent="0.3">
      <c r="A175" t="s">
        <v>7</v>
      </c>
      <c r="C175" t="s">
        <v>2527</v>
      </c>
      <c r="D175" t="s">
        <v>247</v>
      </c>
      <c r="E175" t="s">
        <v>2291</v>
      </c>
      <c r="F175" t="s">
        <v>2437</v>
      </c>
      <c r="G175" t="s">
        <v>257</v>
      </c>
      <c r="H175" t="s">
        <v>262</v>
      </c>
      <c r="I175" t="s">
        <v>2444</v>
      </c>
      <c r="J175" t="s">
        <v>362</v>
      </c>
      <c r="R175">
        <f>19*10^-8</f>
        <v>1.9000000000000001E-7</v>
      </c>
      <c r="U175" t="s">
        <v>617</v>
      </c>
      <c r="V175" t="s">
        <v>2541</v>
      </c>
      <c r="W175" t="s">
        <v>2459</v>
      </c>
      <c r="X175" t="s">
        <v>2542</v>
      </c>
      <c r="Y175">
        <v>2017</v>
      </c>
      <c r="Z175" t="s">
        <v>2543</v>
      </c>
      <c r="AA175" t="s">
        <v>2445</v>
      </c>
      <c r="AB175" t="str">
        <f>IF(ISBLANK(Table1[[#This Row],[ref]]),NA(),_xlfn.XLOOKUP(Table1[[#This Row],[ref]],Crossref!U:U,Crossref!E:E,_xlfn.XLOOKUP(Table1[[#This Row],[ref_short]],Crossref!AO:AO,Crossref!E:E)))</f>
        <v>10.1038/s41598-017-06244-6</v>
      </c>
      <c r="AC175" t="str">
        <f>IF(ISBLANK(Table1[[#This Row],[ref_short]]),NA(),_xlfn.XLOOKUP(Table1[[#This Row],[new_ref]],Crossref!E:E,Crossref!AO:AO,Table1[[#This Row],[ref_short]]))</f>
        <v>Delabouglise et al., 2017</v>
      </c>
      <c r="AD175" t="b">
        <f>NOT(IFERROR(Table1[[#This Row],[ref_short]]=Table1[[#This Row],[new_ref_short]],FALSE))</f>
        <v>0</v>
      </c>
    </row>
    <row r="176" spans="1:30" x14ac:dyDescent="0.3">
      <c r="A176" t="s">
        <v>7</v>
      </c>
      <c r="C176" t="s">
        <v>2527</v>
      </c>
      <c r="D176" t="s">
        <v>247</v>
      </c>
      <c r="E176" t="s">
        <v>2291</v>
      </c>
      <c r="F176" t="s">
        <v>2437</v>
      </c>
      <c r="G176" t="s">
        <v>257</v>
      </c>
      <c r="H176" t="s">
        <v>262</v>
      </c>
      <c r="I176" t="s">
        <v>2444</v>
      </c>
      <c r="J176" t="s">
        <v>362</v>
      </c>
      <c r="R176">
        <f>1.8*10^-8</f>
        <v>1.8000000000000002E-8</v>
      </c>
      <c r="U176" t="s">
        <v>617</v>
      </c>
      <c r="V176" t="s">
        <v>2541</v>
      </c>
      <c r="W176" t="s">
        <v>2459</v>
      </c>
      <c r="X176" t="s">
        <v>2542</v>
      </c>
      <c r="Y176">
        <v>2017</v>
      </c>
      <c r="Z176" t="s">
        <v>2543</v>
      </c>
      <c r="AA176" t="s">
        <v>2445</v>
      </c>
      <c r="AB176" t="str">
        <f>IF(ISBLANK(Table1[[#This Row],[ref]]),NA(),_xlfn.XLOOKUP(Table1[[#This Row],[ref]],Crossref!U:U,Crossref!E:E,_xlfn.XLOOKUP(Table1[[#This Row],[ref_short]],Crossref!AO:AO,Crossref!E:E)))</f>
        <v>10.1038/s41598-017-06244-6</v>
      </c>
      <c r="AC176" t="str">
        <f>IF(ISBLANK(Table1[[#This Row],[ref_short]]),NA(),_xlfn.XLOOKUP(Table1[[#This Row],[new_ref]],Crossref!E:E,Crossref!AO:AO,Table1[[#This Row],[ref_short]]))</f>
        <v>Delabouglise et al., 2017</v>
      </c>
      <c r="AD176" t="b">
        <f>NOT(IFERROR(Table1[[#This Row],[ref_short]]=Table1[[#This Row],[new_ref_short]],FALSE))</f>
        <v>0</v>
      </c>
    </row>
    <row r="177" spans="1:30" x14ac:dyDescent="0.3">
      <c r="A177" t="s">
        <v>7</v>
      </c>
      <c r="C177" t="s">
        <v>2527</v>
      </c>
      <c r="D177" t="s">
        <v>247</v>
      </c>
      <c r="E177" t="s">
        <v>2291</v>
      </c>
      <c r="F177" t="s">
        <v>2437</v>
      </c>
      <c r="G177" t="s">
        <v>257</v>
      </c>
      <c r="H177" t="s">
        <v>262</v>
      </c>
      <c r="I177" t="s">
        <v>2444</v>
      </c>
      <c r="J177" t="s">
        <v>362</v>
      </c>
      <c r="R177">
        <f>26.1*10^-8</f>
        <v>2.6100000000000002E-7</v>
      </c>
      <c r="U177" t="s">
        <v>617</v>
      </c>
      <c r="V177" t="s">
        <v>2541</v>
      </c>
      <c r="W177" t="s">
        <v>2459</v>
      </c>
      <c r="X177" t="s">
        <v>2542</v>
      </c>
      <c r="Y177">
        <v>2017</v>
      </c>
      <c r="Z177" t="s">
        <v>2543</v>
      </c>
      <c r="AA177" t="s">
        <v>2445</v>
      </c>
      <c r="AB177" t="str">
        <f>IF(ISBLANK(Table1[[#This Row],[ref]]),NA(),_xlfn.XLOOKUP(Table1[[#This Row],[ref]],Crossref!U:U,Crossref!E:E,_xlfn.XLOOKUP(Table1[[#This Row],[ref_short]],Crossref!AO:AO,Crossref!E:E)))</f>
        <v>10.1038/s41598-017-06244-6</v>
      </c>
      <c r="AC177" t="str">
        <f>IF(ISBLANK(Table1[[#This Row],[ref_short]]),NA(),_xlfn.XLOOKUP(Table1[[#This Row],[new_ref]],Crossref!E:E,Crossref!AO:AO,Table1[[#This Row],[ref_short]]))</f>
        <v>Delabouglise et al., 2017</v>
      </c>
      <c r="AD177" t="b">
        <f>NOT(IFERROR(Table1[[#This Row],[ref_short]]=Table1[[#This Row],[new_ref_short]],FALSE))</f>
        <v>0</v>
      </c>
    </row>
    <row r="178" spans="1:30" x14ac:dyDescent="0.3">
      <c r="A178" t="s">
        <v>7</v>
      </c>
      <c r="C178" t="s">
        <v>2527</v>
      </c>
      <c r="D178" t="s">
        <v>247</v>
      </c>
      <c r="E178" t="s">
        <v>2291</v>
      </c>
      <c r="F178" t="s">
        <v>2437</v>
      </c>
      <c r="G178" t="s">
        <v>257</v>
      </c>
      <c r="H178" t="s">
        <v>262</v>
      </c>
      <c r="I178" t="s">
        <v>2444</v>
      </c>
      <c r="J178" t="s">
        <v>362</v>
      </c>
      <c r="R178">
        <f>1.7*10^-8</f>
        <v>1.7E-8</v>
      </c>
      <c r="U178" t="s">
        <v>617</v>
      </c>
      <c r="V178" t="s">
        <v>2541</v>
      </c>
      <c r="W178" t="s">
        <v>2459</v>
      </c>
      <c r="X178" t="s">
        <v>2542</v>
      </c>
      <c r="Y178">
        <v>2017</v>
      </c>
      <c r="Z178" t="s">
        <v>2543</v>
      </c>
      <c r="AA178" t="s">
        <v>2445</v>
      </c>
      <c r="AB178" t="str">
        <f>IF(ISBLANK(Table1[[#This Row],[ref]]),NA(),_xlfn.XLOOKUP(Table1[[#This Row],[ref]],Crossref!U:U,Crossref!E:E,_xlfn.XLOOKUP(Table1[[#This Row],[ref_short]],Crossref!AO:AO,Crossref!E:E)))</f>
        <v>10.1038/s41598-017-06244-6</v>
      </c>
      <c r="AC178" t="str">
        <f>IF(ISBLANK(Table1[[#This Row],[ref_short]]),NA(),_xlfn.XLOOKUP(Table1[[#This Row],[new_ref]],Crossref!E:E,Crossref!AO:AO,Table1[[#This Row],[ref_short]]))</f>
        <v>Delabouglise et al., 2017</v>
      </c>
      <c r="AD178" t="b">
        <f>NOT(IFERROR(Table1[[#This Row],[ref_short]]=Table1[[#This Row],[new_ref_short]],FALSE))</f>
        <v>0</v>
      </c>
    </row>
    <row r="179" spans="1:30" x14ac:dyDescent="0.3">
      <c r="A179" t="s">
        <v>7</v>
      </c>
      <c r="C179" t="s">
        <v>2527</v>
      </c>
      <c r="D179" t="s">
        <v>247</v>
      </c>
      <c r="E179" t="s">
        <v>2291</v>
      </c>
      <c r="F179" t="s">
        <v>2437</v>
      </c>
      <c r="G179" t="s">
        <v>257</v>
      </c>
      <c r="H179" t="s">
        <v>262</v>
      </c>
      <c r="I179" t="s">
        <v>2444</v>
      </c>
      <c r="J179" t="s">
        <v>362</v>
      </c>
      <c r="R179">
        <f>27.1*10^-8</f>
        <v>2.7100000000000003E-7</v>
      </c>
      <c r="U179" t="s">
        <v>617</v>
      </c>
      <c r="V179" t="s">
        <v>2541</v>
      </c>
      <c r="W179" t="s">
        <v>2459</v>
      </c>
      <c r="X179" t="s">
        <v>2542</v>
      </c>
      <c r="Y179">
        <v>2017</v>
      </c>
      <c r="Z179" t="s">
        <v>2543</v>
      </c>
      <c r="AA179" t="s">
        <v>2445</v>
      </c>
      <c r="AB179" t="str">
        <f>IF(ISBLANK(Table1[[#This Row],[ref]]),NA(),_xlfn.XLOOKUP(Table1[[#This Row],[ref]],Crossref!U:U,Crossref!E:E,_xlfn.XLOOKUP(Table1[[#This Row],[ref_short]],Crossref!AO:AO,Crossref!E:E)))</f>
        <v>10.1038/s41598-017-06244-6</v>
      </c>
      <c r="AC179" t="str">
        <f>IF(ISBLANK(Table1[[#This Row],[ref_short]]),NA(),_xlfn.XLOOKUP(Table1[[#This Row],[new_ref]],Crossref!E:E,Crossref!AO:AO,Table1[[#This Row],[ref_short]]))</f>
        <v>Delabouglise et al., 2017</v>
      </c>
      <c r="AD179" t="b">
        <f>NOT(IFERROR(Table1[[#This Row],[ref_short]]=Table1[[#This Row],[new_ref_short]],FALSE))</f>
        <v>0</v>
      </c>
    </row>
    <row r="180" spans="1:30" x14ac:dyDescent="0.3">
      <c r="A180" t="s">
        <v>2544</v>
      </c>
      <c r="C180" t="s">
        <v>205</v>
      </c>
      <c r="D180" t="s">
        <v>241</v>
      </c>
      <c r="E180" t="s">
        <v>252</v>
      </c>
      <c r="F180" t="s">
        <v>2437</v>
      </c>
      <c r="G180" t="s">
        <v>257</v>
      </c>
      <c r="H180" t="s">
        <v>262</v>
      </c>
      <c r="I180" t="s">
        <v>2444</v>
      </c>
      <c r="J180" t="s">
        <v>2658</v>
      </c>
      <c r="R180">
        <v>0.42899999999999999</v>
      </c>
      <c r="U180" t="s">
        <v>618</v>
      </c>
      <c r="V180" t="s">
        <v>2496</v>
      </c>
      <c r="W180" t="s">
        <v>2459</v>
      </c>
      <c r="X180" t="s">
        <v>2545</v>
      </c>
      <c r="Y180">
        <v>2010</v>
      </c>
      <c r="Z180" t="s">
        <v>2546</v>
      </c>
      <c r="AA180" t="s">
        <v>2445</v>
      </c>
      <c r="AB180" t="str">
        <f>IF(ISBLANK(Table1[[#This Row],[ref]]),NA(),_xlfn.XLOOKUP(Table1[[#This Row],[ref]],Crossref!U:U,Crossref!E:E,_xlfn.XLOOKUP(Table1[[#This Row],[ref_short]],Crossref!AO:AO,Crossref!E:E)))</f>
        <v>10.1186/1471-2334-10-236</v>
      </c>
      <c r="AC180" t="str">
        <f>IF(ISBLANK(Table1[[#This Row],[ref_short]]),NA(),_xlfn.XLOOKUP(Table1[[#This Row],[new_ref]],Crossref!E:E,Crossref!AO:AO,Table1[[#This Row],[ref_short]]))</f>
        <v>Kim et al., 2010</v>
      </c>
      <c r="AD180" t="b">
        <f>NOT(IFERROR(Table1[[#This Row],[ref_short]]=Table1[[#This Row],[new_ref_short]],FALSE))</f>
        <v>0</v>
      </c>
    </row>
    <row r="181" spans="1:30" x14ac:dyDescent="0.3">
      <c r="A181" t="s">
        <v>7</v>
      </c>
      <c r="C181" t="s">
        <v>2527</v>
      </c>
      <c r="D181" t="s">
        <v>241</v>
      </c>
      <c r="E181" t="s">
        <v>2291</v>
      </c>
      <c r="F181" t="s">
        <v>2437</v>
      </c>
      <c r="G181" t="s">
        <v>257</v>
      </c>
      <c r="H181" t="s">
        <v>262</v>
      </c>
      <c r="I181" t="s">
        <v>2444</v>
      </c>
      <c r="J181" t="s">
        <v>364</v>
      </c>
      <c r="K181" t="s">
        <v>2664</v>
      </c>
      <c r="R181">
        <v>1.71E-10</v>
      </c>
      <c r="S181">
        <v>5.8599999999999997E-11</v>
      </c>
      <c r="T181">
        <v>3.6299999999999999E-10</v>
      </c>
      <c r="U181" t="s">
        <v>617</v>
      </c>
      <c r="V181" t="s">
        <v>2446</v>
      </c>
      <c r="W181" t="s">
        <v>2459</v>
      </c>
      <c r="X181" t="s">
        <v>2565</v>
      </c>
      <c r="Y181">
        <v>2017</v>
      </c>
      <c r="Z181" t="s">
        <v>2564</v>
      </c>
      <c r="AA181" t="s">
        <v>2445</v>
      </c>
      <c r="AB181" t="str">
        <f>IF(ISBLANK(Table1[[#This Row],[ref]]),NA(),_xlfn.XLOOKUP(Table1[[#This Row],[ref]],Crossref!U:U,Crossref!E:E,_xlfn.XLOOKUP(Table1[[#This Row],[ref_short]],Crossref!AO:AO,Crossref!E:E)))</f>
        <v>10.1016/j.epidem.2017.02.007</v>
      </c>
      <c r="AC181" t="str">
        <f>IF(ISBLANK(Table1[[#This Row],[ref_short]]),NA(),_xlfn.XLOOKUP(Table1[[#This Row],[new_ref]],Crossref!E:E,Crossref!AO:AO,Table1[[#This Row],[ref_short]]))</f>
        <v>Hill et al., 2017</v>
      </c>
      <c r="AD181" t="b">
        <f>NOT(IFERROR(Table1[[#This Row],[ref_short]]=Table1[[#This Row],[new_ref_short]],FALSE))</f>
        <v>0</v>
      </c>
    </row>
    <row r="182" spans="1:30" x14ac:dyDescent="0.3">
      <c r="A182" t="s">
        <v>7</v>
      </c>
      <c r="C182" t="s">
        <v>2527</v>
      </c>
      <c r="D182" t="s">
        <v>241</v>
      </c>
      <c r="E182" t="s">
        <v>2291</v>
      </c>
      <c r="F182" t="s">
        <v>2437</v>
      </c>
      <c r="G182" t="s">
        <v>257</v>
      </c>
      <c r="H182" t="s">
        <v>262</v>
      </c>
      <c r="I182" t="s">
        <v>2444</v>
      </c>
      <c r="J182" t="s">
        <v>364</v>
      </c>
      <c r="K182" t="s">
        <v>2664</v>
      </c>
      <c r="R182">
        <v>1.06E-7</v>
      </c>
      <c r="S182">
        <v>7.2900000000000003E-9</v>
      </c>
      <c r="T182">
        <v>3.7800000000000002E-7</v>
      </c>
      <c r="U182" t="s">
        <v>617</v>
      </c>
      <c r="V182" t="s">
        <v>2446</v>
      </c>
      <c r="W182" t="s">
        <v>2459</v>
      </c>
      <c r="X182" t="s">
        <v>2565</v>
      </c>
      <c r="Y182">
        <v>2017</v>
      </c>
      <c r="Z182" t="s">
        <v>2564</v>
      </c>
      <c r="AA182" t="s">
        <v>2445</v>
      </c>
      <c r="AB182" t="str">
        <f>IF(ISBLANK(Table1[[#This Row],[ref]]),NA(),_xlfn.XLOOKUP(Table1[[#This Row],[ref]],Crossref!U:U,Crossref!E:E,_xlfn.XLOOKUP(Table1[[#This Row],[ref_short]],Crossref!AO:AO,Crossref!E:E)))</f>
        <v>10.1016/j.epidem.2017.02.007</v>
      </c>
      <c r="AC182" t="str">
        <f>IF(ISBLANK(Table1[[#This Row],[ref_short]]),NA(),_xlfn.XLOOKUP(Table1[[#This Row],[new_ref]],Crossref!E:E,Crossref!AO:AO,Table1[[#This Row],[ref_short]]))</f>
        <v>Hill et al., 2017</v>
      </c>
      <c r="AD182" t="b">
        <f>NOT(IFERROR(Table1[[#This Row],[ref_short]]=Table1[[#This Row],[new_ref_short]],FALSE))</f>
        <v>0</v>
      </c>
    </row>
    <row r="183" spans="1:30" x14ac:dyDescent="0.3">
      <c r="A183" t="s">
        <v>7</v>
      </c>
      <c r="C183" t="s">
        <v>2429</v>
      </c>
      <c r="D183" t="s">
        <v>241</v>
      </c>
      <c r="E183" t="s">
        <v>252</v>
      </c>
      <c r="F183" t="s">
        <v>2465</v>
      </c>
      <c r="G183" t="s">
        <v>257</v>
      </c>
      <c r="H183" t="s">
        <v>262</v>
      </c>
      <c r="I183" t="s">
        <v>2444</v>
      </c>
      <c r="J183" t="s">
        <v>362</v>
      </c>
      <c r="R183">
        <v>0.122</v>
      </c>
      <c r="U183" t="s">
        <v>618</v>
      </c>
      <c r="V183" t="s">
        <v>2468</v>
      </c>
      <c r="W183" t="s">
        <v>2459</v>
      </c>
      <c r="X183" t="s">
        <v>768</v>
      </c>
      <c r="Y183">
        <v>2013</v>
      </c>
      <c r="Z183" t="s">
        <v>2484</v>
      </c>
      <c r="AA183" t="s">
        <v>2445</v>
      </c>
      <c r="AB183" t="str">
        <f>IF(ISBLANK(Table1[[#This Row],[ref]]),NA(),_xlfn.XLOOKUP(Table1[[#This Row],[ref]],Crossref!U:U,Crossref!E:E,_xlfn.XLOOKUP(Table1[[#This Row],[ref_short]],Crossref!AO:AO,Crossref!E:E)))</f>
        <v>10.1038/srep02175</v>
      </c>
      <c r="AC183" t="str">
        <f>IF(ISBLANK(Table1[[#This Row],[ref_short]]),NA(),_xlfn.XLOOKUP(Table1[[#This Row],[new_ref]],Crossref!E:E,Crossref!AO:AO,Table1[[#This Row],[ref_short]]))</f>
        <v>Pandit et al., 2013</v>
      </c>
      <c r="AD183" t="b">
        <f>NOT(IFERROR(Table1[[#This Row],[ref_short]]=Table1[[#This Row],[new_ref_short]],FALSE))</f>
        <v>0</v>
      </c>
    </row>
    <row r="184" spans="1:30" x14ac:dyDescent="0.3">
      <c r="A184" t="s">
        <v>7</v>
      </c>
      <c r="C184" t="s">
        <v>2429</v>
      </c>
      <c r="D184" t="s">
        <v>241</v>
      </c>
      <c r="E184" t="s">
        <v>2291</v>
      </c>
      <c r="F184" t="s">
        <v>2579</v>
      </c>
      <c r="G184" t="s">
        <v>257</v>
      </c>
      <c r="H184" t="s">
        <v>262</v>
      </c>
      <c r="I184" t="s">
        <v>2444</v>
      </c>
      <c r="J184" t="s">
        <v>362</v>
      </c>
      <c r="R184">
        <v>58</v>
      </c>
      <c r="U184" t="s">
        <v>2650</v>
      </c>
      <c r="V184" t="s">
        <v>2569</v>
      </c>
      <c r="W184" t="s">
        <v>2459</v>
      </c>
      <c r="X184" t="s">
        <v>2248</v>
      </c>
      <c r="Y184">
        <v>2017</v>
      </c>
      <c r="Z184" t="s">
        <v>7385</v>
      </c>
      <c r="AA184" t="s">
        <v>2445</v>
      </c>
      <c r="AB184" t="str">
        <f>IF(ISBLANK(Table1[[#This Row],[ref]]),NA(),_xlfn.XLOOKUP(Table1[[#This Row],[ref]],Crossref!U:U,Crossref!E:E,_xlfn.XLOOKUP(Table1[[#This Row],[ref_short]],Crossref!AO:AO,Crossref!E:E)))</f>
        <v>10.1016/j.prevetmed.2017.02.001</v>
      </c>
      <c r="AC184" t="str">
        <f>IF(ISBLANK(Table1[[#This Row],[ref_short]]),NA(),_xlfn.XLOOKUP(Table1[[#This Row],[new_ref]],Crossref!E:E,Crossref!AO:AO,Table1[[#This Row],[ref_short]]))</f>
        <v>Lee et al., 2017</v>
      </c>
      <c r="AD184" t="b">
        <f>NOT(IFERROR(Table1[[#This Row],[ref_short]]=Table1[[#This Row],[new_ref_short]],FALSE))</f>
        <v>0</v>
      </c>
    </row>
    <row r="185" spans="1:30" x14ac:dyDescent="0.3">
      <c r="A185" t="s">
        <v>7</v>
      </c>
      <c r="C185" t="s">
        <v>2527</v>
      </c>
      <c r="D185" t="s">
        <v>242</v>
      </c>
      <c r="E185" t="s">
        <v>2291</v>
      </c>
      <c r="F185" t="s">
        <v>2437</v>
      </c>
      <c r="G185" t="s">
        <v>257</v>
      </c>
      <c r="H185" t="s">
        <v>262</v>
      </c>
      <c r="I185" t="s">
        <v>2443</v>
      </c>
      <c r="J185" t="s">
        <v>2608</v>
      </c>
      <c r="R185">
        <v>6.1000000000000004E-3</v>
      </c>
      <c r="S185">
        <v>2.5000000000000001E-3</v>
      </c>
      <c r="T185">
        <v>0.13700000000000001</v>
      </c>
      <c r="U185" t="s">
        <v>618</v>
      </c>
      <c r="V185" t="s">
        <v>2450</v>
      </c>
      <c r="W185" t="s">
        <v>2459</v>
      </c>
      <c r="X185" t="s">
        <v>2577</v>
      </c>
      <c r="Y185">
        <v>2018</v>
      </c>
      <c r="Z185" t="s">
        <v>2578</v>
      </c>
      <c r="AA185" t="s">
        <v>2445</v>
      </c>
      <c r="AB185" t="str">
        <f>IF(ISBLANK(Table1[[#This Row],[ref]]),NA(),_xlfn.XLOOKUP(Table1[[#This Row],[ref]],Crossref!U:U,Crossref!E:E,_xlfn.XLOOKUP(Table1[[#This Row],[ref_short]],Crossref!AO:AO,Crossref!E:E)))</f>
        <v>10.1371/journal.pone.0204262</v>
      </c>
      <c r="AC185" t="str">
        <f>IF(ISBLANK(Table1[[#This Row],[ref_short]]),NA(),_xlfn.XLOOKUP(Table1[[#This Row],[new_ref]],Crossref!E:E,Crossref!AO:AO,Table1[[#This Row],[ref_short]]))</f>
        <v>Bonney et al., 2018</v>
      </c>
      <c r="AD185" t="b">
        <f>NOT(IFERROR(Table1[[#This Row],[ref_short]]=Table1[[#This Row],[new_ref_short]],FALSE))</f>
        <v>0</v>
      </c>
    </row>
    <row r="186" spans="1:30" x14ac:dyDescent="0.3">
      <c r="A186" t="s">
        <v>7</v>
      </c>
      <c r="C186" t="s">
        <v>2429</v>
      </c>
      <c r="D186" t="s">
        <v>241</v>
      </c>
      <c r="E186" t="s">
        <v>9</v>
      </c>
      <c r="F186" t="s">
        <v>2579</v>
      </c>
      <c r="G186" t="s">
        <v>257</v>
      </c>
      <c r="H186" t="s">
        <v>262</v>
      </c>
      <c r="I186" t="s">
        <v>2553</v>
      </c>
      <c r="J186" t="s">
        <v>362</v>
      </c>
      <c r="R186">
        <v>3.5000000000000001E-3</v>
      </c>
      <c r="U186" t="s">
        <v>618</v>
      </c>
      <c r="V186" t="s">
        <v>2468</v>
      </c>
      <c r="W186" t="s">
        <v>2459</v>
      </c>
      <c r="X186" t="s">
        <v>2580</v>
      </c>
      <c r="Y186">
        <v>2018</v>
      </c>
      <c r="Z186" t="s">
        <v>2581</v>
      </c>
      <c r="AA186" t="s">
        <v>2445</v>
      </c>
      <c r="AB186" t="str">
        <f>IF(ISBLANK(Table1[[#This Row],[ref]]),NA(),_xlfn.XLOOKUP(Table1[[#This Row],[ref]],Crossref!U:U,Crossref!E:E,_xlfn.XLOOKUP(Table1[[#This Row],[ref_short]],Crossref!AO:AO,Crossref!E:E)))</f>
        <v>10.1016/j.idm.2018.03.004</v>
      </c>
      <c r="AC186" t="str">
        <f>IF(ISBLANK(Table1[[#This Row],[ref_short]]),NA(),_xlfn.XLOOKUP(Table1[[#This Row],[new_ref]],Crossref!E:E,Crossref!AO:AO,Table1[[#This Row],[ref_short]]))</f>
        <v>Lee et al., 2018</v>
      </c>
      <c r="AD186" t="b">
        <f>NOT(IFERROR(Table1[[#This Row],[ref_short]]=Table1[[#This Row],[new_ref_short]],FALSE))</f>
        <v>1</v>
      </c>
    </row>
    <row r="187" spans="1:30" x14ac:dyDescent="0.3">
      <c r="A187" t="s">
        <v>7</v>
      </c>
      <c r="C187" t="s">
        <v>2527</v>
      </c>
      <c r="D187" t="s">
        <v>242</v>
      </c>
      <c r="E187" t="s">
        <v>2291</v>
      </c>
      <c r="F187" t="s">
        <v>2437</v>
      </c>
      <c r="G187" t="s">
        <v>257</v>
      </c>
      <c r="H187" t="s">
        <v>262</v>
      </c>
      <c r="I187" t="s">
        <v>2553</v>
      </c>
      <c r="J187" t="s">
        <v>2660</v>
      </c>
      <c r="R187">
        <v>1.1999999999999999E-3</v>
      </c>
      <c r="S187">
        <v>1E-4</v>
      </c>
      <c r="T187">
        <v>0.1</v>
      </c>
      <c r="U187" t="s">
        <v>618</v>
      </c>
      <c r="V187" t="s">
        <v>2450</v>
      </c>
      <c r="W187" t="s">
        <v>2459</v>
      </c>
      <c r="X187" t="s">
        <v>2582</v>
      </c>
      <c r="Y187">
        <v>2020</v>
      </c>
      <c r="Z187" t="s">
        <v>2583</v>
      </c>
      <c r="AA187" t="s">
        <v>2445</v>
      </c>
      <c r="AB187" t="str">
        <f>IF(ISBLANK(Table1[[#This Row],[ref]]),NA(),_xlfn.XLOOKUP(Table1[[#This Row],[ref]],Crossref!U:U,Crossref!E:E,_xlfn.XLOOKUP(Table1[[#This Row],[ref_short]],Crossref!AO:AO,Crossref!E:E)))</f>
        <v>10.1371/journal.pone.0238815</v>
      </c>
      <c r="AC187" t="str">
        <f>IF(ISBLANK(Table1[[#This Row],[ref_short]]),NA(),_xlfn.XLOOKUP(Table1[[#This Row],[new_ref]],Crossref!E:E,Crossref!AO:AO,Table1[[#This Row],[ref_short]]))</f>
        <v>Salvador et al., 2020</v>
      </c>
      <c r="AD187" t="b">
        <f>NOT(IFERROR(Table1[[#This Row],[ref_short]]=Table1[[#This Row],[new_ref_short]],FALSE))</f>
        <v>0</v>
      </c>
    </row>
    <row r="188" spans="1:30" x14ac:dyDescent="0.3">
      <c r="A188" t="s">
        <v>7</v>
      </c>
      <c r="C188" t="s">
        <v>2527</v>
      </c>
      <c r="D188" t="s">
        <v>241</v>
      </c>
      <c r="E188" t="s">
        <v>2291</v>
      </c>
      <c r="F188" t="s">
        <v>2437</v>
      </c>
      <c r="G188" t="s">
        <v>257</v>
      </c>
      <c r="H188" t="s">
        <v>262</v>
      </c>
      <c r="I188" t="s">
        <v>2584</v>
      </c>
      <c r="J188" t="s">
        <v>2658</v>
      </c>
      <c r="R188">
        <v>6.9999999999999994E-5</v>
      </c>
      <c r="U188" t="s">
        <v>618</v>
      </c>
      <c r="V188" t="s">
        <v>2496</v>
      </c>
      <c r="W188" t="s">
        <v>2459</v>
      </c>
      <c r="X188" t="s">
        <v>2585</v>
      </c>
      <c r="Y188">
        <v>2019</v>
      </c>
      <c r="Z188" t="s">
        <v>2586</v>
      </c>
      <c r="AA188" t="s">
        <v>2445</v>
      </c>
      <c r="AB188" t="str">
        <f>IF(ISBLANK(Table1[[#This Row],[ref]]),NA(),_xlfn.XLOOKUP(Table1[[#This Row],[ref]],Crossref!U:U,Crossref!E:E,_xlfn.XLOOKUP(Table1[[#This Row],[ref_short]],Crossref!AO:AO,Crossref!E:E)))</f>
        <v>10.1371/journal.pone.0218202</v>
      </c>
      <c r="AC188" t="str">
        <f>IF(ISBLANK(Table1[[#This Row],[ref_short]]),NA(),_xlfn.XLOOKUP(Table1[[#This Row],[new_ref]],Crossref!E:E,Crossref!AO:AO,Table1[[#This Row],[ref_short]]))</f>
        <v>Lee et al., 2019</v>
      </c>
      <c r="AD188" t="b">
        <f>NOT(IFERROR(Table1[[#This Row],[ref_short]]=Table1[[#This Row],[new_ref_short]],FALSE))</f>
        <v>0</v>
      </c>
    </row>
    <row r="189" spans="1:30" x14ac:dyDescent="0.3">
      <c r="A189" t="s">
        <v>7</v>
      </c>
      <c r="C189" t="s">
        <v>2527</v>
      </c>
      <c r="D189" t="s">
        <v>241</v>
      </c>
      <c r="E189" t="s">
        <v>2291</v>
      </c>
      <c r="F189" t="s">
        <v>2437</v>
      </c>
      <c r="G189" t="s">
        <v>257</v>
      </c>
      <c r="H189" t="s">
        <v>262</v>
      </c>
      <c r="I189" t="s">
        <v>2584</v>
      </c>
      <c r="J189" t="s">
        <v>363</v>
      </c>
      <c r="R189">
        <v>7.0699999999999999E-3</v>
      </c>
      <c r="U189" t="s">
        <v>618</v>
      </c>
      <c r="V189" t="s">
        <v>2496</v>
      </c>
      <c r="W189" t="s">
        <v>2459</v>
      </c>
      <c r="X189" t="s">
        <v>2585</v>
      </c>
      <c r="Y189">
        <v>2019</v>
      </c>
      <c r="Z189" t="s">
        <v>2586</v>
      </c>
      <c r="AA189" t="s">
        <v>2445</v>
      </c>
      <c r="AB189" t="str">
        <f>IF(ISBLANK(Table1[[#This Row],[ref]]),NA(),_xlfn.XLOOKUP(Table1[[#This Row],[ref]],Crossref!U:U,Crossref!E:E,_xlfn.XLOOKUP(Table1[[#This Row],[ref_short]],Crossref!AO:AO,Crossref!E:E)))</f>
        <v>10.1371/journal.pone.0218202</v>
      </c>
      <c r="AC189" t="str">
        <f>IF(ISBLANK(Table1[[#This Row],[ref_short]]),NA(),_xlfn.XLOOKUP(Table1[[#This Row],[new_ref]],Crossref!E:E,Crossref!AO:AO,Table1[[#This Row],[ref_short]]))</f>
        <v>Lee et al., 2019</v>
      </c>
      <c r="AD189" t="b">
        <f>NOT(IFERROR(Table1[[#This Row],[ref_short]]=Table1[[#This Row],[new_ref_short]],FALSE))</f>
        <v>0</v>
      </c>
    </row>
    <row r="190" spans="1:30" x14ac:dyDescent="0.3">
      <c r="A190" t="s">
        <v>7</v>
      </c>
      <c r="C190" t="s">
        <v>2527</v>
      </c>
      <c r="D190" t="s">
        <v>241</v>
      </c>
      <c r="E190" t="s">
        <v>2291</v>
      </c>
      <c r="F190" t="s">
        <v>2437</v>
      </c>
      <c r="G190" t="s">
        <v>257</v>
      </c>
      <c r="H190" t="s">
        <v>262</v>
      </c>
      <c r="I190" t="s">
        <v>2584</v>
      </c>
      <c r="J190" t="s">
        <v>364</v>
      </c>
      <c r="R190">
        <v>4.4099999999999999E-3</v>
      </c>
      <c r="U190" t="s">
        <v>618</v>
      </c>
      <c r="V190" t="s">
        <v>2496</v>
      </c>
      <c r="W190" t="s">
        <v>2459</v>
      </c>
      <c r="X190" t="s">
        <v>2585</v>
      </c>
      <c r="Y190">
        <v>2019</v>
      </c>
      <c r="Z190" t="s">
        <v>2586</v>
      </c>
      <c r="AA190" t="s">
        <v>2445</v>
      </c>
      <c r="AB190" t="str">
        <f>IF(ISBLANK(Table1[[#This Row],[ref]]),NA(),_xlfn.XLOOKUP(Table1[[#This Row],[ref]],Crossref!U:U,Crossref!E:E,_xlfn.XLOOKUP(Table1[[#This Row],[ref_short]],Crossref!AO:AO,Crossref!E:E)))</f>
        <v>10.1371/journal.pone.0218202</v>
      </c>
      <c r="AC190" t="str">
        <f>IF(ISBLANK(Table1[[#This Row],[ref_short]]),NA(),_xlfn.XLOOKUP(Table1[[#This Row],[new_ref]],Crossref!E:E,Crossref!AO:AO,Table1[[#This Row],[ref_short]]))</f>
        <v>Lee et al., 2019</v>
      </c>
      <c r="AD190" t="b">
        <f>NOT(IFERROR(Table1[[#This Row],[ref_short]]=Table1[[#This Row],[new_ref_short]],FALSE))</f>
        <v>0</v>
      </c>
    </row>
    <row r="191" spans="1:30" x14ac:dyDescent="0.3">
      <c r="A191" t="s">
        <v>7</v>
      </c>
      <c r="C191" t="s">
        <v>2429</v>
      </c>
      <c r="D191" t="s">
        <v>242</v>
      </c>
      <c r="E191" t="s">
        <v>252</v>
      </c>
      <c r="F191" t="s">
        <v>2431</v>
      </c>
      <c r="G191" t="s">
        <v>257</v>
      </c>
      <c r="H191" t="s">
        <v>262</v>
      </c>
      <c r="I191" t="s">
        <v>2552</v>
      </c>
      <c r="J191" t="s">
        <v>364</v>
      </c>
      <c r="K191" t="s">
        <v>2495</v>
      </c>
      <c r="R191">
        <v>5</v>
      </c>
      <c r="S191">
        <v>4.4000000000000004</v>
      </c>
      <c r="T191">
        <v>5.6</v>
      </c>
      <c r="U191" t="s">
        <v>618</v>
      </c>
      <c r="V191" t="s">
        <v>2450</v>
      </c>
      <c r="W191" t="s">
        <v>2459</v>
      </c>
      <c r="X191" t="s">
        <v>2589</v>
      </c>
      <c r="Y191">
        <v>2020</v>
      </c>
      <c r="Z191" t="s">
        <v>2590</v>
      </c>
      <c r="AA191" t="s">
        <v>2445</v>
      </c>
      <c r="AB191" t="str">
        <f>IF(ISBLANK(Table1[[#This Row],[ref]]),NA(),_xlfn.XLOOKUP(Table1[[#This Row],[ref]],Crossref!U:U,Crossref!E:E,_xlfn.XLOOKUP(Table1[[#This Row],[ref_short]],Crossref!AO:AO,Crossref!E:E)))</f>
        <v>10.1038/s41598-020-68623-w</v>
      </c>
      <c r="AC191" t="str">
        <f>IF(ISBLANK(Table1[[#This Row],[ref_short]]),NA(),_xlfn.XLOOKUP(Table1[[#This Row],[new_ref]],Crossref!E:E,Crossref!AO:AO,Table1[[#This Row],[ref_short]]))</f>
        <v>Hobbelen et al., 2020</v>
      </c>
      <c r="AD191" t="b">
        <f>NOT(IFERROR(Table1[[#This Row],[ref_short]]=Table1[[#This Row],[new_ref_short]],FALSE))</f>
        <v>0</v>
      </c>
    </row>
    <row r="192" spans="1:30" x14ac:dyDescent="0.3">
      <c r="A192" t="s">
        <v>7</v>
      </c>
      <c r="C192" t="s">
        <v>2429</v>
      </c>
      <c r="D192" t="s">
        <v>242</v>
      </c>
      <c r="E192" t="s">
        <v>252</v>
      </c>
      <c r="F192" t="s">
        <v>2431</v>
      </c>
      <c r="G192" t="s">
        <v>257</v>
      </c>
      <c r="H192" t="s">
        <v>262</v>
      </c>
      <c r="I192" t="s">
        <v>2552</v>
      </c>
      <c r="J192" t="s">
        <v>364</v>
      </c>
      <c r="K192" t="s">
        <v>2495</v>
      </c>
      <c r="R192">
        <v>34.4</v>
      </c>
      <c r="S192">
        <v>27.3</v>
      </c>
      <c r="T192">
        <v>44.1</v>
      </c>
      <c r="U192" t="s">
        <v>618</v>
      </c>
      <c r="V192" t="s">
        <v>2450</v>
      </c>
      <c r="W192" t="s">
        <v>2459</v>
      </c>
      <c r="X192" t="s">
        <v>2589</v>
      </c>
      <c r="Y192">
        <v>2020</v>
      </c>
      <c r="Z192" t="s">
        <v>2590</v>
      </c>
      <c r="AA192" t="s">
        <v>2445</v>
      </c>
      <c r="AB192" t="str">
        <f>IF(ISBLANK(Table1[[#This Row],[ref]]),NA(),_xlfn.XLOOKUP(Table1[[#This Row],[ref]],Crossref!U:U,Crossref!E:E,_xlfn.XLOOKUP(Table1[[#This Row],[ref_short]],Crossref!AO:AO,Crossref!E:E)))</f>
        <v>10.1038/s41598-020-68623-w</v>
      </c>
      <c r="AC192" t="str">
        <f>IF(ISBLANK(Table1[[#This Row],[ref_short]]),NA(),_xlfn.XLOOKUP(Table1[[#This Row],[new_ref]],Crossref!E:E,Crossref!AO:AO,Table1[[#This Row],[ref_short]]))</f>
        <v>Hobbelen et al., 2020</v>
      </c>
      <c r="AD192" t="b">
        <f>NOT(IFERROR(Table1[[#This Row],[ref_short]]=Table1[[#This Row],[new_ref_short]],FALSE))</f>
        <v>0</v>
      </c>
    </row>
    <row r="193" spans="1:30" x14ac:dyDescent="0.3">
      <c r="A193" t="s">
        <v>7</v>
      </c>
      <c r="C193" t="s">
        <v>2429</v>
      </c>
      <c r="D193" t="s">
        <v>242</v>
      </c>
      <c r="E193" t="s">
        <v>252</v>
      </c>
      <c r="F193" t="s">
        <v>2431</v>
      </c>
      <c r="G193" t="s">
        <v>257</v>
      </c>
      <c r="H193" t="s">
        <v>262</v>
      </c>
      <c r="I193" t="s">
        <v>2552</v>
      </c>
      <c r="J193" t="s">
        <v>364</v>
      </c>
      <c r="K193" t="s">
        <v>2495</v>
      </c>
      <c r="R193">
        <v>4.4000000000000004</v>
      </c>
      <c r="S193">
        <v>2.2000000000000002</v>
      </c>
      <c r="T193">
        <v>11.4</v>
      </c>
      <c r="U193" t="s">
        <v>618</v>
      </c>
      <c r="V193" t="s">
        <v>2450</v>
      </c>
      <c r="W193" t="s">
        <v>2459</v>
      </c>
      <c r="X193" t="s">
        <v>2589</v>
      </c>
      <c r="Y193">
        <v>2020</v>
      </c>
      <c r="Z193" t="s">
        <v>2590</v>
      </c>
      <c r="AA193" t="s">
        <v>2445</v>
      </c>
      <c r="AB193" t="str">
        <f>IF(ISBLANK(Table1[[#This Row],[ref]]),NA(),_xlfn.XLOOKUP(Table1[[#This Row],[ref]],Crossref!U:U,Crossref!E:E,_xlfn.XLOOKUP(Table1[[#This Row],[ref_short]],Crossref!AO:AO,Crossref!E:E)))</f>
        <v>10.1038/s41598-020-68623-w</v>
      </c>
      <c r="AC193" t="str">
        <f>IF(ISBLANK(Table1[[#This Row],[ref_short]]),NA(),_xlfn.XLOOKUP(Table1[[#This Row],[new_ref]],Crossref!E:E,Crossref!AO:AO,Table1[[#This Row],[ref_short]]))</f>
        <v>Hobbelen et al., 2020</v>
      </c>
      <c r="AD193" t="b">
        <f>NOT(IFERROR(Table1[[#This Row],[ref_short]]=Table1[[#This Row],[new_ref_short]],FALSE))</f>
        <v>0</v>
      </c>
    </row>
    <row r="194" spans="1:30" x14ac:dyDescent="0.3">
      <c r="A194" t="s">
        <v>7</v>
      </c>
      <c r="C194" t="s">
        <v>2429</v>
      </c>
      <c r="D194" t="s">
        <v>242</v>
      </c>
      <c r="E194" t="s">
        <v>252</v>
      </c>
      <c r="F194" t="s">
        <v>2431</v>
      </c>
      <c r="G194" t="s">
        <v>257</v>
      </c>
      <c r="H194" t="s">
        <v>262</v>
      </c>
      <c r="I194" t="s">
        <v>2552</v>
      </c>
      <c r="J194" t="s">
        <v>364</v>
      </c>
      <c r="K194" t="s">
        <v>2495</v>
      </c>
      <c r="R194">
        <v>8.5</v>
      </c>
      <c r="S194">
        <v>7.1</v>
      </c>
      <c r="T194">
        <v>10.6</v>
      </c>
      <c r="U194" t="s">
        <v>618</v>
      </c>
      <c r="V194" t="s">
        <v>2450</v>
      </c>
      <c r="W194" t="s">
        <v>2459</v>
      </c>
      <c r="X194" t="s">
        <v>2589</v>
      </c>
      <c r="Y194">
        <v>2020</v>
      </c>
      <c r="Z194" t="s">
        <v>2590</v>
      </c>
      <c r="AA194" t="s">
        <v>2445</v>
      </c>
      <c r="AB194" t="str">
        <f>IF(ISBLANK(Table1[[#This Row],[ref]]),NA(),_xlfn.XLOOKUP(Table1[[#This Row],[ref]],Crossref!U:U,Crossref!E:E,_xlfn.XLOOKUP(Table1[[#This Row],[ref_short]],Crossref!AO:AO,Crossref!E:E)))</f>
        <v>10.1038/s41598-020-68623-w</v>
      </c>
      <c r="AC194" t="str">
        <f>IF(ISBLANK(Table1[[#This Row],[ref_short]]),NA(),_xlfn.XLOOKUP(Table1[[#This Row],[new_ref]],Crossref!E:E,Crossref!AO:AO,Table1[[#This Row],[ref_short]]))</f>
        <v>Hobbelen et al., 2020</v>
      </c>
      <c r="AD194" t="b">
        <f>NOT(IFERROR(Table1[[#This Row],[ref_short]]=Table1[[#This Row],[new_ref_short]],FALSE))</f>
        <v>0</v>
      </c>
    </row>
    <row r="195" spans="1:30" x14ac:dyDescent="0.3">
      <c r="A195" t="s">
        <v>7</v>
      </c>
      <c r="C195" t="s">
        <v>2429</v>
      </c>
      <c r="D195" t="s">
        <v>242</v>
      </c>
      <c r="E195" t="s">
        <v>252</v>
      </c>
      <c r="F195" t="s">
        <v>2431</v>
      </c>
      <c r="G195" t="s">
        <v>257</v>
      </c>
      <c r="H195" t="s">
        <v>262</v>
      </c>
      <c r="I195" t="s">
        <v>2552</v>
      </c>
      <c r="J195" t="s">
        <v>364</v>
      </c>
      <c r="K195" t="s">
        <v>2495</v>
      </c>
      <c r="R195">
        <v>10.9</v>
      </c>
      <c r="S195">
        <v>6</v>
      </c>
      <c r="T195">
        <v>21.4</v>
      </c>
      <c r="U195" t="s">
        <v>618</v>
      </c>
      <c r="V195" t="s">
        <v>2450</v>
      </c>
      <c r="W195" t="s">
        <v>2459</v>
      </c>
      <c r="X195" t="s">
        <v>2589</v>
      </c>
      <c r="Y195">
        <v>2020</v>
      </c>
      <c r="Z195" t="s">
        <v>2590</v>
      </c>
      <c r="AA195" t="s">
        <v>2445</v>
      </c>
      <c r="AB195" t="str">
        <f>IF(ISBLANK(Table1[[#This Row],[ref]]),NA(),_xlfn.XLOOKUP(Table1[[#This Row],[ref]],Crossref!U:U,Crossref!E:E,_xlfn.XLOOKUP(Table1[[#This Row],[ref_short]],Crossref!AO:AO,Crossref!E:E)))</f>
        <v>10.1038/s41598-020-68623-w</v>
      </c>
      <c r="AC195" t="str">
        <f>IF(ISBLANK(Table1[[#This Row],[ref_short]]),NA(),_xlfn.XLOOKUP(Table1[[#This Row],[new_ref]],Crossref!E:E,Crossref!AO:AO,Table1[[#This Row],[ref_short]]))</f>
        <v>Hobbelen et al., 2020</v>
      </c>
      <c r="AD195" t="b">
        <f>NOT(IFERROR(Table1[[#This Row],[ref_short]]=Table1[[#This Row],[new_ref_short]],FALSE))</f>
        <v>0</v>
      </c>
    </row>
    <row r="196" spans="1:30" x14ac:dyDescent="0.3">
      <c r="A196" t="s">
        <v>7</v>
      </c>
      <c r="C196" t="s">
        <v>2429</v>
      </c>
      <c r="D196" t="s">
        <v>242</v>
      </c>
      <c r="E196" t="s">
        <v>252</v>
      </c>
      <c r="F196" t="s">
        <v>2431</v>
      </c>
      <c r="G196" t="s">
        <v>257</v>
      </c>
      <c r="H196" t="s">
        <v>262</v>
      </c>
      <c r="I196" t="s">
        <v>2552</v>
      </c>
      <c r="J196" t="s">
        <v>363</v>
      </c>
      <c r="K196" t="s">
        <v>2479</v>
      </c>
      <c r="R196">
        <v>1.6</v>
      </c>
      <c r="S196">
        <v>1</v>
      </c>
      <c r="T196">
        <v>2.6</v>
      </c>
      <c r="U196" t="s">
        <v>618</v>
      </c>
      <c r="V196" t="s">
        <v>2450</v>
      </c>
      <c r="W196" t="s">
        <v>2459</v>
      </c>
      <c r="X196" t="s">
        <v>2589</v>
      </c>
      <c r="Y196">
        <v>2020</v>
      </c>
      <c r="Z196" t="s">
        <v>2590</v>
      </c>
      <c r="AA196" t="s">
        <v>2445</v>
      </c>
      <c r="AB196" t="str">
        <f>IF(ISBLANK(Table1[[#This Row],[ref]]),NA(),_xlfn.XLOOKUP(Table1[[#This Row],[ref]],Crossref!U:U,Crossref!E:E,_xlfn.XLOOKUP(Table1[[#This Row],[ref_short]],Crossref!AO:AO,Crossref!E:E)))</f>
        <v>10.1038/s41598-020-68623-w</v>
      </c>
      <c r="AC196" t="str">
        <f>IF(ISBLANK(Table1[[#This Row],[ref_short]]),NA(),_xlfn.XLOOKUP(Table1[[#This Row],[new_ref]],Crossref!E:E,Crossref!AO:AO,Table1[[#This Row],[ref_short]]))</f>
        <v>Hobbelen et al., 2020</v>
      </c>
      <c r="AD196" t="b">
        <f>NOT(IFERROR(Table1[[#This Row],[ref_short]]=Table1[[#This Row],[new_ref_short]],FALSE))</f>
        <v>0</v>
      </c>
    </row>
    <row r="197" spans="1:30" x14ac:dyDescent="0.3">
      <c r="A197" t="s">
        <v>7</v>
      </c>
      <c r="C197" t="s">
        <v>2429</v>
      </c>
      <c r="D197" t="s">
        <v>242</v>
      </c>
      <c r="E197" t="s">
        <v>252</v>
      </c>
      <c r="F197" t="s">
        <v>2431</v>
      </c>
      <c r="G197" t="s">
        <v>257</v>
      </c>
      <c r="H197" t="s">
        <v>262</v>
      </c>
      <c r="I197" t="s">
        <v>2552</v>
      </c>
      <c r="J197" t="s">
        <v>363</v>
      </c>
      <c r="K197" t="s">
        <v>2479</v>
      </c>
      <c r="R197">
        <v>11.8</v>
      </c>
      <c r="S197">
        <v>8.3000000000000007</v>
      </c>
      <c r="T197">
        <v>18.100000000000001</v>
      </c>
      <c r="U197" t="s">
        <v>618</v>
      </c>
      <c r="V197" t="s">
        <v>2450</v>
      </c>
      <c r="W197" t="s">
        <v>2459</v>
      </c>
      <c r="X197" t="s">
        <v>2589</v>
      </c>
      <c r="Y197">
        <v>2020</v>
      </c>
      <c r="Z197" t="s">
        <v>2590</v>
      </c>
      <c r="AA197" t="s">
        <v>2445</v>
      </c>
      <c r="AB197" t="str">
        <f>IF(ISBLANK(Table1[[#This Row],[ref]]),NA(),_xlfn.XLOOKUP(Table1[[#This Row],[ref]],Crossref!U:U,Crossref!E:E,_xlfn.XLOOKUP(Table1[[#This Row],[ref_short]],Crossref!AO:AO,Crossref!E:E)))</f>
        <v>10.1038/s41598-020-68623-w</v>
      </c>
      <c r="AC197" t="str">
        <f>IF(ISBLANK(Table1[[#This Row],[ref_short]]),NA(),_xlfn.XLOOKUP(Table1[[#This Row],[new_ref]],Crossref!E:E,Crossref!AO:AO,Table1[[#This Row],[ref_short]]))</f>
        <v>Hobbelen et al., 2020</v>
      </c>
      <c r="AD197" t="b">
        <f>NOT(IFERROR(Table1[[#This Row],[ref_short]]=Table1[[#This Row],[new_ref_short]],FALSE))</f>
        <v>0</v>
      </c>
    </row>
    <row r="198" spans="1:30" x14ac:dyDescent="0.3">
      <c r="A198" t="s">
        <v>7</v>
      </c>
      <c r="C198" t="s">
        <v>2429</v>
      </c>
      <c r="D198" t="s">
        <v>242</v>
      </c>
      <c r="E198" t="s">
        <v>252</v>
      </c>
      <c r="F198" t="s">
        <v>2431</v>
      </c>
      <c r="G198" t="s">
        <v>257</v>
      </c>
      <c r="H198" t="s">
        <v>262</v>
      </c>
      <c r="I198" t="s">
        <v>2552</v>
      </c>
      <c r="J198" t="s">
        <v>363</v>
      </c>
      <c r="K198" t="s">
        <v>2479</v>
      </c>
      <c r="R198">
        <v>0.95</v>
      </c>
      <c r="S198">
        <v>0.3</v>
      </c>
      <c r="T198">
        <v>2.2999999999999998</v>
      </c>
      <c r="U198" t="s">
        <v>618</v>
      </c>
      <c r="V198" t="s">
        <v>2450</v>
      </c>
      <c r="W198" t="s">
        <v>2459</v>
      </c>
      <c r="X198" t="s">
        <v>2589</v>
      </c>
      <c r="Y198">
        <v>2020</v>
      </c>
      <c r="Z198" t="s">
        <v>2590</v>
      </c>
      <c r="AA198" t="s">
        <v>2445</v>
      </c>
      <c r="AB198" t="str">
        <f>IF(ISBLANK(Table1[[#This Row],[ref]]),NA(),_xlfn.XLOOKUP(Table1[[#This Row],[ref]],Crossref!U:U,Crossref!E:E,_xlfn.XLOOKUP(Table1[[#This Row],[ref_short]],Crossref!AO:AO,Crossref!E:E)))</f>
        <v>10.1038/s41598-020-68623-w</v>
      </c>
      <c r="AC198" t="str">
        <f>IF(ISBLANK(Table1[[#This Row],[ref_short]]),NA(),_xlfn.XLOOKUP(Table1[[#This Row],[new_ref]],Crossref!E:E,Crossref!AO:AO,Table1[[#This Row],[ref_short]]))</f>
        <v>Hobbelen et al., 2020</v>
      </c>
      <c r="AD198" t="b">
        <f>NOT(IFERROR(Table1[[#This Row],[ref_short]]=Table1[[#This Row],[new_ref_short]],FALSE))</f>
        <v>0</v>
      </c>
    </row>
    <row r="199" spans="1:30" x14ac:dyDescent="0.3">
      <c r="A199" t="s">
        <v>7</v>
      </c>
      <c r="C199" t="s">
        <v>2429</v>
      </c>
      <c r="D199" t="s">
        <v>242</v>
      </c>
      <c r="E199" t="s">
        <v>252</v>
      </c>
      <c r="F199" t="s">
        <v>2437</v>
      </c>
      <c r="G199" t="s">
        <v>257</v>
      </c>
      <c r="H199" t="s">
        <v>262</v>
      </c>
      <c r="I199" t="s">
        <v>2552</v>
      </c>
      <c r="J199" t="s">
        <v>2661</v>
      </c>
      <c r="R199">
        <v>0.23</v>
      </c>
      <c r="S199">
        <v>0.16</v>
      </c>
      <c r="T199">
        <v>0.31</v>
      </c>
      <c r="U199" t="s">
        <v>617</v>
      </c>
      <c r="V199" t="s">
        <v>2446</v>
      </c>
      <c r="W199" t="s">
        <v>2459</v>
      </c>
      <c r="X199" t="s">
        <v>2593</v>
      </c>
      <c r="Y199">
        <v>2019</v>
      </c>
      <c r="Z199" t="s">
        <v>2594</v>
      </c>
      <c r="AA199" t="s">
        <v>2445</v>
      </c>
      <c r="AB199" t="str">
        <f>IF(ISBLANK(Table1[[#This Row],[ref]]),NA(),_xlfn.XLOOKUP(Table1[[#This Row],[ref]],Crossref!U:U,Crossref!E:E,_xlfn.XLOOKUP(Table1[[#This Row],[ref_short]],Crossref!AO:AO,Crossref!E:E)))</f>
        <v>10.1016/j.epidem.2019.03.006</v>
      </c>
      <c r="AC199" t="str">
        <f>IF(ISBLANK(Table1[[#This Row],[ref_short]]),NA(),_xlfn.XLOOKUP(Table1[[#This Row],[new_ref]],Crossref!E:E,Crossref!AO:AO,Table1[[#This Row],[ref_short]]))</f>
        <v>Andronico et al., 2019</v>
      </c>
      <c r="AD199" t="b">
        <f>NOT(IFERROR(Table1[[#This Row],[ref_short]]=Table1[[#This Row],[new_ref_short]],FALSE))</f>
        <v>0</v>
      </c>
    </row>
    <row r="200" spans="1:30" x14ac:dyDescent="0.3">
      <c r="A200" t="s">
        <v>7</v>
      </c>
      <c r="C200" t="s">
        <v>2429</v>
      </c>
      <c r="D200" t="s">
        <v>242</v>
      </c>
      <c r="E200" t="s">
        <v>252</v>
      </c>
      <c r="F200" t="s">
        <v>2437</v>
      </c>
      <c r="G200" t="s">
        <v>257</v>
      </c>
      <c r="H200" t="s">
        <v>262</v>
      </c>
      <c r="I200" t="s">
        <v>2552</v>
      </c>
      <c r="J200" t="s">
        <v>2661</v>
      </c>
      <c r="R200">
        <v>0.31</v>
      </c>
      <c r="S200">
        <v>0.2</v>
      </c>
      <c r="T200">
        <v>0.47</v>
      </c>
      <c r="U200" t="s">
        <v>617</v>
      </c>
      <c r="V200" t="s">
        <v>2446</v>
      </c>
      <c r="W200" t="s">
        <v>2459</v>
      </c>
      <c r="X200" t="s">
        <v>2593</v>
      </c>
      <c r="Y200">
        <v>2019</v>
      </c>
      <c r="Z200" t="s">
        <v>2594</v>
      </c>
      <c r="AA200" t="s">
        <v>2445</v>
      </c>
      <c r="AB200" t="str">
        <f>IF(ISBLANK(Table1[[#This Row],[ref]]),NA(),_xlfn.XLOOKUP(Table1[[#This Row],[ref]],Crossref!U:U,Crossref!E:E,_xlfn.XLOOKUP(Table1[[#This Row],[ref_short]],Crossref!AO:AO,Crossref!E:E)))</f>
        <v>10.1016/j.epidem.2019.03.006</v>
      </c>
      <c r="AC200" t="str">
        <f>IF(ISBLANK(Table1[[#This Row],[ref_short]]),NA(),_xlfn.XLOOKUP(Table1[[#This Row],[new_ref]],Crossref!E:E,Crossref!AO:AO,Table1[[#This Row],[ref_short]]))</f>
        <v>Andronico et al., 2019</v>
      </c>
      <c r="AD200" t="b">
        <f>NOT(IFERROR(Table1[[#This Row],[ref_short]]=Table1[[#This Row],[new_ref_short]],FALSE))</f>
        <v>0</v>
      </c>
    </row>
    <row r="201" spans="1:30" x14ac:dyDescent="0.3">
      <c r="A201" t="s">
        <v>7</v>
      </c>
      <c r="C201" t="s">
        <v>2429</v>
      </c>
      <c r="D201" t="s">
        <v>242</v>
      </c>
      <c r="E201" t="s">
        <v>252</v>
      </c>
      <c r="F201" t="s">
        <v>2437</v>
      </c>
      <c r="G201" t="s">
        <v>257</v>
      </c>
      <c r="H201" t="s">
        <v>262</v>
      </c>
      <c r="I201" t="s">
        <v>2552</v>
      </c>
      <c r="J201" t="s">
        <v>2661</v>
      </c>
      <c r="R201">
        <v>0.53</v>
      </c>
      <c r="S201">
        <v>0.37</v>
      </c>
      <c r="T201">
        <v>0.72</v>
      </c>
      <c r="U201" t="s">
        <v>617</v>
      </c>
      <c r="V201" t="s">
        <v>2446</v>
      </c>
      <c r="W201" t="s">
        <v>2459</v>
      </c>
      <c r="X201" t="s">
        <v>2593</v>
      </c>
      <c r="Y201">
        <v>2019</v>
      </c>
      <c r="Z201" t="s">
        <v>2594</v>
      </c>
      <c r="AA201" t="s">
        <v>2445</v>
      </c>
      <c r="AB201" t="str">
        <f>IF(ISBLANK(Table1[[#This Row],[ref]]),NA(),_xlfn.XLOOKUP(Table1[[#This Row],[ref]],Crossref!U:U,Crossref!E:E,_xlfn.XLOOKUP(Table1[[#This Row],[ref_short]],Crossref!AO:AO,Crossref!E:E)))</f>
        <v>10.1016/j.epidem.2019.03.006</v>
      </c>
      <c r="AC201" t="str">
        <f>IF(ISBLANK(Table1[[#This Row],[ref_short]]),NA(),_xlfn.XLOOKUP(Table1[[#This Row],[new_ref]],Crossref!E:E,Crossref!AO:AO,Table1[[#This Row],[ref_short]]))</f>
        <v>Andronico et al., 2019</v>
      </c>
      <c r="AD201" t="b">
        <f>NOT(IFERROR(Table1[[#This Row],[ref_short]]=Table1[[#This Row],[new_ref_short]],FALSE))</f>
        <v>0</v>
      </c>
    </row>
    <row r="202" spans="1:30" x14ac:dyDescent="0.3">
      <c r="A202" t="s">
        <v>7</v>
      </c>
      <c r="C202" t="s">
        <v>2429</v>
      </c>
      <c r="D202" t="s">
        <v>242</v>
      </c>
      <c r="E202" t="s">
        <v>252</v>
      </c>
      <c r="F202" t="s">
        <v>2437</v>
      </c>
      <c r="G202" t="s">
        <v>257</v>
      </c>
      <c r="H202" t="s">
        <v>262</v>
      </c>
      <c r="I202" t="s">
        <v>2552</v>
      </c>
      <c r="J202" t="s">
        <v>2661</v>
      </c>
      <c r="R202">
        <v>0.28000000000000003</v>
      </c>
      <c r="S202">
        <v>0.18</v>
      </c>
      <c r="T202">
        <v>0.4</v>
      </c>
      <c r="U202" t="s">
        <v>617</v>
      </c>
      <c r="V202" t="s">
        <v>2446</v>
      </c>
      <c r="W202" t="s">
        <v>2459</v>
      </c>
      <c r="X202" t="s">
        <v>2593</v>
      </c>
      <c r="Y202">
        <v>2019</v>
      </c>
      <c r="Z202" t="s">
        <v>2594</v>
      </c>
      <c r="AA202" t="s">
        <v>2445</v>
      </c>
      <c r="AB202" t="str">
        <f>IF(ISBLANK(Table1[[#This Row],[ref]]),NA(),_xlfn.XLOOKUP(Table1[[#This Row],[ref]],Crossref!U:U,Crossref!E:E,_xlfn.XLOOKUP(Table1[[#This Row],[ref_short]],Crossref!AO:AO,Crossref!E:E)))</f>
        <v>10.1016/j.epidem.2019.03.006</v>
      </c>
      <c r="AC202" t="str">
        <f>IF(ISBLANK(Table1[[#This Row],[ref_short]]),NA(),_xlfn.XLOOKUP(Table1[[#This Row],[new_ref]],Crossref!E:E,Crossref!AO:AO,Table1[[#This Row],[ref_short]]))</f>
        <v>Andronico et al., 2019</v>
      </c>
      <c r="AD202" t="b">
        <f>NOT(IFERROR(Table1[[#This Row],[ref_short]]=Table1[[#This Row],[new_ref_short]],FALSE))</f>
        <v>0</v>
      </c>
    </row>
    <row r="203" spans="1:30" x14ac:dyDescent="0.3">
      <c r="A203" t="s">
        <v>7</v>
      </c>
      <c r="C203" t="s">
        <v>2429</v>
      </c>
      <c r="D203" t="s">
        <v>242</v>
      </c>
      <c r="E203" t="s">
        <v>252</v>
      </c>
      <c r="F203" t="s">
        <v>2431</v>
      </c>
      <c r="G203" t="s">
        <v>257</v>
      </c>
      <c r="H203" t="s">
        <v>262</v>
      </c>
      <c r="I203" t="s">
        <v>2552</v>
      </c>
      <c r="J203" t="s">
        <v>363</v>
      </c>
      <c r="K203" t="s">
        <v>2595</v>
      </c>
      <c r="R203">
        <v>4.0999999999999996</v>
      </c>
      <c r="S203">
        <v>2.8</v>
      </c>
      <c r="T203">
        <v>5.8</v>
      </c>
      <c r="U203" t="s">
        <v>617</v>
      </c>
      <c r="V203" t="s">
        <v>2541</v>
      </c>
      <c r="W203" t="s">
        <v>2459</v>
      </c>
      <c r="X203" t="s">
        <v>2596</v>
      </c>
      <c r="Y203">
        <v>2021</v>
      </c>
      <c r="Z203" t="s">
        <v>2597</v>
      </c>
      <c r="AA203" t="s">
        <v>2445</v>
      </c>
      <c r="AB203" t="str">
        <f>IF(ISBLANK(Table1[[#This Row],[ref]]),NA(),_xlfn.XLOOKUP(Table1[[#This Row],[ref]],Crossref!U:U,Crossref!E:E,_xlfn.XLOOKUP(Table1[[#This Row],[ref_short]],Crossref!AO:AO,Crossref!E:E)))</f>
        <v>10.1111/tbed.14202</v>
      </c>
      <c r="AC203" t="str">
        <f>IF(ISBLANK(Table1[[#This Row],[ref_short]]),NA(),_xlfn.XLOOKUP(Table1[[#This Row],[new_ref]],Crossref!E:E,Crossref!AO:AO,Table1[[#This Row],[ref_short]]))</f>
        <v>Vergne et al., 2021</v>
      </c>
      <c r="AD203" t="b">
        <f>NOT(IFERROR(Table1[[#This Row],[ref_short]]=Table1[[#This Row],[new_ref_short]],FALSE))</f>
        <v>0</v>
      </c>
    </row>
    <row r="204" spans="1:30" x14ac:dyDescent="0.3">
      <c r="A204" t="s">
        <v>7</v>
      </c>
      <c r="C204" t="s">
        <v>2429</v>
      </c>
      <c r="D204" t="s">
        <v>242</v>
      </c>
      <c r="E204" t="s">
        <v>252</v>
      </c>
      <c r="F204" t="s">
        <v>2431</v>
      </c>
      <c r="G204" t="s">
        <v>257</v>
      </c>
      <c r="H204" t="s">
        <v>262</v>
      </c>
      <c r="I204" t="s">
        <v>2552</v>
      </c>
      <c r="J204" t="s">
        <v>364</v>
      </c>
      <c r="K204" t="s">
        <v>2479</v>
      </c>
      <c r="R204">
        <v>0.82199999999999995</v>
      </c>
      <c r="S204">
        <v>0.80300000000000005</v>
      </c>
      <c r="T204">
        <v>0.84199999999999997</v>
      </c>
      <c r="U204" t="s">
        <v>618</v>
      </c>
      <c r="V204" t="s">
        <v>2450</v>
      </c>
      <c r="W204" t="s">
        <v>2459</v>
      </c>
      <c r="X204" t="s">
        <v>2598</v>
      </c>
      <c r="Y204">
        <v>2022</v>
      </c>
      <c r="Z204" t="s">
        <v>2599</v>
      </c>
      <c r="AA204" t="s">
        <v>2445</v>
      </c>
      <c r="AB204" t="str">
        <f>IF(ISBLANK(Table1[[#This Row],[ref]]),NA(),_xlfn.XLOOKUP(Table1[[#This Row],[ref]],Crossref!U:U,Crossref!E:E,_xlfn.XLOOKUP(Table1[[#This Row],[ref_short]],Crossref!AO:AO,Crossref!E:E)))</f>
        <v>10.1016/j.prevetmed.2022.105768</v>
      </c>
      <c r="AC204" t="str">
        <f>IF(ISBLANK(Table1[[#This Row],[ref_short]]),NA(),_xlfn.XLOOKUP(Table1[[#This Row],[new_ref]],Crossref!E:E,Crossref!AO:AO,Table1[[#This Row],[ref_short]]))</f>
        <v>Hayama et al., 2022</v>
      </c>
      <c r="AD204" t="b">
        <f>NOT(IFERROR(Table1[[#This Row],[ref_short]]=Table1[[#This Row],[new_ref_short]],FALSE))</f>
        <v>0</v>
      </c>
    </row>
    <row r="205" spans="1:30" x14ac:dyDescent="0.3">
      <c r="A205" t="s">
        <v>7</v>
      </c>
      <c r="C205" t="s">
        <v>2429</v>
      </c>
      <c r="D205" t="s">
        <v>242</v>
      </c>
      <c r="E205" t="s">
        <v>252</v>
      </c>
      <c r="F205" t="s">
        <v>2431</v>
      </c>
      <c r="G205" t="s">
        <v>257</v>
      </c>
      <c r="H205" t="s">
        <v>262</v>
      </c>
      <c r="I205" t="s">
        <v>2552</v>
      </c>
      <c r="J205" t="s">
        <v>364</v>
      </c>
      <c r="K205" t="s">
        <v>2479</v>
      </c>
      <c r="R205">
        <v>1.9159999999999999</v>
      </c>
      <c r="S205">
        <v>1.774</v>
      </c>
      <c r="T205">
        <v>2.0710000000000002</v>
      </c>
      <c r="U205" t="s">
        <v>618</v>
      </c>
      <c r="V205" t="s">
        <v>2450</v>
      </c>
      <c r="W205" t="s">
        <v>2459</v>
      </c>
      <c r="X205" t="s">
        <v>2598</v>
      </c>
      <c r="Y205">
        <v>2022</v>
      </c>
      <c r="Z205" t="s">
        <v>2599</v>
      </c>
      <c r="AA205" t="s">
        <v>2445</v>
      </c>
      <c r="AB205" t="str">
        <f>IF(ISBLANK(Table1[[#This Row],[ref]]),NA(),_xlfn.XLOOKUP(Table1[[#This Row],[ref]],Crossref!U:U,Crossref!E:E,_xlfn.XLOOKUP(Table1[[#This Row],[ref_short]],Crossref!AO:AO,Crossref!E:E)))</f>
        <v>10.1016/j.prevetmed.2022.105768</v>
      </c>
      <c r="AC205" t="str">
        <f>IF(ISBLANK(Table1[[#This Row],[ref_short]]),NA(),_xlfn.XLOOKUP(Table1[[#This Row],[new_ref]],Crossref!E:E,Crossref!AO:AO,Table1[[#This Row],[ref_short]]))</f>
        <v>Hayama et al., 2022</v>
      </c>
      <c r="AD205" t="b">
        <f>NOT(IFERROR(Table1[[#This Row],[ref_short]]=Table1[[#This Row],[new_ref_short]],FALSE))</f>
        <v>0</v>
      </c>
    </row>
    <row r="206" spans="1:30" x14ac:dyDescent="0.3">
      <c r="A206" t="s">
        <v>7</v>
      </c>
      <c r="C206" t="s">
        <v>2429</v>
      </c>
      <c r="D206" t="s">
        <v>242</v>
      </c>
      <c r="E206" t="s">
        <v>252</v>
      </c>
      <c r="F206" t="s">
        <v>2431</v>
      </c>
      <c r="G206" t="s">
        <v>257</v>
      </c>
      <c r="H206" t="s">
        <v>262</v>
      </c>
      <c r="I206" t="s">
        <v>2552</v>
      </c>
      <c r="J206" t="s">
        <v>364</v>
      </c>
      <c r="K206" t="s">
        <v>2479</v>
      </c>
      <c r="R206">
        <v>3.387</v>
      </c>
      <c r="S206">
        <v>3.2080000000000002</v>
      </c>
      <c r="T206">
        <v>3.5760000000000001</v>
      </c>
      <c r="U206" t="s">
        <v>618</v>
      </c>
      <c r="V206" t="s">
        <v>2450</v>
      </c>
      <c r="W206" t="s">
        <v>2459</v>
      </c>
      <c r="X206" t="s">
        <v>2598</v>
      </c>
      <c r="Y206">
        <v>2022</v>
      </c>
      <c r="Z206" t="s">
        <v>2599</v>
      </c>
      <c r="AA206" t="s">
        <v>2445</v>
      </c>
      <c r="AB206" t="str">
        <f>IF(ISBLANK(Table1[[#This Row],[ref]]),NA(),_xlfn.XLOOKUP(Table1[[#This Row],[ref]],Crossref!U:U,Crossref!E:E,_xlfn.XLOOKUP(Table1[[#This Row],[ref_short]],Crossref!AO:AO,Crossref!E:E)))</f>
        <v>10.1016/j.prevetmed.2022.105768</v>
      </c>
      <c r="AC206" t="str">
        <f>IF(ISBLANK(Table1[[#This Row],[ref_short]]),NA(),_xlfn.XLOOKUP(Table1[[#This Row],[new_ref]],Crossref!E:E,Crossref!AO:AO,Table1[[#This Row],[ref_short]]))</f>
        <v>Hayama et al., 2022</v>
      </c>
      <c r="AD206" t="b">
        <f>NOT(IFERROR(Table1[[#This Row],[ref_short]]=Table1[[#This Row],[new_ref_short]],FALSE))</f>
        <v>0</v>
      </c>
    </row>
    <row r="207" spans="1:30" x14ac:dyDescent="0.3">
      <c r="A207" t="s">
        <v>7</v>
      </c>
      <c r="C207" t="s">
        <v>2429</v>
      </c>
      <c r="D207" t="s">
        <v>242</v>
      </c>
      <c r="E207" t="s">
        <v>252</v>
      </c>
      <c r="F207" t="s">
        <v>2431</v>
      </c>
      <c r="G207" t="s">
        <v>257</v>
      </c>
      <c r="H207" t="s">
        <v>262</v>
      </c>
      <c r="I207" t="s">
        <v>2552</v>
      </c>
      <c r="J207" t="s">
        <v>364</v>
      </c>
      <c r="K207" t="s">
        <v>2479</v>
      </c>
      <c r="R207">
        <v>0.66100000000000003</v>
      </c>
      <c r="S207">
        <v>0.627</v>
      </c>
      <c r="T207">
        <v>0.69599999999999995</v>
      </c>
      <c r="U207" t="s">
        <v>618</v>
      </c>
      <c r="V207" t="s">
        <v>2450</v>
      </c>
      <c r="W207" t="s">
        <v>2459</v>
      </c>
      <c r="X207" t="s">
        <v>2598</v>
      </c>
      <c r="Y207">
        <v>2022</v>
      </c>
      <c r="Z207" t="s">
        <v>2599</v>
      </c>
      <c r="AA207" t="s">
        <v>2445</v>
      </c>
      <c r="AB207" t="str">
        <f>IF(ISBLANK(Table1[[#This Row],[ref]]),NA(),_xlfn.XLOOKUP(Table1[[#This Row],[ref]],Crossref!U:U,Crossref!E:E,_xlfn.XLOOKUP(Table1[[#This Row],[ref_short]],Crossref!AO:AO,Crossref!E:E)))</f>
        <v>10.1016/j.prevetmed.2022.105768</v>
      </c>
      <c r="AC207" t="str">
        <f>IF(ISBLANK(Table1[[#This Row],[ref_short]]),NA(),_xlfn.XLOOKUP(Table1[[#This Row],[new_ref]],Crossref!E:E,Crossref!AO:AO,Table1[[#This Row],[ref_short]]))</f>
        <v>Hayama et al., 2022</v>
      </c>
      <c r="AD207" t="b">
        <f>NOT(IFERROR(Table1[[#This Row],[ref_short]]=Table1[[#This Row],[new_ref_short]],FALSE))</f>
        <v>0</v>
      </c>
    </row>
    <row r="208" spans="1:30" x14ac:dyDescent="0.3">
      <c r="A208" t="s">
        <v>7</v>
      </c>
      <c r="C208" t="s">
        <v>2429</v>
      </c>
      <c r="D208" t="s">
        <v>242</v>
      </c>
      <c r="E208" t="s">
        <v>252</v>
      </c>
      <c r="F208" t="s">
        <v>2431</v>
      </c>
      <c r="G208" t="s">
        <v>257</v>
      </c>
      <c r="H208" t="s">
        <v>262</v>
      </c>
      <c r="I208" t="s">
        <v>2552</v>
      </c>
      <c r="J208" t="s">
        <v>364</v>
      </c>
      <c r="K208" t="s">
        <v>2479</v>
      </c>
      <c r="R208">
        <v>1.54</v>
      </c>
      <c r="S208">
        <v>1.4359999999999999</v>
      </c>
      <c r="T208">
        <v>1.6519999999999999</v>
      </c>
      <c r="U208" t="s">
        <v>618</v>
      </c>
      <c r="V208" t="s">
        <v>2450</v>
      </c>
      <c r="W208" t="s">
        <v>2459</v>
      </c>
      <c r="X208" t="s">
        <v>2598</v>
      </c>
      <c r="Y208">
        <v>2022</v>
      </c>
      <c r="Z208" t="s">
        <v>2599</v>
      </c>
      <c r="AA208" t="s">
        <v>2445</v>
      </c>
      <c r="AB208" t="str">
        <f>IF(ISBLANK(Table1[[#This Row],[ref]]),NA(),_xlfn.XLOOKUP(Table1[[#This Row],[ref]],Crossref!U:U,Crossref!E:E,_xlfn.XLOOKUP(Table1[[#This Row],[ref_short]],Crossref!AO:AO,Crossref!E:E)))</f>
        <v>10.1016/j.prevetmed.2022.105768</v>
      </c>
      <c r="AC208" t="str">
        <f>IF(ISBLANK(Table1[[#This Row],[ref_short]]),NA(),_xlfn.XLOOKUP(Table1[[#This Row],[new_ref]],Crossref!E:E,Crossref!AO:AO,Table1[[#This Row],[ref_short]]))</f>
        <v>Hayama et al., 2022</v>
      </c>
      <c r="AD208" t="b">
        <f>NOT(IFERROR(Table1[[#This Row],[ref_short]]=Table1[[#This Row],[new_ref_short]],FALSE))</f>
        <v>0</v>
      </c>
    </row>
    <row r="209" spans="1:30" x14ac:dyDescent="0.3">
      <c r="A209" t="s">
        <v>7</v>
      </c>
      <c r="C209" t="s">
        <v>2429</v>
      </c>
      <c r="D209" t="s">
        <v>242</v>
      </c>
      <c r="E209" t="s">
        <v>252</v>
      </c>
      <c r="F209" t="s">
        <v>2431</v>
      </c>
      <c r="G209" t="s">
        <v>257</v>
      </c>
      <c r="H209" t="s">
        <v>262</v>
      </c>
      <c r="I209" t="s">
        <v>2552</v>
      </c>
      <c r="J209" t="s">
        <v>364</v>
      </c>
      <c r="K209" t="s">
        <v>2479</v>
      </c>
      <c r="R209">
        <v>0.97799999999999998</v>
      </c>
      <c r="S209">
        <v>0.95</v>
      </c>
      <c r="T209">
        <v>1.0069999999999999</v>
      </c>
      <c r="U209" t="s">
        <v>618</v>
      </c>
      <c r="V209" t="s">
        <v>2450</v>
      </c>
      <c r="W209" t="s">
        <v>2459</v>
      </c>
      <c r="X209" t="s">
        <v>2598</v>
      </c>
      <c r="Y209">
        <v>2022</v>
      </c>
      <c r="Z209" t="s">
        <v>2599</v>
      </c>
      <c r="AA209" t="s">
        <v>2445</v>
      </c>
      <c r="AB209" t="str">
        <f>IF(ISBLANK(Table1[[#This Row],[ref]]),NA(),_xlfn.XLOOKUP(Table1[[#This Row],[ref]],Crossref!U:U,Crossref!E:E,_xlfn.XLOOKUP(Table1[[#This Row],[ref_short]],Crossref!AO:AO,Crossref!E:E)))</f>
        <v>10.1016/j.prevetmed.2022.105768</v>
      </c>
      <c r="AC209" t="str">
        <f>IF(ISBLANK(Table1[[#This Row],[ref_short]]),NA(),_xlfn.XLOOKUP(Table1[[#This Row],[new_ref]],Crossref!E:E,Crossref!AO:AO,Table1[[#This Row],[ref_short]]))</f>
        <v>Hayama et al., 2022</v>
      </c>
      <c r="AD209" t="b">
        <f>NOT(IFERROR(Table1[[#This Row],[ref_short]]=Table1[[#This Row],[new_ref_short]],FALSE))</f>
        <v>0</v>
      </c>
    </row>
    <row r="210" spans="1:30" x14ac:dyDescent="0.3">
      <c r="A210" t="s">
        <v>7</v>
      </c>
      <c r="C210" t="s">
        <v>2429</v>
      </c>
      <c r="D210" t="s">
        <v>242</v>
      </c>
      <c r="E210" t="s">
        <v>252</v>
      </c>
      <c r="F210" t="s">
        <v>2431</v>
      </c>
      <c r="G210" t="s">
        <v>257</v>
      </c>
      <c r="H210" t="s">
        <v>262</v>
      </c>
      <c r="I210" t="s">
        <v>2552</v>
      </c>
      <c r="J210" t="s">
        <v>364</v>
      </c>
      <c r="K210" t="s">
        <v>2479</v>
      </c>
      <c r="R210">
        <v>1.004</v>
      </c>
      <c r="S210">
        <v>0.95199999999999996</v>
      </c>
      <c r="T210">
        <v>1.0589999999999999</v>
      </c>
      <c r="U210" t="s">
        <v>618</v>
      </c>
      <c r="V210" t="s">
        <v>2450</v>
      </c>
      <c r="W210" t="s">
        <v>2459</v>
      </c>
      <c r="X210" t="s">
        <v>2598</v>
      </c>
      <c r="Y210">
        <v>2022</v>
      </c>
      <c r="Z210" t="s">
        <v>2599</v>
      </c>
      <c r="AA210" t="s">
        <v>2445</v>
      </c>
      <c r="AB210" t="str">
        <f>IF(ISBLANK(Table1[[#This Row],[ref]]),NA(),_xlfn.XLOOKUP(Table1[[#This Row],[ref]],Crossref!U:U,Crossref!E:E,_xlfn.XLOOKUP(Table1[[#This Row],[ref_short]],Crossref!AO:AO,Crossref!E:E)))</f>
        <v>10.1016/j.prevetmed.2022.105768</v>
      </c>
      <c r="AC210" t="str">
        <f>IF(ISBLANK(Table1[[#This Row],[ref_short]]),NA(),_xlfn.XLOOKUP(Table1[[#This Row],[new_ref]],Crossref!E:E,Crossref!AO:AO,Table1[[#This Row],[ref_short]]))</f>
        <v>Hayama et al., 2022</v>
      </c>
      <c r="AD210" t="b">
        <f>NOT(IFERROR(Table1[[#This Row],[ref_short]]=Table1[[#This Row],[new_ref_short]],FALSE))</f>
        <v>0</v>
      </c>
    </row>
    <row r="211" spans="1:30" x14ac:dyDescent="0.3">
      <c r="A211" t="s">
        <v>7</v>
      </c>
      <c r="C211" t="s">
        <v>2429</v>
      </c>
      <c r="D211" t="s">
        <v>242</v>
      </c>
      <c r="E211" t="s">
        <v>252</v>
      </c>
      <c r="F211" t="s">
        <v>2431</v>
      </c>
      <c r="G211" t="s">
        <v>257</v>
      </c>
      <c r="H211" t="s">
        <v>262</v>
      </c>
      <c r="I211" t="s">
        <v>2552</v>
      </c>
      <c r="J211" t="s">
        <v>364</v>
      </c>
      <c r="K211" t="s">
        <v>2479</v>
      </c>
      <c r="R211">
        <v>1.427</v>
      </c>
      <c r="S211">
        <v>1.355</v>
      </c>
      <c r="T211">
        <v>1.502</v>
      </c>
      <c r="U211" t="s">
        <v>618</v>
      </c>
      <c r="V211" t="s">
        <v>2450</v>
      </c>
      <c r="W211" t="s">
        <v>2459</v>
      </c>
      <c r="X211" t="s">
        <v>2598</v>
      </c>
      <c r="Y211">
        <v>2022</v>
      </c>
      <c r="Z211" t="s">
        <v>2599</v>
      </c>
      <c r="AA211" t="s">
        <v>2445</v>
      </c>
      <c r="AB211" t="str">
        <f>IF(ISBLANK(Table1[[#This Row],[ref]]),NA(),_xlfn.XLOOKUP(Table1[[#This Row],[ref]],Crossref!U:U,Crossref!E:E,_xlfn.XLOOKUP(Table1[[#This Row],[ref_short]],Crossref!AO:AO,Crossref!E:E)))</f>
        <v>10.1016/j.prevetmed.2022.105768</v>
      </c>
      <c r="AC211" t="str">
        <f>IF(ISBLANK(Table1[[#This Row],[ref_short]]),NA(),_xlfn.XLOOKUP(Table1[[#This Row],[new_ref]],Crossref!E:E,Crossref!AO:AO,Table1[[#This Row],[ref_short]]))</f>
        <v>Hayama et al., 2022</v>
      </c>
      <c r="AD211" t="b">
        <f>NOT(IFERROR(Table1[[#This Row],[ref_short]]=Table1[[#This Row],[new_ref_short]],FALSE))</f>
        <v>0</v>
      </c>
    </row>
    <row r="212" spans="1:30" x14ac:dyDescent="0.3">
      <c r="A212" t="s">
        <v>7</v>
      </c>
      <c r="C212" t="s">
        <v>2429</v>
      </c>
      <c r="D212" t="s">
        <v>242</v>
      </c>
      <c r="E212" t="s">
        <v>252</v>
      </c>
      <c r="F212" t="s">
        <v>2431</v>
      </c>
      <c r="G212" t="s">
        <v>257</v>
      </c>
      <c r="H212" t="s">
        <v>262</v>
      </c>
      <c r="I212" t="s">
        <v>2552</v>
      </c>
      <c r="J212" t="s">
        <v>364</v>
      </c>
      <c r="K212" t="s">
        <v>2479</v>
      </c>
      <c r="R212">
        <v>1.4710000000000001</v>
      </c>
      <c r="S212">
        <v>1.385</v>
      </c>
      <c r="T212">
        <v>1.5629999999999999</v>
      </c>
      <c r="U212" t="s">
        <v>618</v>
      </c>
      <c r="V212" t="s">
        <v>2450</v>
      </c>
      <c r="W212" t="s">
        <v>2459</v>
      </c>
      <c r="X212" t="s">
        <v>2598</v>
      </c>
      <c r="Y212">
        <v>2022</v>
      </c>
      <c r="Z212" t="s">
        <v>2599</v>
      </c>
      <c r="AA212" t="s">
        <v>2445</v>
      </c>
      <c r="AB212" t="str">
        <f>IF(ISBLANK(Table1[[#This Row],[ref]]),NA(),_xlfn.XLOOKUP(Table1[[#This Row],[ref]],Crossref!U:U,Crossref!E:E,_xlfn.XLOOKUP(Table1[[#This Row],[ref_short]],Crossref!AO:AO,Crossref!E:E)))</f>
        <v>10.1016/j.prevetmed.2022.105768</v>
      </c>
      <c r="AC212" t="str">
        <f>IF(ISBLANK(Table1[[#This Row],[ref_short]]),NA(),_xlfn.XLOOKUP(Table1[[#This Row],[new_ref]],Crossref!E:E,Crossref!AO:AO,Table1[[#This Row],[ref_short]]))</f>
        <v>Hayama et al., 2022</v>
      </c>
      <c r="AD212" t="b">
        <f>NOT(IFERROR(Table1[[#This Row],[ref_short]]=Table1[[#This Row],[new_ref_short]],FALSE))</f>
        <v>0</v>
      </c>
    </row>
    <row r="213" spans="1:30" x14ac:dyDescent="0.3">
      <c r="A213" t="s">
        <v>7</v>
      </c>
      <c r="C213" t="s">
        <v>2429</v>
      </c>
      <c r="D213" t="s">
        <v>242</v>
      </c>
      <c r="E213" t="s">
        <v>252</v>
      </c>
      <c r="F213" t="s">
        <v>2431</v>
      </c>
      <c r="G213" t="s">
        <v>257</v>
      </c>
      <c r="H213" t="s">
        <v>262</v>
      </c>
      <c r="I213" t="s">
        <v>2552</v>
      </c>
      <c r="J213" t="s">
        <v>364</v>
      </c>
      <c r="K213" t="s">
        <v>2479</v>
      </c>
      <c r="R213">
        <v>1.83</v>
      </c>
      <c r="S213">
        <v>1.7230000000000001</v>
      </c>
      <c r="T213">
        <v>1.944</v>
      </c>
      <c r="U213" t="s">
        <v>618</v>
      </c>
      <c r="V213" t="s">
        <v>2450</v>
      </c>
      <c r="W213" t="s">
        <v>2459</v>
      </c>
      <c r="X213" t="s">
        <v>2598</v>
      </c>
      <c r="Y213">
        <v>2022</v>
      </c>
      <c r="Z213" t="s">
        <v>2599</v>
      </c>
      <c r="AA213" t="s">
        <v>2445</v>
      </c>
      <c r="AB213" t="str">
        <f>IF(ISBLANK(Table1[[#This Row],[ref]]),NA(),_xlfn.XLOOKUP(Table1[[#This Row],[ref]],Crossref!U:U,Crossref!E:E,_xlfn.XLOOKUP(Table1[[#This Row],[ref_short]],Crossref!AO:AO,Crossref!E:E)))</f>
        <v>10.1016/j.prevetmed.2022.105768</v>
      </c>
      <c r="AC213" t="str">
        <f>IF(ISBLANK(Table1[[#This Row],[ref_short]]),NA(),_xlfn.XLOOKUP(Table1[[#This Row],[new_ref]],Crossref!E:E,Crossref!AO:AO,Table1[[#This Row],[ref_short]]))</f>
        <v>Hayama et al., 2022</v>
      </c>
      <c r="AD213" t="b">
        <f>NOT(IFERROR(Table1[[#This Row],[ref_short]]=Table1[[#This Row],[new_ref_short]],FALSE))</f>
        <v>0</v>
      </c>
    </row>
    <row r="214" spans="1:30" x14ac:dyDescent="0.3">
      <c r="A214" t="s">
        <v>7</v>
      </c>
      <c r="C214" t="s">
        <v>2429</v>
      </c>
      <c r="D214" t="s">
        <v>242</v>
      </c>
      <c r="E214" t="s">
        <v>252</v>
      </c>
      <c r="F214" t="s">
        <v>2431</v>
      </c>
      <c r="G214" t="s">
        <v>257</v>
      </c>
      <c r="H214" t="s">
        <v>262</v>
      </c>
      <c r="I214" t="s">
        <v>2552</v>
      </c>
      <c r="J214" t="s">
        <v>364</v>
      </c>
      <c r="K214" t="s">
        <v>2479</v>
      </c>
      <c r="R214">
        <v>1.0209999999999999</v>
      </c>
      <c r="S214">
        <v>0.96099999999999997</v>
      </c>
      <c r="T214">
        <v>1.0840000000000001</v>
      </c>
      <c r="U214" t="s">
        <v>618</v>
      </c>
      <c r="V214" t="s">
        <v>2450</v>
      </c>
      <c r="W214" t="s">
        <v>2459</v>
      </c>
      <c r="X214" t="s">
        <v>2598</v>
      </c>
      <c r="Y214">
        <v>2022</v>
      </c>
      <c r="Z214" t="s">
        <v>2599</v>
      </c>
      <c r="AA214" t="s">
        <v>2445</v>
      </c>
      <c r="AB214" t="str">
        <f>IF(ISBLANK(Table1[[#This Row],[ref]]),NA(),_xlfn.XLOOKUP(Table1[[#This Row],[ref]],Crossref!U:U,Crossref!E:E,_xlfn.XLOOKUP(Table1[[#This Row],[ref_short]],Crossref!AO:AO,Crossref!E:E)))</f>
        <v>10.1016/j.prevetmed.2022.105768</v>
      </c>
      <c r="AC214" t="str">
        <f>IF(ISBLANK(Table1[[#This Row],[ref_short]]),NA(),_xlfn.XLOOKUP(Table1[[#This Row],[new_ref]],Crossref!E:E,Crossref!AO:AO,Table1[[#This Row],[ref_short]]))</f>
        <v>Hayama et al., 2022</v>
      </c>
      <c r="AD214" t="b">
        <f>NOT(IFERROR(Table1[[#This Row],[ref_short]]=Table1[[#This Row],[new_ref_short]],FALSE))</f>
        <v>0</v>
      </c>
    </row>
    <row r="215" spans="1:30" x14ac:dyDescent="0.3">
      <c r="A215" t="s">
        <v>7</v>
      </c>
      <c r="C215" t="s">
        <v>2429</v>
      </c>
      <c r="D215" t="s">
        <v>242</v>
      </c>
      <c r="E215" t="s">
        <v>252</v>
      </c>
      <c r="F215" t="s">
        <v>2431</v>
      </c>
      <c r="G215" t="s">
        <v>257</v>
      </c>
      <c r="H215" t="s">
        <v>262</v>
      </c>
      <c r="I215" t="s">
        <v>2552</v>
      </c>
      <c r="J215" t="s">
        <v>364</v>
      </c>
      <c r="K215" t="s">
        <v>2479</v>
      </c>
      <c r="R215">
        <v>1.69</v>
      </c>
      <c r="S215">
        <v>1.591</v>
      </c>
      <c r="T215">
        <v>1.7949999999999999</v>
      </c>
      <c r="U215" t="s">
        <v>618</v>
      </c>
      <c r="V215" t="s">
        <v>2450</v>
      </c>
      <c r="W215" t="s">
        <v>2459</v>
      </c>
      <c r="X215" t="s">
        <v>2598</v>
      </c>
      <c r="Y215">
        <v>2022</v>
      </c>
      <c r="Z215" t="s">
        <v>2599</v>
      </c>
      <c r="AA215" t="s">
        <v>2445</v>
      </c>
      <c r="AB215" t="str">
        <f>IF(ISBLANK(Table1[[#This Row],[ref]]),NA(),_xlfn.XLOOKUP(Table1[[#This Row],[ref]],Crossref!U:U,Crossref!E:E,_xlfn.XLOOKUP(Table1[[#This Row],[ref_short]],Crossref!AO:AO,Crossref!E:E)))</f>
        <v>10.1016/j.prevetmed.2022.105768</v>
      </c>
      <c r="AC215" t="str">
        <f>IF(ISBLANK(Table1[[#This Row],[ref_short]]),NA(),_xlfn.XLOOKUP(Table1[[#This Row],[new_ref]],Crossref!E:E,Crossref!AO:AO,Table1[[#This Row],[ref_short]]))</f>
        <v>Hayama et al., 2022</v>
      </c>
      <c r="AD215" t="b">
        <f>NOT(IFERROR(Table1[[#This Row],[ref_short]]=Table1[[#This Row],[new_ref_short]],FALSE))</f>
        <v>0</v>
      </c>
    </row>
    <row r="216" spans="1:30" x14ac:dyDescent="0.3">
      <c r="A216" t="s">
        <v>7</v>
      </c>
      <c r="C216" t="s">
        <v>2603</v>
      </c>
      <c r="D216" t="s">
        <v>241</v>
      </c>
      <c r="E216" t="s">
        <v>2291</v>
      </c>
      <c r="F216" t="s">
        <v>2579</v>
      </c>
      <c r="G216" t="s">
        <v>257</v>
      </c>
      <c r="H216" t="s">
        <v>262</v>
      </c>
      <c r="I216" t="s">
        <v>2600</v>
      </c>
      <c r="J216" t="s">
        <v>362</v>
      </c>
      <c r="R216">
        <v>1.8819999999999999E-8</v>
      </c>
      <c r="U216" t="s">
        <v>618</v>
      </c>
      <c r="V216" t="s">
        <v>2496</v>
      </c>
      <c r="W216" t="s">
        <v>2459</v>
      </c>
      <c r="X216" t="s">
        <v>2601</v>
      </c>
      <c r="Y216">
        <v>2022</v>
      </c>
      <c r="Z216" t="s">
        <v>2602</v>
      </c>
      <c r="AA216" t="s">
        <v>2445</v>
      </c>
      <c r="AB216" t="str">
        <f>IF(ISBLANK(Table1[[#This Row],[ref]]),NA(),_xlfn.XLOOKUP(Table1[[#This Row],[ref]],Crossref!U:U,Crossref!E:E,_xlfn.XLOOKUP(Table1[[#This Row],[ref_short]],Crossref!AO:AO,Crossref!E:E)))</f>
        <v>10.1142/s1793524522500589</v>
      </c>
      <c r="AC216" t="str">
        <f>IF(ISBLANK(Table1[[#This Row],[ref_short]]),NA(),_xlfn.XLOOKUP(Table1[[#This Row],[new_ref]],Crossref!E:E,Crossref!AO:AO,Table1[[#This Row],[ref_short]]))</f>
        <v>Chen et al., 2022</v>
      </c>
      <c r="AD216" t="b">
        <f>NOT(IFERROR(Table1[[#This Row],[ref_short]]=Table1[[#This Row],[new_ref_short]],FALSE))</f>
        <v>0</v>
      </c>
    </row>
    <row r="217" spans="1:30" x14ac:dyDescent="0.3">
      <c r="A217" t="s">
        <v>7</v>
      </c>
      <c r="C217" t="s">
        <v>2527</v>
      </c>
      <c r="D217" t="s">
        <v>242</v>
      </c>
      <c r="E217" t="s">
        <v>2291</v>
      </c>
      <c r="F217" t="s">
        <v>2437</v>
      </c>
      <c r="G217" t="s">
        <v>257</v>
      </c>
      <c r="H217" t="s">
        <v>262</v>
      </c>
      <c r="I217" t="s">
        <v>2470</v>
      </c>
      <c r="J217" t="s">
        <v>364</v>
      </c>
      <c r="K217" t="s">
        <v>2495</v>
      </c>
      <c r="N217" t="s">
        <v>2607</v>
      </c>
      <c r="R217">
        <v>1.55E-2</v>
      </c>
      <c r="S217">
        <v>7.7999999999999996E-3</v>
      </c>
      <c r="T217">
        <v>2.3199999999999998E-2</v>
      </c>
      <c r="U217" t="s">
        <v>618</v>
      </c>
      <c r="V217" t="s">
        <v>2450</v>
      </c>
      <c r="W217" t="s">
        <v>2459</v>
      </c>
      <c r="X217" t="s">
        <v>2605</v>
      </c>
      <c r="Y217">
        <v>2010</v>
      </c>
      <c r="Z217" t="s">
        <v>2606</v>
      </c>
      <c r="AA217" t="s">
        <v>2445</v>
      </c>
      <c r="AB217" t="str">
        <f>IF(ISBLANK(Table1[[#This Row],[ref]]),NA(),_xlfn.XLOOKUP(Table1[[#This Row],[ref]],Crossref!U:U,Crossref!E:E,_xlfn.XLOOKUP(Table1[[#This Row],[ref_short]],Crossref!AO:AO,Crossref!E:E)))</f>
        <v>10.1016/j.epidem.2010.01.002</v>
      </c>
      <c r="AC217" t="str">
        <f>IF(ISBLANK(Table1[[#This Row],[ref_short]]),NA(),_xlfn.XLOOKUP(Table1[[#This Row],[new_ref]],Crossref!E:E,Crossref!AO:AO,Table1[[#This Row],[ref_short]]))</f>
        <v>Dorigatti et al., 2010</v>
      </c>
      <c r="AD217" t="b">
        <f>NOT(IFERROR(Table1[[#This Row],[ref_short]]=Table1[[#This Row],[new_ref_short]],FALSE))</f>
        <v>0</v>
      </c>
    </row>
    <row r="218" spans="1:30" x14ac:dyDescent="0.3">
      <c r="A218" t="s">
        <v>7</v>
      </c>
      <c r="C218" t="s">
        <v>2527</v>
      </c>
      <c r="D218" t="s">
        <v>242</v>
      </c>
      <c r="E218" t="s">
        <v>2291</v>
      </c>
      <c r="F218" t="s">
        <v>2437</v>
      </c>
      <c r="G218" t="s">
        <v>257</v>
      </c>
      <c r="H218" t="s">
        <v>262</v>
      </c>
      <c r="I218" t="s">
        <v>2470</v>
      </c>
      <c r="J218" t="s">
        <v>361</v>
      </c>
      <c r="K218" t="s">
        <v>2479</v>
      </c>
      <c r="N218" t="s">
        <v>2607</v>
      </c>
      <c r="R218">
        <v>1.1299999999999999E-2</v>
      </c>
      <c r="S218">
        <v>5.7000000000000002E-3</v>
      </c>
      <c r="T218">
        <v>1.6899999999999998E-2</v>
      </c>
      <c r="U218" t="s">
        <v>618</v>
      </c>
      <c r="V218" t="s">
        <v>2450</v>
      </c>
      <c r="W218" t="s">
        <v>2459</v>
      </c>
      <c r="X218" t="s">
        <v>2605</v>
      </c>
      <c r="Y218">
        <v>2010</v>
      </c>
      <c r="Z218" t="s">
        <v>2606</v>
      </c>
      <c r="AA218" t="s">
        <v>2445</v>
      </c>
      <c r="AB218" t="str">
        <f>IF(ISBLANK(Table1[[#This Row],[ref]]),NA(),_xlfn.XLOOKUP(Table1[[#This Row],[ref]],Crossref!U:U,Crossref!E:E,_xlfn.XLOOKUP(Table1[[#This Row],[ref_short]],Crossref!AO:AO,Crossref!E:E)))</f>
        <v>10.1016/j.epidem.2010.01.002</v>
      </c>
      <c r="AC218" t="str">
        <f>IF(ISBLANK(Table1[[#This Row],[ref_short]]),NA(),_xlfn.XLOOKUP(Table1[[#This Row],[new_ref]],Crossref!E:E,Crossref!AO:AO,Table1[[#This Row],[ref_short]]))</f>
        <v>Dorigatti et al., 2010</v>
      </c>
      <c r="AD218" t="b">
        <f>NOT(IFERROR(Table1[[#This Row],[ref_short]]=Table1[[#This Row],[new_ref_short]],FALSE))</f>
        <v>0</v>
      </c>
    </row>
    <row r="219" spans="1:30" x14ac:dyDescent="0.3">
      <c r="A219" t="s">
        <v>7</v>
      </c>
      <c r="C219" t="s">
        <v>2527</v>
      </c>
      <c r="D219" t="s">
        <v>242</v>
      </c>
      <c r="E219" t="s">
        <v>2291</v>
      </c>
      <c r="F219" t="s">
        <v>2437</v>
      </c>
      <c r="G219" t="s">
        <v>257</v>
      </c>
      <c r="H219" t="s">
        <v>262</v>
      </c>
      <c r="I219" t="s">
        <v>2470</v>
      </c>
      <c r="J219" t="s">
        <v>364</v>
      </c>
      <c r="K219" t="s">
        <v>2479</v>
      </c>
      <c r="N219" t="s">
        <v>2607</v>
      </c>
      <c r="R219">
        <v>1.5E-3</v>
      </c>
      <c r="S219">
        <v>8.0000000000000004E-4</v>
      </c>
      <c r="T219">
        <v>2.3E-3</v>
      </c>
      <c r="U219" t="s">
        <v>618</v>
      </c>
      <c r="V219" t="s">
        <v>2450</v>
      </c>
      <c r="W219" t="s">
        <v>2459</v>
      </c>
      <c r="X219" t="s">
        <v>2605</v>
      </c>
      <c r="Y219">
        <v>2010</v>
      </c>
      <c r="Z219" t="s">
        <v>2606</v>
      </c>
      <c r="AA219" t="s">
        <v>2445</v>
      </c>
      <c r="AB219" t="str">
        <f>IF(ISBLANK(Table1[[#This Row],[ref]]),NA(),_xlfn.XLOOKUP(Table1[[#This Row],[ref]],Crossref!U:U,Crossref!E:E,_xlfn.XLOOKUP(Table1[[#This Row],[ref_short]],Crossref!AO:AO,Crossref!E:E)))</f>
        <v>10.1016/j.epidem.2010.01.002</v>
      </c>
      <c r="AC219" t="str">
        <f>IF(ISBLANK(Table1[[#This Row],[ref_short]]),NA(),_xlfn.XLOOKUP(Table1[[#This Row],[new_ref]],Crossref!E:E,Crossref!AO:AO,Table1[[#This Row],[ref_short]]))</f>
        <v>Dorigatti et al., 2010</v>
      </c>
      <c r="AD219" t="b">
        <f>NOT(IFERROR(Table1[[#This Row],[ref_short]]=Table1[[#This Row],[new_ref_short]],FALSE))</f>
        <v>0</v>
      </c>
    </row>
    <row r="220" spans="1:30" x14ac:dyDescent="0.3">
      <c r="A220" t="s">
        <v>7</v>
      </c>
      <c r="C220" t="s">
        <v>2527</v>
      </c>
      <c r="D220" t="s">
        <v>242</v>
      </c>
      <c r="E220" t="s">
        <v>2291</v>
      </c>
      <c r="F220" t="s">
        <v>2437</v>
      </c>
      <c r="G220" t="s">
        <v>257</v>
      </c>
      <c r="H220" t="s">
        <v>262</v>
      </c>
      <c r="I220" t="s">
        <v>2470</v>
      </c>
      <c r="J220" t="s">
        <v>2608</v>
      </c>
      <c r="K220" t="s">
        <v>2609</v>
      </c>
      <c r="N220" t="s">
        <v>2607</v>
      </c>
      <c r="R220">
        <v>8.5000000000000006E-3</v>
      </c>
      <c r="S220">
        <v>4.3E-3</v>
      </c>
      <c r="T220">
        <v>1.2800000000000001E-2</v>
      </c>
      <c r="U220" t="s">
        <v>618</v>
      </c>
      <c r="V220" t="s">
        <v>2450</v>
      </c>
      <c r="W220" t="s">
        <v>2459</v>
      </c>
      <c r="X220" t="s">
        <v>2605</v>
      </c>
      <c r="Y220">
        <v>2010</v>
      </c>
      <c r="Z220" t="s">
        <v>2606</v>
      </c>
      <c r="AA220" t="s">
        <v>2445</v>
      </c>
      <c r="AB220" t="str">
        <f>IF(ISBLANK(Table1[[#This Row],[ref]]),NA(),_xlfn.XLOOKUP(Table1[[#This Row],[ref]],Crossref!U:U,Crossref!E:E,_xlfn.XLOOKUP(Table1[[#This Row],[ref_short]],Crossref!AO:AO,Crossref!E:E)))</f>
        <v>10.1016/j.epidem.2010.01.002</v>
      </c>
      <c r="AC220" t="str">
        <f>IF(ISBLANK(Table1[[#This Row],[ref_short]]),NA(),_xlfn.XLOOKUP(Table1[[#This Row],[new_ref]],Crossref!E:E,Crossref!AO:AO,Table1[[#This Row],[ref_short]]))</f>
        <v>Dorigatti et al., 2010</v>
      </c>
      <c r="AD220" t="b">
        <f>NOT(IFERROR(Table1[[#This Row],[ref_short]]=Table1[[#This Row],[new_ref_short]],FALSE))</f>
        <v>0</v>
      </c>
    </row>
    <row r="221" spans="1:30" x14ac:dyDescent="0.3">
      <c r="A221" t="s">
        <v>7</v>
      </c>
      <c r="C221" t="s">
        <v>2527</v>
      </c>
      <c r="D221" t="s">
        <v>242</v>
      </c>
      <c r="E221" t="s">
        <v>2291</v>
      </c>
      <c r="F221" t="s">
        <v>2437</v>
      </c>
      <c r="G221" t="s">
        <v>257</v>
      </c>
      <c r="H221" t="s">
        <v>262</v>
      </c>
      <c r="I221" t="s">
        <v>2470</v>
      </c>
      <c r="J221" t="s">
        <v>2610</v>
      </c>
      <c r="N221" t="s">
        <v>2607</v>
      </c>
      <c r="R221">
        <v>1.8E-3</v>
      </c>
      <c r="S221">
        <v>8.9999999999999998E-4</v>
      </c>
      <c r="T221">
        <v>2.8E-3</v>
      </c>
      <c r="U221" t="s">
        <v>618</v>
      </c>
      <c r="V221" t="s">
        <v>2450</v>
      </c>
      <c r="W221" t="s">
        <v>2459</v>
      </c>
      <c r="X221" t="s">
        <v>2605</v>
      </c>
      <c r="Y221">
        <v>2010</v>
      </c>
      <c r="Z221" t="s">
        <v>2606</v>
      </c>
      <c r="AA221" t="s">
        <v>2445</v>
      </c>
      <c r="AB221" t="str">
        <f>IF(ISBLANK(Table1[[#This Row],[ref]]),NA(),_xlfn.XLOOKUP(Table1[[#This Row],[ref]],Crossref!U:U,Crossref!E:E,_xlfn.XLOOKUP(Table1[[#This Row],[ref_short]],Crossref!AO:AO,Crossref!E:E)))</f>
        <v>10.1016/j.epidem.2010.01.002</v>
      </c>
      <c r="AC221" t="str">
        <f>IF(ISBLANK(Table1[[#This Row],[ref_short]]),NA(),_xlfn.XLOOKUP(Table1[[#This Row],[new_ref]],Crossref!E:E,Crossref!AO:AO,Table1[[#This Row],[ref_short]]))</f>
        <v>Dorigatti et al., 2010</v>
      </c>
      <c r="AD221" t="b">
        <f>NOT(IFERROR(Table1[[#This Row],[ref_short]]=Table1[[#This Row],[new_ref_short]],FALSE))</f>
        <v>0</v>
      </c>
    </row>
    <row r="222" spans="1:30" x14ac:dyDescent="0.3">
      <c r="A222" t="s">
        <v>7</v>
      </c>
      <c r="C222" t="s">
        <v>2527</v>
      </c>
      <c r="D222" t="s">
        <v>242</v>
      </c>
      <c r="E222" t="s">
        <v>2291</v>
      </c>
      <c r="F222" t="s">
        <v>2437</v>
      </c>
      <c r="G222" t="s">
        <v>257</v>
      </c>
      <c r="H222" t="s">
        <v>262</v>
      </c>
      <c r="I222" t="s">
        <v>2470</v>
      </c>
      <c r="J222" t="s">
        <v>364</v>
      </c>
      <c r="K222" t="s">
        <v>2495</v>
      </c>
      <c r="N222" t="s">
        <v>2611</v>
      </c>
      <c r="R222">
        <v>8.9999999999999993E-3</v>
      </c>
      <c r="S222">
        <v>4.4999999999999997E-3</v>
      </c>
      <c r="T222">
        <v>1.35E-2</v>
      </c>
      <c r="U222" t="s">
        <v>618</v>
      </c>
      <c r="V222" t="s">
        <v>2450</v>
      </c>
      <c r="W222" t="s">
        <v>2459</v>
      </c>
      <c r="X222" t="s">
        <v>2605</v>
      </c>
      <c r="Y222">
        <v>2010</v>
      </c>
      <c r="Z222" t="s">
        <v>2606</v>
      </c>
      <c r="AA222" t="s">
        <v>2445</v>
      </c>
      <c r="AB222" t="str">
        <f>IF(ISBLANK(Table1[[#This Row],[ref]]),NA(),_xlfn.XLOOKUP(Table1[[#This Row],[ref]],Crossref!U:U,Crossref!E:E,_xlfn.XLOOKUP(Table1[[#This Row],[ref_short]],Crossref!AO:AO,Crossref!E:E)))</f>
        <v>10.1016/j.epidem.2010.01.002</v>
      </c>
      <c r="AC222" t="str">
        <f>IF(ISBLANK(Table1[[#This Row],[ref_short]]),NA(),_xlfn.XLOOKUP(Table1[[#This Row],[new_ref]],Crossref!E:E,Crossref!AO:AO,Table1[[#This Row],[ref_short]]))</f>
        <v>Dorigatti et al., 2010</v>
      </c>
      <c r="AD222" t="b">
        <f>NOT(IFERROR(Table1[[#This Row],[ref_short]]=Table1[[#This Row],[new_ref_short]],FALSE))</f>
        <v>0</v>
      </c>
    </row>
    <row r="223" spans="1:30" x14ac:dyDescent="0.3">
      <c r="A223" t="s">
        <v>7</v>
      </c>
      <c r="C223" t="s">
        <v>2527</v>
      </c>
      <c r="D223" t="s">
        <v>242</v>
      </c>
      <c r="E223" t="s">
        <v>2291</v>
      </c>
      <c r="F223" t="s">
        <v>2437</v>
      </c>
      <c r="G223" t="s">
        <v>257</v>
      </c>
      <c r="H223" t="s">
        <v>262</v>
      </c>
      <c r="I223" t="s">
        <v>2470</v>
      </c>
      <c r="J223" t="s">
        <v>361</v>
      </c>
      <c r="K223" t="s">
        <v>2479</v>
      </c>
      <c r="N223" t="s">
        <v>2611</v>
      </c>
      <c r="R223">
        <v>6.4999999999999997E-3</v>
      </c>
      <c r="S223">
        <v>3.3E-3</v>
      </c>
      <c r="T223">
        <v>9.7999999999999997E-3</v>
      </c>
      <c r="U223" t="s">
        <v>618</v>
      </c>
      <c r="V223" t="s">
        <v>2450</v>
      </c>
      <c r="W223" t="s">
        <v>2459</v>
      </c>
      <c r="X223" t="s">
        <v>2605</v>
      </c>
      <c r="Y223">
        <v>2010</v>
      </c>
      <c r="Z223" t="s">
        <v>2606</v>
      </c>
      <c r="AA223" t="s">
        <v>2445</v>
      </c>
      <c r="AB223" t="str">
        <f>IF(ISBLANK(Table1[[#This Row],[ref]]),NA(),_xlfn.XLOOKUP(Table1[[#This Row],[ref]],Crossref!U:U,Crossref!E:E,_xlfn.XLOOKUP(Table1[[#This Row],[ref_short]],Crossref!AO:AO,Crossref!E:E)))</f>
        <v>10.1016/j.epidem.2010.01.002</v>
      </c>
      <c r="AC223" t="str">
        <f>IF(ISBLANK(Table1[[#This Row],[ref_short]]),NA(),_xlfn.XLOOKUP(Table1[[#This Row],[new_ref]],Crossref!E:E,Crossref!AO:AO,Table1[[#This Row],[ref_short]]))</f>
        <v>Dorigatti et al., 2010</v>
      </c>
      <c r="AD223" t="b">
        <f>NOT(IFERROR(Table1[[#This Row],[ref_short]]=Table1[[#This Row],[new_ref_short]],FALSE))</f>
        <v>0</v>
      </c>
    </row>
    <row r="224" spans="1:30" x14ac:dyDescent="0.3">
      <c r="A224" t="s">
        <v>7</v>
      </c>
      <c r="C224" t="s">
        <v>2527</v>
      </c>
      <c r="D224" t="s">
        <v>242</v>
      </c>
      <c r="E224" t="s">
        <v>2291</v>
      </c>
      <c r="F224" t="s">
        <v>2437</v>
      </c>
      <c r="G224" t="s">
        <v>257</v>
      </c>
      <c r="H224" t="s">
        <v>262</v>
      </c>
      <c r="I224" t="s">
        <v>2470</v>
      </c>
      <c r="J224" t="s">
        <v>364</v>
      </c>
      <c r="K224" t="s">
        <v>2479</v>
      </c>
      <c r="N224" t="s">
        <v>2611</v>
      </c>
      <c r="R224">
        <v>8.9999999999999998E-4</v>
      </c>
      <c r="S224">
        <v>5.0000000000000001E-4</v>
      </c>
      <c r="T224">
        <v>1.2999999999999999E-3</v>
      </c>
      <c r="U224" t="s">
        <v>618</v>
      </c>
      <c r="V224" t="s">
        <v>2450</v>
      </c>
      <c r="W224" t="s">
        <v>2459</v>
      </c>
      <c r="X224" t="s">
        <v>2605</v>
      </c>
      <c r="Y224">
        <v>2010</v>
      </c>
      <c r="Z224" t="s">
        <v>2606</v>
      </c>
      <c r="AA224" t="s">
        <v>2445</v>
      </c>
      <c r="AB224" t="str">
        <f>IF(ISBLANK(Table1[[#This Row],[ref]]),NA(),_xlfn.XLOOKUP(Table1[[#This Row],[ref]],Crossref!U:U,Crossref!E:E,_xlfn.XLOOKUP(Table1[[#This Row],[ref_short]],Crossref!AO:AO,Crossref!E:E)))</f>
        <v>10.1016/j.epidem.2010.01.002</v>
      </c>
      <c r="AC224" t="str">
        <f>IF(ISBLANK(Table1[[#This Row],[ref_short]]),NA(),_xlfn.XLOOKUP(Table1[[#This Row],[new_ref]],Crossref!E:E,Crossref!AO:AO,Table1[[#This Row],[ref_short]]))</f>
        <v>Dorigatti et al., 2010</v>
      </c>
      <c r="AD224" t="b">
        <f>NOT(IFERROR(Table1[[#This Row],[ref_short]]=Table1[[#This Row],[new_ref_short]],FALSE))</f>
        <v>0</v>
      </c>
    </row>
    <row r="225" spans="1:30" x14ac:dyDescent="0.3">
      <c r="A225" t="s">
        <v>7</v>
      </c>
      <c r="C225" t="s">
        <v>2527</v>
      </c>
      <c r="D225" t="s">
        <v>242</v>
      </c>
      <c r="E225" t="s">
        <v>2291</v>
      </c>
      <c r="F225" t="s">
        <v>2437</v>
      </c>
      <c r="G225" t="s">
        <v>257</v>
      </c>
      <c r="H225" t="s">
        <v>262</v>
      </c>
      <c r="I225" t="s">
        <v>2470</v>
      </c>
      <c r="J225" t="s">
        <v>2608</v>
      </c>
      <c r="K225" t="s">
        <v>2609</v>
      </c>
      <c r="N225" t="s">
        <v>2611</v>
      </c>
      <c r="R225">
        <v>4.8999999999999998E-3</v>
      </c>
      <c r="S225">
        <v>2.5000000000000001E-3</v>
      </c>
      <c r="T225">
        <v>7.4000000000000003E-3</v>
      </c>
      <c r="U225" t="s">
        <v>618</v>
      </c>
      <c r="V225" t="s">
        <v>2450</v>
      </c>
      <c r="W225" t="s">
        <v>2459</v>
      </c>
      <c r="X225" t="s">
        <v>2605</v>
      </c>
      <c r="Y225">
        <v>2010</v>
      </c>
      <c r="Z225" t="s">
        <v>2606</v>
      </c>
      <c r="AA225" t="s">
        <v>2445</v>
      </c>
      <c r="AB225" t="str">
        <f>IF(ISBLANK(Table1[[#This Row],[ref]]),NA(),_xlfn.XLOOKUP(Table1[[#This Row],[ref]],Crossref!U:U,Crossref!E:E,_xlfn.XLOOKUP(Table1[[#This Row],[ref_short]],Crossref!AO:AO,Crossref!E:E)))</f>
        <v>10.1016/j.epidem.2010.01.002</v>
      </c>
      <c r="AC225" t="str">
        <f>IF(ISBLANK(Table1[[#This Row],[ref_short]]),NA(),_xlfn.XLOOKUP(Table1[[#This Row],[new_ref]],Crossref!E:E,Crossref!AO:AO,Table1[[#This Row],[ref_short]]))</f>
        <v>Dorigatti et al., 2010</v>
      </c>
      <c r="AD225" t="b">
        <f>NOT(IFERROR(Table1[[#This Row],[ref_short]]=Table1[[#This Row],[new_ref_short]],FALSE))</f>
        <v>0</v>
      </c>
    </row>
    <row r="226" spans="1:30" x14ac:dyDescent="0.3">
      <c r="A226" t="s">
        <v>7</v>
      </c>
      <c r="C226" t="s">
        <v>2527</v>
      </c>
      <c r="D226" t="s">
        <v>242</v>
      </c>
      <c r="E226" t="s">
        <v>2291</v>
      </c>
      <c r="F226" t="s">
        <v>2437</v>
      </c>
      <c r="G226" t="s">
        <v>257</v>
      </c>
      <c r="H226" t="s">
        <v>262</v>
      </c>
      <c r="I226" t="s">
        <v>2470</v>
      </c>
      <c r="J226" t="s">
        <v>2610</v>
      </c>
      <c r="N226" t="s">
        <v>2611</v>
      </c>
      <c r="R226">
        <v>1E-3</v>
      </c>
      <c r="S226">
        <v>5.0000000000000001E-4</v>
      </c>
      <c r="T226">
        <v>1.6000000000000001E-3</v>
      </c>
      <c r="U226" t="s">
        <v>618</v>
      </c>
      <c r="V226" t="s">
        <v>2450</v>
      </c>
      <c r="W226" t="s">
        <v>2459</v>
      </c>
      <c r="X226" t="s">
        <v>2605</v>
      </c>
      <c r="Y226">
        <v>2010</v>
      </c>
      <c r="Z226" t="s">
        <v>2606</v>
      </c>
      <c r="AA226" t="s">
        <v>2445</v>
      </c>
      <c r="AB226" t="str">
        <f>IF(ISBLANK(Table1[[#This Row],[ref]]),NA(),_xlfn.XLOOKUP(Table1[[#This Row],[ref]],Crossref!U:U,Crossref!E:E,_xlfn.XLOOKUP(Table1[[#This Row],[ref_short]],Crossref!AO:AO,Crossref!E:E)))</f>
        <v>10.1016/j.epidem.2010.01.002</v>
      </c>
      <c r="AC226" t="str">
        <f>IF(ISBLANK(Table1[[#This Row],[ref_short]]),NA(),_xlfn.XLOOKUP(Table1[[#This Row],[new_ref]],Crossref!E:E,Crossref!AO:AO,Table1[[#This Row],[ref_short]]))</f>
        <v>Dorigatti et al., 2010</v>
      </c>
      <c r="AD226" t="b">
        <f>NOT(IFERROR(Table1[[#This Row],[ref_short]]=Table1[[#This Row],[new_ref_short]],FALSE))</f>
        <v>0</v>
      </c>
    </row>
    <row r="227" spans="1:30" x14ac:dyDescent="0.3">
      <c r="A227" t="s">
        <v>7</v>
      </c>
      <c r="C227" t="s">
        <v>2527</v>
      </c>
      <c r="D227" t="s">
        <v>242</v>
      </c>
      <c r="E227" t="s">
        <v>2291</v>
      </c>
      <c r="F227" t="s">
        <v>2437</v>
      </c>
      <c r="G227" t="s">
        <v>257</v>
      </c>
      <c r="H227" t="s">
        <v>262</v>
      </c>
      <c r="I227" t="s">
        <v>2473</v>
      </c>
      <c r="J227" t="s">
        <v>362</v>
      </c>
      <c r="K227" t="s">
        <v>2612</v>
      </c>
      <c r="N227" t="s">
        <v>2615</v>
      </c>
      <c r="R227">
        <v>0</v>
      </c>
      <c r="U227" t="s">
        <v>618</v>
      </c>
      <c r="V227" t="s">
        <v>2450</v>
      </c>
      <c r="W227" t="s">
        <v>2459</v>
      </c>
      <c r="X227" t="s">
        <v>2613</v>
      </c>
      <c r="Y227">
        <v>2011</v>
      </c>
      <c r="Z227" t="s">
        <v>2614</v>
      </c>
      <c r="AA227" t="s">
        <v>2445</v>
      </c>
      <c r="AB227" t="str">
        <f>IF(ISBLANK(Table1[[#This Row],[ref]]),NA(),_xlfn.XLOOKUP(Table1[[#This Row],[ref]],Crossref!U:U,Crossref!E:E,_xlfn.XLOOKUP(Table1[[#This Row],[ref_short]],Crossref!AO:AO,Crossref!E:E)))</f>
        <v>10.1016/j.epidem.2011.01.003</v>
      </c>
      <c r="AC227" t="str">
        <f>IF(ISBLANK(Table1[[#This Row],[ref_short]]),NA(),_xlfn.XLOOKUP(Table1[[#This Row],[new_ref]],Crossref!E:E,Crossref!AO:AO,Table1[[#This Row],[ref_short]]))</f>
        <v>Smith et al., 2011</v>
      </c>
      <c r="AD227" t="b">
        <f>NOT(IFERROR(Table1[[#This Row],[ref_short]]=Table1[[#This Row],[new_ref_short]],FALSE))</f>
        <v>1</v>
      </c>
    </row>
    <row r="228" spans="1:30" x14ac:dyDescent="0.3">
      <c r="A228" t="s">
        <v>7</v>
      </c>
      <c r="C228" t="s">
        <v>2527</v>
      </c>
      <c r="D228" t="s">
        <v>242</v>
      </c>
      <c r="E228" t="s">
        <v>2291</v>
      </c>
      <c r="F228" t="s">
        <v>2437</v>
      </c>
      <c r="G228" t="s">
        <v>257</v>
      </c>
      <c r="H228" t="s">
        <v>262</v>
      </c>
      <c r="I228" t="s">
        <v>2473</v>
      </c>
      <c r="J228" t="s">
        <v>362</v>
      </c>
      <c r="K228" t="s">
        <v>2612</v>
      </c>
      <c r="N228" t="s">
        <v>2616</v>
      </c>
      <c r="R228">
        <v>1.66E-4</v>
      </c>
      <c r="U228" t="s">
        <v>618</v>
      </c>
      <c r="V228" t="s">
        <v>2450</v>
      </c>
      <c r="W228" t="s">
        <v>2459</v>
      </c>
      <c r="X228" t="s">
        <v>2613</v>
      </c>
      <c r="Y228">
        <v>2011</v>
      </c>
      <c r="Z228" t="s">
        <v>2614</v>
      </c>
      <c r="AA228" t="s">
        <v>2445</v>
      </c>
      <c r="AB228" t="str">
        <f>IF(ISBLANK(Table1[[#This Row],[ref]]),NA(),_xlfn.XLOOKUP(Table1[[#This Row],[ref]],Crossref!U:U,Crossref!E:E,_xlfn.XLOOKUP(Table1[[#This Row],[ref_short]],Crossref!AO:AO,Crossref!E:E)))</f>
        <v>10.1016/j.epidem.2011.01.003</v>
      </c>
      <c r="AC228" t="str">
        <f>IF(ISBLANK(Table1[[#This Row],[ref_short]]),NA(),_xlfn.XLOOKUP(Table1[[#This Row],[new_ref]],Crossref!E:E,Crossref!AO:AO,Table1[[#This Row],[ref_short]]))</f>
        <v>Smith et al., 2011</v>
      </c>
      <c r="AD228" t="b">
        <f>NOT(IFERROR(Table1[[#This Row],[ref_short]]=Table1[[#This Row],[new_ref_short]],FALSE))</f>
        <v>1</v>
      </c>
    </row>
    <row r="229" spans="1:30" x14ac:dyDescent="0.3">
      <c r="A229" t="s">
        <v>7</v>
      </c>
      <c r="C229" t="s">
        <v>2527</v>
      </c>
      <c r="D229" t="s">
        <v>242</v>
      </c>
      <c r="E229" t="s">
        <v>2291</v>
      </c>
      <c r="F229" t="s">
        <v>2437</v>
      </c>
      <c r="G229" t="s">
        <v>257</v>
      </c>
      <c r="H229" t="s">
        <v>262</v>
      </c>
      <c r="I229" t="s">
        <v>2473</v>
      </c>
      <c r="J229" t="s">
        <v>362</v>
      </c>
      <c r="K229" t="s">
        <v>2617</v>
      </c>
      <c r="N229" t="s">
        <v>2615</v>
      </c>
      <c r="R229">
        <v>2.3800000000000002E-3</v>
      </c>
      <c r="U229" t="s">
        <v>618</v>
      </c>
      <c r="V229" t="s">
        <v>2450</v>
      </c>
      <c r="W229" t="s">
        <v>2459</v>
      </c>
      <c r="X229" t="s">
        <v>2613</v>
      </c>
      <c r="Y229">
        <v>2011</v>
      </c>
      <c r="Z229" t="s">
        <v>2614</v>
      </c>
      <c r="AA229" t="s">
        <v>2445</v>
      </c>
      <c r="AB229" t="str">
        <f>IF(ISBLANK(Table1[[#This Row],[ref]]),NA(),_xlfn.XLOOKUP(Table1[[#This Row],[ref]],Crossref!U:U,Crossref!E:E,_xlfn.XLOOKUP(Table1[[#This Row],[ref_short]],Crossref!AO:AO,Crossref!E:E)))</f>
        <v>10.1016/j.epidem.2011.01.003</v>
      </c>
      <c r="AC229" t="str">
        <f>IF(ISBLANK(Table1[[#This Row],[ref_short]]),NA(),_xlfn.XLOOKUP(Table1[[#This Row],[new_ref]],Crossref!E:E,Crossref!AO:AO,Table1[[#This Row],[ref_short]]))</f>
        <v>Smith et al., 2011</v>
      </c>
      <c r="AD229" t="b">
        <f>NOT(IFERROR(Table1[[#This Row],[ref_short]]=Table1[[#This Row],[new_ref_short]],FALSE))</f>
        <v>1</v>
      </c>
    </row>
    <row r="230" spans="1:30" x14ac:dyDescent="0.3">
      <c r="A230" t="s">
        <v>7</v>
      </c>
      <c r="C230" t="s">
        <v>2527</v>
      </c>
      <c r="D230" t="s">
        <v>242</v>
      </c>
      <c r="E230" t="s">
        <v>2291</v>
      </c>
      <c r="F230" t="s">
        <v>2437</v>
      </c>
      <c r="G230" t="s">
        <v>257</v>
      </c>
      <c r="H230" t="s">
        <v>262</v>
      </c>
      <c r="I230" t="s">
        <v>2473</v>
      </c>
      <c r="J230" t="s">
        <v>362</v>
      </c>
      <c r="K230" t="s">
        <v>2617</v>
      </c>
      <c r="N230" t="s">
        <v>2616</v>
      </c>
      <c r="R230">
        <v>5.0500000000000002E-4</v>
      </c>
      <c r="U230" t="s">
        <v>618</v>
      </c>
      <c r="V230" t="s">
        <v>2450</v>
      </c>
      <c r="W230" t="s">
        <v>2459</v>
      </c>
      <c r="X230" t="s">
        <v>2613</v>
      </c>
      <c r="Y230">
        <v>2011</v>
      </c>
      <c r="Z230" t="s">
        <v>2614</v>
      </c>
      <c r="AA230" t="s">
        <v>2445</v>
      </c>
      <c r="AB230" t="str">
        <f>IF(ISBLANK(Table1[[#This Row],[ref]]),NA(),_xlfn.XLOOKUP(Table1[[#This Row],[ref]],Crossref!U:U,Crossref!E:E,_xlfn.XLOOKUP(Table1[[#This Row],[ref_short]],Crossref!AO:AO,Crossref!E:E)))</f>
        <v>10.1016/j.epidem.2011.01.003</v>
      </c>
      <c r="AC230" t="str">
        <f>IF(ISBLANK(Table1[[#This Row],[ref_short]]),NA(),_xlfn.XLOOKUP(Table1[[#This Row],[new_ref]],Crossref!E:E,Crossref!AO:AO,Table1[[#This Row],[ref_short]]))</f>
        <v>Smith et al., 2011</v>
      </c>
      <c r="AD230" t="b">
        <f>NOT(IFERROR(Table1[[#This Row],[ref_short]]=Table1[[#This Row],[new_ref_short]],FALSE))</f>
        <v>1</v>
      </c>
    </row>
    <row r="231" spans="1:30" x14ac:dyDescent="0.3">
      <c r="A231" t="s">
        <v>7</v>
      </c>
      <c r="C231" t="s">
        <v>2527</v>
      </c>
      <c r="D231" t="s">
        <v>242</v>
      </c>
      <c r="E231" t="s">
        <v>2291</v>
      </c>
      <c r="F231" t="s">
        <v>2437</v>
      </c>
      <c r="G231" t="s">
        <v>257</v>
      </c>
      <c r="H231" t="s">
        <v>262</v>
      </c>
      <c r="I231" t="s">
        <v>2472</v>
      </c>
      <c r="J231" t="s">
        <v>362</v>
      </c>
      <c r="N231" t="s">
        <v>2620</v>
      </c>
      <c r="R231">
        <v>0.33600000000000002</v>
      </c>
      <c r="U231" t="s">
        <v>618</v>
      </c>
      <c r="V231" t="s">
        <v>2450</v>
      </c>
      <c r="W231" t="s">
        <v>2459</v>
      </c>
      <c r="X231" t="s">
        <v>2618</v>
      </c>
      <c r="Y231">
        <v>2006</v>
      </c>
      <c r="Z231" t="s">
        <v>2619</v>
      </c>
      <c r="AA231" t="s">
        <v>2445</v>
      </c>
      <c r="AB231" t="str">
        <f>IF(ISBLANK(Table1[[#This Row],[ref]]),NA(),_xlfn.XLOOKUP(Table1[[#This Row],[ref]],Crossref!U:U,Crossref!E:E,_xlfn.XLOOKUP(Table1[[#This Row],[ref_short]],Crossref!AO:AO,Crossref!E:E)))</f>
        <v>10.1098/rspb.2006.3609</v>
      </c>
      <c r="AC231" t="str">
        <f>IF(ISBLANK(Table1[[#This Row],[ref_short]]),NA(),_xlfn.XLOOKUP(Table1[[#This Row],[new_ref]],Crossref!E:E,Crossref!AO:AO,Table1[[#This Row],[ref_short]]))</f>
        <v>Le Menach et al., 2006</v>
      </c>
      <c r="AD231" t="b">
        <f>NOT(IFERROR(Table1[[#This Row],[ref_short]]=Table1[[#This Row],[new_ref_short]],FALSE))</f>
        <v>0</v>
      </c>
    </row>
    <row r="232" spans="1:30" x14ac:dyDescent="0.3">
      <c r="A232" t="s">
        <v>7</v>
      </c>
      <c r="C232" t="s">
        <v>2527</v>
      </c>
      <c r="D232" t="s">
        <v>242</v>
      </c>
      <c r="E232" t="s">
        <v>2291</v>
      </c>
      <c r="F232" t="s">
        <v>2437</v>
      </c>
      <c r="G232" t="s">
        <v>257</v>
      </c>
      <c r="H232" t="s">
        <v>262</v>
      </c>
      <c r="I232" t="s">
        <v>2472</v>
      </c>
      <c r="J232" t="s">
        <v>362</v>
      </c>
      <c r="N232" t="s">
        <v>2621</v>
      </c>
      <c r="R232">
        <v>0.29199999999999998</v>
      </c>
      <c r="U232" t="s">
        <v>618</v>
      </c>
      <c r="V232" t="s">
        <v>2450</v>
      </c>
      <c r="W232" t="s">
        <v>2459</v>
      </c>
      <c r="X232" t="s">
        <v>2618</v>
      </c>
      <c r="Y232">
        <v>2006</v>
      </c>
      <c r="Z232" t="s">
        <v>2619</v>
      </c>
      <c r="AA232" t="s">
        <v>2445</v>
      </c>
      <c r="AB232" t="str">
        <f>IF(ISBLANK(Table1[[#This Row],[ref]]),NA(),_xlfn.XLOOKUP(Table1[[#This Row],[ref]],Crossref!U:U,Crossref!E:E,_xlfn.XLOOKUP(Table1[[#This Row],[ref_short]],Crossref!AO:AO,Crossref!E:E)))</f>
        <v>10.1098/rspb.2006.3609</v>
      </c>
      <c r="AC232" t="str">
        <f>IF(ISBLANK(Table1[[#This Row],[ref_short]]),NA(),_xlfn.XLOOKUP(Table1[[#This Row],[new_ref]],Crossref!E:E,Crossref!AO:AO,Table1[[#This Row],[ref_short]]))</f>
        <v>Le Menach et al., 2006</v>
      </c>
      <c r="AD232" t="b">
        <f>NOT(IFERROR(Table1[[#This Row],[ref_short]]=Table1[[#This Row],[new_ref_short]],FALSE))</f>
        <v>0</v>
      </c>
    </row>
    <row r="233" spans="1:30" x14ac:dyDescent="0.3">
      <c r="A233" t="s">
        <v>7</v>
      </c>
      <c r="C233" t="s">
        <v>2527</v>
      </c>
      <c r="D233" t="s">
        <v>242</v>
      </c>
      <c r="E233" t="s">
        <v>2291</v>
      </c>
      <c r="F233" t="s">
        <v>2437</v>
      </c>
      <c r="G233" t="s">
        <v>257</v>
      </c>
      <c r="H233" t="s">
        <v>262</v>
      </c>
      <c r="I233" t="s">
        <v>2472</v>
      </c>
      <c r="J233" t="s">
        <v>362</v>
      </c>
      <c r="N233" t="s">
        <v>2622</v>
      </c>
      <c r="R233">
        <v>7.5999999999999998E-2</v>
      </c>
      <c r="U233" t="s">
        <v>618</v>
      </c>
      <c r="V233" t="s">
        <v>2450</v>
      </c>
      <c r="W233" t="s">
        <v>2459</v>
      </c>
      <c r="X233" t="s">
        <v>2618</v>
      </c>
      <c r="Y233">
        <v>2006</v>
      </c>
      <c r="Z233" t="s">
        <v>2619</v>
      </c>
      <c r="AA233" t="s">
        <v>2445</v>
      </c>
      <c r="AB233" t="str">
        <f>IF(ISBLANK(Table1[[#This Row],[ref]]),NA(),_xlfn.XLOOKUP(Table1[[#This Row],[ref]],Crossref!U:U,Crossref!E:E,_xlfn.XLOOKUP(Table1[[#This Row],[ref_short]],Crossref!AO:AO,Crossref!E:E)))</f>
        <v>10.1098/rspb.2006.3609</v>
      </c>
      <c r="AC233" t="str">
        <f>IF(ISBLANK(Table1[[#This Row],[ref_short]]),NA(),_xlfn.XLOOKUP(Table1[[#This Row],[new_ref]],Crossref!E:E,Crossref!AO:AO,Table1[[#This Row],[ref_short]]))</f>
        <v>Le Menach et al., 2006</v>
      </c>
      <c r="AD233" t="b">
        <f>NOT(IFERROR(Table1[[#This Row],[ref_short]]=Table1[[#This Row],[new_ref_short]],FALSE))</f>
        <v>0</v>
      </c>
    </row>
    <row r="234" spans="1:30" x14ac:dyDescent="0.3">
      <c r="A234" t="s">
        <v>7</v>
      </c>
      <c r="C234" t="s">
        <v>2527</v>
      </c>
      <c r="D234" t="s">
        <v>242</v>
      </c>
      <c r="E234" t="s">
        <v>2291</v>
      </c>
      <c r="F234" t="s">
        <v>2437</v>
      </c>
      <c r="G234" t="s">
        <v>257</v>
      </c>
      <c r="H234" t="s">
        <v>262</v>
      </c>
      <c r="I234" t="s">
        <v>2472</v>
      </c>
      <c r="J234" t="s">
        <v>362</v>
      </c>
      <c r="N234" t="s">
        <v>2623</v>
      </c>
      <c r="R234">
        <v>0.13</v>
      </c>
      <c r="U234" t="s">
        <v>618</v>
      </c>
      <c r="V234" t="s">
        <v>2450</v>
      </c>
      <c r="W234" t="s">
        <v>2459</v>
      </c>
      <c r="X234" t="s">
        <v>2618</v>
      </c>
      <c r="Y234">
        <v>2006</v>
      </c>
      <c r="Z234" t="s">
        <v>2619</v>
      </c>
      <c r="AA234" t="s">
        <v>2445</v>
      </c>
      <c r="AB234" t="str">
        <f>IF(ISBLANK(Table1[[#This Row],[ref]]),NA(),_xlfn.XLOOKUP(Table1[[#This Row],[ref]],Crossref!U:U,Crossref!E:E,_xlfn.XLOOKUP(Table1[[#This Row],[ref_short]],Crossref!AO:AO,Crossref!E:E)))</f>
        <v>10.1098/rspb.2006.3609</v>
      </c>
      <c r="AC234" t="str">
        <f>IF(ISBLANK(Table1[[#This Row],[ref_short]]),NA(),_xlfn.XLOOKUP(Table1[[#This Row],[new_ref]],Crossref!E:E,Crossref!AO:AO,Table1[[#This Row],[ref_short]]))</f>
        <v>Le Menach et al., 2006</v>
      </c>
      <c r="AD234" t="b">
        <f>NOT(IFERROR(Table1[[#This Row],[ref_short]]=Table1[[#This Row],[new_ref_short]],FALSE))</f>
        <v>0</v>
      </c>
    </row>
    <row r="235" spans="1:30" x14ac:dyDescent="0.3">
      <c r="A235" t="s">
        <v>7</v>
      </c>
      <c r="C235" t="s">
        <v>2527</v>
      </c>
      <c r="D235" t="s">
        <v>242</v>
      </c>
      <c r="E235" t="s">
        <v>2291</v>
      </c>
      <c r="F235" t="s">
        <v>2437</v>
      </c>
      <c r="G235" t="s">
        <v>257</v>
      </c>
      <c r="H235" t="s">
        <v>262</v>
      </c>
      <c r="I235" t="s">
        <v>2472</v>
      </c>
      <c r="J235" t="s">
        <v>362</v>
      </c>
      <c r="N235" t="s">
        <v>2624</v>
      </c>
      <c r="R235">
        <v>0.16200000000000001</v>
      </c>
      <c r="U235" t="s">
        <v>618</v>
      </c>
      <c r="V235" t="s">
        <v>2450</v>
      </c>
      <c r="W235" t="s">
        <v>2459</v>
      </c>
      <c r="X235" t="s">
        <v>2618</v>
      </c>
      <c r="Y235">
        <v>2006</v>
      </c>
      <c r="Z235" t="s">
        <v>2619</v>
      </c>
      <c r="AA235" t="s">
        <v>2445</v>
      </c>
      <c r="AB235" t="str">
        <f>IF(ISBLANK(Table1[[#This Row],[ref]]),NA(),_xlfn.XLOOKUP(Table1[[#This Row],[ref]],Crossref!U:U,Crossref!E:E,_xlfn.XLOOKUP(Table1[[#This Row],[ref_short]],Crossref!AO:AO,Crossref!E:E)))</f>
        <v>10.1098/rspb.2006.3609</v>
      </c>
      <c r="AC235" t="str">
        <f>IF(ISBLANK(Table1[[#This Row],[ref_short]]),NA(),_xlfn.XLOOKUP(Table1[[#This Row],[new_ref]],Crossref!E:E,Crossref!AO:AO,Table1[[#This Row],[ref_short]]))</f>
        <v>Le Menach et al., 2006</v>
      </c>
      <c r="AD235" t="b">
        <f>NOT(IFERROR(Table1[[#This Row],[ref_short]]=Table1[[#This Row],[new_ref_short]],FALSE))</f>
        <v>0</v>
      </c>
    </row>
    <row r="236" spans="1:30" x14ac:dyDescent="0.3">
      <c r="A236" t="s">
        <v>7</v>
      </c>
      <c r="C236" t="s">
        <v>2527</v>
      </c>
      <c r="D236" t="s">
        <v>242</v>
      </c>
      <c r="E236" t="s">
        <v>2291</v>
      </c>
      <c r="F236" t="s">
        <v>2437</v>
      </c>
      <c r="G236" t="s">
        <v>257</v>
      </c>
      <c r="H236" t="s">
        <v>262</v>
      </c>
      <c r="I236" t="s">
        <v>2472</v>
      </c>
      <c r="J236" t="s">
        <v>362</v>
      </c>
      <c r="N236" t="s">
        <v>2625</v>
      </c>
      <c r="R236">
        <v>1.6E-2</v>
      </c>
      <c r="U236" t="s">
        <v>618</v>
      </c>
      <c r="V236" t="s">
        <v>2450</v>
      </c>
      <c r="W236" t="s">
        <v>2459</v>
      </c>
      <c r="X236" t="s">
        <v>2618</v>
      </c>
      <c r="Y236">
        <v>2006</v>
      </c>
      <c r="Z236" t="s">
        <v>2619</v>
      </c>
      <c r="AA236" t="s">
        <v>2445</v>
      </c>
      <c r="AB236" t="str">
        <f>IF(ISBLANK(Table1[[#This Row],[ref]]),NA(),_xlfn.XLOOKUP(Table1[[#This Row],[ref]],Crossref!U:U,Crossref!E:E,_xlfn.XLOOKUP(Table1[[#This Row],[ref_short]],Crossref!AO:AO,Crossref!E:E)))</f>
        <v>10.1098/rspb.2006.3609</v>
      </c>
      <c r="AC236" t="str">
        <f>IF(ISBLANK(Table1[[#This Row],[ref_short]]),NA(),_xlfn.XLOOKUP(Table1[[#This Row],[new_ref]],Crossref!E:E,Crossref!AO:AO,Table1[[#This Row],[ref_short]]))</f>
        <v>Le Menach et al., 2006</v>
      </c>
      <c r="AD236" t="b">
        <f>NOT(IFERROR(Table1[[#This Row],[ref_short]]=Table1[[#This Row],[new_ref_short]],FALSE))</f>
        <v>0</v>
      </c>
    </row>
    <row r="237" spans="1:30" x14ac:dyDescent="0.3">
      <c r="A237" t="s">
        <v>7</v>
      </c>
      <c r="C237" t="s">
        <v>2527</v>
      </c>
      <c r="D237" t="s">
        <v>242</v>
      </c>
      <c r="E237" t="s">
        <v>2291</v>
      </c>
      <c r="F237" t="s">
        <v>2437</v>
      </c>
      <c r="G237" t="s">
        <v>257</v>
      </c>
      <c r="H237" t="s">
        <v>262</v>
      </c>
      <c r="I237" t="s">
        <v>2472</v>
      </c>
      <c r="J237" t="s">
        <v>362</v>
      </c>
      <c r="R237">
        <v>2E-3</v>
      </c>
      <c r="S237">
        <v>1.1999999999999999E-3</v>
      </c>
      <c r="T237">
        <v>3.8999999999999998E-3</v>
      </c>
      <c r="U237" t="s">
        <v>618</v>
      </c>
      <c r="V237" t="s">
        <v>2450</v>
      </c>
      <c r="W237" t="s">
        <v>2459</v>
      </c>
      <c r="X237" t="s">
        <v>2629</v>
      </c>
      <c r="Y237">
        <v>2007</v>
      </c>
      <c r="Z237" t="s">
        <v>2630</v>
      </c>
      <c r="AA237" t="s">
        <v>2445</v>
      </c>
      <c r="AB237" t="str">
        <f>IF(ISBLANK(Table1[[#This Row],[ref]]),NA(),_xlfn.XLOOKUP(Table1[[#This Row],[ref]],Crossref!U:U,Crossref!E:E,_xlfn.XLOOKUP(Table1[[#This Row],[ref_short]],Crossref!AO:AO,Crossref!E:E)))</f>
        <v>10.1371/journal.pcbi.0030071</v>
      </c>
      <c r="AC237" t="str">
        <f>IF(ISBLANK(Table1[[#This Row],[ref_short]]),NA(),_xlfn.XLOOKUP(Table1[[#This Row],[new_ref]],Crossref!E:E,Crossref!AO:AO,Table1[[#This Row],[ref_short]]))</f>
        <v>Boender et al., 2007</v>
      </c>
      <c r="AD237" t="b">
        <f>NOT(IFERROR(Table1[[#This Row],[ref_short]]=Table1[[#This Row],[new_ref_short]],FALSE))</f>
        <v>0</v>
      </c>
    </row>
    <row r="238" spans="1:30" x14ac:dyDescent="0.3">
      <c r="A238" t="s">
        <v>7</v>
      </c>
      <c r="C238" t="s">
        <v>2527</v>
      </c>
      <c r="D238" t="s">
        <v>242</v>
      </c>
      <c r="E238" t="s">
        <v>2291</v>
      </c>
      <c r="F238" t="s">
        <v>2437</v>
      </c>
      <c r="G238" t="s">
        <v>257</v>
      </c>
      <c r="H238" t="s">
        <v>262</v>
      </c>
      <c r="I238" t="s">
        <v>2472</v>
      </c>
      <c r="J238" t="s">
        <v>362</v>
      </c>
      <c r="R238">
        <v>1.7000000000000001E-4</v>
      </c>
      <c r="S238">
        <v>1.4999999999999999E-4</v>
      </c>
      <c r="T238">
        <v>2.0000000000000001E-4</v>
      </c>
      <c r="U238" t="s">
        <v>618</v>
      </c>
      <c r="V238" t="s">
        <v>2450</v>
      </c>
      <c r="W238" t="s">
        <v>2459</v>
      </c>
      <c r="X238" t="s">
        <v>2631</v>
      </c>
      <c r="Y238">
        <v>2009</v>
      </c>
      <c r="Z238" t="s">
        <v>2632</v>
      </c>
      <c r="AA238" t="s">
        <v>2445</v>
      </c>
      <c r="AB238" t="str">
        <f>IF(ISBLANK(Table1[[#This Row],[ref]]),NA(),_xlfn.XLOOKUP(Table1[[#This Row],[ref]],Crossref!U:U,Crossref!E:E,_xlfn.XLOOKUP(Table1[[#This Row],[ref_short]],Crossref!AO:AO,Crossref!E:E)))</f>
        <v>10.1016/j.prevetmed.2008.10.007</v>
      </c>
      <c r="AC238" t="str">
        <f>IF(ISBLANK(Table1[[#This Row],[ref_short]]),NA(),_xlfn.XLOOKUP(Table1[[#This Row],[new_ref]],Crossref!E:E,Crossref!AO:AO,Table1[[#This Row],[ref_short]]))</f>
        <v>Bavinck et al., 2009</v>
      </c>
      <c r="AD238" t="b">
        <f>NOT(IFERROR(Table1[[#This Row],[ref_short]]=Table1[[#This Row],[new_ref_short]],FALSE))</f>
        <v>0</v>
      </c>
    </row>
    <row r="239" spans="1:30" x14ac:dyDescent="0.3">
      <c r="A239" t="s">
        <v>7</v>
      </c>
      <c r="C239" t="s">
        <v>2429</v>
      </c>
      <c r="D239" t="s">
        <v>242</v>
      </c>
      <c r="E239" t="s">
        <v>252</v>
      </c>
      <c r="F239" t="s">
        <v>2431</v>
      </c>
      <c r="G239" t="s">
        <v>257</v>
      </c>
      <c r="H239" t="s">
        <v>262</v>
      </c>
      <c r="I239" t="s">
        <v>2472</v>
      </c>
      <c r="J239" t="s">
        <v>2633</v>
      </c>
      <c r="R239">
        <v>1.9</v>
      </c>
      <c r="S239">
        <v>0.61</v>
      </c>
      <c r="T239">
        <v>8.1</v>
      </c>
      <c r="U239" t="s">
        <v>618</v>
      </c>
      <c r="V239" t="s">
        <v>2450</v>
      </c>
      <c r="W239" t="s">
        <v>2459</v>
      </c>
      <c r="X239" t="s">
        <v>2634</v>
      </c>
      <c r="Y239">
        <v>2015</v>
      </c>
      <c r="Z239" t="s">
        <v>2635</v>
      </c>
      <c r="AA239" t="s">
        <v>2445</v>
      </c>
      <c r="AB239" t="str">
        <f>IF(ISBLANK(Table1[[#This Row],[ref]]),NA(),_xlfn.XLOOKUP(Table1[[#This Row],[ref]],Crossref!U:U,Crossref!E:E,_xlfn.XLOOKUP(Table1[[#This Row],[ref_short]],Crossref!AO:AO,Crossref!E:E)))</f>
        <v>10.1016/j.prevetmed.2015.06.006</v>
      </c>
      <c r="AC239" t="str">
        <f>IF(ISBLANK(Table1[[#This Row],[ref_short]]),NA(),_xlfn.XLOOKUP(Table1[[#This Row],[new_ref]],Crossref!E:E,Crossref!AO:AO,Table1[[#This Row],[ref_short]]))</f>
        <v>Backer et al., 2015</v>
      </c>
      <c r="AD239" t="b">
        <f>NOT(IFERROR(Table1[[#This Row],[ref_short]]=Table1[[#This Row],[new_ref_short]],FALSE))</f>
        <v>0</v>
      </c>
    </row>
    <row r="240" spans="1:30" x14ac:dyDescent="0.3">
      <c r="A240" t="s">
        <v>7</v>
      </c>
      <c r="C240" t="s">
        <v>2527</v>
      </c>
      <c r="D240" t="s">
        <v>242</v>
      </c>
      <c r="E240" t="s">
        <v>2291</v>
      </c>
      <c r="F240" t="s">
        <v>2437</v>
      </c>
      <c r="G240" t="s">
        <v>257</v>
      </c>
      <c r="H240" t="s">
        <v>262</v>
      </c>
      <c r="I240" t="s">
        <v>2472</v>
      </c>
      <c r="J240" t="s">
        <v>2633</v>
      </c>
      <c r="R240">
        <v>3.8999999999999998E-3</v>
      </c>
      <c r="S240">
        <v>2.3E-3</v>
      </c>
      <c r="T240">
        <v>7.6E-3</v>
      </c>
      <c r="U240" t="s">
        <v>618</v>
      </c>
      <c r="V240" t="s">
        <v>2450</v>
      </c>
      <c r="W240" t="s">
        <v>2459</v>
      </c>
      <c r="X240" t="s">
        <v>2634</v>
      </c>
      <c r="Y240">
        <v>2015</v>
      </c>
      <c r="Z240" t="s">
        <v>2635</v>
      </c>
      <c r="AA240" t="s">
        <v>2445</v>
      </c>
      <c r="AB240" t="str">
        <f>IF(ISBLANK(Table1[[#This Row],[ref]]),NA(),_xlfn.XLOOKUP(Table1[[#This Row],[ref]],Crossref!U:U,Crossref!E:E,_xlfn.XLOOKUP(Table1[[#This Row],[ref_short]],Crossref!AO:AO,Crossref!E:E)))</f>
        <v>10.1016/j.prevetmed.2015.06.006</v>
      </c>
      <c r="AC240" t="str">
        <f>IF(ISBLANK(Table1[[#This Row],[ref_short]]),NA(),_xlfn.XLOOKUP(Table1[[#This Row],[new_ref]],Crossref!E:E,Crossref!AO:AO,Table1[[#This Row],[ref_short]]))</f>
        <v>Backer et al., 2015</v>
      </c>
      <c r="AD240" t="b">
        <f>NOT(IFERROR(Table1[[#This Row],[ref_short]]=Table1[[#This Row],[new_ref_short]],FALSE))</f>
        <v>0</v>
      </c>
    </row>
    <row r="241" spans="1:30" x14ac:dyDescent="0.3">
      <c r="A241" t="s">
        <v>7</v>
      </c>
      <c r="C241" t="s">
        <v>2429</v>
      </c>
      <c r="D241" t="s">
        <v>242</v>
      </c>
      <c r="E241" t="s">
        <v>252</v>
      </c>
      <c r="F241" t="s">
        <v>2431</v>
      </c>
      <c r="G241" t="s">
        <v>257</v>
      </c>
      <c r="H241" t="s">
        <v>262</v>
      </c>
      <c r="I241" t="s">
        <v>2638</v>
      </c>
      <c r="J241" t="s">
        <v>361</v>
      </c>
      <c r="K241" t="s">
        <v>2479</v>
      </c>
      <c r="R241">
        <v>3.9</v>
      </c>
      <c r="S241">
        <v>1.2</v>
      </c>
      <c r="T241">
        <v>5.8</v>
      </c>
      <c r="U241" t="s">
        <v>617</v>
      </c>
      <c r="V241" t="s">
        <v>2639</v>
      </c>
      <c r="W241" t="s">
        <v>2459</v>
      </c>
      <c r="X241" t="s">
        <v>2640</v>
      </c>
      <c r="Y241">
        <v>2021</v>
      </c>
      <c r="Z241" t="s">
        <v>2641</v>
      </c>
      <c r="AA241" t="s">
        <v>2445</v>
      </c>
      <c r="AB241" t="str">
        <f>IF(ISBLANK(Table1[[#This Row],[ref]]),NA(),_xlfn.XLOOKUP(Table1[[#This Row],[ref]],Crossref!U:U,Crossref!E:E,_xlfn.XLOOKUP(Table1[[#This Row],[ref_short]],Crossref!AO:AO,Crossref!E:E)))</f>
        <v>10.1038/s41598-021-81254-z</v>
      </c>
      <c r="AC241" t="str">
        <f>IF(ISBLANK(Table1[[#This Row],[ref_short]]),NA(),_xlfn.XLOOKUP(Table1[[#This Row],[new_ref]],Crossref!E:E,Crossref!AO:AO,Table1[[#This Row],[ref_short]]))</f>
        <v>Bonney et al., 2021</v>
      </c>
      <c r="AD241" t="b">
        <f>NOT(IFERROR(Table1[[#This Row],[ref_short]]=Table1[[#This Row],[new_ref_short]],FALSE))</f>
        <v>0</v>
      </c>
    </row>
    <row r="242" spans="1:30" x14ac:dyDescent="0.3">
      <c r="A242" t="s">
        <v>7</v>
      </c>
      <c r="C242" t="s">
        <v>2429</v>
      </c>
      <c r="D242" t="s">
        <v>242</v>
      </c>
      <c r="E242" t="s">
        <v>252</v>
      </c>
      <c r="F242" t="s">
        <v>2431</v>
      </c>
      <c r="G242" t="s">
        <v>257</v>
      </c>
      <c r="H242" t="s">
        <v>262</v>
      </c>
      <c r="I242" t="s">
        <v>2638</v>
      </c>
      <c r="J242" t="s">
        <v>361</v>
      </c>
      <c r="K242" t="s">
        <v>2479</v>
      </c>
      <c r="R242">
        <v>1.2</v>
      </c>
      <c r="S242">
        <v>0.5</v>
      </c>
      <c r="T242">
        <v>5</v>
      </c>
      <c r="U242" t="s">
        <v>617</v>
      </c>
      <c r="V242" t="s">
        <v>2639</v>
      </c>
      <c r="W242" t="s">
        <v>2459</v>
      </c>
      <c r="X242" t="s">
        <v>2640</v>
      </c>
      <c r="Y242">
        <v>2021</v>
      </c>
      <c r="Z242" t="s">
        <v>2641</v>
      </c>
      <c r="AA242" t="s">
        <v>2445</v>
      </c>
      <c r="AB242" t="str">
        <f>IF(ISBLANK(Table1[[#This Row],[ref]]),NA(),_xlfn.XLOOKUP(Table1[[#This Row],[ref]],Crossref!U:U,Crossref!E:E,_xlfn.XLOOKUP(Table1[[#This Row],[ref_short]],Crossref!AO:AO,Crossref!E:E)))</f>
        <v>10.1038/s41598-021-81254-z</v>
      </c>
      <c r="AC242" t="str">
        <f>IF(ISBLANK(Table1[[#This Row],[ref_short]]),NA(),_xlfn.XLOOKUP(Table1[[#This Row],[new_ref]],Crossref!E:E,Crossref!AO:AO,Table1[[#This Row],[ref_short]]))</f>
        <v>Bonney et al., 2021</v>
      </c>
      <c r="AD242" t="b">
        <f>NOT(IFERROR(Table1[[#This Row],[ref_short]]=Table1[[#This Row],[new_ref_short]],FALSE))</f>
        <v>0</v>
      </c>
    </row>
    <row r="243" spans="1:30" x14ac:dyDescent="0.3">
      <c r="A243" t="s">
        <v>7</v>
      </c>
      <c r="C243" t="s">
        <v>2429</v>
      </c>
      <c r="D243" t="s">
        <v>242</v>
      </c>
      <c r="E243" t="s">
        <v>252</v>
      </c>
      <c r="F243" t="s">
        <v>2431</v>
      </c>
      <c r="G243" t="s">
        <v>257</v>
      </c>
      <c r="H243" t="s">
        <v>262</v>
      </c>
      <c r="I243" t="s">
        <v>2638</v>
      </c>
      <c r="J243" t="s">
        <v>361</v>
      </c>
      <c r="K243" t="s">
        <v>2479</v>
      </c>
      <c r="R243">
        <v>1</v>
      </c>
      <c r="S243">
        <v>0.5</v>
      </c>
      <c r="T243">
        <v>4.0999999999999996</v>
      </c>
      <c r="U243" t="s">
        <v>617</v>
      </c>
      <c r="V243" t="s">
        <v>2639</v>
      </c>
      <c r="W243" t="s">
        <v>2459</v>
      </c>
      <c r="X243" t="s">
        <v>2640</v>
      </c>
      <c r="Y243">
        <v>2021</v>
      </c>
      <c r="Z243" t="s">
        <v>2641</v>
      </c>
      <c r="AA243" t="s">
        <v>2445</v>
      </c>
      <c r="AB243" t="str">
        <f>IF(ISBLANK(Table1[[#This Row],[ref]]),NA(),_xlfn.XLOOKUP(Table1[[#This Row],[ref]],Crossref!U:U,Crossref!E:E,_xlfn.XLOOKUP(Table1[[#This Row],[ref_short]],Crossref!AO:AO,Crossref!E:E)))</f>
        <v>10.1038/s41598-021-81254-z</v>
      </c>
      <c r="AC243" t="str">
        <f>IF(ISBLANK(Table1[[#This Row],[ref_short]]),NA(),_xlfn.XLOOKUP(Table1[[#This Row],[new_ref]],Crossref!E:E,Crossref!AO:AO,Table1[[#This Row],[ref_short]]))</f>
        <v>Bonney et al., 2021</v>
      </c>
      <c r="AD243" t="b">
        <f>NOT(IFERROR(Table1[[#This Row],[ref_short]]=Table1[[#This Row],[new_ref_short]],FALSE))</f>
        <v>0</v>
      </c>
    </row>
    <row r="244" spans="1:30" x14ac:dyDescent="0.3">
      <c r="A244" t="s">
        <v>7</v>
      </c>
      <c r="C244" t="s">
        <v>2429</v>
      </c>
      <c r="D244" t="s">
        <v>242</v>
      </c>
      <c r="E244" t="s">
        <v>252</v>
      </c>
      <c r="F244" t="s">
        <v>2431</v>
      </c>
      <c r="G244" t="s">
        <v>257</v>
      </c>
      <c r="H244" t="s">
        <v>262</v>
      </c>
      <c r="I244" t="s">
        <v>2638</v>
      </c>
      <c r="J244" t="s">
        <v>361</v>
      </c>
      <c r="K244" t="s">
        <v>2479</v>
      </c>
      <c r="R244">
        <v>0.6</v>
      </c>
      <c r="S244">
        <v>0.4</v>
      </c>
      <c r="T244">
        <v>1</v>
      </c>
      <c r="U244" t="s">
        <v>617</v>
      </c>
      <c r="V244" t="s">
        <v>2639</v>
      </c>
      <c r="W244" t="s">
        <v>2459</v>
      </c>
      <c r="X244" t="s">
        <v>2640</v>
      </c>
      <c r="Y244">
        <v>2021</v>
      </c>
      <c r="Z244" t="s">
        <v>2641</v>
      </c>
      <c r="AA244" t="s">
        <v>2445</v>
      </c>
      <c r="AB244" t="str">
        <f>IF(ISBLANK(Table1[[#This Row],[ref]]),NA(),_xlfn.XLOOKUP(Table1[[#This Row],[ref]],Crossref!U:U,Crossref!E:E,_xlfn.XLOOKUP(Table1[[#This Row],[ref_short]],Crossref!AO:AO,Crossref!E:E)))</f>
        <v>10.1038/s41598-021-81254-z</v>
      </c>
      <c r="AC244" t="str">
        <f>IF(ISBLANK(Table1[[#This Row],[ref_short]]),NA(),_xlfn.XLOOKUP(Table1[[#This Row],[new_ref]],Crossref!E:E,Crossref!AO:AO,Table1[[#This Row],[ref_short]]))</f>
        <v>Bonney et al., 2021</v>
      </c>
      <c r="AD244" t="b">
        <f>NOT(IFERROR(Table1[[#This Row],[ref_short]]=Table1[[#This Row],[new_ref_short]],FALSE))</f>
        <v>0</v>
      </c>
    </row>
    <row r="245" spans="1:30" x14ac:dyDescent="0.3">
      <c r="A245" t="s">
        <v>7</v>
      </c>
      <c r="C245" t="s">
        <v>2429</v>
      </c>
      <c r="D245" t="s">
        <v>242</v>
      </c>
      <c r="E245" t="s">
        <v>252</v>
      </c>
      <c r="F245" t="s">
        <v>2431</v>
      </c>
      <c r="G245" t="s">
        <v>257</v>
      </c>
      <c r="H245" t="s">
        <v>262</v>
      </c>
      <c r="I245" t="s">
        <v>2638</v>
      </c>
      <c r="J245" t="s">
        <v>361</v>
      </c>
      <c r="K245" t="s">
        <v>2479</v>
      </c>
      <c r="R245">
        <v>3.9</v>
      </c>
      <c r="S245">
        <v>1.2</v>
      </c>
      <c r="T245">
        <v>5.8</v>
      </c>
      <c r="U245" t="s">
        <v>617</v>
      </c>
      <c r="V245" t="s">
        <v>2639</v>
      </c>
      <c r="W245" t="s">
        <v>2459</v>
      </c>
      <c r="X245" t="s">
        <v>2640</v>
      </c>
      <c r="Y245">
        <v>2021</v>
      </c>
      <c r="Z245" t="s">
        <v>2641</v>
      </c>
      <c r="AA245" t="s">
        <v>2445</v>
      </c>
      <c r="AB245" t="str">
        <f>IF(ISBLANK(Table1[[#This Row],[ref]]),NA(),_xlfn.XLOOKUP(Table1[[#This Row],[ref]],Crossref!U:U,Crossref!E:E,_xlfn.XLOOKUP(Table1[[#This Row],[ref_short]],Crossref!AO:AO,Crossref!E:E)))</f>
        <v>10.1038/s41598-021-81254-z</v>
      </c>
      <c r="AC245" t="str">
        <f>IF(ISBLANK(Table1[[#This Row],[ref_short]]),NA(),_xlfn.XLOOKUP(Table1[[#This Row],[new_ref]],Crossref!E:E,Crossref!AO:AO,Table1[[#This Row],[ref_short]]))</f>
        <v>Bonney et al., 2021</v>
      </c>
      <c r="AD245" t="b">
        <f>NOT(IFERROR(Table1[[#This Row],[ref_short]]=Table1[[#This Row],[new_ref_short]],FALSE))</f>
        <v>0</v>
      </c>
    </row>
    <row r="246" spans="1:30" x14ac:dyDescent="0.3">
      <c r="A246" t="s">
        <v>7</v>
      </c>
      <c r="C246" t="s">
        <v>2429</v>
      </c>
      <c r="D246" t="s">
        <v>241</v>
      </c>
      <c r="E246" t="s">
        <v>252</v>
      </c>
      <c r="F246" t="s">
        <v>2579</v>
      </c>
      <c r="G246" t="s">
        <v>257</v>
      </c>
      <c r="H246" t="s">
        <v>262</v>
      </c>
      <c r="I246" t="s">
        <v>2642</v>
      </c>
      <c r="J246" t="s">
        <v>364</v>
      </c>
      <c r="R246">
        <v>0.49</v>
      </c>
      <c r="U246" t="s">
        <v>617</v>
      </c>
      <c r="V246" t="s">
        <v>2643</v>
      </c>
      <c r="W246" t="s">
        <v>2459</v>
      </c>
      <c r="X246" t="s">
        <v>2644</v>
      </c>
      <c r="Y246">
        <v>2017</v>
      </c>
      <c r="Z246" t="s">
        <v>2645</v>
      </c>
      <c r="AA246" t="s">
        <v>2445</v>
      </c>
      <c r="AB246" t="str">
        <f>IF(ISBLANK(Table1[[#This Row],[ref]]),NA(),_xlfn.XLOOKUP(Table1[[#This Row],[ref]],Crossref!U:U,Crossref!E:E,_xlfn.XLOOKUP(Table1[[#This Row],[ref_short]],Crossref!AO:AO,Crossref!E:E)))</f>
        <v>10.2807/1560-7917.es.2017.22.7.30462</v>
      </c>
      <c r="AC246" t="str">
        <f>IF(ISBLANK(Table1[[#This Row],[ref_short]]),NA(),_xlfn.XLOOKUP(Table1[[#This Row],[new_ref]],Crossref!E:E,Crossref!AO:AO,Table1[[#This Row],[ref_short]]))</f>
        <v>Li et al., 2017</v>
      </c>
      <c r="AD246" t="b">
        <f>NOT(IFERROR(Table1[[#This Row],[ref_short]]=Table1[[#This Row],[new_ref_short]],FALSE))</f>
        <v>0</v>
      </c>
    </row>
    <row r="247" spans="1:30" x14ac:dyDescent="0.3">
      <c r="A247" t="s">
        <v>7</v>
      </c>
      <c r="C247" t="s">
        <v>2429</v>
      </c>
      <c r="D247" t="s">
        <v>241</v>
      </c>
      <c r="E247" t="s">
        <v>252</v>
      </c>
      <c r="F247" t="s">
        <v>2579</v>
      </c>
      <c r="G247" t="s">
        <v>257</v>
      </c>
      <c r="H247" t="s">
        <v>262</v>
      </c>
      <c r="I247" t="s">
        <v>2642</v>
      </c>
      <c r="J247" t="s">
        <v>364</v>
      </c>
      <c r="R247">
        <v>0.32</v>
      </c>
      <c r="U247" t="s">
        <v>617</v>
      </c>
      <c r="V247" t="s">
        <v>2643</v>
      </c>
      <c r="W247" t="s">
        <v>2459</v>
      </c>
      <c r="X247" t="s">
        <v>2644</v>
      </c>
      <c r="Y247">
        <v>2017</v>
      </c>
      <c r="Z247" t="s">
        <v>2645</v>
      </c>
      <c r="AA247" t="s">
        <v>2445</v>
      </c>
      <c r="AB247" t="str">
        <f>IF(ISBLANK(Table1[[#This Row],[ref]]),NA(),_xlfn.XLOOKUP(Table1[[#This Row],[ref]],Crossref!U:U,Crossref!E:E,_xlfn.XLOOKUP(Table1[[#This Row],[ref_short]],Crossref!AO:AO,Crossref!E:E)))</f>
        <v>10.2807/1560-7917.es.2017.22.7.30462</v>
      </c>
      <c r="AC247" t="str">
        <f>IF(ISBLANK(Table1[[#This Row],[ref_short]]),NA(),_xlfn.XLOOKUP(Table1[[#This Row],[new_ref]],Crossref!E:E,Crossref!AO:AO,Table1[[#This Row],[ref_short]]))</f>
        <v>Li et al., 2017</v>
      </c>
      <c r="AD247" t="b">
        <f>NOT(IFERROR(Table1[[#This Row],[ref_short]]=Table1[[#This Row],[new_ref_short]],FALSE))</f>
        <v>0</v>
      </c>
    </row>
    <row r="248" spans="1:30" x14ac:dyDescent="0.3">
      <c r="A248" t="s">
        <v>7</v>
      </c>
      <c r="C248" t="s">
        <v>2429</v>
      </c>
      <c r="D248" t="s">
        <v>241</v>
      </c>
      <c r="E248" t="s">
        <v>252</v>
      </c>
      <c r="F248" t="s">
        <v>2579</v>
      </c>
      <c r="G248" t="s">
        <v>257</v>
      </c>
      <c r="H248" t="s">
        <v>262</v>
      </c>
      <c r="I248" t="s">
        <v>2642</v>
      </c>
      <c r="J248" t="s">
        <v>364</v>
      </c>
      <c r="R248">
        <v>0.22</v>
      </c>
      <c r="U248" t="s">
        <v>617</v>
      </c>
      <c r="V248" t="s">
        <v>2643</v>
      </c>
      <c r="W248" t="s">
        <v>2459</v>
      </c>
      <c r="X248" t="s">
        <v>2644</v>
      </c>
      <c r="Y248">
        <v>2017</v>
      </c>
      <c r="Z248" t="s">
        <v>2645</v>
      </c>
      <c r="AA248" t="s">
        <v>2445</v>
      </c>
      <c r="AB248" t="str">
        <f>IF(ISBLANK(Table1[[#This Row],[ref]]),NA(),_xlfn.XLOOKUP(Table1[[#This Row],[ref]],Crossref!U:U,Crossref!E:E,_xlfn.XLOOKUP(Table1[[#This Row],[ref_short]],Crossref!AO:AO,Crossref!E:E)))</f>
        <v>10.2807/1560-7917.es.2017.22.7.30462</v>
      </c>
      <c r="AC248" t="str">
        <f>IF(ISBLANK(Table1[[#This Row],[ref_short]]),NA(),_xlfn.XLOOKUP(Table1[[#This Row],[new_ref]],Crossref!E:E,Crossref!AO:AO,Table1[[#This Row],[ref_short]]))</f>
        <v>Li et al., 2017</v>
      </c>
      <c r="AD248" t="b">
        <f>NOT(IFERROR(Table1[[#This Row],[ref_short]]=Table1[[#This Row],[new_ref_short]],FALSE))</f>
        <v>0</v>
      </c>
    </row>
    <row r="249" spans="1:30" x14ac:dyDescent="0.3">
      <c r="A249" t="s">
        <v>7</v>
      </c>
      <c r="C249" t="s">
        <v>2429</v>
      </c>
      <c r="D249" t="s">
        <v>241</v>
      </c>
      <c r="E249" t="s">
        <v>252</v>
      </c>
      <c r="F249" t="s">
        <v>2579</v>
      </c>
      <c r="G249" t="s">
        <v>257</v>
      </c>
      <c r="H249" t="s">
        <v>262</v>
      </c>
      <c r="I249" t="s">
        <v>2642</v>
      </c>
      <c r="J249" t="s">
        <v>364</v>
      </c>
      <c r="R249">
        <v>0.28000000000000003</v>
      </c>
      <c r="U249" t="s">
        <v>617</v>
      </c>
      <c r="V249" t="s">
        <v>2643</v>
      </c>
      <c r="W249" t="s">
        <v>2459</v>
      </c>
      <c r="X249" t="s">
        <v>2644</v>
      </c>
      <c r="Y249">
        <v>2017</v>
      </c>
      <c r="Z249" t="s">
        <v>2645</v>
      </c>
      <c r="AA249" t="s">
        <v>2445</v>
      </c>
      <c r="AB249" t="str">
        <f>IF(ISBLANK(Table1[[#This Row],[ref]]),NA(),_xlfn.XLOOKUP(Table1[[#This Row],[ref]],Crossref!U:U,Crossref!E:E,_xlfn.XLOOKUP(Table1[[#This Row],[ref_short]],Crossref!AO:AO,Crossref!E:E)))</f>
        <v>10.2807/1560-7917.es.2017.22.7.30462</v>
      </c>
      <c r="AC249" t="str">
        <f>IF(ISBLANK(Table1[[#This Row],[ref_short]]),NA(),_xlfn.XLOOKUP(Table1[[#This Row],[new_ref]],Crossref!E:E,Crossref!AO:AO,Table1[[#This Row],[ref_short]]))</f>
        <v>Li et al., 2017</v>
      </c>
      <c r="AD249" t="b">
        <f>NOT(IFERROR(Table1[[#This Row],[ref_short]]=Table1[[#This Row],[new_ref_short]],FALSE))</f>
        <v>0</v>
      </c>
    </row>
    <row r="250" spans="1:30" x14ac:dyDescent="0.3">
      <c r="A250" t="s">
        <v>7</v>
      </c>
      <c r="C250" t="s">
        <v>2429</v>
      </c>
      <c r="D250" t="s">
        <v>241</v>
      </c>
      <c r="E250" t="s">
        <v>252</v>
      </c>
      <c r="F250" t="s">
        <v>2579</v>
      </c>
      <c r="G250" t="s">
        <v>257</v>
      </c>
      <c r="H250" t="s">
        <v>262</v>
      </c>
      <c r="I250" t="s">
        <v>2642</v>
      </c>
      <c r="J250" t="s">
        <v>364</v>
      </c>
      <c r="R250">
        <v>0.31</v>
      </c>
      <c r="U250" t="s">
        <v>617</v>
      </c>
      <c r="V250" t="s">
        <v>2643</v>
      </c>
      <c r="W250" t="s">
        <v>2459</v>
      </c>
      <c r="X250" t="s">
        <v>2644</v>
      </c>
      <c r="Y250">
        <v>2017</v>
      </c>
      <c r="Z250" t="s">
        <v>2645</v>
      </c>
      <c r="AA250" t="s">
        <v>2445</v>
      </c>
      <c r="AB250" t="str">
        <f>IF(ISBLANK(Table1[[#This Row],[ref]]),NA(),_xlfn.XLOOKUP(Table1[[#This Row],[ref]],Crossref!U:U,Crossref!E:E,_xlfn.XLOOKUP(Table1[[#This Row],[ref_short]],Crossref!AO:AO,Crossref!E:E)))</f>
        <v>10.2807/1560-7917.es.2017.22.7.30462</v>
      </c>
      <c r="AC250" t="str">
        <f>IF(ISBLANK(Table1[[#This Row],[ref_short]]),NA(),_xlfn.XLOOKUP(Table1[[#This Row],[new_ref]],Crossref!E:E,Crossref!AO:AO,Table1[[#This Row],[ref_short]]))</f>
        <v>Li et al., 2017</v>
      </c>
      <c r="AD250" t="b">
        <f>NOT(IFERROR(Table1[[#This Row],[ref_short]]=Table1[[#This Row],[new_ref_short]],FALSE))</f>
        <v>0</v>
      </c>
    </row>
    <row r="251" spans="1:30" x14ac:dyDescent="0.3">
      <c r="A251" t="s">
        <v>7</v>
      </c>
      <c r="C251" t="s">
        <v>2646</v>
      </c>
      <c r="D251" t="s">
        <v>241</v>
      </c>
      <c r="E251" t="s">
        <v>2647</v>
      </c>
      <c r="F251" t="s">
        <v>2648</v>
      </c>
      <c r="G251" t="s">
        <v>257</v>
      </c>
      <c r="H251" t="s">
        <v>262</v>
      </c>
      <c r="I251" t="s">
        <v>2649</v>
      </c>
      <c r="J251" t="s">
        <v>362</v>
      </c>
      <c r="R251">
        <v>5.1499999999999998E-10</v>
      </c>
      <c r="U251" t="s">
        <v>2650</v>
      </c>
      <c r="V251" t="s">
        <v>2650</v>
      </c>
      <c r="W251" t="s">
        <v>2459</v>
      </c>
      <c r="X251" t="s">
        <v>2651</v>
      </c>
      <c r="Y251">
        <v>2019</v>
      </c>
      <c r="Z251" t="s">
        <v>2652</v>
      </c>
      <c r="AA251" t="s">
        <v>2445</v>
      </c>
      <c r="AB251" t="str">
        <f>IF(ISBLANK(Table1[[#This Row],[ref]]),NA(),_xlfn.XLOOKUP(Table1[[#This Row],[ref]],Crossref!U:U,Crossref!E:E,_xlfn.XLOOKUP(Table1[[#This Row],[ref_short]],Crossref!AO:AO,Crossref!E:E)))</f>
        <v>10.3934/mbe.2019170</v>
      </c>
      <c r="AC251" t="str">
        <f>IF(ISBLANK(Table1[[#This Row],[ref_short]]),NA(),_xlfn.XLOOKUP(Table1[[#This Row],[new_ref]],Crossref!E:E,Crossref!AO:AO,Table1[[#This Row],[ref_short]]))</f>
        <v>Bai et al., 2019</v>
      </c>
      <c r="AD251" t="b">
        <f>NOT(IFERROR(Table1[[#This Row],[ref_short]]=Table1[[#This Row],[new_ref_short]],FALSE))</f>
        <v>0</v>
      </c>
    </row>
    <row r="252" spans="1:30" x14ac:dyDescent="0.3">
      <c r="A252" t="s">
        <v>7</v>
      </c>
      <c r="C252" t="s">
        <v>2646</v>
      </c>
      <c r="D252" t="s">
        <v>241</v>
      </c>
      <c r="E252" t="s">
        <v>2647</v>
      </c>
      <c r="F252" t="s">
        <v>2648</v>
      </c>
      <c r="G252" t="s">
        <v>257</v>
      </c>
      <c r="H252" t="s">
        <v>262</v>
      </c>
      <c r="I252" t="s">
        <v>2649</v>
      </c>
      <c r="J252" t="s">
        <v>362</v>
      </c>
      <c r="R252">
        <v>1.9920000000000002E-9</v>
      </c>
      <c r="U252" t="s">
        <v>2650</v>
      </c>
      <c r="V252" t="s">
        <v>2650</v>
      </c>
      <c r="W252" t="s">
        <v>2459</v>
      </c>
      <c r="X252" t="s">
        <v>2651</v>
      </c>
      <c r="Y252">
        <v>2019</v>
      </c>
      <c r="Z252" t="s">
        <v>2652</v>
      </c>
      <c r="AA252" t="s">
        <v>2445</v>
      </c>
      <c r="AB252" t="str">
        <f>IF(ISBLANK(Table1[[#This Row],[ref]]),NA(),_xlfn.XLOOKUP(Table1[[#This Row],[ref]],Crossref!U:U,Crossref!E:E,_xlfn.XLOOKUP(Table1[[#This Row],[ref_short]],Crossref!AO:AO,Crossref!E:E)))</f>
        <v>10.3934/mbe.2019170</v>
      </c>
      <c r="AC252" t="str">
        <f>IF(ISBLANK(Table1[[#This Row],[ref_short]]),NA(),_xlfn.XLOOKUP(Table1[[#This Row],[new_ref]],Crossref!E:E,Crossref!AO:AO,Table1[[#This Row],[ref_short]]))</f>
        <v>Bai et al., 2019</v>
      </c>
      <c r="AD252" t="b">
        <f>NOT(IFERROR(Table1[[#This Row],[ref_short]]=Table1[[#This Row],[new_ref_short]],FALSE))</f>
        <v>0</v>
      </c>
    </row>
    <row r="253" spans="1:30" x14ac:dyDescent="0.3">
      <c r="A253" t="s">
        <v>7</v>
      </c>
      <c r="C253" t="s">
        <v>2653</v>
      </c>
      <c r="D253" t="s">
        <v>241</v>
      </c>
      <c r="E253" t="s">
        <v>252</v>
      </c>
      <c r="F253" t="s">
        <v>2579</v>
      </c>
      <c r="G253" t="s">
        <v>257</v>
      </c>
      <c r="H253" t="s">
        <v>262</v>
      </c>
      <c r="I253" t="s">
        <v>2649</v>
      </c>
      <c r="J253" t="s">
        <v>362</v>
      </c>
      <c r="R253">
        <v>1.532</v>
      </c>
      <c r="U253" t="s">
        <v>617</v>
      </c>
      <c r="V253" t="s">
        <v>2446</v>
      </c>
      <c r="W253" t="s">
        <v>2459</v>
      </c>
      <c r="X253" t="s">
        <v>2654</v>
      </c>
      <c r="Y253">
        <v>2021</v>
      </c>
      <c r="Z253" t="s">
        <v>2655</v>
      </c>
      <c r="AA253" t="s">
        <v>2445</v>
      </c>
      <c r="AB253" t="str">
        <f>IF(ISBLANK(Table1[[#This Row],[ref]]),NA(),_xlfn.XLOOKUP(Table1[[#This Row],[ref]],Crossref!U:U,Crossref!E:E,_xlfn.XLOOKUP(Table1[[#This Row],[ref_short]],Crossref!AO:AO,Crossref!E:E)))</f>
        <v>10.1016/j.envres.2020.110465</v>
      </c>
      <c r="AC253" t="str">
        <f>IF(ISBLANK(Table1[[#This Row],[ref_short]]),NA(),_xlfn.XLOOKUP(Table1[[#This Row],[new_ref]],Crossref!E:E,Crossref!AO:AO,Table1[[#This Row],[ref_short]]))</f>
        <v>Zhu et al., 2021</v>
      </c>
      <c r="AD253" t="b">
        <f>NOT(IFERROR(Table1[[#This Row],[ref_short]]=Table1[[#This Row],[new_ref_short]],FALSE))</f>
        <v>0</v>
      </c>
    </row>
    <row r="254" spans="1:30" x14ac:dyDescent="0.3">
      <c r="A254" t="s">
        <v>8</v>
      </c>
      <c r="C254" t="s">
        <v>205</v>
      </c>
      <c r="D254" t="s">
        <v>242</v>
      </c>
      <c r="E254" t="s">
        <v>252</v>
      </c>
      <c r="F254" t="s">
        <v>2431</v>
      </c>
      <c r="G254" t="s">
        <v>257</v>
      </c>
      <c r="H254" t="s">
        <v>262</v>
      </c>
      <c r="I254" t="s">
        <v>2443</v>
      </c>
      <c r="J254" t="s">
        <v>361</v>
      </c>
      <c r="R254">
        <v>12.8</v>
      </c>
      <c r="S254">
        <v>9.1999999999999993</v>
      </c>
      <c r="T254">
        <v>17.2</v>
      </c>
      <c r="U254" t="s">
        <v>618</v>
      </c>
      <c r="V254" t="s">
        <v>240</v>
      </c>
      <c r="W254" t="s">
        <v>2482</v>
      </c>
      <c r="X254" t="s">
        <v>754</v>
      </c>
      <c r="Y254">
        <v>2019</v>
      </c>
      <c r="Z254" t="s">
        <v>2457</v>
      </c>
      <c r="AA254" t="s">
        <v>2430</v>
      </c>
      <c r="AB254" t="str">
        <f>IF(ISBLANK(Table1[[#This Row],[ref]]),NA(),_xlfn.XLOOKUP(Table1[[#This Row],[ref]],Crossref!U:U,Crossref!E:E,_xlfn.XLOOKUP(Table1[[#This Row],[ref_short]],Crossref!AO:AO,Crossref!E:E)))</f>
        <v>10.1017/s0950268819000633</v>
      </c>
      <c r="AC254" t="str">
        <f>IF(ISBLANK(Table1[[#This Row],[ref_short]]),NA(),_xlfn.XLOOKUP(Table1[[#This Row],[new_ref]],Crossref!E:E,Crossref!AO:AO,Table1[[#This Row],[ref_short]]))</f>
        <v>Ssematimba et al., 2019</v>
      </c>
      <c r="AD254" t="b">
        <f>NOT(IFERROR(Table1[[#This Row],[ref_short]]=Table1[[#This Row],[new_ref_short]],FALSE))</f>
        <v>0</v>
      </c>
    </row>
    <row r="255" spans="1:30" x14ac:dyDescent="0.3">
      <c r="A255" t="s">
        <v>8</v>
      </c>
      <c r="C255" t="s">
        <v>205</v>
      </c>
      <c r="D255" t="s">
        <v>241</v>
      </c>
      <c r="E255" t="s">
        <v>252</v>
      </c>
      <c r="F255" t="s">
        <v>2437</v>
      </c>
      <c r="G255" t="s">
        <v>257</v>
      </c>
      <c r="H255" t="s">
        <v>262</v>
      </c>
      <c r="I255" t="s">
        <v>2444</v>
      </c>
      <c r="J255" t="s">
        <v>362</v>
      </c>
      <c r="R255">
        <v>0.96</v>
      </c>
      <c r="S255">
        <v>0.72</v>
      </c>
      <c r="T255">
        <v>1.2</v>
      </c>
      <c r="U255" t="s">
        <v>618</v>
      </c>
      <c r="V255" t="s">
        <v>240</v>
      </c>
      <c r="W255" t="s">
        <v>2482</v>
      </c>
      <c r="X255" t="s">
        <v>755</v>
      </c>
      <c r="Y255">
        <v>2018</v>
      </c>
      <c r="Z255" t="s">
        <v>2458</v>
      </c>
      <c r="AA255" t="s">
        <v>2430</v>
      </c>
      <c r="AB255" t="str">
        <f>IF(ISBLANK(Table1[[#This Row],[ref]]),NA(),_xlfn.XLOOKUP(Table1[[#This Row],[ref]],Crossref!U:U,Crossref!E:E,_xlfn.XLOOKUP(Table1[[#This Row],[ref_short]],Crossref!AO:AO,Crossref!E:E)))</f>
        <v>10.1111/tbed.12692</v>
      </c>
      <c r="AC255" t="str">
        <f>IF(ISBLANK(Table1[[#This Row],[ref_short]]),NA(),_xlfn.XLOOKUP(Table1[[#This Row],[new_ref]],Crossref!E:E,Crossref!AO:AO,Table1[[#This Row],[ref_short]]))</f>
        <v>Ssematimba et al., 2017</v>
      </c>
      <c r="AD255" t="b">
        <f>NOT(IFERROR(Table1[[#This Row],[ref_short]]=Table1[[#This Row],[new_ref_short]],FALSE))</f>
        <v>1</v>
      </c>
    </row>
    <row r="256" spans="1:30" x14ac:dyDescent="0.3">
      <c r="A256" t="s">
        <v>8</v>
      </c>
      <c r="C256" t="s">
        <v>205</v>
      </c>
      <c r="D256" t="s">
        <v>241</v>
      </c>
      <c r="E256" t="s">
        <v>252</v>
      </c>
      <c r="F256" t="s">
        <v>2437</v>
      </c>
      <c r="G256" t="s">
        <v>257</v>
      </c>
      <c r="H256" t="s">
        <v>262</v>
      </c>
      <c r="I256" t="s">
        <v>2444</v>
      </c>
      <c r="J256" t="s">
        <v>362</v>
      </c>
      <c r="R256">
        <v>0.96</v>
      </c>
      <c r="S256">
        <v>0.86</v>
      </c>
      <c r="T256">
        <v>1.07</v>
      </c>
      <c r="U256" t="s">
        <v>618</v>
      </c>
      <c r="V256" t="s">
        <v>240</v>
      </c>
      <c r="W256" t="s">
        <v>2482</v>
      </c>
      <c r="X256" t="s">
        <v>755</v>
      </c>
      <c r="Y256">
        <v>2018</v>
      </c>
      <c r="Z256" t="s">
        <v>2458</v>
      </c>
      <c r="AA256" t="s">
        <v>2430</v>
      </c>
      <c r="AB256" t="str">
        <f>IF(ISBLANK(Table1[[#This Row],[ref]]),NA(),_xlfn.XLOOKUP(Table1[[#This Row],[ref]],Crossref!U:U,Crossref!E:E,_xlfn.XLOOKUP(Table1[[#This Row],[ref_short]],Crossref!AO:AO,Crossref!E:E)))</f>
        <v>10.1111/tbed.12692</v>
      </c>
      <c r="AC256" t="str">
        <f>IF(ISBLANK(Table1[[#This Row],[ref_short]]),NA(),_xlfn.XLOOKUP(Table1[[#This Row],[new_ref]],Crossref!E:E,Crossref!AO:AO,Table1[[#This Row],[ref_short]]))</f>
        <v>Ssematimba et al., 2017</v>
      </c>
      <c r="AD256" t="b">
        <f>NOT(IFERROR(Table1[[#This Row],[ref_short]]=Table1[[#This Row],[new_ref_short]],FALSE))</f>
        <v>1</v>
      </c>
    </row>
    <row r="257" spans="1:30" x14ac:dyDescent="0.3">
      <c r="A257" t="s">
        <v>8</v>
      </c>
      <c r="C257" t="s">
        <v>205</v>
      </c>
      <c r="D257" t="s">
        <v>241</v>
      </c>
      <c r="E257" t="s">
        <v>252</v>
      </c>
      <c r="F257" t="s">
        <v>2437</v>
      </c>
      <c r="G257" t="s">
        <v>257</v>
      </c>
      <c r="H257" t="s">
        <v>262</v>
      </c>
      <c r="I257" t="s">
        <v>2444</v>
      </c>
      <c r="J257" t="s">
        <v>362</v>
      </c>
      <c r="R257">
        <v>0.87</v>
      </c>
      <c r="S257">
        <v>0.63</v>
      </c>
      <c r="T257">
        <v>1.58</v>
      </c>
      <c r="U257" t="s">
        <v>618</v>
      </c>
      <c r="V257" t="s">
        <v>240</v>
      </c>
      <c r="W257" t="s">
        <v>2482</v>
      </c>
      <c r="X257" t="s">
        <v>755</v>
      </c>
      <c r="Y257">
        <v>2018</v>
      </c>
      <c r="Z257" t="s">
        <v>2458</v>
      </c>
      <c r="AA257" t="s">
        <v>2430</v>
      </c>
      <c r="AB257" t="str">
        <f>IF(ISBLANK(Table1[[#This Row],[ref]]),NA(),_xlfn.XLOOKUP(Table1[[#This Row],[ref]],Crossref!U:U,Crossref!E:E,_xlfn.XLOOKUP(Table1[[#This Row],[ref_short]],Crossref!AO:AO,Crossref!E:E)))</f>
        <v>10.1111/tbed.12692</v>
      </c>
      <c r="AC257" t="str">
        <f>IF(ISBLANK(Table1[[#This Row],[ref_short]]),NA(),_xlfn.XLOOKUP(Table1[[#This Row],[new_ref]],Crossref!E:E,Crossref!AO:AO,Table1[[#This Row],[ref_short]]))</f>
        <v>Ssematimba et al., 2017</v>
      </c>
      <c r="AD257" t="b">
        <f>NOT(IFERROR(Table1[[#This Row],[ref_short]]=Table1[[#This Row],[new_ref_short]],FALSE))</f>
        <v>1</v>
      </c>
    </row>
    <row r="258" spans="1:30" x14ac:dyDescent="0.3">
      <c r="A258" t="s">
        <v>8</v>
      </c>
      <c r="C258" t="s">
        <v>205</v>
      </c>
      <c r="D258" t="s">
        <v>241</v>
      </c>
      <c r="E258" t="s">
        <v>252</v>
      </c>
      <c r="F258" t="s">
        <v>2437</v>
      </c>
      <c r="G258" t="s">
        <v>257</v>
      </c>
      <c r="H258" t="s">
        <v>262</v>
      </c>
      <c r="I258" t="s">
        <v>2444</v>
      </c>
      <c r="J258" t="s">
        <v>362</v>
      </c>
      <c r="R258">
        <v>0.89</v>
      </c>
      <c r="S258">
        <v>0.56999999999999995</v>
      </c>
      <c r="T258">
        <v>0.97</v>
      </c>
      <c r="U258" t="s">
        <v>618</v>
      </c>
      <c r="V258" t="s">
        <v>240</v>
      </c>
      <c r="W258" t="s">
        <v>2482</v>
      </c>
      <c r="X258" t="s">
        <v>755</v>
      </c>
      <c r="Y258">
        <v>2018</v>
      </c>
      <c r="Z258" t="s">
        <v>2458</v>
      </c>
      <c r="AA258" t="s">
        <v>2430</v>
      </c>
      <c r="AB258" t="str">
        <f>IF(ISBLANK(Table1[[#This Row],[ref]]),NA(),_xlfn.XLOOKUP(Table1[[#This Row],[ref]],Crossref!U:U,Crossref!E:E,_xlfn.XLOOKUP(Table1[[#This Row],[ref_short]],Crossref!AO:AO,Crossref!E:E)))</f>
        <v>10.1111/tbed.12692</v>
      </c>
      <c r="AC258" t="str">
        <f>IF(ISBLANK(Table1[[#This Row],[ref_short]]),NA(),_xlfn.XLOOKUP(Table1[[#This Row],[new_ref]],Crossref!E:E,Crossref!AO:AO,Table1[[#This Row],[ref_short]]))</f>
        <v>Ssematimba et al., 2017</v>
      </c>
      <c r="AD258" t="b">
        <f>NOT(IFERROR(Table1[[#This Row],[ref_short]]=Table1[[#This Row],[new_ref_short]],FALSE))</f>
        <v>1</v>
      </c>
    </row>
    <row r="259" spans="1:30" x14ac:dyDescent="0.3">
      <c r="A259" t="s">
        <v>8</v>
      </c>
      <c r="C259" t="s">
        <v>205</v>
      </c>
      <c r="D259" t="s">
        <v>241</v>
      </c>
      <c r="E259" t="s">
        <v>252</v>
      </c>
      <c r="F259" t="s">
        <v>2437</v>
      </c>
      <c r="G259" t="s">
        <v>257</v>
      </c>
      <c r="H259" t="s">
        <v>262</v>
      </c>
      <c r="I259" t="s">
        <v>2444</v>
      </c>
      <c r="J259" t="s">
        <v>362</v>
      </c>
      <c r="R259">
        <v>0.85</v>
      </c>
      <c r="S259">
        <v>0.77</v>
      </c>
      <c r="T259">
        <v>1.02</v>
      </c>
      <c r="U259" t="s">
        <v>618</v>
      </c>
      <c r="V259" t="s">
        <v>240</v>
      </c>
      <c r="W259" t="s">
        <v>2482</v>
      </c>
      <c r="X259" t="s">
        <v>755</v>
      </c>
      <c r="Y259">
        <v>2018</v>
      </c>
      <c r="Z259" t="s">
        <v>2458</v>
      </c>
      <c r="AA259" t="s">
        <v>2430</v>
      </c>
      <c r="AB259" t="str">
        <f>IF(ISBLANK(Table1[[#This Row],[ref]]),NA(),_xlfn.XLOOKUP(Table1[[#This Row],[ref]],Crossref!U:U,Crossref!E:E,_xlfn.XLOOKUP(Table1[[#This Row],[ref_short]],Crossref!AO:AO,Crossref!E:E)))</f>
        <v>10.1111/tbed.12692</v>
      </c>
      <c r="AC259" t="str">
        <f>IF(ISBLANK(Table1[[#This Row],[ref_short]]),NA(),_xlfn.XLOOKUP(Table1[[#This Row],[new_ref]],Crossref!E:E,Crossref!AO:AO,Table1[[#This Row],[ref_short]]))</f>
        <v>Ssematimba et al., 2017</v>
      </c>
      <c r="AD259" t="b">
        <f>NOT(IFERROR(Table1[[#This Row],[ref_short]]=Table1[[#This Row],[new_ref_short]],FALSE))</f>
        <v>1</v>
      </c>
    </row>
    <row r="260" spans="1:30" x14ac:dyDescent="0.3">
      <c r="A260" t="s">
        <v>8</v>
      </c>
      <c r="C260" t="s">
        <v>205</v>
      </c>
      <c r="D260" t="s">
        <v>241</v>
      </c>
      <c r="E260" t="s">
        <v>252</v>
      </c>
      <c r="F260" t="s">
        <v>2437</v>
      </c>
      <c r="G260" t="s">
        <v>257</v>
      </c>
      <c r="H260" t="s">
        <v>262</v>
      </c>
      <c r="I260" t="s">
        <v>2444</v>
      </c>
      <c r="J260" t="s">
        <v>362</v>
      </c>
      <c r="R260">
        <v>0.94</v>
      </c>
      <c r="S260">
        <v>0.6</v>
      </c>
      <c r="T260">
        <v>1.28</v>
      </c>
      <c r="U260" t="s">
        <v>618</v>
      </c>
      <c r="V260" t="s">
        <v>240</v>
      </c>
      <c r="W260" t="s">
        <v>2482</v>
      </c>
      <c r="X260" t="s">
        <v>755</v>
      </c>
      <c r="Y260">
        <v>2018</v>
      </c>
      <c r="Z260" t="s">
        <v>2458</v>
      </c>
      <c r="AA260" t="s">
        <v>2430</v>
      </c>
      <c r="AB260" t="str">
        <f>IF(ISBLANK(Table1[[#This Row],[ref]]),NA(),_xlfn.XLOOKUP(Table1[[#This Row],[ref]],Crossref!U:U,Crossref!E:E,_xlfn.XLOOKUP(Table1[[#This Row],[ref_short]],Crossref!AO:AO,Crossref!E:E)))</f>
        <v>10.1111/tbed.12692</v>
      </c>
      <c r="AC260" t="str">
        <f>IF(ISBLANK(Table1[[#This Row],[ref_short]]),NA(),_xlfn.XLOOKUP(Table1[[#This Row],[new_ref]],Crossref!E:E,Crossref!AO:AO,Table1[[#This Row],[ref_short]]))</f>
        <v>Ssematimba et al., 2017</v>
      </c>
      <c r="AD260" t="b">
        <f>NOT(IFERROR(Table1[[#This Row],[ref_short]]=Table1[[#This Row],[new_ref_short]],FALSE))</f>
        <v>1</v>
      </c>
    </row>
    <row r="261" spans="1:30" x14ac:dyDescent="0.3">
      <c r="A261" t="s">
        <v>8</v>
      </c>
      <c r="C261" t="s">
        <v>205</v>
      </c>
      <c r="D261" t="s">
        <v>2683</v>
      </c>
      <c r="F261" t="s">
        <v>2437</v>
      </c>
      <c r="G261" t="s">
        <v>257</v>
      </c>
      <c r="H261" t="s">
        <v>262</v>
      </c>
      <c r="I261" t="s">
        <v>2656</v>
      </c>
      <c r="J261" t="s">
        <v>362</v>
      </c>
      <c r="R261">
        <v>0.94</v>
      </c>
      <c r="S261">
        <v>0.57999999999999996</v>
      </c>
      <c r="T261">
        <v>1.3</v>
      </c>
      <c r="U261" t="s">
        <v>617</v>
      </c>
      <c r="V261" t="s">
        <v>2446</v>
      </c>
      <c r="W261" t="s">
        <v>2456</v>
      </c>
      <c r="X261" t="s">
        <v>771</v>
      </c>
      <c r="Y261">
        <v>2018</v>
      </c>
      <c r="Z261" t="s">
        <v>2462</v>
      </c>
      <c r="AA261" t="s">
        <v>2430</v>
      </c>
      <c r="AB261" t="str">
        <f>IF(ISBLANK(Table1[[#This Row],[ref]]),NA(),_xlfn.XLOOKUP(Table1[[#This Row],[ref]],Crossref!U:U,Crossref!E:E,_xlfn.XLOOKUP(Table1[[#This Row],[ref_short]],Crossref!AO:AO,Crossref!E:E)))</f>
        <v>10.1111/eva.12576</v>
      </c>
      <c r="AC261" t="str">
        <f>IF(ISBLANK(Table1[[#This Row],[ref_short]]),NA(),_xlfn.XLOOKUP(Table1[[#This Row],[new_ref]],Crossref!E:E,Crossref!AO:AO,Table1[[#This Row],[ref_short]]))</f>
        <v>Grear et al., 2017</v>
      </c>
      <c r="AD261" t="b">
        <f>NOT(IFERROR(Table1[[#This Row],[ref_short]]=Table1[[#This Row],[new_ref_short]],FALSE))</f>
        <v>1</v>
      </c>
    </row>
    <row r="262" spans="1:30" x14ac:dyDescent="0.3">
      <c r="A262" t="s">
        <v>8</v>
      </c>
      <c r="C262" t="s">
        <v>205</v>
      </c>
      <c r="D262" t="s">
        <v>2683</v>
      </c>
      <c r="F262" t="s">
        <v>2437</v>
      </c>
      <c r="G262" t="s">
        <v>257</v>
      </c>
      <c r="H262" t="s">
        <v>262</v>
      </c>
      <c r="I262" t="s">
        <v>2656</v>
      </c>
      <c r="J262" t="s">
        <v>362</v>
      </c>
      <c r="R262">
        <v>0.9</v>
      </c>
      <c r="S262">
        <v>0.48</v>
      </c>
      <c r="T262">
        <v>1.34</v>
      </c>
      <c r="U262" t="s">
        <v>617</v>
      </c>
      <c r="V262" t="s">
        <v>2446</v>
      </c>
      <c r="W262" t="s">
        <v>2456</v>
      </c>
      <c r="X262" t="s">
        <v>771</v>
      </c>
      <c r="Y262">
        <v>2018</v>
      </c>
      <c r="Z262" t="s">
        <v>2462</v>
      </c>
      <c r="AA262" t="s">
        <v>2430</v>
      </c>
      <c r="AB262" t="str">
        <f>IF(ISBLANK(Table1[[#This Row],[ref]]),NA(),_xlfn.XLOOKUP(Table1[[#This Row],[ref]],Crossref!U:U,Crossref!E:E,_xlfn.XLOOKUP(Table1[[#This Row],[ref_short]],Crossref!AO:AO,Crossref!E:E)))</f>
        <v>10.1111/eva.12576</v>
      </c>
      <c r="AC262" t="str">
        <f>IF(ISBLANK(Table1[[#This Row],[ref_short]]),NA(),_xlfn.XLOOKUP(Table1[[#This Row],[new_ref]],Crossref!E:E,Crossref!AO:AO,Table1[[#This Row],[ref_short]]))</f>
        <v>Grear et al., 2017</v>
      </c>
      <c r="AD262" t="b">
        <f>NOT(IFERROR(Table1[[#This Row],[ref_short]]=Table1[[#This Row],[new_ref_short]],FALSE))</f>
        <v>1</v>
      </c>
    </row>
    <row r="263" spans="1:30" x14ac:dyDescent="0.3">
      <c r="A263" t="s">
        <v>8</v>
      </c>
      <c r="C263" t="s">
        <v>205</v>
      </c>
      <c r="D263" t="s">
        <v>2683</v>
      </c>
      <c r="F263" t="s">
        <v>2437</v>
      </c>
      <c r="G263" t="s">
        <v>257</v>
      </c>
      <c r="H263" t="s">
        <v>262</v>
      </c>
      <c r="I263" t="s">
        <v>2656</v>
      </c>
      <c r="J263" t="s">
        <v>362</v>
      </c>
      <c r="R263">
        <v>0.97</v>
      </c>
      <c r="S263">
        <v>0.56999999999999995</v>
      </c>
      <c r="T263">
        <v>1.39</v>
      </c>
      <c r="U263" t="s">
        <v>617</v>
      </c>
      <c r="V263" t="s">
        <v>2446</v>
      </c>
      <c r="W263" t="s">
        <v>2456</v>
      </c>
      <c r="X263" t="s">
        <v>771</v>
      </c>
      <c r="Y263">
        <v>2018</v>
      </c>
      <c r="Z263" t="s">
        <v>2462</v>
      </c>
      <c r="AA263" t="s">
        <v>2430</v>
      </c>
      <c r="AB263" t="str">
        <f>IF(ISBLANK(Table1[[#This Row],[ref]]),NA(),_xlfn.XLOOKUP(Table1[[#This Row],[ref]],Crossref!U:U,Crossref!E:E,_xlfn.XLOOKUP(Table1[[#This Row],[ref_short]],Crossref!AO:AO,Crossref!E:E)))</f>
        <v>10.1111/eva.12576</v>
      </c>
      <c r="AC263" t="str">
        <f>IF(ISBLANK(Table1[[#This Row],[ref_short]]),NA(),_xlfn.XLOOKUP(Table1[[#This Row],[new_ref]],Crossref!E:E,Crossref!AO:AO,Table1[[#This Row],[ref_short]]))</f>
        <v>Grear et al., 2017</v>
      </c>
      <c r="AD263" t="b">
        <f>NOT(IFERROR(Table1[[#This Row],[ref_short]]=Table1[[#This Row],[new_ref_short]],FALSE))</f>
        <v>1</v>
      </c>
    </row>
    <row r="264" spans="1:30" x14ac:dyDescent="0.3">
      <c r="A264" t="s">
        <v>8</v>
      </c>
      <c r="C264" t="s">
        <v>205</v>
      </c>
      <c r="D264" t="s">
        <v>241</v>
      </c>
      <c r="E264" t="s">
        <v>252</v>
      </c>
      <c r="F264" t="s">
        <v>2431</v>
      </c>
      <c r="G264" t="s">
        <v>255</v>
      </c>
      <c r="H264" t="s">
        <v>262</v>
      </c>
      <c r="I264" t="s">
        <v>2447</v>
      </c>
      <c r="J264" t="s">
        <v>363</v>
      </c>
      <c r="K264" t="s">
        <v>2514</v>
      </c>
      <c r="M264" t="s">
        <v>2515</v>
      </c>
      <c r="O264" t="s">
        <v>608</v>
      </c>
      <c r="P264" t="s">
        <v>608</v>
      </c>
      <c r="R264">
        <v>14.9</v>
      </c>
      <c r="S264">
        <v>7.2</v>
      </c>
      <c r="T264">
        <v>30.8</v>
      </c>
      <c r="U264" t="s">
        <v>618</v>
      </c>
      <c r="V264" t="s">
        <v>2450</v>
      </c>
      <c r="W264" t="s">
        <v>2456</v>
      </c>
      <c r="X264" t="s">
        <v>756</v>
      </c>
      <c r="Y264">
        <v>2014</v>
      </c>
      <c r="Z264" t="s">
        <v>2460</v>
      </c>
      <c r="AA264" t="s">
        <v>2430</v>
      </c>
      <c r="AB264" t="str">
        <f>IF(ISBLANK(Table1[[#This Row],[ref]]),NA(),_xlfn.XLOOKUP(Table1[[#This Row],[ref]],Crossref!U:U,Crossref!E:E,_xlfn.XLOOKUP(Table1[[#This Row],[ref_short]],Crossref!AO:AO,Crossref!E:E)))</f>
        <v>10.1016/j.vetmic.2013.10.020</v>
      </c>
      <c r="AC264" t="str">
        <f>IF(ISBLANK(Table1[[#This Row],[ref_short]]),NA(),_xlfn.XLOOKUP(Table1[[#This Row],[new_ref]],Crossref!E:E,Crossref!AO:AO,Table1[[#This Row],[ref_short]]))</f>
        <v>Niqueux et al., 2014</v>
      </c>
      <c r="AD264" t="b">
        <f>NOT(IFERROR(Table1[[#This Row],[ref_short]]=Table1[[#This Row],[new_ref_short]],FALSE))</f>
        <v>0</v>
      </c>
    </row>
    <row r="265" spans="1:30" x14ac:dyDescent="0.3">
      <c r="A265" t="s">
        <v>8</v>
      </c>
      <c r="C265" t="s">
        <v>205</v>
      </c>
      <c r="D265" t="s">
        <v>241</v>
      </c>
      <c r="E265" t="s">
        <v>252</v>
      </c>
      <c r="F265" t="s">
        <v>2431</v>
      </c>
      <c r="G265" t="s">
        <v>255</v>
      </c>
      <c r="H265" t="s">
        <v>262</v>
      </c>
      <c r="I265" t="s">
        <v>2448</v>
      </c>
      <c r="J265" t="s">
        <v>363</v>
      </c>
      <c r="K265" t="s">
        <v>2514</v>
      </c>
      <c r="M265" t="s">
        <v>2515</v>
      </c>
      <c r="O265" t="s">
        <v>608</v>
      </c>
      <c r="P265" t="s">
        <v>608</v>
      </c>
      <c r="R265">
        <v>15.6</v>
      </c>
      <c r="S265">
        <v>7.4</v>
      </c>
      <c r="T265">
        <v>32.700000000000003</v>
      </c>
      <c r="U265" t="s">
        <v>618</v>
      </c>
      <c r="V265" t="s">
        <v>2450</v>
      </c>
      <c r="W265" t="s">
        <v>2456</v>
      </c>
      <c r="X265" t="s">
        <v>756</v>
      </c>
      <c r="Y265">
        <v>2014</v>
      </c>
      <c r="Z265" t="s">
        <v>2460</v>
      </c>
      <c r="AA265" t="s">
        <v>2430</v>
      </c>
      <c r="AB265" t="str">
        <f>IF(ISBLANK(Table1[[#This Row],[ref]]),NA(),_xlfn.XLOOKUP(Table1[[#This Row],[ref]],Crossref!U:U,Crossref!E:E,_xlfn.XLOOKUP(Table1[[#This Row],[ref_short]],Crossref!AO:AO,Crossref!E:E)))</f>
        <v>10.1016/j.vetmic.2013.10.020</v>
      </c>
      <c r="AC265" t="str">
        <f>IF(ISBLANK(Table1[[#This Row],[ref_short]]),NA(),_xlfn.XLOOKUP(Table1[[#This Row],[new_ref]],Crossref!E:E,Crossref!AO:AO,Table1[[#This Row],[ref_short]]))</f>
        <v>Niqueux et al., 2014</v>
      </c>
      <c r="AD265" t="b">
        <f>NOT(IFERROR(Table1[[#This Row],[ref_short]]=Table1[[#This Row],[new_ref_short]],FALSE))</f>
        <v>0</v>
      </c>
    </row>
    <row r="266" spans="1:30" x14ac:dyDescent="0.3">
      <c r="A266" t="s">
        <v>8</v>
      </c>
      <c r="C266" t="s">
        <v>205</v>
      </c>
      <c r="D266" t="s">
        <v>241</v>
      </c>
      <c r="E266" t="s">
        <v>252</v>
      </c>
      <c r="F266" t="s">
        <v>2431</v>
      </c>
      <c r="G266" t="s">
        <v>255</v>
      </c>
      <c r="H266" t="s">
        <v>262</v>
      </c>
      <c r="I266" t="s">
        <v>2449</v>
      </c>
      <c r="J266" t="s">
        <v>363</v>
      </c>
      <c r="K266" t="s">
        <v>2514</v>
      </c>
      <c r="M266" t="s">
        <v>2515</v>
      </c>
      <c r="O266" t="s">
        <v>608</v>
      </c>
      <c r="P266" t="s">
        <v>608</v>
      </c>
      <c r="R266">
        <v>5.5</v>
      </c>
      <c r="S266">
        <v>2.7</v>
      </c>
      <c r="T266">
        <v>11.3</v>
      </c>
      <c r="U266" t="s">
        <v>618</v>
      </c>
      <c r="V266" t="s">
        <v>2450</v>
      </c>
      <c r="W266" t="s">
        <v>2456</v>
      </c>
      <c r="X266" t="s">
        <v>756</v>
      </c>
      <c r="Y266">
        <v>2014</v>
      </c>
      <c r="Z266" t="s">
        <v>2460</v>
      </c>
      <c r="AA266" t="s">
        <v>2430</v>
      </c>
      <c r="AB266" t="str">
        <f>IF(ISBLANK(Table1[[#This Row],[ref]]),NA(),_xlfn.XLOOKUP(Table1[[#This Row],[ref]],Crossref!U:U,Crossref!E:E,_xlfn.XLOOKUP(Table1[[#This Row],[ref_short]],Crossref!AO:AO,Crossref!E:E)))</f>
        <v>10.1016/j.vetmic.2013.10.020</v>
      </c>
      <c r="AC266" t="str">
        <f>IF(ISBLANK(Table1[[#This Row],[ref_short]]),NA(),_xlfn.XLOOKUP(Table1[[#This Row],[new_ref]],Crossref!E:E,Crossref!AO:AO,Table1[[#This Row],[ref_short]]))</f>
        <v>Niqueux et al., 2014</v>
      </c>
      <c r="AD266" t="b">
        <f>NOT(IFERROR(Table1[[#This Row],[ref_short]]=Table1[[#This Row],[new_ref_short]],FALSE))</f>
        <v>0</v>
      </c>
    </row>
    <row r="267" spans="1:30" x14ac:dyDescent="0.3">
      <c r="A267" t="s">
        <v>8</v>
      </c>
      <c r="C267" t="s">
        <v>205</v>
      </c>
      <c r="D267" t="s">
        <v>241</v>
      </c>
      <c r="E267" t="s">
        <v>252</v>
      </c>
      <c r="F267" t="s">
        <v>2431</v>
      </c>
      <c r="G267" t="s">
        <v>255</v>
      </c>
      <c r="H267" t="s">
        <v>262</v>
      </c>
      <c r="I267" t="s">
        <v>2451</v>
      </c>
      <c r="J267" t="s">
        <v>361</v>
      </c>
      <c r="M267" t="s">
        <v>2515</v>
      </c>
      <c r="O267" t="s">
        <v>608</v>
      </c>
      <c r="P267" t="s">
        <v>608</v>
      </c>
      <c r="R267">
        <v>3.01</v>
      </c>
      <c r="S267">
        <v>2.2000000000000002</v>
      </c>
      <c r="T267">
        <v>4</v>
      </c>
      <c r="U267" t="s">
        <v>618</v>
      </c>
      <c r="V267" t="s">
        <v>2450</v>
      </c>
      <c r="W267" t="s">
        <v>2456</v>
      </c>
      <c r="X267" t="s">
        <v>757</v>
      </c>
      <c r="Y267">
        <v>2012</v>
      </c>
      <c r="Z267" t="s">
        <v>2461</v>
      </c>
      <c r="AA267" t="s">
        <v>2430</v>
      </c>
      <c r="AB267" t="str">
        <f>IF(ISBLANK(Table1[[#This Row],[ref]]),NA(),_xlfn.XLOOKUP(Table1[[#This Row],[ref]],Crossref!U:U,Crossref!E:E,_xlfn.XLOOKUP(Table1[[#This Row],[ref_short]],Crossref!AO:AO,Crossref!E:E)))</f>
        <v>10.1371/journal.pone.0045059</v>
      </c>
      <c r="AC267" t="str">
        <f>IF(ISBLANK(Table1[[#This Row],[ref_short]]),NA(),_xlfn.XLOOKUP(Table1[[#This Row],[new_ref]],Crossref!E:E,Crossref!AO:AO,Table1[[#This Row],[ref_short]]))</f>
        <v>Saenz et al., 2012</v>
      </c>
      <c r="AD267" t="b">
        <f>NOT(IFERROR(Table1[[#This Row],[ref_short]]=Table1[[#This Row],[new_ref_short]],FALSE))</f>
        <v>0</v>
      </c>
    </row>
    <row r="268" spans="1:30" x14ac:dyDescent="0.3">
      <c r="A268" t="s">
        <v>8</v>
      </c>
      <c r="C268" t="s">
        <v>205</v>
      </c>
      <c r="D268" t="s">
        <v>241</v>
      </c>
      <c r="E268" t="s">
        <v>252</v>
      </c>
      <c r="F268" t="s">
        <v>2431</v>
      </c>
      <c r="G268" t="s">
        <v>255</v>
      </c>
      <c r="H268" t="s">
        <v>262</v>
      </c>
      <c r="I268" t="s">
        <v>2452</v>
      </c>
      <c r="J268" t="s">
        <v>361</v>
      </c>
      <c r="M268" t="s">
        <v>2515</v>
      </c>
      <c r="O268" t="s">
        <v>608</v>
      </c>
      <c r="P268" t="s">
        <v>608</v>
      </c>
      <c r="R268">
        <v>15.3</v>
      </c>
      <c r="S268">
        <v>11.8</v>
      </c>
      <c r="T268">
        <v>19.7</v>
      </c>
      <c r="U268" t="s">
        <v>618</v>
      </c>
      <c r="V268" t="s">
        <v>2450</v>
      </c>
      <c r="W268" t="s">
        <v>2456</v>
      </c>
      <c r="X268" t="s">
        <v>757</v>
      </c>
      <c r="Y268">
        <v>2012</v>
      </c>
      <c r="Z268" t="s">
        <v>2461</v>
      </c>
      <c r="AA268" t="s">
        <v>2430</v>
      </c>
      <c r="AB268" t="str">
        <f>IF(ISBLANK(Table1[[#This Row],[ref]]),NA(),_xlfn.XLOOKUP(Table1[[#This Row],[ref]],Crossref!U:U,Crossref!E:E,_xlfn.XLOOKUP(Table1[[#This Row],[ref_short]],Crossref!AO:AO,Crossref!E:E)))</f>
        <v>10.1371/journal.pone.0045059</v>
      </c>
      <c r="AC268" t="str">
        <f>IF(ISBLANK(Table1[[#This Row],[ref_short]]),NA(),_xlfn.XLOOKUP(Table1[[#This Row],[new_ref]],Crossref!E:E,Crossref!AO:AO,Table1[[#This Row],[ref_short]]))</f>
        <v>Saenz et al., 2012</v>
      </c>
      <c r="AD268" t="b">
        <f>NOT(IFERROR(Table1[[#This Row],[ref_short]]=Table1[[#This Row],[new_ref_short]],FALSE))</f>
        <v>0</v>
      </c>
    </row>
    <row r="269" spans="1:30" x14ac:dyDescent="0.3">
      <c r="A269" t="s">
        <v>8</v>
      </c>
      <c r="C269" t="s">
        <v>205</v>
      </c>
      <c r="D269" t="s">
        <v>2686</v>
      </c>
      <c r="F269" t="s">
        <v>2431</v>
      </c>
      <c r="G269" t="s">
        <v>257</v>
      </c>
      <c r="H269" t="s">
        <v>262</v>
      </c>
      <c r="I269" t="s">
        <v>2657</v>
      </c>
      <c r="J269" t="s">
        <v>361</v>
      </c>
      <c r="R269">
        <v>5.5</v>
      </c>
      <c r="S269">
        <v>3.4</v>
      </c>
      <c r="T269">
        <v>18.3</v>
      </c>
      <c r="U269" t="s">
        <v>617</v>
      </c>
      <c r="V269" t="s">
        <v>2446</v>
      </c>
      <c r="W269" t="s">
        <v>2456</v>
      </c>
      <c r="X269" t="s">
        <v>772</v>
      </c>
      <c r="Y269">
        <v>2011</v>
      </c>
      <c r="Z269" t="s">
        <v>2463</v>
      </c>
      <c r="AA269" t="s">
        <v>2430</v>
      </c>
      <c r="AB269" t="str">
        <f>IF(ISBLANK(Table1[[#This Row],[ref]]),NA(),_xlfn.XLOOKUP(Table1[[#This Row],[ref]],Crossref!U:U,Crossref!E:E,_xlfn.XLOOKUP(Table1[[#This Row],[ref_short]],Crossref!AO:AO,Crossref!E:E)))</f>
        <v>10.1371/journal.pone.0026935</v>
      </c>
      <c r="AC269" t="str">
        <f>IF(ISBLANK(Table1[[#This Row],[ref_short]]),NA(),_xlfn.XLOOKUP(Table1[[#This Row],[new_ref]],Crossref!E:E,Crossref!AO:AO,Table1[[#This Row],[ref_short]]))</f>
        <v>Comin et al., 2011</v>
      </c>
      <c r="AD269" t="b">
        <f>NOT(IFERROR(Table1[[#This Row],[ref_short]]=Table1[[#This Row],[new_ref_short]],FALSE))</f>
        <v>0</v>
      </c>
    </row>
    <row r="270" spans="1:30" x14ac:dyDescent="0.3">
      <c r="A270" t="s">
        <v>8</v>
      </c>
      <c r="C270" t="s">
        <v>205</v>
      </c>
      <c r="D270" t="s">
        <v>2686</v>
      </c>
      <c r="F270" t="s">
        <v>2431</v>
      </c>
      <c r="G270" t="s">
        <v>257</v>
      </c>
      <c r="H270" t="s">
        <v>262</v>
      </c>
      <c r="I270" t="s">
        <v>2657</v>
      </c>
      <c r="J270" t="s">
        <v>361</v>
      </c>
      <c r="R270">
        <v>3.7</v>
      </c>
      <c r="S270">
        <v>2.9</v>
      </c>
      <c r="T270">
        <v>5.4</v>
      </c>
      <c r="U270" t="s">
        <v>617</v>
      </c>
      <c r="V270" t="s">
        <v>2446</v>
      </c>
      <c r="W270" t="s">
        <v>2456</v>
      </c>
      <c r="X270" t="s">
        <v>2464</v>
      </c>
      <c r="Y270">
        <v>2010</v>
      </c>
      <c r="Z270" t="s">
        <v>2463</v>
      </c>
      <c r="AA270" t="s">
        <v>2430</v>
      </c>
      <c r="AB270" t="str">
        <f>IF(ISBLANK(Table1[[#This Row],[ref]]),NA(),_xlfn.XLOOKUP(Table1[[#This Row],[ref]],Crossref!U:U,Crossref!E:E,_xlfn.XLOOKUP(Table1[[#This Row],[ref_short]],Crossref!AO:AO,Crossref!E:E)))</f>
        <v>10.1371/journal.pone.0026935</v>
      </c>
      <c r="AC270" t="str">
        <f>IF(ISBLANK(Table1[[#This Row],[ref_short]]),NA(),_xlfn.XLOOKUP(Table1[[#This Row],[new_ref]],Crossref!E:E,Crossref!AO:AO,Table1[[#This Row],[ref_short]]))</f>
        <v>Comin et al., 2011</v>
      </c>
      <c r="AD270" t="b">
        <f>NOT(IFERROR(Table1[[#This Row],[ref_short]]=Table1[[#This Row],[new_ref_short]],FALSE))</f>
        <v>1</v>
      </c>
    </row>
    <row r="271" spans="1:30" x14ac:dyDescent="0.3">
      <c r="A271" t="s">
        <v>8</v>
      </c>
      <c r="C271" t="s">
        <v>205</v>
      </c>
      <c r="D271" t="s">
        <v>2686</v>
      </c>
      <c r="F271" t="s">
        <v>2431</v>
      </c>
      <c r="G271" t="s">
        <v>257</v>
      </c>
      <c r="H271" t="s">
        <v>262</v>
      </c>
      <c r="I271" t="s">
        <v>2657</v>
      </c>
      <c r="J271" t="s">
        <v>361</v>
      </c>
      <c r="R271">
        <v>5.2</v>
      </c>
      <c r="S271">
        <v>3.4</v>
      </c>
      <c r="T271">
        <v>14.4</v>
      </c>
      <c r="U271" t="s">
        <v>617</v>
      </c>
      <c r="V271" t="s">
        <v>2446</v>
      </c>
      <c r="W271" t="s">
        <v>2456</v>
      </c>
      <c r="X271" t="s">
        <v>2464</v>
      </c>
      <c r="Y271">
        <v>2010</v>
      </c>
      <c r="Z271" t="s">
        <v>2463</v>
      </c>
      <c r="AA271" t="s">
        <v>2430</v>
      </c>
      <c r="AB271" t="str">
        <f>IF(ISBLANK(Table1[[#This Row],[ref]]),NA(),_xlfn.XLOOKUP(Table1[[#This Row],[ref]],Crossref!U:U,Crossref!E:E,_xlfn.XLOOKUP(Table1[[#This Row],[ref_short]],Crossref!AO:AO,Crossref!E:E)))</f>
        <v>10.1371/journal.pone.0026935</v>
      </c>
      <c r="AC271" t="str">
        <f>IF(ISBLANK(Table1[[#This Row],[ref_short]]),NA(),_xlfn.XLOOKUP(Table1[[#This Row],[new_ref]],Crossref!E:E,Crossref!AO:AO,Table1[[#This Row],[ref_short]]))</f>
        <v>Comin et al., 2011</v>
      </c>
      <c r="AD271" t="b">
        <f>NOT(IFERROR(Table1[[#This Row],[ref_short]]=Table1[[#This Row],[new_ref_short]],FALSE))</f>
        <v>1</v>
      </c>
    </row>
    <row r="272" spans="1:30" x14ac:dyDescent="0.3">
      <c r="A272" t="s">
        <v>8</v>
      </c>
      <c r="C272" t="s">
        <v>205</v>
      </c>
      <c r="D272" t="s">
        <v>2686</v>
      </c>
      <c r="F272" t="s">
        <v>2431</v>
      </c>
      <c r="G272" t="s">
        <v>257</v>
      </c>
      <c r="H272" t="s">
        <v>262</v>
      </c>
      <c r="I272" t="s">
        <v>2657</v>
      </c>
      <c r="J272" t="s">
        <v>361</v>
      </c>
      <c r="R272">
        <v>5.7</v>
      </c>
      <c r="S272">
        <v>3.3</v>
      </c>
      <c r="T272">
        <v>20.5</v>
      </c>
      <c r="U272" t="s">
        <v>617</v>
      </c>
      <c r="V272" t="s">
        <v>2446</v>
      </c>
      <c r="W272" t="s">
        <v>2456</v>
      </c>
      <c r="X272" t="s">
        <v>2464</v>
      </c>
      <c r="Y272">
        <v>2010</v>
      </c>
      <c r="Z272" t="s">
        <v>2463</v>
      </c>
      <c r="AA272" t="s">
        <v>2430</v>
      </c>
      <c r="AB272" t="str">
        <f>IF(ISBLANK(Table1[[#This Row],[ref]]),NA(),_xlfn.XLOOKUP(Table1[[#This Row],[ref]],Crossref!U:U,Crossref!E:E,_xlfn.XLOOKUP(Table1[[#This Row],[ref_short]],Crossref!AO:AO,Crossref!E:E)))</f>
        <v>10.1371/journal.pone.0026935</v>
      </c>
      <c r="AC272" t="str">
        <f>IF(ISBLANK(Table1[[#This Row],[ref_short]]),NA(),_xlfn.XLOOKUP(Table1[[#This Row],[new_ref]],Crossref!E:E,Crossref!AO:AO,Table1[[#This Row],[ref_short]]))</f>
        <v>Comin et al., 2011</v>
      </c>
      <c r="AD272" t="b">
        <f>NOT(IFERROR(Table1[[#This Row],[ref_short]]=Table1[[#This Row],[new_ref_short]],FALSE))</f>
        <v>1</v>
      </c>
    </row>
    <row r="273" spans="1:30" x14ac:dyDescent="0.3">
      <c r="A273" t="s">
        <v>8</v>
      </c>
      <c r="C273" t="s">
        <v>205</v>
      </c>
      <c r="D273" t="s">
        <v>2686</v>
      </c>
      <c r="F273" t="s">
        <v>2431</v>
      </c>
      <c r="G273" t="s">
        <v>257</v>
      </c>
      <c r="H273" t="s">
        <v>262</v>
      </c>
      <c r="I273" t="s">
        <v>2657</v>
      </c>
      <c r="J273" t="s">
        <v>361</v>
      </c>
      <c r="R273">
        <v>4.2</v>
      </c>
      <c r="S273">
        <v>3.1</v>
      </c>
      <c r="T273">
        <v>7.4</v>
      </c>
      <c r="U273" t="s">
        <v>617</v>
      </c>
      <c r="V273" t="s">
        <v>2446</v>
      </c>
      <c r="W273" t="s">
        <v>2456</v>
      </c>
      <c r="X273" t="s">
        <v>2464</v>
      </c>
      <c r="Y273">
        <v>2010</v>
      </c>
      <c r="Z273" t="s">
        <v>2463</v>
      </c>
      <c r="AA273" t="s">
        <v>2430</v>
      </c>
      <c r="AB273" t="str">
        <f>IF(ISBLANK(Table1[[#This Row],[ref]]),NA(),_xlfn.XLOOKUP(Table1[[#This Row],[ref]],Crossref!U:U,Crossref!E:E,_xlfn.XLOOKUP(Table1[[#This Row],[ref_short]],Crossref!AO:AO,Crossref!E:E)))</f>
        <v>10.1371/journal.pone.0026935</v>
      </c>
      <c r="AC273" t="str">
        <f>IF(ISBLANK(Table1[[#This Row],[ref_short]]),NA(),_xlfn.XLOOKUP(Table1[[#This Row],[new_ref]],Crossref!E:E,Crossref!AO:AO,Table1[[#This Row],[ref_short]]))</f>
        <v>Comin et al., 2011</v>
      </c>
      <c r="AD273" t="b">
        <f>NOT(IFERROR(Table1[[#This Row],[ref_short]]=Table1[[#This Row],[new_ref_short]],FALSE))</f>
        <v>1</v>
      </c>
    </row>
    <row r="274" spans="1:30" x14ac:dyDescent="0.3">
      <c r="A274" t="s">
        <v>8</v>
      </c>
      <c r="C274" t="s">
        <v>205</v>
      </c>
      <c r="D274" t="s">
        <v>2686</v>
      </c>
      <c r="F274" t="s">
        <v>2431</v>
      </c>
      <c r="G274" t="s">
        <v>257</v>
      </c>
      <c r="H274" t="s">
        <v>262</v>
      </c>
      <c r="I274" t="s">
        <v>2657</v>
      </c>
      <c r="J274" t="s">
        <v>361</v>
      </c>
      <c r="R274">
        <v>6.6</v>
      </c>
      <c r="S274">
        <v>3.7</v>
      </c>
      <c r="T274">
        <v>18.7</v>
      </c>
      <c r="U274" t="s">
        <v>617</v>
      </c>
      <c r="V274" t="s">
        <v>2446</v>
      </c>
      <c r="W274" t="s">
        <v>2456</v>
      </c>
      <c r="X274" t="s">
        <v>2464</v>
      </c>
      <c r="Y274">
        <v>2010</v>
      </c>
      <c r="Z274" t="s">
        <v>2463</v>
      </c>
      <c r="AA274" t="s">
        <v>2430</v>
      </c>
      <c r="AB274" t="str">
        <f>IF(ISBLANK(Table1[[#This Row],[ref]]),NA(),_xlfn.XLOOKUP(Table1[[#This Row],[ref]],Crossref!U:U,Crossref!E:E,_xlfn.XLOOKUP(Table1[[#This Row],[ref_short]],Crossref!AO:AO,Crossref!E:E)))</f>
        <v>10.1371/journal.pone.0026935</v>
      </c>
      <c r="AC274" t="str">
        <f>IF(ISBLANK(Table1[[#This Row],[ref_short]]),NA(),_xlfn.XLOOKUP(Table1[[#This Row],[new_ref]],Crossref!E:E,Crossref!AO:AO,Table1[[#This Row],[ref_short]]))</f>
        <v>Comin et al., 2011</v>
      </c>
      <c r="AD274" t="b">
        <f>NOT(IFERROR(Table1[[#This Row],[ref_short]]=Table1[[#This Row],[new_ref_short]],FALSE))</f>
        <v>1</v>
      </c>
    </row>
    <row r="275" spans="1:30" x14ac:dyDescent="0.3">
      <c r="A275" t="s">
        <v>8</v>
      </c>
      <c r="C275" t="s">
        <v>205</v>
      </c>
      <c r="D275" t="s">
        <v>2686</v>
      </c>
      <c r="F275" t="s">
        <v>2431</v>
      </c>
      <c r="G275" t="s">
        <v>257</v>
      </c>
      <c r="H275" t="s">
        <v>262</v>
      </c>
      <c r="I275" t="s">
        <v>2657</v>
      </c>
      <c r="J275" t="s">
        <v>361</v>
      </c>
      <c r="R275">
        <v>7</v>
      </c>
      <c r="S275">
        <v>3.6</v>
      </c>
      <c r="T275">
        <v>21.8</v>
      </c>
      <c r="U275" t="s">
        <v>617</v>
      </c>
      <c r="V275" t="s">
        <v>2446</v>
      </c>
      <c r="W275" t="s">
        <v>2456</v>
      </c>
      <c r="X275" t="s">
        <v>2464</v>
      </c>
      <c r="Y275">
        <v>2010</v>
      </c>
      <c r="Z275" t="s">
        <v>2463</v>
      </c>
      <c r="AA275" t="s">
        <v>2430</v>
      </c>
      <c r="AB275" t="str">
        <f>IF(ISBLANK(Table1[[#This Row],[ref]]),NA(),_xlfn.XLOOKUP(Table1[[#This Row],[ref]],Crossref!U:U,Crossref!E:E,_xlfn.XLOOKUP(Table1[[#This Row],[ref_short]],Crossref!AO:AO,Crossref!E:E)))</f>
        <v>10.1371/journal.pone.0026935</v>
      </c>
      <c r="AC275" t="str">
        <f>IF(ISBLANK(Table1[[#This Row],[ref_short]]),NA(),_xlfn.XLOOKUP(Table1[[#This Row],[new_ref]],Crossref!E:E,Crossref!AO:AO,Table1[[#This Row],[ref_short]]))</f>
        <v>Comin et al., 2011</v>
      </c>
      <c r="AD275" t="b">
        <f>NOT(IFERROR(Table1[[#This Row],[ref_short]]=Table1[[#This Row],[new_ref_short]],FALSE))</f>
        <v>1</v>
      </c>
    </row>
    <row r="276" spans="1:30" x14ac:dyDescent="0.3">
      <c r="A276" t="s">
        <v>8</v>
      </c>
      <c r="C276" t="s">
        <v>205</v>
      </c>
      <c r="D276" t="s">
        <v>2682</v>
      </c>
      <c r="F276" t="s">
        <v>2465</v>
      </c>
      <c r="G276" t="s">
        <v>257</v>
      </c>
      <c r="H276" t="s">
        <v>262</v>
      </c>
      <c r="I276" t="s">
        <v>2444</v>
      </c>
      <c r="J276" t="s">
        <v>362</v>
      </c>
      <c r="R276">
        <v>2.14</v>
      </c>
      <c r="U276" t="s">
        <v>618</v>
      </c>
      <c r="V276" t="s">
        <v>2468</v>
      </c>
      <c r="W276" t="s">
        <v>2482</v>
      </c>
      <c r="X276" t="s">
        <v>769</v>
      </c>
      <c r="Y276">
        <v>2009</v>
      </c>
      <c r="Z276" t="s">
        <v>2466</v>
      </c>
      <c r="AA276" t="s">
        <v>2430</v>
      </c>
      <c r="AB276" t="str">
        <f>IF(ISBLANK(Table1[[#This Row],[ref]]),NA(),_xlfn.XLOOKUP(Table1[[#This Row],[ref]],Crossref!U:U,Crossref!E:E,_xlfn.XLOOKUP(Table1[[#This Row],[ref_short]],Crossref!AO:AO,Crossref!E:E)))</f>
        <v>10.1017/s0950268808000885</v>
      </c>
      <c r="AC276" t="str">
        <f>IF(ISBLANK(Table1[[#This Row],[ref_short]]),NA(),_xlfn.XLOOKUP(Table1[[#This Row],[new_ref]],Crossref!E:E,Crossref!AO:AO,Table1[[#This Row],[ref_short]]))</f>
        <v>WARD et al., 2008</v>
      </c>
      <c r="AD276" t="b">
        <f>NOT(IFERROR(Table1[[#This Row],[ref_short]]=Table1[[#This Row],[new_ref_short]],FALSE))</f>
        <v>1</v>
      </c>
    </row>
    <row r="277" spans="1:30" x14ac:dyDescent="0.3">
      <c r="A277" t="s">
        <v>8</v>
      </c>
      <c r="C277" t="s">
        <v>205</v>
      </c>
      <c r="D277" t="s">
        <v>2682</v>
      </c>
      <c r="F277" t="s">
        <v>2465</v>
      </c>
      <c r="G277" t="s">
        <v>257</v>
      </c>
      <c r="H277" t="s">
        <v>262</v>
      </c>
      <c r="I277" t="s">
        <v>2444</v>
      </c>
      <c r="J277" t="s">
        <v>362</v>
      </c>
      <c r="R277">
        <v>1.95</v>
      </c>
      <c r="U277" t="s">
        <v>618</v>
      </c>
      <c r="V277" t="s">
        <v>2468</v>
      </c>
      <c r="W277" t="s">
        <v>2482</v>
      </c>
      <c r="X277" t="s">
        <v>769</v>
      </c>
      <c r="Y277">
        <v>2009</v>
      </c>
      <c r="Z277" t="s">
        <v>2466</v>
      </c>
      <c r="AA277" t="s">
        <v>2430</v>
      </c>
      <c r="AB277" t="str">
        <f>IF(ISBLANK(Table1[[#This Row],[ref]]),NA(),_xlfn.XLOOKUP(Table1[[#This Row],[ref]],Crossref!U:U,Crossref!E:E,_xlfn.XLOOKUP(Table1[[#This Row],[ref_short]],Crossref!AO:AO,Crossref!E:E)))</f>
        <v>10.1017/s0950268808000885</v>
      </c>
      <c r="AC277" t="str">
        <f>IF(ISBLANK(Table1[[#This Row],[ref_short]]),NA(),_xlfn.XLOOKUP(Table1[[#This Row],[new_ref]],Crossref!E:E,Crossref!AO:AO,Table1[[#This Row],[ref_short]]))</f>
        <v>WARD et al., 2008</v>
      </c>
      <c r="AD277" t="b">
        <f>NOT(IFERROR(Table1[[#This Row],[ref_short]]=Table1[[#This Row],[new_ref_short]],FALSE))</f>
        <v>1</v>
      </c>
    </row>
    <row r="278" spans="1:30" x14ac:dyDescent="0.3">
      <c r="A278" t="s">
        <v>8</v>
      </c>
      <c r="C278" t="s">
        <v>205</v>
      </c>
      <c r="D278" t="s">
        <v>2680</v>
      </c>
      <c r="F278" t="s">
        <v>2465</v>
      </c>
      <c r="G278" t="s">
        <v>257</v>
      </c>
      <c r="H278" t="s">
        <v>262</v>
      </c>
      <c r="I278" t="s">
        <v>2444</v>
      </c>
      <c r="J278" t="s">
        <v>362</v>
      </c>
      <c r="R278">
        <v>2.21</v>
      </c>
      <c r="U278" t="s">
        <v>618</v>
      </c>
      <c r="V278" t="s">
        <v>2468</v>
      </c>
      <c r="W278" t="s">
        <v>2482</v>
      </c>
      <c r="X278" t="s">
        <v>769</v>
      </c>
      <c r="Y278">
        <v>2009</v>
      </c>
      <c r="Z278" t="s">
        <v>2466</v>
      </c>
      <c r="AA278" t="s">
        <v>2430</v>
      </c>
      <c r="AB278" t="str">
        <f>IF(ISBLANK(Table1[[#This Row],[ref]]),NA(),_xlfn.XLOOKUP(Table1[[#This Row],[ref]],Crossref!U:U,Crossref!E:E,_xlfn.XLOOKUP(Table1[[#This Row],[ref_short]],Crossref!AO:AO,Crossref!E:E)))</f>
        <v>10.1017/s0950268808000885</v>
      </c>
      <c r="AC278" t="str">
        <f>IF(ISBLANK(Table1[[#This Row],[ref_short]]),NA(),_xlfn.XLOOKUP(Table1[[#This Row],[new_ref]],Crossref!E:E,Crossref!AO:AO,Table1[[#This Row],[ref_short]]))</f>
        <v>WARD et al., 2008</v>
      </c>
      <c r="AD278" t="b">
        <f>NOT(IFERROR(Table1[[#This Row],[ref_short]]=Table1[[#This Row],[new_ref_short]],FALSE))</f>
        <v>1</v>
      </c>
    </row>
    <row r="279" spans="1:30" x14ac:dyDescent="0.3">
      <c r="A279" t="s">
        <v>8</v>
      </c>
      <c r="C279" t="s">
        <v>205</v>
      </c>
      <c r="D279" t="s">
        <v>241</v>
      </c>
      <c r="E279" t="s">
        <v>252</v>
      </c>
      <c r="F279" t="s">
        <v>2465</v>
      </c>
      <c r="G279" t="s">
        <v>257</v>
      </c>
      <c r="H279" t="s">
        <v>262</v>
      </c>
      <c r="I279" t="s">
        <v>2444</v>
      </c>
      <c r="J279" t="s">
        <v>362</v>
      </c>
      <c r="R279">
        <v>2.68</v>
      </c>
      <c r="U279" t="s">
        <v>618</v>
      </c>
      <c r="V279" t="s">
        <v>2468</v>
      </c>
      <c r="W279" t="s">
        <v>2482</v>
      </c>
      <c r="X279" t="s">
        <v>769</v>
      </c>
      <c r="Y279">
        <v>2009</v>
      </c>
      <c r="Z279" t="s">
        <v>2466</v>
      </c>
      <c r="AA279" t="s">
        <v>2430</v>
      </c>
      <c r="AB279" t="str">
        <f>IF(ISBLANK(Table1[[#This Row],[ref]]),NA(),_xlfn.XLOOKUP(Table1[[#This Row],[ref]],Crossref!U:U,Crossref!E:E,_xlfn.XLOOKUP(Table1[[#This Row],[ref_short]],Crossref!AO:AO,Crossref!E:E)))</f>
        <v>10.1017/s0950268808000885</v>
      </c>
      <c r="AC279" t="str">
        <f>IF(ISBLANK(Table1[[#This Row],[ref_short]]),NA(),_xlfn.XLOOKUP(Table1[[#This Row],[new_ref]],Crossref!E:E,Crossref!AO:AO,Table1[[#This Row],[ref_short]]))</f>
        <v>WARD et al., 2008</v>
      </c>
      <c r="AD279" t="b">
        <f>NOT(IFERROR(Table1[[#This Row],[ref_short]]=Table1[[#This Row],[new_ref_short]],FALSE))</f>
        <v>1</v>
      </c>
    </row>
    <row r="280" spans="1:30" x14ac:dyDescent="0.3">
      <c r="A280" t="s">
        <v>8</v>
      </c>
      <c r="C280" t="s">
        <v>205</v>
      </c>
      <c r="D280" t="s">
        <v>2677</v>
      </c>
      <c r="F280" t="s">
        <v>2437</v>
      </c>
      <c r="G280" t="s">
        <v>257</v>
      </c>
      <c r="H280" t="s">
        <v>262</v>
      </c>
      <c r="I280" t="s">
        <v>2470</v>
      </c>
      <c r="J280" t="s">
        <v>362</v>
      </c>
      <c r="R280">
        <v>1.9</v>
      </c>
      <c r="S280">
        <v>1.2</v>
      </c>
      <c r="T280">
        <v>2.7</v>
      </c>
      <c r="U280" t="s">
        <v>618</v>
      </c>
      <c r="V280" t="s">
        <v>2450</v>
      </c>
      <c r="W280" t="s">
        <v>2456</v>
      </c>
      <c r="X280" t="s">
        <v>773</v>
      </c>
      <c r="Y280">
        <v>2007</v>
      </c>
      <c r="Z280" t="s">
        <v>2471</v>
      </c>
      <c r="AA280" t="s">
        <v>2430</v>
      </c>
      <c r="AB280" t="str">
        <f>IF(ISBLANK(Table1[[#This Row],[ref]]),NA(),_xlfn.XLOOKUP(Table1[[#This Row],[ref]],Crossref!U:U,Crossref!E:E,_xlfn.XLOOKUP(Table1[[#This Row],[ref_short]],Crossref!AO:AO,Crossref!E:E)))</f>
        <v>10.1371/journal.pone.0000349</v>
      </c>
      <c r="AC280" t="str">
        <f>IF(ISBLANK(Table1[[#This Row],[ref_short]]),NA(),_xlfn.XLOOKUP(Table1[[#This Row],[new_ref]],Crossref!E:E,Crossref!AO:AO,Table1[[#This Row],[ref_short]]))</f>
        <v>Garske et al., 2007</v>
      </c>
      <c r="AD280" t="b">
        <f>NOT(IFERROR(Table1[[#This Row],[ref_short]]=Table1[[#This Row],[new_ref_short]],FALSE))</f>
        <v>0</v>
      </c>
    </row>
    <row r="281" spans="1:30" x14ac:dyDescent="0.3">
      <c r="A281" t="s">
        <v>8</v>
      </c>
      <c r="C281" t="s">
        <v>205</v>
      </c>
      <c r="D281" t="s">
        <v>2677</v>
      </c>
      <c r="F281" t="s">
        <v>2437</v>
      </c>
      <c r="G281" t="s">
        <v>257</v>
      </c>
      <c r="H281" t="s">
        <v>262</v>
      </c>
      <c r="I281" t="s">
        <v>2472</v>
      </c>
      <c r="J281" t="s">
        <v>362</v>
      </c>
      <c r="R281">
        <v>1.1000000000000001</v>
      </c>
      <c r="S281">
        <v>0.9</v>
      </c>
      <c r="T281">
        <v>1.5</v>
      </c>
      <c r="U281" t="s">
        <v>618</v>
      </c>
      <c r="V281" t="s">
        <v>2450</v>
      </c>
      <c r="W281" t="s">
        <v>2456</v>
      </c>
      <c r="X281" t="s">
        <v>773</v>
      </c>
      <c r="Y281">
        <v>2007</v>
      </c>
      <c r="Z281" t="s">
        <v>2471</v>
      </c>
      <c r="AA281" t="s">
        <v>2430</v>
      </c>
      <c r="AB281" t="str">
        <f>IF(ISBLANK(Table1[[#This Row],[ref]]),NA(),_xlfn.XLOOKUP(Table1[[#This Row],[ref]],Crossref!U:U,Crossref!E:E,_xlfn.XLOOKUP(Table1[[#This Row],[ref_short]],Crossref!AO:AO,Crossref!E:E)))</f>
        <v>10.1371/journal.pone.0000349</v>
      </c>
      <c r="AC281" t="str">
        <f>IF(ISBLANK(Table1[[#This Row],[ref_short]]),NA(),_xlfn.XLOOKUP(Table1[[#This Row],[new_ref]],Crossref!E:E,Crossref!AO:AO,Table1[[#This Row],[ref_short]]))</f>
        <v>Garske et al., 2007</v>
      </c>
      <c r="AD281" t="b">
        <f>NOT(IFERROR(Table1[[#This Row],[ref_short]]=Table1[[#This Row],[new_ref_short]],FALSE))</f>
        <v>0</v>
      </c>
    </row>
    <row r="282" spans="1:30" x14ac:dyDescent="0.3">
      <c r="A282" t="s">
        <v>8</v>
      </c>
      <c r="C282" t="s">
        <v>205</v>
      </c>
      <c r="D282" t="s">
        <v>2677</v>
      </c>
      <c r="F282" t="s">
        <v>2437</v>
      </c>
      <c r="G282" t="s">
        <v>257</v>
      </c>
      <c r="H282" t="s">
        <v>262</v>
      </c>
      <c r="I282" t="s">
        <v>2472</v>
      </c>
      <c r="J282" t="s">
        <v>362</v>
      </c>
      <c r="R282">
        <v>1.9</v>
      </c>
      <c r="S282">
        <v>1</v>
      </c>
      <c r="T282">
        <v>3</v>
      </c>
      <c r="U282" t="s">
        <v>618</v>
      </c>
      <c r="V282" t="s">
        <v>2450</v>
      </c>
      <c r="W282" t="s">
        <v>2456</v>
      </c>
      <c r="X282" t="s">
        <v>773</v>
      </c>
      <c r="Y282">
        <v>2007</v>
      </c>
      <c r="Z282" t="s">
        <v>2471</v>
      </c>
      <c r="AA282" t="s">
        <v>2430</v>
      </c>
      <c r="AB282" t="str">
        <f>IF(ISBLANK(Table1[[#This Row],[ref]]),NA(),_xlfn.XLOOKUP(Table1[[#This Row],[ref]],Crossref!U:U,Crossref!E:E,_xlfn.XLOOKUP(Table1[[#This Row],[ref_short]],Crossref!AO:AO,Crossref!E:E)))</f>
        <v>10.1371/journal.pone.0000349</v>
      </c>
      <c r="AC282" t="str">
        <f>IF(ISBLANK(Table1[[#This Row],[ref_short]]),NA(),_xlfn.XLOOKUP(Table1[[#This Row],[new_ref]],Crossref!E:E,Crossref!AO:AO,Table1[[#This Row],[ref_short]]))</f>
        <v>Garske et al., 2007</v>
      </c>
      <c r="AD282" t="b">
        <f>NOT(IFERROR(Table1[[#This Row],[ref_short]]=Table1[[#This Row],[new_ref_short]],FALSE))</f>
        <v>0</v>
      </c>
    </row>
    <row r="283" spans="1:30" x14ac:dyDescent="0.3">
      <c r="A283" t="s">
        <v>8</v>
      </c>
      <c r="C283" t="s">
        <v>205</v>
      </c>
      <c r="D283" t="s">
        <v>2677</v>
      </c>
      <c r="F283" t="s">
        <v>2437</v>
      </c>
      <c r="G283" t="s">
        <v>257</v>
      </c>
      <c r="H283" t="s">
        <v>262</v>
      </c>
      <c r="I283" t="s">
        <v>2473</v>
      </c>
      <c r="J283" t="s">
        <v>362</v>
      </c>
      <c r="R283">
        <v>2.4</v>
      </c>
      <c r="S283">
        <v>1.4</v>
      </c>
      <c r="T283">
        <v>3.6</v>
      </c>
      <c r="U283" t="s">
        <v>618</v>
      </c>
      <c r="V283" t="s">
        <v>2450</v>
      </c>
      <c r="W283" t="s">
        <v>2456</v>
      </c>
      <c r="X283" t="s">
        <v>773</v>
      </c>
      <c r="Y283">
        <v>2007</v>
      </c>
      <c r="Z283" t="s">
        <v>2471</v>
      </c>
      <c r="AA283" t="s">
        <v>2430</v>
      </c>
      <c r="AB283" t="str">
        <f>IF(ISBLANK(Table1[[#This Row],[ref]]),NA(),_xlfn.XLOOKUP(Table1[[#This Row],[ref]],Crossref!U:U,Crossref!E:E,_xlfn.XLOOKUP(Table1[[#This Row],[ref_short]],Crossref!AO:AO,Crossref!E:E)))</f>
        <v>10.1371/journal.pone.0000349</v>
      </c>
      <c r="AC283" t="str">
        <f>IF(ISBLANK(Table1[[#This Row],[ref_short]]),NA(),_xlfn.XLOOKUP(Table1[[#This Row],[new_ref]],Crossref!E:E,Crossref!AO:AO,Table1[[#This Row],[ref_short]]))</f>
        <v>Garske et al., 2007</v>
      </c>
      <c r="AD283" t="b">
        <f>NOT(IFERROR(Table1[[#This Row],[ref_short]]=Table1[[#This Row],[new_ref_short]],FALSE))</f>
        <v>0</v>
      </c>
    </row>
    <row r="284" spans="1:30" x14ac:dyDescent="0.3">
      <c r="A284" t="s">
        <v>8</v>
      </c>
      <c r="C284" t="s">
        <v>205</v>
      </c>
      <c r="D284" t="s">
        <v>241</v>
      </c>
      <c r="E284" t="s">
        <v>252</v>
      </c>
      <c r="F284" t="s">
        <v>2431</v>
      </c>
      <c r="G284" t="s">
        <v>257</v>
      </c>
      <c r="H284" t="s">
        <v>262</v>
      </c>
      <c r="I284" t="s">
        <v>2472</v>
      </c>
      <c r="J284" t="s">
        <v>2608</v>
      </c>
      <c r="K284" t="s">
        <v>2662</v>
      </c>
      <c r="R284">
        <v>18</v>
      </c>
      <c r="U284" t="s">
        <v>618</v>
      </c>
      <c r="V284" t="s">
        <v>2468</v>
      </c>
      <c r="W284" t="s">
        <v>2456</v>
      </c>
      <c r="X284" t="s">
        <v>2474</v>
      </c>
      <c r="Y284">
        <v>2009</v>
      </c>
      <c r="Z284" t="s">
        <v>2475</v>
      </c>
      <c r="AA284" t="s">
        <v>2430</v>
      </c>
      <c r="AB284" t="str">
        <f>IF(ISBLANK(Table1[[#This Row],[ref]]),NA(),_xlfn.XLOOKUP(Table1[[#This Row],[ref]],Crossref!U:U,Crossref!E:E,_xlfn.XLOOKUP(Table1[[#This Row],[ref_short]],Crossref!AO:AO,Crossref!E:E)))</f>
        <v>10.1016/j.prevetmed.2008.12.003</v>
      </c>
      <c r="AC284" t="str">
        <f>IF(ISBLANK(Table1[[#This Row],[ref_short]]),NA(),_xlfn.XLOOKUP(Table1[[#This Row],[new_ref]],Crossref!E:E,Crossref!AO:AO,Table1[[#This Row],[ref_short]]))</f>
        <v>Bos et al., 2009</v>
      </c>
      <c r="AD284" t="b">
        <f>NOT(IFERROR(Table1[[#This Row],[ref_short]]=Table1[[#This Row],[new_ref_short]],FALSE))</f>
        <v>0</v>
      </c>
    </row>
    <row r="285" spans="1:30" x14ac:dyDescent="0.3">
      <c r="A285" t="s">
        <v>8</v>
      </c>
      <c r="C285" t="s">
        <v>205</v>
      </c>
      <c r="D285" t="s">
        <v>241</v>
      </c>
      <c r="E285" t="s">
        <v>252</v>
      </c>
      <c r="F285" t="s">
        <v>2431</v>
      </c>
      <c r="G285" t="s">
        <v>255</v>
      </c>
      <c r="H285" t="s">
        <v>262</v>
      </c>
      <c r="I285" t="s">
        <v>2476</v>
      </c>
      <c r="J285" t="s">
        <v>361</v>
      </c>
      <c r="M285" t="s">
        <v>2517</v>
      </c>
      <c r="O285" t="s">
        <v>608</v>
      </c>
      <c r="P285" t="s">
        <v>608</v>
      </c>
      <c r="R285">
        <v>7.8</v>
      </c>
      <c r="U285" t="s">
        <v>618</v>
      </c>
      <c r="V285" t="s">
        <v>2468</v>
      </c>
      <c r="W285" t="s">
        <v>2456</v>
      </c>
      <c r="X285" t="s">
        <v>2477</v>
      </c>
      <c r="Y285">
        <v>2008</v>
      </c>
      <c r="Z285" t="s">
        <v>2478</v>
      </c>
      <c r="AA285" t="s">
        <v>2430</v>
      </c>
      <c r="AB285" t="str">
        <f>IF(ISBLANK(Table1[[#This Row],[ref]]),NA(),_xlfn.XLOOKUP(Table1[[#This Row],[ref]],Crossref!U:U,Crossref!E:E,_xlfn.XLOOKUP(Table1[[#This Row],[ref_short]],Crossref!AO:AO,Crossref!E:E)))</f>
        <v>10.1016/j.vaccine.2008.09.022</v>
      </c>
      <c r="AC285" t="str">
        <f>IF(ISBLANK(Table1[[#This Row],[ref_short]]),NA(),_xlfn.XLOOKUP(Table1[[#This Row],[new_ref]],Crossref!E:E,Crossref!AO:AO,Table1[[#This Row],[ref_short]]))</f>
        <v>Bos et al., 2008</v>
      </c>
      <c r="AD285" t="b">
        <f>NOT(IFERROR(Table1[[#This Row],[ref_short]]=Table1[[#This Row],[new_ref_short]],FALSE))</f>
        <v>0</v>
      </c>
    </row>
    <row r="286" spans="1:30" x14ac:dyDescent="0.3">
      <c r="A286" t="s">
        <v>8</v>
      </c>
      <c r="C286" t="s">
        <v>205</v>
      </c>
      <c r="D286" t="s">
        <v>241</v>
      </c>
      <c r="E286" t="s">
        <v>252</v>
      </c>
      <c r="F286" t="s">
        <v>2431</v>
      </c>
      <c r="G286" t="s">
        <v>257</v>
      </c>
      <c r="H286" t="s">
        <v>262</v>
      </c>
      <c r="I286" t="s">
        <v>2470</v>
      </c>
      <c r="J286" t="s">
        <v>361</v>
      </c>
      <c r="R286">
        <v>2.9</v>
      </c>
      <c r="U286" t="s">
        <v>618</v>
      </c>
      <c r="V286" t="s">
        <v>2468</v>
      </c>
      <c r="W286" t="s">
        <v>2456</v>
      </c>
      <c r="X286" t="s">
        <v>2480</v>
      </c>
      <c r="Y286">
        <v>2010</v>
      </c>
      <c r="Z286" t="s">
        <v>2481</v>
      </c>
      <c r="AA286" t="s">
        <v>2430</v>
      </c>
      <c r="AB286" t="str">
        <f>IF(ISBLANK(Table1[[#This Row],[ref]]),NA(),_xlfn.XLOOKUP(Table1[[#This Row],[ref]],Crossref!U:U,Crossref!E:E,_xlfn.XLOOKUP(Table1[[#This Row],[ref_short]],Crossref!AO:AO,Crossref!E:E)))</f>
        <v>10.1016/j.prevetmed.2010.04.006</v>
      </c>
      <c r="AC286" t="str">
        <f>IF(ISBLANK(Table1[[#This Row],[ref_short]]),NA(),_xlfn.XLOOKUP(Table1[[#This Row],[new_ref]],Crossref!E:E,Crossref!AO:AO,Table1[[#This Row],[ref_short]]))</f>
        <v>Bos et al., 2010</v>
      </c>
      <c r="AD286" t="b">
        <f>NOT(IFERROR(Table1[[#This Row],[ref_short]]=Table1[[#This Row],[new_ref_short]],FALSE))</f>
        <v>0</v>
      </c>
    </row>
    <row r="287" spans="1:30" x14ac:dyDescent="0.3">
      <c r="A287" t="s">
        <v>8</v>
      </c>
      <c r="C287" t="s">
        <v>205</v>
      </c>
      <c r="D287" t="s">
        <v>241</v>
      </c>
      <c r="E287" t="s">
        <v>252</v>
      </c>
      <c r="F287" t="s">
        <v>2431</v>
      </c>
      <c r="G287" t="s">
        <v>257</v>
      </c>
      <c r="H287" t="s">
        <v>262</v>
      </c>
      <c r="I287" t="s">
        <v>2470</v>
      </c>
      <c r="J287" t="s">
        <v>364</v>
      </c>
      <c r="K287" t="s">
        <v>2479</v>
      </c>
      <c r="R287">
        <v>2.4</v>
      </c>
      <c r="U287" t="s">
        <v>618</v>
      </c>
      <c r="V287" t="s">
        <v>2468</v>
      </c>
      <c r="W287" t="s">
        <v>2456</v>
      </c>
      <c r="X287" t="s">
        <v>2480</v>
      </c>
      <c r="Y287">
        <v>2010</v>
      </c>
      <c r="Z287" t="s">
        <v>2481</v>
      </c>
      <c r="AA287" t="s">
        <v>2430</v>
      </c>
      <c r="AB287" t="str">
        <f>IF(ISBLANK(Table1[[#This Row],[ref]]),NA(),_xlfn.XLOOKUP(Table1[[#This Row],[ref]],Crossref!U:U,Crossref!E:E,_xlfn.XLOOKUP(Table1[[#This Row],[ref_short]],Crossref!AO:AO,Crossref!E:E)))</f>
        <v>10.1016/j.prevetmed.2010.04.006</v>
      </c>
      <c r="AC287" t="str">
        <f>IF(ISBLANK(Table1[[#This Row],[ref_short]]),NA(),_xlfn.XLOOKUP(Table1[[#This Row],[new_ref]],Crossref!E:E,Crossref!AO:AO,Table1[[#This Row],[ref_short]]))</f>
        <v>Bos et al., 2010</v>
      </c>
      <c r="AD287" t="b">
        <f>NOT(IFERROR(Table1[[#This Row],[ref_short]]=Table1[[#This Row],[new_ref_short]],FALSE))</f>
        <v>0</v>
      </c>
    </row>
    <row r="288" spans="1:30" x14ac:dyDescent="0.3">
      <c r="A288" t="s">
        <v>8</v>
      </c>
      <c r="C288" t="s">
        <v>205</v>
      </c>
      <c r="D288" t="s">
        <v>2679</v>
      </c>
      <c r="F288" t="s">
        <v>2533</v>
      </c>
      <c r="G288" t="s">
        <v>257</v>
      </c>
      <c r="H288" t="s">
        <v>262</v>
      </c>
      <c r="I288" t="s">
        <v>2444</v>
      </c>
      <c r="J288" t="s">
        <v>362</v>
      </c>
      <c r="R288">
        <v>1.27</v>
      </c>
      <c r="S288">
        <v>1.18</v>
      </c>
      <c r="T288">
        <v>1.36</v>
      </c>
      <c r="U288" t="s">
        <v>618</v>
      </c>
      <c r="V288" t="s">
        <v>619</v>
      </c>
      <c r="W288" t="s">
        <v>2456</v>
      </c>
      <c r="X288" t="s">
        <v>758</v>
      </c>
      <c r="Y288">
        <v>2012</v>
      </c>
      <c r="Z288" t="s">
        <v>2483</v>
      </c>
      <c r="AA288" t="s">
        <v>2430</v>
      </c>
      <c r="AB288" t="str">
        <f>IF(ISBLANK(Table1[[#This Row],[ref]]),NA(),_xlfn.XLOOKUP(Table1[[#This Row],[ref]],Crossref!U:U,Crossref!E:E,_xlfn.XLOOKUP(Table1[[#This Row],[ref_short]],Crossref!AO:AO,Crossref!E:E)))</f>
        <v>10.1016/j.prevetmed.2012.01.021</v>
      </c>
      <c r="AC288" t="str">
        <f>IF(ISBLANK(Table1[[#This Row],[ref_short]]),NA(),_xlfn.XLOOKUP(Table1[[#This Row],[new_ref]],Crossref!E:E,Crossref!AO:AO,Table1[[#This Row],[ref_short]]))</f>
        <v>Marquetoux et al., 2012</v>
      </c>
      <c r="AD288" t="b">
        <f>NOT(IFERROR(Table1[[#This Row],[ref_short]]=Table1[[#This Row],[new_ref_short]],FALSE))</f>
        <v>0</v>
      </c>
    </row>
    <row r="289" spans="1:30" x14ac:dyDescent="0.3">
      <c r="A289" t="s">
        <v>8</v>
      </c>
      <c r="C289" t="s">
        <v>205</v>
      </c>
      <c r="D289" t="s">
        <v>2679</v>
      </c>
      <c r="F289" t="s">
        <v>2533</v>
      </c>
      <c r="G289" t="s">
        <v>257</v>
      </c>
      <c r="H289" t="s">
        <v>262</v>
      </c>
      <c r="I289" t="s">
        <v>2444</v>
      </c>
      <c r="J289" t="s">
        <v>362</v>
      </c>
      <c r="R289">
        <v>1.31</v>
      </c>
      <c r="S289">
        <v>1.23</v>
      </c>
      <c r="T289">
        <v>1.39</v>
      </c>
      <c r="U289" t="s">
        <v>618</v>
      </c>
      <c r="V289" t="s">
        <v>619</v>
      </c>
      <c r="W289" t="s">
        <v>2456</v>
      </c>
      <c r="X289" t="s">
        <v>758</v>
      </c>
      <c r="Y289">
        <v>2012</v>
      </c>
      <c r="Z289" t="s">
        <v>2483</v>
      </c>
      <c r="AA289" t="s">
        <v>2430</v>
      </c>
      <c r="AB289" t="str">
        <f>IF(ISBLANK(Table1[[#This Row],[ref]]),NA(),_xlfn.XLOOKUP(Table1[[#This Row],[ref]],Crossref!U:U,Crossref!E:E,_xlfn.XLOOKUP(Table1[[#This Row],[ref_short]],Crossref!AO:AO,Crossref!E:E)))</f>
        <v>10.1016/j.prevetmed.2012.01.021</v>
      </c>
      <c r="AC289" t="str">
        <f>IF(ISBLANK(Table1[[#This Row],[ref_short]]),NA(),_xlfn.XLOOKUP(Table1[[#This Row],[new_ref]],Crossref!E:E,Crossref!AO:AO,Table1[[#This Row],[ref_short]]))</f>
        <v>Marquetoux et al., 2012</v>
      </c>
      <c r="AD289" t="b">
        <f>NOT(IFERROR(Table1[[#This Row],[ref_short]]=Table1[[#This Row],[new_ref_short]],FALSE))</f>
        <v>0</v>
      </c>
    </row>
    <row r="290" spans="1:30" x14ac:dyDescent="0.3">
      <c r="A290" t="s">
        <v>8</v>
      </c>
      <c r="C290" t="s">
        <v>205</v>
      </c>
      <c r="D290" t="s">
        <v>2679</v>
      </c>
      <c r="F290" t="s">
        <v>2533</v>
      </c>
      <c r="G290" t="s">
        <v>257</v>
      </c>
      <c r="H290" t="s">
        <v>262</v>
      </c>
      <c r="I290" t="s">
        <v>2444</v>
      </c>
      <c r="J290" t="s">
        <v>362</v>
      </c>
      <c r="R290">
        <v>1.53</v>
      </c>
      <c r="S290">
        <v>1.35</v>
      </c>
      <c r="T290">
        <v>1.67</v>
      </c>
      <c r="U290" t="s">
        <v>618</v>
      </c>
      <c r="V290" t="s">
        <v>619</v>
      </c>
      <c r="W290" t="s">
        <v>2456</v>
      </c>
      <c r="X290" t="s">
        <v>758</v>
      </c>
      <c r="Y290">
        <v>2012</v>
      </c>
      <c r="Z290" t="s">
        <v>2483</v>
      </c>
      <c r="AA290" t="s">
        <v>2430</v>
      </c>
      <c r="AB290" t="str">
        <f>IF(ISBLANK(Table1[[#This Row],[ref]]),NA(),_xlfn.XLOOKUP(Table1[[#This Row],[ref]],Crossref!U:U,Crossref!E:E,_xlfn.XLOOKUP(Table1[[#This Row],[ref_short]],Crossref!AO:AO,Crossref!E:E)))</f>
        <v>10.1016/j.prevetmed.2012.01.021</v>
      </c>
      <c r="AC290" t="str">
        <f>IF(ISBLANK(Table1[[#This Row],[ref_short]]),NA(),_xlfn.XLOOKUP(Table1[[#This Row],[new_ref]],Crossref!E:E,Crossref!AO:AO,Table1[[#This Row],[ref_short]]))</f>
        <v>Marquetoux et al., 2012</v>
      </c>
      <c r="AD290" t="b">
        <f>NOT(IFERROR(Table1[[#This Row],[ref_short]]=Table1[[#This Row],[new_ref_short]],FALSE))</f>
        <v>0</v>
      </c>
    </row>
    <row r="291" spans="1:30" x14ac:dyDescent="0.3">
      <c r="A291" t="s">
        <v>8</v>
      </c>
      <c r="C291" t="s">
        <v>205</v>
      </c>
      <c r="D291" t="s">
        <v>2679</v>
      </c>
      <c r="F291" t="s">
        <v>2533</v>
      </c>
      <c r="G291" t="s">
        <v>257</v>
      </c>
      <c r="H291" t="s">
        <v>262</v>
      </c>
      <c r="I291" t="s">
        <v>2444</v>
      </c>
      <c r="J291" t="s">
        <v>362</v>
      </c>
      <c r="R291">
        <v>1.6</v>
      </c>
      <c r="S291">
        <v>1.44</v>
      </c>
      <c r="T291">
        <v>1.75</v>
      </c>
      <c r="U291" t="s">
        <v>618</v>
      </c>
      <c r="V291" t="s">
        <v>619</v>
      </c>
      <c r="W291" t="s">
        <v>2456</v>
      </c>
      <c r="X291" t="s">
        <v>758</v>
      </c>
      <c r="Y291">
        <v>2012</v>
      </c>
      <c r="Z291" t="s">
        <v>2483</v>
      </c>
      <c r="AA291" t="s">
        <v>2430</v>
      </c>
      <c r="AB291" t="str">
        <f>IF(ISBLANK(Table1[[#This Row],[ref]]),NA(),_xlfn.XLOOKUP(Table1[[#This Row],[ref]],Crossref!U:U,Crossref!E:E,_xlfn.XLOOKUP(Table1[[#This Row],[ref_short]],Crossref!AO:AO,Crossref!E:E)))</f>
        <v>10.1016/j.prevetmed.2012.01.021</v>
      </c>
      <c r="AC291" t="str">
        <f>IF(ISBLANK(Table1[[#This Row],[ref_short]]),NA(),_xlfn.XLOOKUP(Table1[[#This Row],[new_ref]],Crossref!E:E,Crossref!AO:AO,Table1[[#This Row],[ref_short]]))</f>
        <v>Marquetoux et al., 2012</v>
      </c>
      <c r="AD291" t="b">
        <f>NOT(IFERROR(Table1[[#This Row],[ref_short]]=Table1[[#This Row],[new_ref_short]],FALSE))</f>
        <v>0</v>
      </c>
    </row>
    <row r="292" spans="1:30" x14ac:dyDescent="0.3">
      <c r="A292" t="s">
        <v>8</v>
      </c>
      <c r="C292" t="s">
        <v>205</v>
      </c>
      <c r="D292" t="s">
        <v>2682</v>
      </c>
      <c r="F292" t="s">
        <v>2465</v>
      </c>
      <c r="G292" t="s">
        <v>257</v>
      </c>
      <c r="H292" t="s">
        <v>262</v>
      </c>
      <c r="I292" t="s">
        <v>2444</v>
      </c>
      <c r="J292" t="s">
        <v>362</v>
      </c>
      <c r="R292">
        <v>0.97</v>
      </c>
      <c r="U292" t="s">
        <v>618</v>
      </c>
      <c r="V292" t="s">
        <v>2468</v>
      </c>
      <c r="W292" t="s">
        <v>2456</v>
      </c>
      <c r="X292" t="s">
        <v>768</v>
      </c>
      <c r="Y292">
        <v>2013</v>
      </c>
      <c r="Z292" t="s">
        <v>2484</v>
      </c>
      <c r="AA292" t="s">
        <v>2430</v>
      </c>
      <c r="AB292" t="str">
        <f>IF(ISBLANK(Table1[[#This Row],[ref]]),NA(),_xlfn.XLOOKUP(Table1[[#This Row],[ref]],Crossref!U:U,Crossref!E:E,_xlfn.XLOOKUP(Table1[[#This Row],[ref_short]],Crossref!AO:AO,Crossref!E:E)))</f>
        <v>10.1038/srep02175</v>
      </c>
      <c r="AC292" t="str">
        <f>IF(ISBLANK(Table1[[#This Row],[ref_short]]),NA(),_xlfn.XLOOKUP(Table1[[#This Row],[new_ref]],Crossref!E:E,Crossref!AO:AO,Table1[[#This Row],[ref_short]]))</f>
        <v>Pandit et al., 2013</v>
      </c>
      <c r="AD292" t="b">
        <f>NOT(IFERROR(Table1[[#This Row],[ref_short]]=Table1[[#This Row],[new_ref_short]],FALSE))</f>
        <v>0</v>
      </c>
    </row>
    <row r="293" spans="1:30" x14ac:dyDescent="0.3">
      <c r="A293" t="s">
        <v>8</v>
      </c>
      <c r="C293" t="s">
        <v>205</v>
      </c>
      <c r="D293" t="s">
        <v>241</v>
      </c>
      <c r="E293" t="s">
        <v>252</v>
      </c>
      <c r="F293" t="s">
        <v>2465</v>
      </c>
      <c r="G293" t="s">
        <v>257</v>
      </c>
      <c r="H293" t="s">
        <v>262</v>
      </c>
      <c r="I293" t="s">
        <v>2444</v>
      </c>
      <c r="J293" t="s">
        <v>362</v>
      </c>
      <c r="R293">
        <v>0.85899999999999999</v>
      </c>
      <c r="U293" t="s">
        <v>618</v>
      </c>
      <c r="V293" t="s">
        <v>2468</v>
      </c>
      <c r="W293" t="s">
        <v>2456</v>
      </c>
      <c r="X293" t="s">
        <v>768</v>
      </c>
      <c r="Y293">
        <v>2013</v>
      </c>
      <c r="Z293" t="s">
        <v>2484</v>
      </c>
      <c r="AA293" t="s">
        <v>2430</v>
      </c>
      <c r="AB293" t="str">
        <f>IF(ISBLANK(Table1[[#This Row],[ref]]),NA(),_xlfn.XLOOKUP(Table1[[#This Row],[ref]],Crossref!U:U,Crossref!E:E,_xlfn.XLOOKUP(Table1[[#This Row],[ref_short]],Crossref!AO:AO,Crossref!E:E)))</f>
        <v>10.1038/srep02175</v>
      </c>
      <c r="AC293" t="str">
        <f>IF(ISBLANK(Table1[[#This Row],[ref_short]]),NA(),_xlfn.XLOOKUP(Table1[[#This Row],[new_ref]],Crossref!E:E,Crossref!AO:AO,Table1[[#This Row],[ref_short]]))</f>
        <v>Pandit et al., 2013</v>
      </c>
      <c r="AD293" t="b">
        <f>NOT(IFERROR(Table1[[#This Row],[ref_short]]=Table1[[#This Row],[new_ref_short]],FALSE))</f>
        <v>0</v>
      </c>
    </row>
    <row r="294" spans="1:30" x14ac:dyDescent="0.3">
      <c r="A294" t="s">
        <v>8</v>
      </c>
      <c r="C294" t="s">
        <v>205</v>
      </c>
      <c r="D294" t="s">
        <v>2680</v>
      </c>
      <c r="F294" t="s">
        <v>2465</v>
      </c>
      <c r="G294" t="s">
        <v>257</v>
      </c>
      <c r="H294" t="s">
        <v>262</v>
      </c>
      <c r="I294" t="s">
        <v>2444</v>
      </c>
      <c r="J294" t="s">
        <v>362</v>
      </c>
      <c r="R294">
        <v>1.069</v>
      </c>
      <c r="U294" t="s">
        <v>618</v>
      </c>
      <c r="V294" t="s">
        <v>2468</v>
      </c>
      <c r="W294" t="s">
        <v>2456</v>
      </c>
      <c r="X294" t="s">
        <v>768</v>
      </c>
      <c r="Y294">
        <v>2013</v>
      </c>
      <c r="Z294" t="s">
        <v>2484</v>
      </c>
      <c r="AA294" t="s">
        <v>2430</v>
      </c>
      <c r="AB294" t="str">
        <f>IF(ISBLANK(Table1[[#This Row],[ref]]),NA(),_xlfn.XLOOKUP(Table1[[#This Row],[ref]],Crossref!U:U,Crossref!E:E,_xlfn.XLOOKUP(Table1[[#This Row],[ref_short]],Crossref!AO:AO,Crossref!E:E)))</f>
        <v>10.1038/srep02175</v>
      </c>
      <c r="AC294" t="str">
        <f>IF(ISBLANK(Table1[[#This Row],[ref_short]]),NA(),_xlfn.XLOOKUP(Table1[[#This Row],[new_ref]],Crossref!E:E,Crossref!AO:AO,Table1[[#This Row],[ref_short]]))</f>
        <v>Pandit et al., 2013</v>
      </c>
      <c r="AD294" t="b">
        <f>NOT(IFERROR(Table1[[#This Row],[ref_short]]=Table1[[#This Row],[new_ref_short]],FALSE))</f>
        <v>0</v>
      </c>
    </row>
    <row r="295" spans="1:30" x14ac:dyDescent="0.3">
      <c r="A295" t="s">
        <v>8</v>
      </c>
      <c r="C295" t="s">
        <v>205</v>
      </c>
      <c r="D295" t="s">
        <v>241</v>
      </c>
      <c r="E295" t="s">
        <v>252</v>
      </c>
      <c r="F295" t="s">
        <v>2465</v>
      </c>
      <c r="G295" t="s">
        <v>257</v>
      </c>
      <c r="H295" t="s">
        <v>262</v>
      </c>
      <c r="I295" t="s">
        <v>2444</v>
      </c>
      <c r="J295" t="s">
        <v>362</v>
      </c>
      <c r="R295">
        <v>1.034</v>
      </c>
      <c r="U295" t="s">
        <v>618</v>
      </c>
      <c r="V295" t="s">
        <v>2485</v>
      </c>
      <c r="W295" t="s">
        <v>2482</v>
      </c>
      <c r="X295" t="s">
        <v>768</v>
      </c>
      <c r="Y295">
        <v>2013</v>
      </c>
      <c r="Z295" t="s">
        <v>2484</v>
      </c>
      <c r="AA295" t="s">
        <v>2430</v>
      </c>
      <c r="AB295" t="str">
        <f>IF(ISBLANK(Table1[[#This Row],[ref]]),NA(),_xlfn.XLOOKUP(Table1[[#This Row],[ref]],Crossref!U:U,Crossref!E:E,_xlfn.XLOOKUP(Table1[[#This Row],[ref_short]],Crossref!AO:AO,Crossref!E:E)))</f>
        <v>10.1038/srep02175</v>
      </c>
      <c r="AC295" t="str">
        <f>IF(ISBLANK(Table1[[#This Row],[ref_short]]),NA(),_xlfn.XLOOKUP(Table1[[#This Row],[new_ref]],Crossref!E:E,Crossref!AO:AO,Table1[[#This Row],[ref_short]]))</f>
        <v>Pandit et al., 2013</v>
      </c>
      <c r="AD295" t="b">
        <f>NOT(IFERROR(Table1[[#This Row],[ref_short]]=Table1[[#This Row],[new_ref_short]],FALSE))</f>
        <v>0</v>
      </c>
    </row>
    <row r="296" spans="1:30" x14ac:dyDescent="0.3">
      <c r="A296" t="s">
        <v>8</v>
      </c>
      <c r="C296" t="s">
        <v>205</v>
      </c>
      <c r="D296" t="s">
        <v>241</v>
      </c>
      <c r="E296" t="s">
        <v>252</v>
      </c>
      <c r="F296" t="s">
        <v>2465</v>
      </c>
      <c r="G296" t="s">
        <v>257</v>
      </c>
      <c r="H296" t="s">
        <v>262</v>
      </c>
      <c r="I296" t="s">
        <v>2444</v>
      </c>
      <c r="J296" t="s">
        <v>362</v>
      </c>
      <c r="R296">
        <v>0.9</v>
      </c>
      <c r="S296">
        <v>0.7</v>
      </c>
      <c r="T296">
        <v>1.1000000000000001</v>
      </c>
      <c r="U296" t="s">
        <v>618</v>
      </c>
      <c r="V296" t="s">
        <v>2486</v>
      </c>
      <c r="W296" t="s">
        <v>2482</v>
      </c>
      <c r="X296" t="s">
        <v>759</v>
      </c>
      <c r="Y296">
        <v>2014</v>
      </c>
      <c r="Z296" t="s">
        <v>2487</v>
      </c>
      <c r="AA296" t="s">
        <v>2430</v>
      </c>
      <c r="AB296" t="str">
        <f>IF(ISBLANK(Table1[[#This Row],[ref]]),NA(),_xlfn.XLOOKUP(Table1[[#This Row],[ref]],Crossref!U:U,Crossref!E:E,_xlfn.XLOOKUP(Table1[[#This Row],[ref_short]],Crossref!AO:AO,Crossref!E:E)))</f>
        <v>10.1111/tbed.12003</v>
      </c>
      <c r="AC296" t="str">
        <f>IF(ISBLANK(Table1[[#This Row],[ref_short]]),NA(),_xlfn.XLOOKUP(Table1[[#This Row],[new_ref]],Crossref!E:E,Crossref!AO:AO,Table1[[#This Row],[ref_short]]))</f>
        <v>Bett et al., 2012</v>
      </c>
      <c r="AD296" t="b">
        <f>NOT(IFERROR(Table1[[#This Row],[ref_short]]=Table1[[#This Row],[new_ref_short]],FALSE))</f>
        <v>1</v>
      </c>
    </row>
    <row r="297" spans="1:30" x14ac:dyDescent="0.3">
      <c r="A297" t="s">
        <v>8</v>
      </c>
      <c r="C297" t="s">
        <v>205</v>
      </c>
      <c r="D297" t="s">
        <v>242</v>
      </c>
      <c r="E297" t="s">
        <v>252</v>
      </c>
      <c r="F297" t="s">
        <v>2437</v>
      </c>
      <c r="G297" t="s">
        <v>257</v>
      </c>
      <c r="H297" t="s">
        <v>262</v>
      </c>
      <c r="I297" t="s">
        <v>2472</v>
      </c>
      <c r="J297" t="s">
        <v>362</v>
      </c>
      <c r="R297">
        <v>6.5</v>
      </c>
      <c r="S297">
        <v>3.1</v>
      </c>
      <c r="T297">
        <v>9.9</v>
      </c>
      <c r="U297" t="s">
        <v>618</v>
      </c>
      <c r="V297" t="s">
        <v>2468</v>
      </c>
      <c r="W297" t="s">
        <v>2482</v>
      </c>
      <c r="X297" t="s">
        <v>760</v>
      </c>
      <c r="Y297">
        <v>2004</v>
      </c>
      <c r="Z297" t="s">
        <v>2488</v>
      </c>
      <c r="AA297" t="s">
        <v>2430</v>
      </c>
      <c r="AB297" t="str">
        <f>IF(ISBLANK(Table1[[#This Row],[ref]]),NA(),_xlfn.XLOOKUP(Table1[[#This Row],[ref]],Crossref!U:U,Crossref!E:E,_xlfn.XLOOKUP(Table1[[#This Row],[ref_short]],Crossref!AO:AO,Crossref!E:E)))</f>
        <v>10.1086/425583</v>
      </c>
      <c r="AC297" t="str">
        <f>IF(ISBLANK(Table1[[#This Row],[ref_short]]),NA(),_xlfn.XLOOKUP(Table1[[#This Row],[new_ref]],Crossref!E:E,Crossref!AO:AO,Table1[[#This Row],[ref_short]]))</f>
        <v>Stegeman et al., 2004</v>
      </c>
      <c r="AD297" t="b">
        <f>NOT(IFERROR(Table1[[#This Row],[ref_short]]=Table1[[#This Row],[new_ref_short]],FALSE))</f>
        <v>0</v>
      </c>
    </row>
    <row r="298" spans="1:30" x14ac:dyDescent="0.3">
      <c r="A298" t="s">
        <v>8</v>
      </c>
      <c r="C298" t="s">
        <v>205</v>
      </c>
      <c r="D298" t="s">
        <v>242</v>
      </c>
      <c r="E298" t="s">
        <v>252</v>
      </c>
      <c r="F298" t="s">
        <v>2437</v>
      </c>
      <c r="G298" t="s">
        <v>257</v>
      </c>
      <c r="H298" t="s">
        <v>262</v>
      </c>
      <c r="I298" t="s">
        <v>2472</v>
      </c>
      <c r="J298" t="s">
        <v>362</v>
      </c>
      <c r="R298">
        <v>3.1</v>
      </c>
      <c r="U298" t="s">
        <v>618</v>
      </c>
      <c r="V298" t="s">
        <v>2468</v>
      </c>
      <c r="W298" t="s">
        <v>2482</v>
      </c>
      <c r="X298" t="s">
        <v>760</v>
      </c>
      <c r="Y298">
        <v>2004</v>
      </c>
      <c r="Z298" t="s">
        <v>2488</v>
      </c>
      <c r="AA298" t="s">
        <v>2430</v>
      </c>
      <c r="AB298" t="str">
        <f>IF(ISBLANK(Table1[[#This Row],[ref]]),NA(),_xlfn.XLOOKUP(Table1[[#This Row],[ref]],Crossref!U:U,Crossref!E:E,_xlfn.XLOOKUP(Table1[[#This Row],[ref_short]],Crossref!AO:AO,Crossref!E:E)))</f>
        <v>10.1086/425583</v>
      </c>
      <c r="AC298" t="str">
        <f>IF(ISBLANK(Table1[[#This Row],[ref_short]]),NA(),_xlfn.XLOOKUP(Table1[[#This Row],[new_ref]],Crossref!E:E,Crossref!AO:AO,Table1[[#This Row],[ref_short]]))</f>
        <v>Stegeman et al., 2004</v>
      </c>
      <c r="AD298" t="b">
        <f>NOT(IFERROR(Table1[[#This Row],[ref_short]]=Table1[[#This Row],[new_ref_short]],FALSE))</f>
        <v>0</v>
      </c>
    </row>
    <row r="299" spans="1:30" x14ac:dyDescent="0.3">
      <c r="A299" t="s">
        <v>8</v>
      </c>
      <c r="C299" t="s">
        <v>205</v>
      </c>
      <c r="D299" t="s">
        <v>242</v>
      </c>
      <c r="E299" t="s">
        <v>252</v>
      </c>
      <c r="F299" t="s">
        <v>2437</v>
      </c>
      <c r="G299" t="s">
        <v>257</v>
      </c>
      <c r="H299" t="s">
        <v>262</v>
      </c>
      <c r="I299" t="s">
        <v>2472</v>
      </c>
      <c r="J299" t="s">
        <v>362</v>
      </c>
      <c r="R299">
        <v>1.2</v>
      </c>
      <c r="S299">
        <v>0.6</v>
      </c>
      <c r="T299">
        <v>1.9</v>
      </c>
      <c r="U299" t="s">
        <v>618</v>
      </c>
      <c r="V299" t="s">
        <v>2468</v>
      </c>
      <c r="W299" t="s">
        <v>2459</v>
      </c>
      <c r="X299" t="s">
        <v>760</v>
      </c>
      <c r="Y299">
        <v>2004</v>
      </c>
      <c r="Z299" t="s">
        <v>2488</v>
      </c>
      <c r="AA299" t="s">
        <v>2432</v>
      </c>
      <c r="AB299" t="str">
        <f>IF(ISBLANK(Table1[[#This Row],[ref]]),NA(),_xlfn.XLOOKUP(Table1[[#This Row],[ref]],Crossref!U:U,Crossref!E:E,_xlfn.XLOOKUP(Table1[[#This Row],[ref_short]],Crossref!AO:AO,Crossref!E:E)))</f>
        <v>10.1086/425583</v>
      </c>
      <c r="AC299" t="str">
        <f>IF(ISBLANK(Table1[[#This Row],[ref_short]]),NA(),_xlfn.XLOOKUP(Table1[[#This Row],[new_ref]],Crossref!E:E,Crossref!AO:AO,Table1[[#This Row],[ref_short]]))</f>
        <v>Stegeman et al., 2004</v>
      </c>
      <c r="AD299" t="b">
        <f>NOT(IFERROR(Table1[[#This Row],[ref_short]]=Table1[[#This Row],[new_ref_short]],FALSE))</f>
        <v>0</v>
      </c>
    </row>
    <row r="300" spans="1:30" x14ac:dyDescent="0.3">
      <c r="A300" t="s">
        <v>8</v>
      </c>
      <c r="C300" t="s">
        <v>205</v>
      </c>
      <c r="D300" t="s">
        <v>242</v>
      </c>
      <c r="E300" t="s">
        <v>252</v>
      </c>
      <c r="F300" t="s">
        <v>2437</v>
      </c>
      <c r="G300" t="s">
        <v>257</v>
      </c>
      <c r="H300" t="s">
        <v>262</v>
      </c>
      <c r="I300" t="s">
        <v>2472</v>
      </c>
      <c r="J300" t="s">
        <v>362</v>
      </c>
      <c r="R300">
        <v>1.2</v>
      </c>
      <c r="S300">
        <v>0.6</v>
      </c>
      <c r="T300">
        <v>1.9</v>
      </c>
      <c r="U300" t="s">
        <v>618</v>
      </c>
      <c r="V300" t="s">
        <v>2468</v>
      </c>
      <c r="W300" t="s">
        <v>2459</v>
      </c>
      <c r="X300" t="s">
        <v>760</v>
      </c>
      <c r="Y300">
        <v>2004</v>
      </c>
      <c r="Z300" t="s">
        <v>2488</v>
      </c>
      <c r="AA300" t="s">
        <v>2432</v>
      </c>
      <c r="AB300" t="str">
        <f>IF(ISBLANK(Table1[[#This Row],[ref]]),NA(),_xlfn.XLOOKUP(Table1[[#This Row],[ref]],Crossref!U:U,Crossref!E:E,_xlfn.XLOOKUP(Table1[[#This Row],[ref_short]],Crossref!AO:AO,Crossref!E:E)))</f>
        <v>10.1086/425583</v>
      </c>
      <c r="AC300" t="str">
        <f>IF(ISBLANK(Table1[[#This Row],[ref_short]]),NA(),_xlfn.XLOOKUP(Table1[[#This Row],[new_ref]],Crossref!E:E,Crossref!AO:AO,Table1[[#This Row],[ref_short]]))</f>
        <v>Stegeman et al., 2004</v>
      </c>
      <c r="AD300" t="b">
        <f>NOT(IFERROR(Table1[[#This Row],[ref_short]]=Table1[[#This Row],[new_ref_short]],FALSE))</f>
        <v>0</v>
      </c>
    </row>
    <row r="301" spans="1:30" x14ac:dyDescent="0.3">
      <c r="A301" t="s">
        <v>8</v>
      </c>
      <c r="C301" t="s">
        <v>205</v>
      </c>
      <c r="D301" t="s">
        <v>242</v>
      </c>
      <c r="E301" t="s">
        <v>252</v>
      </c>
      <c r="F301" t="s">
        <v>2431</v>
      </c>
      <c r="G301" t="s">
        <v>255</v>
      </c>
      <c r="H301" t="s">
        <v>262</v>
      </c>
      <c r="I301" t="s">
        <v>2490</v>
      </c>
      <c r="J301" t="s">
        <v>364</v>
      </c>
      <c r="K301" t="s">
        <v>377</v>
      </c>
      <c r="L301" t="s">
        <v>397</v>
      </c>
      <c r="M301" t="s">
        <v>416</v>
      </c>
      <c r="O301" t="s">
        <v>608</v>
      </c>
      <c r="P301" t="s">
        <v>608</v>
      </c>
      <c r="R301">
        <v>3.8</v>
      </c>
      <c r="S301">
        <v>1.3</v>
      </c>
      <c r="T301">
        <v>6.3</v>
      </c>
      <c r="U301" t="s">
        <v>618</v>
      </c>
      <c r="V301" t="s">
        <v>240</v>
      </c>
      <c r="W301" t="s">
        <v>2456</v>
      </c>
      <c r="X301" t="s">
        <v>761</v>
      </c>
      <c r="Y301">
        <v>2011</v>
      </c>
      <c r="Z301" t="s">
        <v>2489</v>
      </c>
      <c r="AA301" t="s">
        <v>2430</v>
      </c>
      <c r="AB301" t="str">
        <f>IF(ISBLANK(Table1[[#This Row],[ref]]),NA(),_xlfn.XLOOKUP(Table1[[#This Row],[ref]],Crossref!U:U,Crossref!E:E,_xlfn.XLOOKUP(Table1[[#This Row],[ref_short]],Crossref!AO:AO,Crossref!E:E)))</f>
        <v>10.1016/j.vetmic.2011.04.022</v>
      </c>
      <c r="AC301" t="str">
        <f>IF(ISBLANK(Table1[[#This Row],[ref_short]]),NA(),_xlfn.XLOOKUP(Table1[[#This Row],[new_ref]],Crossref!E:E,Crossref!AO:AO,Table1[[#This Row],[ref_short]]))</f>
        <v>Gonzales et al., 2011</v>
      </c>
      <c r="AD301" t="b">
        <f>NOT(IFERROR(Table1[[#This Row],[ref_short]]=Table1[[#This Row],[new_ref_short]],FALSE))</f>
        <v>0</v>
      </c>
    </row>
    <row r="302" spans="1:30" x14ac:dyDescent="0.3">
      <c r="A302" t="s">
        <v>8</v>
      </c>
      <c r="C302" t="s">
        <v>205</v>
      </c>
      <c r="D302" t="s">
        <v>2686</v>
      </c>
      <c r="F302" t="s">
        <v>2431</v>
      </c>
      <c r="G302" t="s">
        <v>255</v>
      </c>
      <c r="H302" t="s">
        <v>262</v>
      </c>
      <c r="I302" t="s">
        <v>2490</v>
      </c>
      <c r="J302" t="s">
        <v>364</v>
      </c>
      <c r="K302" t="s">
        <v>377</v>
      </c>
      <c r="L302" t="s">
        <v>397</v>
      </c>
      <c r="M302" t="s">
        <v>416</v>
      </c>
      <c r="O302" t="s">
        <v>608</v>
      </c>
      <c r="P302" t="s">
        <v>608</v>
      </c>
      <c r="R302">
        <v>4</v>
      </c>
      <c r="S302">
        <v>1.7</v>
      </c>
      <c r="T302">
        <v>11</v>
      </c>
      <c r="U302" t="s">
        <v>618</v>
      </c>
      <c r="V302" t="s">
        <v>2450</v>
      </c>
      <c r="W302" t="s">
        <v>2456</v>
      </c>
      <c r="X302" t="s">
        <v>761</v>
      </c>
      <c r="Y302">
        <v>2011</v>
      </c>
      <c r="Z302" t="s">
        <v>2489</v>
      </c>
      <c r="AA302" t="s">
        <v>2430</v>
      </c>
      <c r="AB302" t="str">
        <f>IF(ISBLANK(Table1[[#This Row],[ref]]),NA(),_xlfn.XLOOKUP(Table1[[#This Row],[ref]],Crossref!U:U,Crossref!E:E,_xlfn.XLOOKUP(Table1[[#This Row],[ref_short]],Crossref!AO:AO,Crossref!E:E)))</f>
        <v>10.1016/j.vetmic.2011.04.022</v>
      </c>
      <c r="AC302" t="str">
        <f>IF(ISBLANK(Table1[[#This Row],[ref_short]]),NA(),_xlfn.XLOOKUP(Table1[[#This Row],[new_ref]],Crossref!E:E,Crossref!AO:AO,Table1[[#This Row],[ref_short]]))</f>
        <v>Gonzales et al., 2011</v>
      </c>
      <c r="AD302" t="b">
        <f>NOT(IFERROR(Table1[[#This Row],[ref_short]]=Table1[[#This Row],[new_ref_short]],FALSE))</f>
        <v>0</v>
      </c>
    </row>
    <row r="303" spans="1:30" x14ac:dyDescent="0.3">
      <c r="A303" t="s">
        <v>8</v>
      </c>
      <c r="C303" t="s">
        <v>205</v>
      </c>
      <c r="D303" t="s">
        <v>242</v>
      </c>
      <c r="E303" t="s">
        <v>252</v>
      </c>
      <c r="F303" t="s">
        <v>2431</v>
      </c>
      <c r="G303" t="s">
        <v>255</v>
      </c>
      <c r="H303" t="s">
        <v>262</v>
      </c>
      <c r="I303" t="s">
        <v>2491</v>
      </c>
      <c r="J303" t="s">
        <v>364</v>
      </c>
      <c r="K303" t="s">
        <v>377</v>
      </c>
      <c r="L303" t="s">
        <v>397</v>
      </c>
      <c r="M303" t="s">
        <v>416</v>
      </c>
      <c r="O303" t="s">
        <v>608</v>
      </c>
      <c r="P303" t="s">
        <v>608</v>
      </c>
      <c r="R303">
        <v>9.1</v>
      </c>
      <c r="S303">
        <v>3.6</v>
      </c>
      <c r="T303">
        <v>19.5</v>
      </c>
      <c r="U303" t="s">
        <v>618</v>
      </c>
      <c r="V303" t="s">
        <v>2497</v>
      </c>
      <c r="W303" t="s">
        <v>2456</v>
      </c>
      <c r="X303" t="s">
        <v>2666</v>
      </c>
      <c r="Y303">
        <v>2012</v>
      </c>
      <c r="Z303" t="s">
        <v>2492</v>
      </c>
      <c r="AA303" t="s">
        <v>2430</v>
      </c>
      <c r="AB303" t="str">
        <f>IF(ISBLANK(Table1[[#This Row],[ref]]),NA(),_xlfn.XLOOKUP(Table1[[#This Row],[ref]],Crossref!U:U,Crossref!E:E,_xlfn.XLOOKUP(Table1[[#This Row],[ref_short]],Crossref!AO:AO,Crossref!E:E)))</f>
        <v>10.1016/j.prevetmed.2012.06.010</v>
      </c>
      <c r="AC303" t="str">
        <f>IF(ISBLANK(Table1[[#This Row],[ref_short]]),NA(),_xlfn.XLOOKUP(Table1[[#This Row],[new_ref]],Crossref!E:E,Crossref!AO:AO,Table1[[#This Row],[ref_short]]))</f>
        <v>Gonzales et al., 2012</v>
      </c>
      <c r="AD303" t="b">
        <f>NOT(IFERROR(Table1[[#This Row],[ref_short]]=Table1[[#This Row],[new_ref_short]],FALSE))</f>
        <v>1</v>
      </c>
    </row>
    <row r="304" spans="1:30" x14ac:dyDescent="0.3">
      <c r="A304" t="s">
        <v>8</v>
      </c>
      <c r="C304" t="s">
        <v>205</v>
      </c>
      <c r="D304" t="s">
        <v>241</v>
      </c>
      <c r="E304" t="s">
        <v>252</v>
      </c>
      <c r="F304" t="s">
        <v>2431</v>
      </c>
      <c r="G304" t="s">
        <v>257</v>
      </c>
      <c r="H304" t="s">
        <v>262</v>
      </c>
      <c r="I304" t="s">
        <v>2491</v>
      </c>
      <c r="J304" t="s">
        <v>364</v>
      </c>
      <c r="K304" t="s">
        <v>2495</v>
      </c>
      <c r="R304">
        <v>5.6</v>
      </c>
      <c r="S304">
        <v>4.3</v>
      </c>
      <c r="T304">
        <v>7.7</v>
      </c>
      <c r="U304" t="s">
        <v>618</v>
      </c>
      <c r="V304" t="s">
        <v>2497</v>
      </c>
      <c r="W304" t="s">
        <v>2482</v>
      </c>
      <c r="X304" t="s">
        <v>2666</v>
      </c>
      <c r="Y304">
        <v>2012</v>
      </c>
      <c r="Z304" t="s">
        <v>2492</v>
      </c>
      <c r="AA304" t="s">
        <v>2430</v>
      </c>
      <c r="AB304" t="str">
        <f>IF(ISBLANK(Table1[[#This Row],[ref]]),NA(),_xlfn.XLOOKUP(Table1[[#This Row],[ref]],Crossref!U:U,Crossref!E:E,_xlfn.XLOOKUP(Table1[[#This Row],[ref_short]],Crossref!AO:AO,Crossref!E:E)))</f>
        <v>10.1016/j.prevetmed.2012.06.010</v>
      </c>
      <c r="AC304" t="str">
        <f>IF(ISBLANK(Table1[[#This Row],[ref_short]]),NA(),_xlfn.XLOOKUP(Table1[[#This Row],[new_ref]],Crossref!E:E,Crossref!AO:AO,Table1[[#This Row],[ref_short]]))</f>
        <v>Gonzales et al., 2012</v>
      </c>
      <c r="AD304" t="b">
        <f>NOT(IFERROR(Table1[[#This Row],[ref_short]]=Table1[[#This Row],[new_ref_short]],FALSE))</f>
        <v>1</v>
      </c>
    </row>
    <row r="305" spans="1:30" x14ac:dyDescent="0.3">
      <c r="A305" t="s">
        <v>8</v>
      </c>
      <c r="C305" t="s">
        <v>205</v>
      </c>
      <c r="D305" t="s">
        <v>242</v>
      </c>
      <c r="E305" t="s">
        <v>252</v>
      </c>
      <c r="F305" t="s">
        <v>2431</v>
      </c>
      <c r="G305" t="s">
        <v>257</v>
      </c>
      <c r="H305" t="s">
        <v>262</v>
      </c>
      <c r="I305" t="s">
        <v>2491</v>
      </c>
      <c r="J305" t="s">
        <v>364</v>
      </c>
      <c r="K305" t="s">
        <v>2495</v>
      </c>
      <c r="R305">
        <v>5.6</v>
      </c>
      <c r="S305">
        <v>4.4000000000000004</v>
      </c>
      <c r="T305">
        <v>7.8</v>
      </c>
      <c r="U305" t="s">
        <v>618</v>
      </c>
      <c r="V305" t="s">
        <v>2497</v>
      </c>
      <c r="W305" t="s">
        <v>2482</v>
      </c>
      <c r="X305" t="s">
        <v>2666</v>
      </c>
      <c r="Y305">
        <v>2012</v>
      </c>
      <c r="Z305" t="s">
        <v>2492</v>
      </c>
      <c r="AA305" t="s">
        <v>2430</v>
      </c>
      <c r="AB305" t="str">
        <f>IF(ISBLANK(Table1[[#This Row],[ref]]),NA(),_xlfn.XLOOKUP(Table1[[#This Row],[ref]],Crossref!U:U,Crossref!E:E,_xlfn.XLOOKUP(Table1[[#This Row],[ref_short]],Crossref!AO:AO,Crossref!E:E)))</f>
        <v>10.1016/j.prevetmed.2012.06.010</v>
      </c>
      <c r="AC305" t="str">
        <f>IF(ISBLANK(Table1[[#This Row],[ref_short]]),NA(),_xlfn.XLOOKUP(Table1[[#This Row],[new_ref]],Crossref!E:E,Crossref!AO:AO,Table1[[#This Row],[ref_short]]))</f>
        <v>Gonzales et al., 2012</v>
      </c>
      <c r="AD305" t="b">
        <f>NOT(IFERROR(Table1[[#This Row],[ref_short]]=Table1[[#This Row],[new_ref_short]],FALSE))</f>
        <v>1</v>
      </c>
    </row>
    <row r="306" spans="1:30" x14ac:dyDescent="0.3">
      <c r="A306" t="s">
        <v>8</v>
      </c>
      <c r="C306" t="s">
        <v>205</v>
      </c>
      <c r="D306" t="s">
        <v>241</v>
      </c>
      <c r="E306" t="s">
        <v>252</v>
      </c>
      <c r="F306" t="s">
        <v>2431</v>
      </c>
      <c r="G306" t="s">
        <v>257</v>
      </c>
      <c r="H306" t="s">
        <v>262</v>
      </c>
      <c r="I306" t="s">
        <v>2491</v>
      </c>
      <c r="J306" t="s">
        <v>364</v>
      </c>
      <c r="K306" t="s">
        <v>2495</v>
      </c>
      <c r="R306">
        <v>4.7</v>
      </c>
      <c r="S306">
        <v>3</v>
      </c>
      <c r="T306">
        <v>8.6</v>
      </c>
      <c r="U306" t="s">
        <v>618</v>
      </c>
      <c r="V306" t="s">
        <v>2497</v>
      </c>
      <c r="W306" t="s">
        <v>2482</v>
      </c>
      <c r="X306" t="s">
        <v>2666</v>
      </c>
      <c r="Y306">
        <v>2012</v>
      </c>
      <c r="Z306" t="s">
        <v>2492</v>
      </c>
      <c r="AA306" t="s">
        <v>2430</v>
      </c>
      <c r="AB306" t="str">
        <f>IF(ISBLANK(Table1[[#This Row],[ref]]),NA(),_xlfn.XLOOKUP(Table1[[#This Row],[ref]],Crossref!U:U,Crossref!E:E,_xlfn.XLOOKUP(Table1[[#This Row],[ref_short]],Crossref!AO:AO,Crossref!E:E)))</f>
        <v>10.1016/j.prevetmed.2012.06.010</v>
      </c>
      <c r="AC306" t="str">
        <f>IF(ISBLANK(Table1[[#This Row],[ref_short]]),NA(),_xlfn.XLOOKUP(Table1[[#This Row],[new_ref]],Crossref!E:E,Crossref!AO:AO,Table1[[#This Row],[ref_short]]))</f>
        <v>Gonzales et al., 2012</v>
      </c>
      <c r="AD306" t="b">
        <f>NOT(IFERROR(Table1[[#This Row],[ref_short]]=Table1[[#This Row],[new_ref_short]],FALSE))</f>
        <v>1</v>
      </c>
    </row>
    <row r="307" spans="1:30" x14ac:dyDescent="0.3">
      <c r="A307" t="s">
        <v>8</v>
      </c>
      <c r="C307" t="s">
        <v>205</v>
      </c>
      <c r="D307" t="s">
        <v>242</v>
      </c>
      <c r="E307" t="s">
        <v>252</v>
      </c>
      <c r="F307" t="s">
        <v>2431</v>
      </c>
      <c r="G307" t="s">
        <v>257</v>
      </c>
      <c r="H307" t="s">
        <v>262</v>
      </c>
      <c r="I307" t="s">
        <v>2491</v>
      </c>
      <c r="J307" t="s">
        <v>364</v>
      </c>
      <c r="K307" t="s">
        <v>2495</v>
      </c>
      <c r="R307">
        <v>4.7</v>
      </c>
      <c r="S307">
        <v>2.2000000000000002</v>
      </c>
      <c r="T307">
        <v>11</v>
      </c>
      <c r="U307" t="s">
        <v>618</v>
      </c>
      <c r="V307" t="s">
        <v>2497</v>
      </c>
      <c r="W307" t="s">
        <v>2482</v>
      </c>
      <c r="X307" t="s">
        <v>2666</v>
      </c>
      <c r="Y307">
        <v>2012</v>
      </c>
      <c r="Z307" t="s">
        <v>2492</v>
      </c>
      <c r="AA307" t="s">
        <v>2430</v>
      </c>
      <c r="AB307" t="str">
        <f>IF(ISBLANK(Table1[[#This Row],[ref]]),NA(),_xlfn.XLOOKUP(Table1[[#This Row],[ref]],Crossref!U:U,Crossref!E:E,_xlfn.XLOOKUP(Table1[[#This Row],[ref_short]],Crossref!AO:AO,Crossref!E:E)))</f>
        <v>10.1016/j.prevetmed.2012.06.010</v>
      </c>
      <c r="AC307" t="str">
        <f>IF(ISBLANK(Table1[[#This Row],[ref_short]]),NA(),_xlfn.XLOOKUP(Table1[[#This Row],[new_ref]],Crossref!E:E,Crossref!AO:AO,Table1[[#This Row],[ref_short]]))</f>
        <v>Gonzales et al., 2012</v>
      </c>
      <c r="AD307" t="b">
        <f>NOT(IFERROR(Table1[[#This Row],[ref_short]]=Table1[[#This Row],[new_ref_short]],FALSE))</f>
        <v>1</v>
      </c>
    </row>
    <row r="308" spans="1:30" x14ac:dyDescent="0.3">
      <c r="A308" t="s">
        <v>8</v>
      </c>
      <c r="C308" t="s">
        <v>205</v>
      </c>
      <c r="D308" t="s">
        <v>242</v>
      </c>
      <c r="E308" t="s">
        <v>252</v>
      </c>
      <c r="F308" t="s">
        <v>2431</v>
      </c>
      <c r="G308" t="s">
        <v>255</v>
      </c>
      <c r="H308" t="s">
        <v>262</v>
      </c>
      <c r="I308" t="s">
        <v>2498</v>
      </c>
      <c r="J308" t="s">
        <v>364</v>
      </c>
      <c r="K308" t="s">
        <v>2495</v>
      </c>
      <c r="L308" t="s">
        <v>2519</v>
      </c>
      <c r="M308" t="s">
        <v>2518</v>
      </c>
      <c r="O308" t="s">
        <v>608</v>
      </c>
      <c r="P308" t="s">
        <v>608</v>
      </c>
      <c r="R308">
        <v>1.2</v>
      </c>
      <c r="S308">
        <v>0</v>
      </c>
      <c r="T308">
        <v>2.5</v>
      </c>
      <c r="U308" t="s">
        <v>618</v>
      </c>
      <c r="V308" t="s">
        <v>2468</v>
      </c>
      <c r="W308" t="s">
        <v>2456</v>
      </c>
      <c r="X308" t="s">
        <v>2665</v>
      </c>
      <c r="Y308">
        <v>2012</v>
      </c>
      <c r="Z308" t="s">
        <v>2499</v>
      </c>
      <c r="AA308" t="s">
        <v>2430</v>
      </c>
      <c r="AB308" t="str">
        <f>IF(ISBLANK(Table1[[#This Row],[ref]]),NA(),_xlfn.XLOOKUP(Table1[[#This Row],[ref]],Crossref!U:U,Crossref!E:E,_xlfn.XLOOKUP(Table1[[#This Row],[ref_short]],Crossref!AO:AO,Crossref!E:E)))</f>
        <v>10.1016/j.vetmic.2011.09.016</v>
      </c>
      <c r="AC308" t="str">
        <f>IF(ISBLANK(Table1[[#This Row],[ref_short]]),NA(),_xlfn.XLOOKUP(Table1[[#This Row],[new_ref]],Crossref!E:E,Crossref!AO:AO,Table1[[#This Row],[ref_short]]))</f>
        <v>Gonzales et al., 2012</v>
      </c>
      <c r="AD308" t="b">
        <f>NOT(IFERROR(Table1[[#This Row],[ref_short]]=Table1[[#This Row],[new_ref_short]],FALSE))</f>
        <v>1</v>
      </c>
    </row>
    <row r="309" spans="1:30" x14ac:dyDescent="0.3">
      <c r="A309" t="s">
        <v>8</v>
      </c>
      <c r="C309" t="s">
        <v>205</v>
      </c>
      <c r="D309" t="s">
        <v>2686</v>
      </c>
      <c r="F309" t="s">
        <v>2431</v>
      </c>
      <c r="G309" t="s">
        <v>255</v>
      </c>
      <c r="H309" t="s">
        <v>262</v>
      </c>
      <c r="I309" t="s">
        <v>2498</v>
      </c>
      <c r="J309" t="s">
        <v>364</v>
      </c>
      <c r="K309" t="s">
        <v>2495</v>
      </c>
      <c r="L309" t="s">
        <v>2519</v>
      </c>
      <c r="M309" t="s">
        <v>2518</v>
      </c>
      <c r="O309" t="s">
        <v>608</v>
      </c>
      <c r="P309" t="s">
        <v>608</v>
      </c>
      <c r="R309">
        <v>1.5</v>
      </c>
      <c r="S309">
        <v>0.4</v>
      </c>
      <c r="T309">
        <v>4.9000000000000004</v>
      </c>
      <c r="U309" t="s">
        <v>618</v>
      </c>
      <c r="V309" t="s">
        <v>2450</v>
      </c>
      <c r="W309" t="s">
        <v>2456</v>
      </c>
      <c r="X309" t="s">
        <v>2665</v>
      </c>
      <c r="Y309">
        <v>2012</v>
      </c>
      <c r="Z309" t="s">
        <v>2499</v>
      </c>
      <c r="AA309" t="s">
        <v>2430</v>
      </c>
      <c r="AB309" t="str">
        <f>IF(ISBLANK(Table1[[#This Row],[ref]]),NA(),_xlfn.XLOOKUP(Table1[[#This Row],[ref]],Crossref!U:U,Crossref!E:E,_xlfn.XLOOKUP(Table1[[#This Row],[ref_short]],Crossref!AO:AO,Crossref!E:E)))</f>
        <v>10.1016/j.vetmic.2011.09.016</v>
      </c>
      <c r="AC309" t="str">
        <f>IF(ISBLANK(Table1[[#This Row],[ref_short]]),NA(),_xlfn.XLOOKUP(Table1[[#This Row],[new_ref]],Crossref!E:E,Crossref!AO:AO,Table1[[#This Row],[ref_short]]))</f>
        <v>Gonzales et al., 2012</v>
      </c>
      <c r="AD309" t="b">
        <f>NOT(IFERROR(Table1[[#This Row],[ref_short]]=Table1[[#This Row],[new_ref_short]],FALSE))</f>
        <v>1</v>
      </c>
    </row>
    <row r="310" spans="1:30" x14ac:dyDescent="0.3">
      <c r="A310" t="s">
        <v>8</v>
      </c>
      <c r="C310" t="s">
        <v>205</v>
      </c>
      <c r="D310" t="s">
        <v>242</v>
      </c>
      <c r="E310" t="s">
        <v>252</v>
      </c>
      <c r="F310" t="s">
        <v>2431</v>
      </c>
      <c r="G310" t="s">
        <v>255</v>
      </c>
      <c r="H310" t="s">
        <v>262</v>
      </c>
      <c r="I310" t="s">
        <v>2498</v>
      </c>
      <c r="J310" t="s">
        <v>364</v>
      </c>
      <c r="K310" t="s">
        <v>2495</v>
      </c>
      <c r="L310" t="s">
        <v>2519</v>
      </c>
      <c r="M310" t="s">
        <v>2518</v>
      </c>
      <c r="O310" t="s">
        <v>608</v>
      </c>
      <c r="P310" t="s">
        <v>608</v>
      </c>
      <c r="R310">
        <v>0.3</v>
      </c>
      <c r="S310">
        <v>0</v>
      </c>
      <c r="T310">
        <v>2.2999999999999998</v>
      </c>
      <c r="U310" t="s">
        <v>618</v>
      </c>
      <c r="V310" t="s">
        <v>2468</v>
      </c>
      <c r="W310" t="s">
        <v>2456</v>
      </c>
      <c r="X310" t="s">
        <v>2665</v>
      </c>
      <c r="Y310">
        <v>2012</v>
      </c>
      <c r="Z310" t="s">
        <v>2499</v>
      </c>
      <c r="AA310" t="s">
        <v>2430</v>
      </c>
      <c r="AB310" t="str">
        <f>IF(ISBLANK(Table1[[#This Row],[ref]]),NA(),_xlfn.XLOOKUP(Table1[[#This Row],[ref]],Crossref!U:U,Crossref!E:E,_xlfn.XLOOKUP(Table1[[#This Row],[ref_short]],Crossref!AO:AO,Crossref!E:E)))</f>
        <v>10.1016/j.vetmic.2011.09.016</v>
      </c>
      <c r="AC310" t="str">
        <f>IF(ISBLANK(Table1[[#This Row],[ref_short]]),NA(),_xlfn.XLOOKUP(Table1[[#This Row],[new_ref]],Crossref!E:E,Crossref!AO:AO,Table1[[#This Row],[ref_short]]))</f>
        <v>Gonzales et al., 2012</v>
      </c>
      <c r="AD310" t="b">
        <f>NOT(IFERROR(Table1[[#This Row],[ref_short]]=Table1[[#This Row],[new_ref_short]],FALSE))</f>
        <v>1</v>
      </c>
    </row>
    <row r="311" spans="1:30" x14ac:dyDescent="0.3">
      <c r="A311" t="s">
        <v>8</v>
      </c>
      <c r="C311" t="s">
        <v>205</v>
      </c>
      <c r="D311" t="s">
        <v>2686</v>
      </c>
      <c r="F311" t="s">
        <v>2431</v>
      </c>
      <c r="G311" t="s">
        <v>255</v>
      </c>
      <c r="H311" t="s">
        <v>262</v>
      </c>
      <c r="I311" t="s">
        <v>2498</v>
      </c>
      <c r="J311" t="s">
        <v>364</v>
      </c>
      <c r="K311" t="s">
        <v>2495</v>
      </c>
      <c r="L311" t="s">
        <v>2519</v>
      </c>
      <c r="M311" t="s">
        <v>2518</v>
      </c>
      <c r="O311" t="s">
        <v>608</v>
      </c>
      <c r="P311" t="s">
        <v>608</v>
      </c>
      <c r="R311">
        <v>0.3</v>
      </c>
      <c r="S311">
        <v>0</v>
      </c>
      <c r="T311">
        <v>1.5</v>
      </c>
      <c r="U311" t="s">
        <v>618</v>
      </c>
      <c r="V311" t="s">
        <v>2450</v>
      </c>
      <c r="W311" t="s">
        <v>2456</v>
      </c>
      <c r="X311" t="s">
        <v>2665</v>
      </c>
      <c r="Y311">
        <v>2012</v>
      </c>
      <c r="Z311" t="s">
        <v>2499</v>
      </c>
      <c r="AA311" t="s">
        <v>2430</v>
      </c>
      <c r="AB311" t="str">
        <f>IF(ISBLANK(Table1[[#This Row],[ref]]),NA(),_xlfn.XLOOKUP(Table1[[#This Row],[ref]],Crossref!U:U,Crossref!E:E,_xlfn.XLOOKUP(Table1[[#This Row],[ref_short]],Crossref!AO:AO,Crossref!E:E)))</f>
        <v>10.1016/j.vetmic.2011.09.016</v>
      </c>
      <c r="AC311" t="str">
        <f>IF(ISBLANK(Table1[[#This Row],[ref_short]]),NA(),_xlfn.XLOOKUP(Table1[[#This Row],[new_ref]],Crossref!E:E,Crossref!AO:AO,Table1[[#This Row],[ref_short]]))</f>
        <v>Gonzales et al., 2012</v>
      </c>
      <c r="AD311" t="b">
        <f>NOT(IFERROR(Table1[[#This Row],[ref_short]]=Table1[[#This Row],[new_ref_short]],FALSE))</f>
        <v>1</v>
      </c>
    </row>
    <row r="312" spans="1:30" x14ac:dyDescent="0.3">
      <c r="A312" t="s">
        <v>8</v>
      </c>
      <c r="C312" t="s">
        <v>205</v>
      </c>
      <c r="D312" t="s">
        <v>242</v>
      </c>
      <c r="E312" t="s">
        <v>252</v>
      </c>
      <c r="F312" t="s">
        <v>2431</v>
      </c>
      <c r="G312" t="s">
        <v>255</v>
      </c>
      <c r="H312" t="s">
        <v>262</v>
      </c>
      <c r="I312" t="s">
        <v>2500</v>
      </c>
      <c r="J312" t="s">
        <v>364</v>
      </c>
      <c r="K312" t="s">
        <v>377</v>
      </c>
      <c r="M312" t="s">
        <v>2520</v>
      </c>
      <c r="N312" t="s">
        <v>2501</v>
      </c>
      <c r="O312" t="s">
        <v>608</v>
      </c>
      <c r="P312" t="s">
        <v>608</v>
      </c>
      <c r="R312">
        <v>1.54</v>
      </c>
      <c r="S312">
        <v>0.84</v>
      </c>
      <c r="T312">
        <v>2.2400000000000002</v>
      </c>
      <c r="U312" t="s">
        <v>618</v>
      </c>
      <c r="V312" t="s">
        <v>2468</v>
      </c>
      <c r="W312" t="s">
        <v>2456</v>
      </c>
      <c r="X312" t="s">
        <v>762</v>
      </c>
      <c r="Y312">
        <v>2013</v>
      </c>
      <c r="Z312" t="s">
        <v>2502</v>
      </c>
      <c r="AA312" t="s">
        <v>2430</v>
      </c>
      <c r="AB312" t="str">
        <f>IF(ISBLANK(Table1[[#This Row],[ref]]),NA(),_xlfn.XLOOKUP(Table1[[#This Row],[ref]],Crossref!U:U,Crossref!E:E,_xlfn.XLOOKUP(Table1[[#This Row],[ref_short]],Crossref!AO:AO,Crossref!E:E)))</f>
        <v>10.1017/s0950268813000125</v>
      </c>
      <c r="AC312" t="str">
        <f>IF(ISBLANK(Table1[[#This Row],[ref_short]]),NA(),_xlfn.XLOOKUP(Table1[[#This Row],[new_ref]],Crossref!E:E,Crossref!AO:AO,Table1[[#This Row],[ref_short]]))</f>
        <v>CLAES et al., 2013</v>
      </c>
      <c r="AD312" t="b">
        <f>NOT(IFERROR(Table1[[#This Row],[ref_short]]=Table1[[#This Row],[new_ref_short]],FALSE))</f>
        <v>0</v>
      </c>
    </row>
    <row r="313" spans="1:30" x14ac:dyDescent="0.3">
      <c r="A313" t="s">
        <v>8</v>
      </c>
      <c r="C313" t="s">
        <v>205</v>
      </c>
      <c r="D313" t="s">
        <v>242</v>
      </c>
      <c r="E313" t="s">
        <v>252</v>
      </c>
      <c r="F313" t="s">
        <v>2431</v>
      </c>
      <c r="G313" t="s">
        <v>255</v>
      </c>
      <c r="H313" t="s">
        <v>262</v>
      </c>
      <c r="I313" t="s">
        <v>2500</v>
      </c>
      <c r="J313" t="s">
        <v>364</v>
      </c>
      <c r="K313" t="s">
        <v>377</v>
      </c>
      <c r="M313" t="s">
        <v>2520</v>
      </c>
      <c r="N313" t="s">
        <v>2503</v>
      </c>
      <c r="O313" t="s">
        <v>608</v>
      </c>
      <c r="P313" t="s">
        <v>608</v>
      </c>
      <c r="R313">
        <v>2.04</v>
      </c>
      <c r="S313">
        <v>0.79</v>
      </c>
      <c r="T313">
        <v>3.28</v>
      </c>
      <c r="U313" t="s">
        <v>618</v>
      </c>
      <c r="V313" t="s">
        <v>2468</v>
      </c>
      <c r="W313" t="s">
        <v>2456</v>
      </c>
      <c r="X313" t="s">
        <v>762</v>
      </c>
      <c r="Y313">
        <v>2013</v>
      </c>
      <c r="Z313" t="s">
        <v>2502</v>
      </c>
      <c r="AA313" t="s">
        <v>2430</v>
      </c>
      <c r="AB313" t="str">
        <f>IF(ISBLANK(Table1[[#This Row],[ref]]),NA(),_xlfn.XLOOKUP(Table1[[#This Row],[ref]],Crossref!U:U,Crossref!E:E,_xlfn.XLOOKUP(Table1[[#This Row],[ref_short]],Crossref!AO:AO,Crossref!E:E)))</f>
        <v>10.1017/s0950268813000125</v>
      </c>
      <c r="AC313" t="str">
        <f>IF(ISBLANK(Table1[[#This Row],[ref_short]]),NA(),_xlfn.XLOOKUP(Table1[[#This Row],[new_ref]],Crossref!E:E,Crossref!AO:AO,Table1[[#This Row],[ref_short]]))</f>
        <v>CLAES et al., 2013</v>
      </c>
      <c r="AD313" t="b">
        <f>NOT(IFERROR(Table1[[#This Row],[ref_short]]=Table1[[#This Row],[new_ref_short]],FALSE))</f>
        <v>0</v>
      </c>
    </row>
    <row r="314" spans="1:30" x14ac:dyDescent="0.3">
      <c r="A314" t="s">
        <v>8</v>
      </c>
      <c r="C314" t="s">
        <v>205</v>
      </c>
      <c r="D314" t="s">
        <v>242</v>
      </c>
      <c r="E314" t="s">
        <v>252</v>
      </c>
      <c r="F314" t="s">
        <v>2431</v>
      </c>
      <c r="G314" t="s">
        <v>255</v>
      </c>
      <c r="H314" t="s">
        <v>262</v>
      </c>
      <c r="I314" t="s">
        <v>2504</v>
      </c>
      <c r="J314" t="s">
        <v>364</v>
      </c>
      <c r="K314" t="s">
        <v>377</v>
      </c>
      <c r="M314" t="s">
        <v>2520</v>
      </c>
      <c r="N314" t="s">
        <v>2501</v>
      </c>
      <c r="O314" t="s">
        <v>608</v>
      </c>
      <c r="P314" t="s">
        <v>608</v>
      </c>
      <c r="R314">
        <v>0.93</v>
      </c>
      <c r="S314">
        <v>0.21</v>
      </c>
      <c r="T314">
        <v>1.65</v>
      </c>
      <c r="U314" t="s">
        <v>618</v>
      </c>
      <c r="V314" t="s">
        <v>2468</v>
      </c>
      <c r="W314" t="s">
        <v>2456</v>
      </c>
      <c r="X314" t="s">
        <v>762</v>
      </c>
      <c r="Y314">
        <v>2013</v>
      </c>
      <c r="Z314" t="s">
        <v>2502</v>
      </c>
      <c r="AA314" t="s">
        <v>2430</v>
      </c>
      <c r="AB314" t="str">
        <f>IF(ISBLANK(Table1[[#This Row],[ref]]),NA(),_xlfn.XLOOKUP(Table1[[#This Row],[ref]],Crossref!U:U,Crossref!E:E,_xlfn.XLOOKUP(Table1[[#This Row],[ref_short]],Crossref!AO:AO,Crossref!E:E)))</f>
        <v>10.1017/s0950268813000125</v>
      </c>
      <c r="AC314" t="str">
        <f>IF(ISBLANK(Table1[[#This Row],[ref_short]]),NA(),_xlfn.XLOOKUP(Table1[[#This Row],[new_ref]],Crossref!E:E,Crossref!AO:AO,Table1[[#This Row],[ref_short]]))</f>
        <v>CLAES et al., 2013</v>
      </c>
      <c r="AD314" t="b">
        <f>NOT(IFERROR(Table1[[#This Row],[ref_short]]=Table1[[#This Row],[new_ref_short]],FALSE))</f>
        <v>0</v>
      </c>
    </row>
    <row r="315" spans="1:30" x14ac:dyDescent="0.3">
      <c r="A315" t="s">
        <v>8</v>
      </c>
      <c r="C315" t="s">
        <v>205</v>
      </c>
      <c r="D315" t="s">
        <v>242</v>
      </c>
      <c r="E315" t="s">
        <v>252</v>
      </c>
      <c r="F315" t="s">
        <v>2431</v>
      </c>
      <c r="G315" t="s">
        <v>255</v>
      </c>
      <c r="H315" t="s">
        <v>262</v>
      </c>
      <c r="I315" t="s">
        <v>2504</v>
      </c>
      <c r="J315" t="s">
        <v>364</v>
      </c>
      <c r="K315" t="s">
        <v>377</v>
      </c>
      <c r="M315" t="s">
        <v>2520</v>
      </c>
      <c r="N315" t="s">
        <v>2503</v>
      </c>
      <c r="O315" t="s">
        <v>608</v>
      </c>
      <c r="P315" t="s">
        <v>608</v>
      </c>
      <c r="R315">
        <v>2.3199999999999998</v>
      </c>
      <c r="S315">
        <v>0.12</v>
      </c>
      <c r="T315">
        <v>4.5199999999999996</v>
      </c>
      <c r="U315" t="s">
        <v>618</v>
      </c>
      <c r="V315" t="s">
        <v>2468</v>
      </c>
      <c r="W315" t="s">
        <v>2456</v>
      </c>
      <c r="X315" t="s">
        <v>762</v>
      </c>
      <c r="Y315">
        <v>2013</v>
      </c>
      <c r="Z315" t="s">
        <v>2502</v>
      </c>
      <c r="AA315" t="s">
        <v>2430</v>
      </c>
      <c r="AB315" t="str">
        <f>IF(ISBLANK(Table1[[#This Row],[ref]]),NA(),_xlfn.XLOOKUP(Table1[[#This Row],[ref]],Crossref!U:U,Crossref!E:E,_xlfn.XLOOKUP(Table1[[#This Row],[ref_short]],Crossref!AO:AO,Crossref!E:E)))</f>
        <v>10.1017/s0950268813000125</v>
      </c>
      <c r="AC315" t="str">
        <f>IF(ISBLANK(Table1[[#This Row],[ref_short]]),NA(),_xlfn.XLOOKUP(Table1[[#This Row],[new_ref]],Crossref!E:E,Crossref!AO:AO,Table1[[#This Row],[ref_short]]))</f>
        <v>CLAES et al., 2013</v>
      </c>
      <c r="AD315" t="b">
        <f>NOT(IFERROR(Table1[[#This Row],[ref_short]]=Table1[[#This Row],[new_ref_short]],FALSE))</f>
        <v>0</v>
      </c>
    </row>
    <row r="316" spans="1:30" x14ac:dyDescent="0.3">
      <c r="A316" t="s">
        <v>8</v>
      </c>
      <c r="C316" t="s">
        <v>205</v>
      </c>
      <c r="D316" t="s">
        <v>2686</v>
      </c>
      <c r="F316" t="s">
        <v>2431</v>
      </c>
      <c r="G316" t="s">
        <v>255</v>
      </c>
      <c r="H316" t="s">
        <v>262</v>
      </c>
      <c r="I316" t="s">
        <v>2500</v>
      </c>
      <c r="J316" t="s">
        <v>364</v>
      </c>
      <c r="K316" t="s">
        <v>377</v>
      </c>
      <c r="M316" t="s">
        <v>2520</v>
      </c>
      <c r="N316" t="s">
        <v>2501</v>
      </c>
      <c r="O316" t="s">
        <v>608</v>
      </c>
      <c r="P316" t="s">
        <v>608</v>
      </c>
      <c r="R316">
        <v>1.27</v>
      </c>
      <c r="S316">
        <v>0.43</v>
      </c>
      <c r="T316">
        <v>3.5</v>
      </c>
      <c r="U316" t="s">
        <v>618</v>
      </c>
      <c r="V316" t="s">
        <v>2450</v>
      </c>
      <c r="W316" t="s">
        <v>2456</v>
      </c>
      <c r="X316" t="s">
        <v>762</v>
      </c>
      <c r="Y316">
        <v>2013</v>
      </c>
      <c r="Z316" t="s">
        <v>2502</v>
      </c>
      <c r="AA316" t="s">
        <v>2430</v>
      </c>
      <c r="AB316" t="str">
        <f>IF(ISBLANK(Table1[[#This Row],[ref]]),NA(),_xlfn.XLOOKUP(Table1[[#This Row],[ref]],Crossref!U:U,Crossref!E:E,_xlfn.XLOOKUP(Table1[[#This Row],[ref_short]],Crossref!AO:AO,Crossref!E:E)))</f>
        <v>10.1017/s0950268813000125</v>
      </c>
      <c r="AC316" t="str">
        <f>IF(ISBLANK(Table1[[#This Row],[ref_short]]),NA(),_xlfn.XLOOKUP(Table1[[#This Row],[new_ref]],Crossref!E:E,Crossref!AO:AO,Table1[[#This Row],[ref_short]]))</f>
        <v>CLAES et al., 2013</v>
      </c>
      <c r="AD316" t="b">
        <f>NOT(IFERROR(Table1[[#This Row],[ref_short]]=Table1[[#This Row],[new_ref_short]],FALSE))</f>
        <v>0</v>
      </c>
    </row>
    <row r="317" spans="1:30" x14ac:dyDescent="0.3">
      <c r="A317" t="s">
        <v>8</v>
      </c>
      <c r="C317" t="s">
        <v>205</v>
      </c>
      <c r="D317" t="s">
        <v>2686</v>
      </c>
      <c r="F317" t="s">
        <v>2431</v>
      </c>
      <c r="G317" t="s">
        <v>255</v>
      </c>
      <c r="H317" t="s">
        <v>262</v>
      </c>
      <c r="I317" t="s">
        <v>2500</v>
      </c>
      <c r="J317" t="s">
        <v>364</v>
      </c>
      <c r="K317" t="s">
        <v>377</v>
      </c>
      <c r="M317" t="s">
        <v>2520</v>
      </c>
      <c r="N317" t="s">
        <v>2503</v>
      </c>
      <c r="O317" t="s">
        <v>608</v>
      </c>
      <c r="P317" t="s">
        <v>608</v>
      </c>
      <c r="R317">
        <v>1.77</v>
      </c>
      <c r="S317">
        <v>0.55000000000000004</v>
      </c>
      <c r="T317">
        <v>4.1399999999999997</v>
      </c>
      <c r="U317" t="s">
        <v>618</v>
      </c>
      <c r="V317" t="s">
        <v>2450</v>
      </c>
      <c r="W317" t="s">
        <v>2456</v>
      </c>
      <c r="X317" t="s">
        <v>762</v>
      </c>
      <c r="Y317">
        <v>2013</v>
      </c>
      <c r="Z317" t="s">
        <v>2502</v>
      </c>
      <c r="AA317" t="s">
        <v>2430</v>
      </c>
      <c r="AB317" t="str">
        <f>IF(ISBLANK(Table1[[#This Row],[ref]]),NA(),_xlfn.XLOOKUP(Table1[[#This Row],[ref]],Crossref!U:U,Crossref!E:E,_xlfn.XLOOKUP(Table1[[#This Row],[ref_short]],Crossref!AO:AO,Crossref!E:E)))</f>
        <v>10.1017/s0950268813000125</v>
      </c>
      <c r="AC317" t="str">
        <f>IF(ISBLANK(Table1[[#This Row],[ref_short]]),NA(),_xlfn.XLOOKUP(Table1[[#This Row],[new_ref]],Crossref!E:E,Crossref!AO:AO,Table1[[#This Row],[ref_short]]))</f>
        <v>CLAES et al., 2013</v>
      </c>
      <c r="AD317" t="b">
        <f>NOT(IFERROR(Table1[[#This Row],[ref_short]]=Table1[[#This Row],[new_ref_short]],FALSE))</f>
        <v>0</v>
      </c>
    </row>
    <row r="318" spans="1:30" x14ac:dyDescent="0.3">
      <c r="A318" t="s">
        <v>8</v>
      </c>
      <c r="C318" t="s">
        <v>205</v>
      </c>
      <c r="D318" t="s">
        <v>2686</v>
      </c>
      <c r="F318" t="s">
        <v>2431</v>
      </c>
      <c r="G318" t="s">
        <v>255</v>
      </c>
      <c r="H318" t="s">
        <v>262</v>
      </c>
      <c r="I318" t="s">
        <v>2504</v>
      </c>
      <c r="J318" t="s">
        <v>364</v>
      </c>
      <c r="K318" t="s">
        <v>377</v>
      </c>
      <c r="M318" t="s">
        <v>2520</v>
      </c>
      <c r="N318" t="s">
        <v>2501</v>
      </c>
      <c r="O318" t="s">
        <v>608</v>
      </c>
      <c r="P318" t="s">
        <v>608</v>
      </c>
      <c r="R318">
        <v>1.03</v>
      </c>
      <c r="S318">
        <v>0.27</v>
      </c>
      <c r="T318">
        <v>2.82</v>
      </c>
      <c r="U318" t="s">
        <v>618</v>
      </c>
      <c r="V318" t="s">
        <v>2450</v>
      </c>
      <c r="W318" t="s">
        <v>2456</v>
      </c>
      <c r="X318" t="s">
        <v>762</v>
      </c>
      <c r="Y318">
        <v>2013</v>
      </c>
      <c r="Z318" t="s">
        <v>2502</v>
      </c>
      <c r="AA318" t="s">
        <v>2430</v>
      </c>
      <c r="AB318" t="str">
        <f>IF(ISBLANK(Table1[[#This Row],[ref]]),NA(),_xlfn.XLOOKUP(Table1[[#This Row],[ref]],Crossref!U:U,Crossref!E:E,_xlfn.XLOOKUP(Table1[[#This Row],[ref_short]],Crossref!AO:AO,Crossref!E:E)))</f>
        <v>10.1017/s0950268813000125</v>
      </c>
      <c r="AC318" t="str">
        <f>IF(ISBLANK(Table1[[#This Row],[ref_short]]),NA(),_xlfn.XLOOKUP(Table1[[#This Row],[new_ref]],Crossref!E:E,Crossref!AO:AO,Table1[[#This Row],[ref_short]]))</f>
        <v>CLAES et al., 2013</v>
      </c>
      <c r="AD318" t="b">
        <f>NOT(IFERROR(Table1[[#This Row],[ref_short]]=Table1[[#This Row],[new_ref_short]],FALSE))</f>
        <v>0</v>
      </c>
    </row>
    <row r="319" spans="1:30" x14ac:dyDescent="0.3">
      <c r="A319" t="s">
        <v>8</v>
      </c>
      <c r="C319" t="s">
        <v>205</v>
      </c>
      <c r="D319" t="s">
        <v>2686</v>
      </c>
      <c r="F319" t="s">
        <v>2431</v>
      </c>
      <c r="G319" t="s">
        <v>255</v>
      </c>
      <c r="H319" t="s">
        <v>262</v>
      </c>
      <c r="I319" t="s">
        <v>2504</v>
      </c>
      <c r="J319" t="s">
        <v>364</v>
      </c>
      <c r="K319" t="s">
        <v>377</v>
      </c>
      <c r="M319" t="s">
        <v>2520</v>
      </c>
      <c r="N319" t="s">
        <v>2503</v>
      </c>
      <c r="O319" t="s">
        <v>608</v>
      </c>
      <c r="P319" t="s">
        <v>608</v>
      </c>
      <c r="R319">
        <v>1.72</v>
      </c>
      <c r="S319">
        <v>0.68</v>
      </c>
      <c r="T319">
        <v>4.1399999999999997</v>
      </c>
      <c r="U319" t="s">
        <v>618</v>
      </c>
      <c r="V319" t="s">
        <v>2450</v>
      </c>
      <c r="W319" t="s">
        <v>2456</v>
      </c>
      <c r="X319" t="s">
        <v>762</v>
      </c>
      <c r="Y319">
        <v>2013</v>
      </c>
      <c r="Z319" t="s">
        <v>2502</v>
      </c>
      <c r="AA319" t="s">
        <v>2430</v>
      </c>
      <c r="AB319" t="str">
        <f>IF(ISBLANK(Table1[[#This Row],[ref]]),NA(),_xlfn.XLOOKUP(Table1[[#This Row],[ref]],Crossref!U:U,Crossref!E:E,_xlfn.XLOOKUP(Table1[[#This Row],[ref_short]],Crossref!AO:AO,Crossref!E:E)))</f>
        <v>10.1017/s0950268813000125</v>
      </c>
      <c r="AC319" t="str">
        <f>IF(ISBLANK(Table1[[#This Row],[ref_short]]),NA(),_xlfn.XLOOKUP(Table1[[#This Row],[new_ref]],Crossref!E:E,Crossref!AO:AO,Table1[[#This Row],[ref_short]]))</f>
        <v>CLAES et al., 2013</v>
      </c>
      <c r="AD319" t="b">
        <f>NOT(IFERROR(Table1[[#This Row],[ref_short]]=Table1[[#This Row],[new_ref_short]],FALSE))</f>
        <v>0</v>
      </c>
    </row>
    <row r="320" spans="1:30" x14ac:dyDescent="0.3">
      <c r="A320" t="s">
        <v>8</v>
      </c>
      <c r="C320" t="s">
        <v>205</v>
      </c>
      <c r="D320" t="s">
        <v>2686</v>
      </c>
      <c r="F320" t="s">
        <v>2431</v>
      </c>
      <c r="G320" t="s">
        <v>255</v>
      </c>
      <c r="H320" t="s">
        <v>262</v>
      </c>
      <c r="I320" t="s">
        <v>2505</v>
      </c>
      <c r="J320" t="s">
        <v>364</v>
      </c>
      <c r="K320" t="s">
        <v>377</v>
      </c>
      <c r="M320" t="s">
        <v>2520</v>
      </c>
      <c r="N320" t="s">
        <v>2501</v>
      </c>
      <c r="O320" t="s">
        <v>608</v>
      </c>
      <c r="P320" t="s">
        <v>608</v>
      </c>
      <c r="R320">
        <v>0</v>
      </c>
      <c r="S320">
        <v>0</v>
      </c>
      <c r="T320">
        <v>0.72</v>
      </c>
      <c r="U320" t="s">
        <v>618</v>
      </c>
      <c r="V320" t="s">
        <v>2450</v>
      </c>
      <c r="X320" t="s">
        <v>762</v>
      </c>
      <c r="Y320">
        <v>2013</v>
      </c>
      <c r="Z320" t="s">
        <v>2502</v>
      </c>
      <c r="AA320" t="s">
        <v>2432</v>
      </c>
      <c r="AB320" t="str">
        <f>IF(ISBLANK(Table1[[#This Row],[ref]]),NA(),_xlfn.XLOOKUP(Table1[[#This Row],[ref]],Crossref!U:U,Crossref!E:E,_xlfn.XLOOKUP(Table1[[#This Row],[ref_short]],Crossref!AO:AO,Crossref!E:E)))</f>
        <v>10.1017/s0950268813000125</v>
      </c>
      <c r="AC320" t="str">
        <f>IF(ISBLANK(Table1[[#This Row],[ref_short]]),NA(),_xlfn.XLOOKUP(Table1[[#This Row],[new_ref]],Crossref!E:E,Crossref!AO:AO,Table1[[#This Row],[ref_short]]))</f>
        <v>CLAES et al., 2013</v>
      </c>
      <c r="AD320" t="b">
        <f>NOT(IFERROR(Table1[[#This Row],[ref_short]]=Table1[[#This Row],[new_ref_short]],FALSE))</f>
        <v>0</v>
      </c>
    </row>
    <row r="321" spans="1:30" x14ac:dyDescent="0.3">
      <c r="A321" t="s">
        <v>8</v>
      </c>
      <c r="C321" t="s">
        <v>205</v>
      </c>
      <c r="D321" t="s">
        <v>2686</v>
      </c>
      <c r="F321" t="s">
        <v>2431</v>
      </c>
      <c r="G321" t="s">
        <v>255</v>
      </c>
      <c r="H321" t="s">
        <v>262</v>
      </c>
      <c r="I321" t="s">
        <v>2505</v>
      </c>
      <c r="J321" t="s">
        <v>364</v>
      </c>
      <c r="K321" t="s">
        <v>377</v>
      </c>
      <c r="M321" t="s">
        <v>2520</v>
      </c>
      <c r="N321" t="s">
        <v>2503</v>
      </c>
      <c r="O321" t="s">
        <v>608</v>
      </c>
      <c r="P321" t="s">
        <v>608</v>
      </c>
      <c r="R321">
        <v>0</v>
      </c>
      <c r="S321">
        <v>0</v>
      </c>
      <c r="T321">
        <v>0.72</v>
      </c>
      <c r="U321" t="s">
        <v>618</v>
      </c>
      <c r="V321" t="s">
        <v>2450</v>
      </c>
      <c r="X321" t="s">
        <v>762</v>
      </c>
      <c r="Y321">
        <v>2013</v>
      </c>
      <c r="Z321" t="s">
        <v>2502</v>
      </c>
      <c r="AA321" t="s">
        <v>2432</v>
      </c>
      <c r="AB321" t="str">
        <f>IF(ISBLANK(Table1[[#This Row],[ref]]),NA(),_xlfn.XLOOKUP(Table1[[#This Row],[ref]],Crossref!U:U,Crossref!E:E,_xlfn.XLOOKUP(Table1[[#This Row],[ref_short]],Crossref!AO:AO,Crossref!E:E)))</f>
        <v>10.1017/s0950268813000125</v>
      </c>
      <c r="AC321" t="str">
        <f>IF(ISBLANK(Table1[[#This Row],[ref_short]]),NA(),_xlfn.XLOOKUP(Table1[[#This Row],[new_ref]],Crossref!E:E,Crossref!AO:AO,Table1[[#This Row],[ref_short]]))</f>
        <v>CLAES et al., 2013</v>
      </c>
      <c r="AD321" t="b">
        <f>NOT(IFERROR(Table1[[#This Row],[ref_short]]=Table1[[#This Row],[new_ref_short]],FALSE))</f>
        <v>0</v>
      </c>
    </row>
    <row r="322" spans="1:30" x14ac:dyDescent="0.3">
      <c r="A322" t="s">
        <v>8</v>
      </c>
      <c r="C322" t="s">
        <v>205</v>
      </c>
      <c r="D322" t="s">
        <v>2686</v>
      </c>
      <c r="F322" t="s">
        <v>2431</v>
      </c>
      <c r="G322" t="s">
        <v>255</v>
      </c>
      <c r="H322" t="s">
        <v>262</v>
      </c>
      <c r="I322" t="s">
        <v>285</v>
      </c>
      <c r="J322" t="s">
        <v>364</v>
      </c>
      <c r="K322" t="s">
        <v>377</v>
      </c>
      <c r="L322" t="s">
        <v>397</v>
      </c>
      <c r="M322" t="s">
        <v>416</v>
      </c>
      <c r="O322" t="s">
        <v>608</v>
      </c>
      <c r="P322" t="s">
        <v>608</v>
      </c>
      <c r="R322">
        <v>1.17</v>
      </c>
      <c r="S322">
        <v>0.47</v>
      </c>
      <c r="T322">
        <v>2.39</v>
      </c>
      <c r="U322" t="s">
        <v>618</v>
      </c>
      <c r="V322" t="s">
        <v>2450</v>
      </c>
      <c r="W322" t="s">
        <v>2456</v>
      </c>
      <c r="X322" t="s">
        <v>774</v>
      </c>
      <c r="Y322">
        <v>2003</v>
      </c>
      <c r="Z322" t="s">
        <v>2506</v>
      </c>
      <c r="AA322" t="s">
        <v>2508</v>
      </c>
      <c r="AB322" t="str">
        <f>IF(ISBLANK(Table1[[#This Row],[ref]]),NA(),_xlfn.XLOOKUP(Table1[[#This Row],[ref]],Crossref!U:U,Crossref!E:E,_xlfn.XLOOKUP(Table1[[#This Row],[ref_short]],Crossref!AO:AO,Crossref!E:E)))</f>
        <v>10.1017/s0950268803001067</v>
      </c>
      <c r="AC322" t="str">
        <f>IF(ISBLANK(Table1[[#This Row],[ref_short]]),NA(),_xlfn.XLOOKUP(Table1[[#This Row],[new_ref]],Crossref!E:E,Crossref!AO:AO,Table1[[#This Row],[ref_short]]))</f>
        <v>VAN DER GOOT et al., 2003</v>
      </c>
      <c r="AD322" t="b">
        <f>NOT(IFERROR(Table1[[#This Row],[ref_short]]=Table1[[#This Row],[new_ref_short]],FALSE))</f>
        <v>0</v>
      </c>
    </row>
    <row r="323" spans="1:30" x14ac:dyDescent="0.3">
      <c r="A323" t="s">
        <v>8</v>
      </c>
      <c r="C323" t="s">
        <v>205</v>
      </c>
      <c r="D323" t="s">
        <v>2686</v>
      </c>
      <c r="F323" t="s">
        <v>2431</v>
      </c>
      <c r="G323" t="s">
        <v>255</v>
      </c>
      <c r="H323" t="s">
        <v>262</v>
      </c>
      <c r="I323" t="s">
        <v>285</v>
      </c>
      <c r="J323" t="s">
        <v>364</v>
      </c>
      <c r="K323" t="s">
        <v>377</v>
      </c>
      <c r="L323" t="s">
        <v>397</v>
      </c>
      <c r="M323" t="s">
        <v>416</v>
      </c>
      <c r="O323" t="s">
        <v>608</v>
      </c>
      <c r="P323" t="s">
        <v>608</v>
      </c>
      <c r="R323">
        <v>1.06</v>
      </c>
      <c r="S323">
        <v>0.47</v>
      </c>
      <c r="T323">
        <v>1.89</v>
      </c>
      <c r="U323" t="s">
        <v>618</v>
      </c>
      <c r="V323" t="s">
        <v>2450</v>
      </c>
      <c r="W323" t="s">
        <v>2456</v>
      </c>
      <c r="X323" t="s">
        <v>774</v>
      </c>
      <c r="Y323">
        <v>2003</v>
      </c>
      <c r="Z323" t="s">
        <v>2506</v>
      </c>
      <c r="AA323" t="s">
        <v>2508</v>
      </c>
      <c r="AB323" t="str">
        <f>IF(ISBLANK(Table1[[#This Row],[ref]]),NA(),_xlfn.XLOOKUP(Table1[[#This Row],[ref]],Crossref!U:U,Crossref!E:E,_xlfn.XLOOKUP(Table1[[#This Row],[ref_short]],Crossref!AO:AO,Crossref!E:E)))</f>
        <v>10.1017/s0950268803001067</v>
      </c>
      <c r="AC323" t="str">
        <f>IF(ISBLANK(Table1[[#This Row],[ref_short]]),NA(),_xlfn.XLOOKUP(Table1[[#This Row],[new_ref]],Crossref!E:E,Crossref!AO:AO,Table1[[#This Row],[ref_short]]))</f>
        <v>VAN DER GOOT et al., 2003</v>
      </c>
      <c r="AD323" t="b">
        <f>NOT(IFERROR(Table1[[#This Row],[ref_short]]=Table1[[#This Row],[new_ref_short]],FALSE))</f>
        <v>0</v>
      </c>
    </row>
    <row r="324" spans="1:30" x14ac:dyDescent="0.3">
      <c r="A324" t="s">
        <v>8</v>
      </c>
      <c r="C324" t="s">
        <v>205</v>
      </c>
      <c r="D324" t="s">
        <v>2686</v>
      </c>
      <c r="F324" t="s">
        <v>2431</v>
      </c>
      <c r="G324" t="s">
        <v>255</v>
      </c>
      <c r="H324" t="s">
        <v>262</v>
      </c>
      <c r="I324" t="s">
        <v>285</v>
      </c>
      <c r="J324" t="s">
        <v>364</v>
      </c>
      <c r="K324" t="s">
        <v>377</v>
      </c>
      <c r="L324" t="s">
        <v>397</v>
      </c>
      <c r="M324" t="s">
        <v>416</v>
      </c>
      <c r="O324" t="s">
        <v>608</v>
      </c>
      <c r="P324" t="s">
        <v>608</v>
      </c>
      <c r="R324">
        <v>0.62</v>
      </c>
      <c r="S324">
        <v>0.2</v>
      </c>
      <c r="T324">
        <v>1.52</v>
      </c>
      <c r="U324" t="s">
        <v>618</v>
      </c>
      <c r="V324" t="s">
        <v>2450</v>
      </c>
      <c r="W324" t="s">
        <v>2456</v>
      </c>
      <c r="X324" t="s">
        <v>774</v>
      </c>
      <c r="Y324">
        <v>2003</v>
      </c>
      <c r="Z324" t="s">
        <v>2506</v>
      </c>
      <c r="AA324" t="s">
        <v>2508</v>
      </c>
      <c r="AB324" t="str">
        <f>IF(ISBLANK(Table1[[#This Row],[ref]]),NA(),_xlfn.XLOOKUP(Table1[[#This Row],[ref]],Crossref!U:U,Crossref!E:E,_xlfn.XLOOKUP(Table1[[#This Row],[ref_short]],Crossref!AO:AO,Crossref!E:E)))</f>
        <v>10.1017/s0950268803001067</v>
      </c>
      <c r="AC324" t="str">
        <f>IF(ISBLANK(Table1[[#This Row],[ref_short]]),NA(),_xlfn.XLOOKUP(Table1[[#This Row],[new_ref]],Crossref!E:E,Crossref!AO:AO,Table1[[#This Row],[ref_short]]))</f>
        <v>VAN DER GOOT et al., 2003</v>
      </c>
      <c r="AD324" t="b">
        <f>NOT(IFERROR(Table1[[#This Row],[ref_short]]=Table1[[#This Row],[new_ref_short]],FALSE))</f>
        <v>0</v>
      </c>
    </row>
    <row r="325" spans="1:30" x14ac:dyDescent="0.3">
      <c r="A325" t="s">
        <v>8</v>
      </c>
      <c r="C325" t="s">
        <v>205</v>
      </c>
      <c r="D325" t="s">
        <v>2686</v>
      </c>
      <c r="F325" t="s">
        <v>2431</v>
      </c>
      <c r="G325" t="s">
        <v>255</v>
      </c>
      <c r="H325" t="s">
        <v>262</v>
      </c>
      <c r="I325" t="s">
        <v>285</v>
      </c>
      <c r="J325" t="s">
        <v>364</v>
      </c>
      <c r="K325" t="s">
        <v>377</v>
      </c>
      <c r="L325" t="s">
        <v>397</v>
      </c>
      <c r="M325" t="s">
        <v>416</v>
      </c>
      <c r="O325" t="s">
        <v>608</v>
      </c>
      <c r="P325" t="s">
        <v>608</v>
      </c>
      <c r="R325">
        <v>0.59</v>
      </c>
      <c r="S325">
        <v>0.21</v>
      </c>
      <c r="T325">
        <v>1.27</v>
      </c>
      <c r="U325" t="s">
        <v>618</v>
      </c>
      <c r="V325" t="s">
        <v>2450</v>
      </c>
      <c r="W325" t="s">
        <v>2456</v>
      </c>
      <c r="X325" t="s">
        <v>774</v>
      </c>
      <c r="Y325">
        <v>2003</v>
      </c>
      <c r="Z325" t="s">
        <v>2506</v>
      </c>
      <c r="AA325" t="s">
        <v>2508</v>
      </c>
      <c r="AB325" t="str">
        <f>IF(ISBLANK(Table1[[#This Row],[ref]]),NA(),_xlfn.XLOOKUP(Table1[[#This Row],[ref]],Crossref!U:U,Crossref!E:E,_xlfn.XLOOKUP(Table1[[#This Row],[ref_short]],Crossref!AO:AO,Crossref!E:E)))</f>
        <v>10.1017/s0950268803001067</v>
      </c>
      <c r="AC325" t="str">
        <f>IF(ISBLANK(Table1[[#This Row],[ref_short]]),NA(),_xlfn.XLOOKUP(Table1[[#This Row],[new_ref]],Crossref!E:E,Crossref!AO:AO,Table1[[#This Row],[ref_short]]))</f>
        <v>VAN DER GOOT et al., 2003</v>
      </c>
      <c r="AD325" t="b">
        <f>NOT(IFERROR(Table1[[#This Row],[ref_short]]=Table1[[#This Row],[new_ref_short]],FALSE))</f>
        <v>0</v>
      </c>
    </row>
    <row r="326" spans="1:30" x14ac:dyDescent="0.3">
      <c r="A326" t="s">
        <v>8</v>
      </c>
      <c r="C326" t="s">
        <v>205</v>
      </c>
      <c r="D326" t="s">
        <v>2686</v>
      </c>
      <c r="F326" t="s">
        <v>2431</v>
      </c>
      <c r="G326" t="s">
        <v>255</v>
      </c>
      <c r="H326" t="s">
        <v>262</v>
      </c>
      <c r="I326" t="s">
        <v>286</v>
      </c>
      <c r="J326" t="s">
        <v>364</v>
      </c>
      <c r="K326" t="s">
        <v>377</v>
      </c>
      <c r="L326" t="s">
        <v>397</v>
      </c>
      <c r="M326" t="s">
        <v>416</v>
      </c>
      <c r="O326" t="s">
        <v>608</v>
      </c>
      <c r="P326" t="s">
        <v>608</v>
      </c>
      <c r="R326">
        <v>0.79</v>
      </c>
      <c r="S326">
        <v>0.2</v>
      </c>
      <c r="T326">
        <v>2.68</v>
      </c>
      <c r="U326" t="s">
        <v>618</v>
      </c>
      <c r="V326" t="s">
        <v>2450</v>
      </c>
      <c r="W326" t="s">
        <v>2456</v>
      </c>
      <c r="X326" t="s">
        <v>774</v>
      </c>
      <c r="Y326">
        <v>2003</v>
      </c>
      <c r="Z326" t="s">
        <v>2506</v>
      </c>
      <c r="AA326" t="s">
        <v>2508</v>
      </c>
      <c r="AB326" t="str">
        <f>IF(ISBLANK(Table1[[#This Row],[ref]]),NA(),_xlfn.XLOOKUP(Table1[[#This Row],[ref]],Crossref!U:U,Crossref!E:E,_xlfn.XLOOKUP(Table1[[#This Row],[ref_short]],Crossref!AO:AO,Crossref!E:E)))</f>
        <v>10.1017/s0950268803001067</v>
      </c>
      <c r="AC326" t="str">
        <f>IF(ISBLANK(Table1[[#This Row],[ref_short]]),NA(),_xlfn.XLOOKUP(Table1[[#This Row],[new_ref]],Crossref!E:E,Crossref!AO:AO,Table1[[#This Row],[ref_short]]))</f>
        <v>VAN DER GOOT et al., 2003</v>
      </c>
      <c r="AD326" t="b">
        <f>NOT(IFERROR(Table1[[#This Row],[ref_short]]=Table1[[#This Row],[new_ref_short]],FALSE))</f>
        <v>0</v>
      </c>
    </row>
    <row r="327" spans="1:30" x14ac:dyDescent="0.3">
      <c r="A327" t="s">
        <v>8</v>
      </c>
      <c r="C327" t="s">
        <v>205</v>
      </c>
      <c r="D327" t="s">
        <v>2686</v>
      </c>
      <c r="F327" t="s">
        <v>2431</v>
      </c>
      <c r="G327" t="s">
        <v>255</v>
      </c>
      <c r="H327" t="s">
        <v>262</v>
      </c>
      <c r="I327" t="s">
        <v>286</v>
      </c>
      <c r="J327" t="s">
        <v>364</v>
      </c>
      <c r="K327" t="s">
        <v>377</v>
      </c>
      <c r="L327" t="s">
        <v>397</v>
      </c>
      <c r="M327" t="s">
        <v>416</v>
      </c>
      <c r="O327" t="s">
        <v>608</v>
      </c>
      <c r="P327" t="s">
        <v>608</v>
      </c>
      <c r="R327">
        <v>0.78</v>
      </c>
      <c r="S327">
        <v>0.21</v>
      </c>
      <c r="T327">
        <v>2.02</v>
      </c>
      <c r="U327" t="s">
        <v>618</v>
      </c>
      <c r="V327" t="s">
        <v>2450</v>
      </c>
      <c r="W327" t="s">
        <v>2456</v>
      </c>
      <c r="X327" t="s">
        <v>774</v>
      </c>
      <c r="Y327">
        <v>2003</v>
      </c>
      <c r="Z327" t="s">
        <v>2506</v>
      </c>
      <c r="AA327" t="s">
        <v>2508</v>
      </c>
      <c r="AB327" t="str">
        <f>IF(ISBLANK(Table1[[#This Row],[ref]]),NA(),_xlfn.XLOOKUP(Table1[[#This Row],[ref]],Crossref!U:U,Crossref!E:E,_xlfn.XLOOKUP(Table1[[#This Row],[ref_short]],Crossref!AO:AO,Crossref!E:E)))</f>
        <v>10.1017/s0950268803001067</v>
      </c>
      <c r="AC327" t="str">
        <f>IF(ISBLANK(Table1[[#This Row],[ref_short]]),NA(),_xlfn.XLOOKUP(Table1[[#This Row],[new_ref]],Crossref!E:E,Crossref!AO:AO,Table1[[#This Row],[ref_short]]))</f>
        <v>VAN DER GOOT et al., 2003</v>
      </c>
      <c r="AD327" t="b">
        <f>NOT(IFERROR(Table1[[#This Row],[ref_short]]=Table1[[#This Row],[new_ref_short]],FALSE))</f>
        <v>0</v>
      </c>
    </row>
    <row r="328" spans="1:30" x14ac:dyDescent="0.3">
      <c r="A328" t="s">
        <v>8</v>
      </c>
      <c r="C328" t="s">
        <v>205</v>
      </c>
      <c r="D328" t="s">
        <v>242</v>
      </c>
      <c r="E328" t="s">
        <v>252</v>
      </c>
      <c r="F328" t="s">
        <v>2431</v>
      </c>
      <c r="G328" t="s">
        <v>255</v>
      </c>
      <c r="H328" t="s">
        <v>262</v>
      </c>
      <c r="I328" t="s">
        <v>285</v>
      </c>
      <c r="J328" t="s">
        <v>364</v>
      </c>
      <c r="K328" t="s">
        <v>377</v>
      </c>
      <c r="L328" t="s">
        <v>397</v>
      </c>
      <c r="M328" t="s">
        <v>416</v>
      </c>
      <c r="O328" t="s">
        <v>608</v>
      </c>
      <c r="P328" t="s">
        <v>608</v>
      </c>
      <c r="R328">
        <v>0.95</v>
      </c>
      <c r="S328">
        <v>0</v>
      </c>
      <c r="T328">
        <v>2.29</v>
      </c>
      <c r="U328" t="s">
        <v>618</v>
      </c>
      <c r="V328" t="s">
        <v>2468</v>
      </c>
      <c r="W328" t="s">
        <v>2456</v>
      </c>
      <c r="X328" t="s">
        <v>774</v>
      </c>
      <c r="Y328">
        <v>2003</v>
      </c>
      <c r="Z328" t="s">
        <v>2506</v>
      </c>
      <c r="AA328" t="s">
        <v>2508</v>
      </c>
      <c r="AB328" t="str">
        <f>IF(ISBLANK(Table1[[#This Row],[ref]]),NA(),_xlfn.XLOOKUP(Table1[[#This Row],[ref]],Crossref!U:U,Crossref!E:E,_xlfn.XLOOKUP(Table1[[#This Row],[ref_short]],Crossref!AO:AO,Crossref!E:E)))</f>
        <v>10.1017/s0950268803001067</v>
      </c>
      <c r="AC328" t="str">
        <f>IF(ISBLANK(Table1[[#This Row],[ref_short]]),NA(),_xlfn.XLOOKUP(Table1[[#This Row],[new_ref]],Crossref!E:E,Crossref!AO:AO,Table1[[#This Row],[ref_short]]))</f>
        <v>VAN DER GOOT et al., 2003</v>
      </c>
      <c r="AD328" t="b">
        <f>NOT(IFERROR(Table1[[#This Row],[ref_short]]=Table1[[#This Row],[new_ref_short]],FALSE))</f>
        <v>0</v>
      </c>
    </row>
    <row r="329" spans="1:30" x14ac:dyDescent="0.3">
      <c r="A329" t="s">
        <v>8</v>
      </c>
      <c r="C329" t="s">
        <v>205</v>
      </c>
      <c r="D329" t="s">
        <v>242</v>
      </c>
      <c r="E329" t="s">
        <v>252</v>
      </c>
      <c r="F329" t="s">
        <v>2431</v>
      </c>
      <c r="G329" t="s">
        <v>255</v>
      </c>
      <c r="H329" t="s">
        <v>262</v>
      </c>
      <c r="I329" t="s">
        <v>285</v>
      </c>
      <c r="J329" t="s">
        <v>364</v>
      </c>
      <c r="K329" t="s">
        <v>377</v>
      </c>
      <c r="L329" t="s">
        <v>397</v>
      </c>
      <c r="M329" t="s">
        <v>416</v>
      </c>
      <c r="O329" t="s">
        <v>608</v>
      </c>
      <c r="P329" t="s">
        <v>608</v>
      </c>
      <c r="R329">
        <v>1</v>
      </c>
      <c r="S329">
        <v>0</v>
      </c>
      <c r="T329">
        <v>2.42</v>
      </c>
      <c r="U329" t="s">
        <v>618</v>
      </c>
      <c r="V329" t="s">
        <v>2468</v>
      </c>
      <c r="W329" t="s">
        <v>2456</v>
      </c>
      <c r="X329" t="s">
        <v>774</v>
      </c>
      <c r="Y329">
        <v>2003</v>
      </c>
      <c r="Z329" t="s">
        <v>2506</v>
      </c>
      <c r="AA329" t="s">
        <v>2508</v>
      </c>
      <c r="AB329" t="str">
        <f>IF(ISBLANK(Table1[[#This Row],[ref]]),NA(),_xlfn.XLOOKUP(Table1[[#This Row],[ref]],Crossref!U:U,Crossref!E:E,_xlfn.XLOOKUP(Table1[[#This Row],[ref_short]],Crossref!AO:AO,Crossref!E:E)))</f>
        <v>10.1017/s0950268803001067</v>
      </c>
      <c r="AC329" t="str">
        <f>IF(ISBLANK(Table1[[#This Row],[ref_short]]),NA(),_xlfn.XLOOKUP(Table1[[#This Row],[new_ref]],Crossref!E:E,Crossref!AO:AO,Table1[[#This Row],[ref_short]]))</f>
        <v>VAN DER GOOT et al., 2003</v>
      </c>
      <c r="AD329" t="b">
        <f>NOT(IFERROR(Table1[[#This Row],[ref_short]]=Table1[[#This Row],[new_ref_short]],FALSE))</f>
        <v>0</v>
      </c>
    </row>
    <row r="330" spans="1:30" x14ac:dyDescent="0.3">
      <c r="A330" t="s">
        <v>8</v>
      </c>
      <c r="C330" t="s">
        <v>205</v>
      </c>
      <c r="D330" t="s">
        <v>242</v>
      </c>
      <c r="E330" t="s">
        <v>252</v>
      </c>
      <c r="F330" t="s">
        <v>2431</v>
      </c>
      <c r="G330" t="s">
        <v>255</v>
      </c>
      <c r="H330" t="s">
        <v>262</v>
      </c>
      <c r="I330" t="s">
        <v>286</v>
      </c>
      <c r="J330" t="s">
        <v>364</v>
      </c>
      <c r="K330" t="s">
        <v>377</v>
      </c>
      <c r="L330" t="s">
        <v>397</v>
      </c>
      <c r="M330" t="s">
        <v>416</v>
      </c>
      <c r="O330" t="s">
        <v>608</v>
      </c>
      <c r="P330" t="s">
        <v>608</v>
      </c>
      <c r="R330">
        <v>5.3</v>
      </c>
      <c r="U330" t="s">
        <v>618</v>
      </c>
      <c r="V330" t="s">
        <v>2468</v>
      </c>
      <c r="W330" t="s">
        <v>2456</v>
      </c>
      <c r="X330" t="s">
        <v>774</v>
      </c>
      <c r="Y330">
        <v>2003</v>
      </c>
      <c r="Z330" t="s">
        <v>2506</v>
      </c>
      <c r="AA330" t="s">
        <v>2508</v>
      </c>
      <c r="AB330" t="str">
        <f>IF(ISBLANK(Table1[[#This Row],[ref]]),NA(),_xlfn.XLOOKUP(Table1[[#This Row],[ref]],Crossref!U:U,Crossref!E:E,_xlfn.XLOOKUP(Table1[[#This Row],[ref_short]],Crossref!AO:AO,Crossref!E:E)))</f>
        <v>10.1017/s0950268803001067</v>
      </c>
      <c r="AC330" t="str">
        <f>IF(ISBLANK(Table1[[#This Row],[ref_short]]),NA(),_xlfn.XLOOKUP(Table1[[#This Row],[new_ref]],Crossref!E:E,Crossref!AO:AO,Table1[[#This Row],[ref_short]]))</f>
        <v>VAN DER GOOT et al., 2003</v>
      </c>
      <c r="AD330" t="b">
        <f>NOT(IFERROR(Table1[[#This Row],[ref_short]]=Table1[[#This Row],[new_ref_short]],FALSE))</f>
        <v>0</v>
      </c>
    </row>
    <row r="331" spans="1:30" x14ac:dyDescent="0.3">
      <c r="A331" t="s">
        <v>8</v>
      </c>
      <c r="C331" t="s">
        <v>205</v>
      </c>
      <c r="D331" t="s">
        <v>242</v>
      </c>
      <c r="E331" t="s">
        <v>252</v>
      </c>
      <c r="F331" t="s">
        <v>2431</v>
      </c>
      <c r="G331" t="s">
        <v>255</v>
      </c>
      <c r="H331" t="s">
        <v>262</v>
      </c>
      <c r="I331" t="s">
        <v>286</v>
      </c>
      <c r="J331" t="s">
        <v>364</v>
      </c>
      <c r="K331" t="s">
        <v>377</v>
      </c>
      <c r="L331" t="s">
        <v>397</v>
      </c>
      <c r="M331" t="s">
        <v>416</v>
      </c>
      <c r="O331" t="s">
        <v>608</v>
      </c>
      <c r="P331" t="s">
        <v>608</v>
      </c>
      <c r="R331">
        <v>31.7</v>
      </c>
      <c r="U331" t="s">
        <v>618</v>
      </c>
      <c r="V331" t="s">
        <v>2468</v>
      </c>
      <c r="W331" t="s">
        <v>2456</v>
      </c>
      <c r="X331" t="s">
        <v>774</v>
      </c>
      <c r="Y331">
        <v>2003</v>
      </c>
      <c r="Z331" t="s">
        <v>2506</v>
      </c>
      <c r="AA331" t="s">
        <v>2508</v>
      </c>
      <c r="AB331" t="str">
        <f>IF(ISBLANK(Table1[[#This Row],[ref]]),NA(),_xlfn.XLOOKUP(Table1[[#This Row],[ref]],Crossref!U:U,Crossref!E:E,_xlfn.XLOOKUP(Table1[[#This Row],[ref_short]],Crossref!AO:AO,Crossref!E:E)))</f>
        <v>10.1017/s0950268803001067</v>
      </c>
      <c r="AC331" t="str">
        <f>IF(ISBLANK(Table1[[#This Row],[ref_short]]),NA(),_xlfn.XLOOKUP(Table1[[#This Row],[new_ref]],Crossref!E:E,Crossref!AO:AO,Table1[[#This Row],[ref_short]]))</f>
        <v>VAN DER GOOT et al., 2003</v>
      </c>
      <c r="AD331" t="b">
        <f>NOT(IFERROR(Table1[[#This Row],[ref_short]]=Table1[[#This Row],[new_ref_short]],FALSE))</f>
        <v>0</v>
      </c>
    </row>
    <row r="332" spans="1:30" x14ac:dyDescent="0.3">
      <c r="A332" t="s">
        <v>8</v>
      </c>
      <c r="C332" t="s">
        <v>205</v>
      </c>
      <c r="D332" t="s">
        <v>242</v>
      </c>
      <c r="E332" t="s">
        <v>252</v>
      </c>
      <c r="F332" t="s">
        <v>2431</v>
      </c>
      <c r="G332" t="s">
        <v>255</v>
      </c>
      <c r="H332" t="s">
        <v>262</v>
      </c>
      <c r="I332" t="s">
        <v>286</v>
      </c>
      <c r="J332" t="s">
        <v>364</v>
      </c>
      <c r="K332" t="s">
        <v>377</v>
      </c>
      <c r="L332" t="s">
        <v>397</v>
      </c>
      <c r="M332" t="s">
        <v>416</v>
      </c>
      <c r="N332" t="s">
        <v>2507</v>
      </c>
      <c r="O332" t="s">
        <v>608</v>
      </c>
      <c r="P332" t="s">
        <v>608</v>
      </c>
      <c r="R332">
        <v>0.17</v>
      </c>
      <c r="U332" t="s">
        <v>618</v>
      </c>
      <c r="V332" t="s">
        <v>2468</v>
      </c>
      <c r="W332" t="s">
        <v>2456</v>
      </c>
      <c r="X332" t="s">
        <v>774</v>
      </c>
      <c r="Y332">
        <v>2003</v>
      </c>
      <c r="Z332" t="s">
        <v>2506</v>
      </c>
      <c r="AA332" t="s">
        <v>2508</v>
      </c>
      <c r="AB332" t="str">
        <f>IF(ISBLANK(Table1[[#This Row],[ref]]),NA(),_xlfn.XLOOKUP(Table1[[#This Row],[ref]],Crossref!U:U,Crossref!E:E,_xlfn.XLOOKUP(Table1[[#This Row],[ref_short]],Crossref!AO:AO,Crossref!E:E)))</f>
        <v>10.1017/s0950268803001067</v>
      </c>
      <c r="AC332" t="str">
        <f>IF(ISBLANK(Table1[[#This Row],[ref_short]]),NA(),_xlfn.XLOOKUP(Table1[[#This Row],[new_ref]],Crossref!E:E,Crossref!AO:AO,Table1[[#This Row],[ref_short]]))</f>
        <v>VAN DER GOOT et al., 2003</v>
      </c>
      <c r="AD332" t="b">
        <f>NOT(IFERROR(Table1[[#This Row],[ref_short]]=Table1[[#This Row],[new_ref_short]],FALSE))</f>
        <v>0</v>
      </c>
    </row>
    <row r="333" spans="1:30" x14ac:dyDescent="0.3">
      <c r="A333" t="s">
        <v>8</v>
      </c>
      <c r="C333" t="s">
        <v>205</v>
      </c>
      <c r="D333" t="s">
        <v>242</v>
      </c>
      <c r="E333" t="s">
        <v>252</v>
      </c>
      <c r="F333" t="s">
        <v>2431</v>
      </c>
      <c r="G333" t="s">
        <v>255</v>
      </c>
      <c r="H333" t="s">
        <v>262</v>
      </c>
      <c r="I333" t="s">
        <v>286</v>
      </c>
      <c r="J333" t="s">
        <v>364</v>
      </c>
      <c r="K333" t="s">
        <v>377</v>
      </c>
      <c r="L333" t="s">
        <v>397</v>
      </c>
      <c r="M333" t="s">
        <v>416</v>
      </c>
      <c r="N333" t="s">
        <v>2507</v>
      </c>
      <c r="O333" t="s">
        <v>608</v>
      </c>
      <c r="P333" t="s">
        <v>608</v>
      </c>
      <c r="R333">
        <v>0.24</v>
      </c>
      <c r="U333" t="s">
        <v>618</v>
      </c>
      <c r="V333" t="s">
        <v>2468</v>
      </c>
      <c r="W333" t="s">
        <v>2456</v>
      </c>
      <c r="X333" t="s">
        <v>774</v>
      </c>
      <c r="Y333">
        <v>2003</v>
      </c>
      <c r="Z333" t="s">
        <v>2506</v>
      </c>
      <c r="AA333" t="s">
        <v>2508</v>
      </c>
      <c r="AB333" t="str">
        <f>IF(ISBLANK(Table1[[#This Row],[ref]]),NA(),_xlfn.XLOOKUP(Table1[[#This Row],[ref]],Crossref!U:U,Crossref!E:E,_xlfn.XLOOKUP(Table1[[#This Row],[ref_short]],Crossref!AO:AO,Crossref!E:E)))</f>
        <v>10.1017/s0950268803001067</v>
      </c>
      <c r="AC333" t="str">
        <f>IF(ISBLANK(Table1[[#This Row],[ref_short]]),NA(),_xlfn.XLOOKUP(Table1[[#This Row],[new_ref]],Crossref!E:E,Crossref!AO:AO,Table1[[#This Row],[ref_short]]))</f>
        <v>VAN DER GOOT et al., 2003</v>
      </c>
      <c r="AD333" t="b">
        <f>NOT(IFERROR(Table1[[#This Row],[ref_short]]=Table1[[#This Row],[new_ref_short]],FALSE))</f>
        <v>0</v>
      </c>
    </row>
    <row r="334" spans="1:30" x14ac:dyDescent="0.3">
      <c r="A334" t="s">
        <v>8</v>
      </c>
      <c r="C334" t="s">
        <v>205</v>
      </c>
      <c r="D334" t="s">
        <v>242</v>
      </c>
      <c r="E334" t="s">
        <v>252</v>
      </c>
      <c r="F334" t="s">
        <v>2431</v>
      </c>
      <c r="G334" t="s">
        <v>255</v>
      </c>
      <c r="H334" t="s">
        <v>262</v>
      </c>
      <c r="I334" t="s">
        <v>2510</v>
      </c>
      <c r="J334" t="s">
        <v>364</v>
      </c>
      <c r="K334" t="s">
        <v>2495</v>
      </c>
      <c r="L334" t="s">
        <v>397</v>
      </c>
      <c r="M334" t="s">
        <v>2512</v>
      </c>
      <c r="O334" t="s">
        <v>608</v>
      </c>
      <c r="P334" t="s">
        <v>608</v>
      </c>
      <c r="R334">
        <v>2.5</v>
      </c>
      <c r="S334">
        <v>0</v>
      </c>
      <c r="T334">
        <v>6.8</v>
      </c>
      <c r="U334" t="s">
        <v>618</v>
      </c>
      <c r="V334" t="s">
        <v>2468</v>
      </c>
      <c r="W334" t="s">
        <v>2456</v>
      </c>
      <c r="X334" t="s">
        <v>763</v>
      </c>
      <c r="Y334">
        <v>2011</v>
      </c>
      <c r="Z334" t="s">
        <v>2511</v>
      </c>
      <c r="AA334" t="s">
        <v>2430</v>
      </c>
      <c r="AB334" t="str">
        <f>IF(ISBLANK(Table1[[#This Row],[ref]]),NA(),_xlfn.XLOOKUP(Table1[[#This Row],[ref]],Crossref!U:U,Crossref!E:E,_xlfn.XLOOKUP(Table1[[#This Row],[ref_short]],Crossref!AO:AO,Crossref!E:E)))</f>
        <v>10.1016/j.vetmic.2010.06.012</v>
      </c>
      <c r="AC334" t="str">
        <f>IF(ISBLANK(Table1[[#This Row],[ref_short]]),NA(),_xlfn.XLOOKUP(Table1[[#This Row],[new_ref]],Crossref!E:E,Crossref!AO:AO,Table1[[#This Row],[ref_short]]))</f>
        <v>Spekreijse et al., 2011</v>
      </c>
      <c r="AD334" t="b">
        <f>NOT(IFERROR(Table1[[#This Row],[ref_short]]=Table1[[#This Row],[new_ref_short]],FALSE))</f>
        <v>0</v>
      </c>
    </row>
    <row r="335" spans="1:30" x14ac:dyDescent="0.3">
      <c r="A335" t="s">
        <v>8</v>
      </c>
      <c r="C335" t="s">
        <v>205</v>
      </c>
      <c r="D335" t="s">
        <v>242</v>
      </c>
      <c r="E335" t="s">
        <v>252</v>
      </c>
      <c r="F335" t="s">
        <v>2431</v>
      </c>
      <c r="G335" t="s">
        <v>255</v>
      </c>
      <c r="H335" t="s">
        <v>262</v>
      </c>
      <c r="I335" t="s">
        <v>2510</v>
      </c>
      <c r="J335" t="s">
        <v>364</v>
      </c>
      <c r="K335" t="s">
        <v>2495</v>
      </c>
      <c r="L335" t="s">
        <v>397</v>
      </c>
      <c r="M335" t="s">
        <v>2512</v>
      </c>
      <c r="O335" t="s">
        <v>608</v>
      </c>
      <c r="P335" t="s">
        <v>608</v>
      </c>
      <c r="R335">
        <v>2.2000000000000002</v>
      </c>
      <c r="S335">
        <v>0</v>
      </c>
      <c r="T335">
        <v>5.2</v>
      </c>
      <c r="U335" t="s">
        <v>618</v>
      </c>
      <c r="V335" t="s">
        <v>2468</v>
      </c>
      <c r="W335" t="s">
        <v>2456</v>
      </c>
      <c r="X335" t="s">
        <v>763</v>
      </c>
      <c r="Y335">
        <v>2011</v>
      </c>
      <c r="Z335" t="s">
        <v>2511</v>
      </c>
      <c r="AA335" t="s">
        <v>2430</v>
      </c>
      <c r="AB335" t="str">
        <f>IF(ISBLANK(Table1[[#This Row],[ref]]),NA(),_xlfn.XLOOKUP(Table1[[#This Row],[ref]],Crossref!U:U,Crossref!E:E,_xlfn.XLOOKUP(Table1[[#This Row],[ref_short]],Crossref!AO:AO,Crossref!E:E)))</f>
        <v>10.1016/j.vetmic.2010.06.012</v>
      </c>
      <c r="AC335" t="str">
        <f>IF(ISBLANK(Table1[[#This Row],[ref_short]]),NA(),_xlfn.XLOOKUP(Table1[[#This Row],[new_ref]],Crossref!E:E,Crossref!AO:AO,Table1[[#This Row],[ref_short]]))</f>
        <v>Spekreijse et al., 2011</v>
      </c>
      <c r="AD335" t="b">
        <f>NOT(IFERROR(Table1[[#This Row],[ref_short]]=Table1[[#This Row],[new_ref_short]],FALSE))</f>
        <v>0</v>
      </c>
    </row>
    <row r="336" spans="1:30" x14ac:dyDescent="0.3">
      <c r="A336" t="s">
        <v>8</v>
      </c>
      <c r="C336" t="s">
        <v>205</v>
      </c>
      <c r="D336" t="s">
        <v>242</v>
      </c>
      <c r="E336" t="s">
        <v>252</v>
      </c>
      <c r="F336" t="s">
        <v>2431</v>
      </c>
      <c r="G336" t="s">
        <v>255</v>
      </c>
      <c r="H336" t="s">
        <v>262</v>
      </c>
      <c r="I336" t="s">
        <v>2510</v>
      </c>
      <c r="J336" t="s">
        <v>364</v>
      </c>
      <c r="K336" t="s">
        <v>2495</v>
      </c>
      <c r="L336" t="s">
        <v>397</v>
      </c>
      <c r="M336" t="s">
        <v>2512</v>
      </c>
      <c r="O336" t="s">
        <v>608</v>
      </c>
      <c r="P336" t="s">
        <v>608</v>
      </c>
      <c r="R336">
        <v>1.2</v>
      </c>
      <c r="S336">
        <v>0</v>
      </c>
      <c r="T336">
        <v>4.4000000000000004</v>
      </c>
      <c r="U336" t="s">
        <v>618</v>
      </c>
      <c r="V336" t="s">
        <v>2468</v>
      </c>
      <c r="W336" t="s">
        <v>2456</v>
      </c>
      <c r="X336" t="s">
        <v>763</v>
      </c>
      <c r="Y336">
        <v>2011</v>
      </c>
      <c r="Z336" t="s">
        <v>2511</v>
      </c>
      <c r="AA336" t="s">
        <v>2430</v>
      </c>
      <c r="AB336" t="str">
        <f>IF(ISBLANK(Table1[[#This Row],[ref]]),NA(),_xlfn.XLOOKUP(Table1[[#This Row],[ref]],Crossref!U:U,Crossref!E:E,_xlfn.XLOOKUP(Table1[[#This Row],[ref_short]],Crossref!AO:AO,Crossref!E:E)))</f>
        <v>10.1016/j.vetmic.2010.06.012</v>
      </c>
      <c r="AC336" t="str">
        <f>IF(ISBLANK(Table1[[#This Row],[ref_short]]),NA(),_xlfn.XLOOKUP(Table1[[#This Row],[new_ref]],Crossref!E:E,Crossref!AO:AO,Table1[[#This Row],[ref_short]]))</f>
        <v>Spekreijse et al., 2011</v>
      </c>
      <c r="AD336" t="b">
        <f>NOT(IFERROR(Table1[[#This Row],[ref_short]]=Table1[[#This Row],[new_ref_short]],FALSE))</f>
        <v>0</v>
      </c>
    </row>
    <row r="337" spans="1:30" x14ac:dyDescent="0.3">
      <c r="A337" t="s">
        <v>8</v>
      </c>
      <c r="C337" t="s">
        <v>205</v>
      </c>
      <c r="D337" t="s">
        <v>242</v>
      </c>
      <c r="E337" t="s">
        <v>252</v>
      </c>
      <c r="F337" t="s">
        <v>2431</v>
      </c>
      <c r="G337" t="s">
        <v>255</v>
      </c>
      <c r="H337" t="s">
        <v>262</v>
      </c>
      <c r="I337" t="s">
        <v>2510</v>
      </c>
      <c r="J337" t="s">
        <v>364</v>
      </c>
      <c r="K337" t="s">
        <v>2495</v>
      </c>
      <c r="L337" t="s">
        <v>397</v>
      </c>
      <c r="M337" t="s">
        <v>2512</v>
      </c>
      <c r="O337" t="s">
        <v>608</v>
      </c>
      <c r="P337" t="s">
        <v>608</v>
      </c>
      <c r="R337">
        <v>5.6</v>
      </c>
      <c r="S337">
        <v>0</v>
      </c>
      <c r="T337">
        <v>16.8</v>
      </c>
      <c r="U337" t="s">
        <v>618</v>
      </c>
      <c r="V337" t="s">
        <v>2468</v>
      </c>
      <c r="W337" t="s">
        <v>2456</v>
      </c>
      <c r="X337" t="s">
        <v>763</v>
      </c>
      <c r="Y337">
        <v>2011</v>
      </c>
      <c r="Z337" t="s">
        <v>2511</v>
      </c>
      <c r="AA337" t="s">
        <v>2430</v>
      </c>
      <c r="AB337" t="str">
        <f>IF(ISBLANK(Table1[[#This Row],[ref]]),NA(),_xlfn.XLOOKUP(Table1[[#This Row],[ref]],Crossref!U:U,Crossref!E:E,_xlfn.XLOOKUP(Table1[[#This Row],[ref_short]],Crossref!AO:AO,Crossref!E:E)))</f>
        <v>10.1016/j.vetmic.2010.06.012</v>
      </c>
      <c r="AC337" t="str">
        <f>IF(ISBLANK(Table1[[#This Row],[ref_short]]),NA(),_xlfn.XLOOKUP(Table1[[#This Row],[new_ref]],Crossref!E:E,Crossref!AO:AO,Table1[[#This Row],[ref_short]]))</f>
        <v>Spekreijse et al., 2011</v>
      </c>
      <c r="AD337" t="b">
        <f>NOT(IFERROR(Table1[[#This Row],[ref_short]]=Table1[[#This Row],[new_ref_short]],FALSE))</f>
        <v>0</v>
      </c>
    </row>
    <row r="338" spans="1:30" x14ac:dyDescent="0.3">
      <c r="A338" t="s">
        <v>8</v>
      </c>
      <c r="C338" t="s">
        <v>205</v>
      </c>
      <c r="D338" t="s">
        <v>242</v>
      </c>
      <c r="E338" t="s">
        <v>252</v>
      </c>
      <c r="F338" t="s">
        <v>2431</v>
      </c>
      <c r="G338" t="s">
        <v>255</v>
      </c>
      <c r="H338" t="s">
        <v>262</v>
      </c>
      <c r="I338" t="s">
        <v>2510</v>
      </c>
      <c r="J338" t="s">
        <v>364</v>
      </c>
      <c r="K338" t="s">
        <v>2495</v>
      </c>
      <c r="L338" t="s">
        <v>397</v>
      </c>
      <c r="M338" t="s">
        <v>2512</v>
      </c>
      <c r="O338" t="s">
        <v>608</v>
      </c>
      <c r="P338" t="s">
        <v>608</v>
      </c>
      <c r="R338">
        <v>2.1</v>
      </c>
      <c r="S338">
        <v>0</v>
      </c>
      <c r="T338">
        <v>5.2</v>
      </c>
      <c r="U338" t="s">
        <v>618</v>
      </c>
      <c r="V338" t="s">
        <v>2468</v>
      </c>
      <c r="W338" t="s">
        <v>2456</v>
      </c>
      <c r="X338" t="s">
        <v>763</v>
      </c>
      <c r="Y338">
        <v>2011</v>
      </c>
      <c r="Z338" t="s">
        <v>2511</v>
      </c>
      <c r="AA338" t="s">
        <v>2430</v>
      </c>
      <c r="AB338" t="str">
        <f>IF(ISBLANK(Table1[[#This Row],[ref]]),NA(),_xlfn.XLOOKUP(Table1[[#This Row],[ref]],Crossref!U:U,Crossref!E:E,_xlfn.XLOOKUP(Table1[[#This Row],[ref_short]],Crossref!AO:AO,Crossref!E:E)))</f>
        <v>10.1016/j.vetmic.2010.06.012</v>
      </c>
      <c r="AC338" t="str">
        <f>IF(ISBLANK(Table1[[#This Row],[ref_short]]),NA(),_xlfn.XLOOKUP(Table1[[#This Row],[new_ref]],Crossref!E:E,Crossref!AO:AO,Table1[[#This Row],[ref_short]]))</f>
        <v>Spekreijse et al., 2011</v>
      </c>
      <c r="AD338" t="b">
        <f>NOT(IFERROR(Table1[[#This Row],[ref_short]]=Table1[[#This Row],[new_ref_short]],FALSE))</f>
        <v>0</v>
      </c>
    </row>
    <row r="339" spans="1:30" x14ac:dyDescent="0.3">
      <c r="A339" t="s">
        <v>8</v>
      </c>
      <c r="C339" t="s">
        <v>205</v>
      </c>
      <c r="D339" t="s">
        <v>242</v>
      </c>
      <c r="E339" t="s">
        <v>252</v>
      </c>
      <c r="F339" t="s">
        <v>2431</v>
      </c>
      <c r="G339" t="s">
        <v>255</v>
      </c>
      <c r="H339" t="s">
        <v>262</v>
      </c>
      <c r="I339" t="s">
        <v>2510</v>
      </c>
      <c r="J339" t="s">
        <v>364</v>
      </c>
      <c r="K339" t="s">
        <v>2495</v>
      </c>
      <c r="L339" t="s">
        <v>397</v>
      </c>
      <c r="M339" t="s">
        <v>2512</v>
      </c>
      <c r="O339" t="s">
        <v>608</v>
      </c>
      <c r="P339" t="s">
        <v>608</v>
      </c>
      <c r="R339">
        <v>4.8</v>
      </c>
      <c r="S339">
        <v>0</v>
      </c>
      <c r="T339">
        <v>7.5</v>
      </c>
      <c r="U339" t="s">
        <v>618</v>
      </c>
      <c r="V339" t="s">
        <v>2468</v>
      </c>
      <c r="W339" t="s">
        <v>2456</v>
      </c>
      <c r="X339" t="s">
        <v>763</v>
      </c>
      <c r="Y339">
        <v>2011</v>
      </c>
      <c r="Z339" t="s">
        <v>2511</v>
      </c>
      <c r="AA339" t="s">
        <v>2430</v>
      </c>
      <c r="AB339" t="str">
        <f>IF(ISBLANK(Table1[[#This Row],[ref]]),NA(),_xlfn.XLOOKUP(Table1[[#This Row],[ref]],Crossref!U:U,Crossref!E:E,_xlfn.XLOOKUP(Table1[[#This Row],[ref_short]],Crossref!AO:AO,Crossref!E:E)))</f>
        <v>10.1016/j.vetmic.2010.06.012</v>
      </c>
      <c r="AC339" t="str">
        <f>IF(ISBLANK(Table1[[#This Row],[ref_short]]),NA(),_xlfn.XLOOKUP(Table1[[#This Row],[new_ref]],Crossref!E:E,Crossref!AO:AO,Table1[[#This Row],[ref_short]]))</f>
        <v>Spekreijse et al., 2011</v>
      </c>
      <c r="AD339" t="b">
        <f>NOT(IFERROR(Table1[[#This Row],[ref_short]]=Table1[[#This Row],[new_ref_short]],FALSE))</f>
        <v>0</v>
      </c>
    </row>
    <row r="340" spans="1:30" x14ac:dyDescent="0.3">
      <c r="A340" t="s">
        <v>8</v>
      </c>
      <c r="C340" t="s">
        <v>205</v>
      </c>
      <c r="D340" t="s">
        <v>241</v>
      </c>
      <c r="E340" t="s">
        <v>252</v>
      </c>
      <c r="F340" t="s">
        <v>2431</v>
      </c>
      <c r="G340" t="s">
        <v>257</v>
      </c>
      <c r="H340" t="s">
        <v>262</v>
      </c>
      <c r="I340" t="s">
        <v>2444</v>
      </c>
      <c r="J340" t="s">
        <v>364</v>
      </c>
      <c r="K340" t="s">
        <v>2664</v>
      </c>
      <c r="R340">
        <v>2.2999999999999998</v>
      </c>
      <c r="S340">
        <v>1.92</v>
      </c>
      <c r="T340">
        <v>2.76</v>
      </c>
      <c r="U340" t="s">
        <v>618</v>
      </c>
      <c r="V340" t="s">
        <v>2468</v>
      </c>
      <c r="W340" t="s">
        <v>2482</v>
      </c>
      <c r="X340" t="s">
        <v>764</v>
      </c>
      <c r="Y340">
        <v>2007</v>
      </c>
      <c r="Z340" t="s">
        <v>2513</v>
      </c>
      <c r="AA340" t="s">
        <v>2430</v>
      </c>
      <c r="AB340" t="str">
        <f>IF(ISBLANK(Table1[[#This Row],[ref]]),NA(),_xlfn.XLOOKUP(Table1[[#This Row],[ref]],Crossref!U:U,Crossref!E:E,_xlfn.XLOOKUP(Table1[[#This Row],[ref_short]],Crossref!AO:AO,Crossref!E:E)))</f>
        <v>10.1086/522007</v>
      </c>
      <c r="AC340" t="str">
        <f>IF(ISBLANK(Table1[[#This Row],[ref_short]]),NA(),_xlfn.XLOOKUP(Table1[[#This Row],[new_ref]],Crossref!E:E,Crossref!AO:AO,Table1[[#This Row],[ref_short]]))</f>
        <v>Tiensin et al., 2007</v>
      </c>
      <c r="AD340" t="b">
        <f>NOT(IFERROR(Table1[[#This Row],[ref_short]]=Table1[[#This Row],[new_ref_short]],FALSE))</f>
        <v>0</v>
      </c>
    </row>
    <row r="341" spans="1:30" x14ac:dyDescent="0.3">
      <c r="A341" t="s">
        <v>8</v>
      </c>
      <c r="C341" t="s">
        <v>205</v>
      </c>
      <c r="D341" t="s">
        <v>241</v>
      </c>
      <c r="E341" t="s">
        <v>252</v>
      </c>
      <c r="F341" t="s">
        <v>2431</v>
      </c>
      <c r="G341" t="s">
        <v>257</v>
      </c>
      <c r="H341" t="s">
        <v>262</v>
      </c>
      <c r="I341" t="s">
        <v>2444</v>
      </c>
      <c r="J341" t="s">
        <v>364</v>
      </c>
      <c r="K341" t="s">
        <v>2664</v>
      </c>
      <c r="R341">
        <v>2.86</v>
      </c>
      <c r="S341">
        <v>2.41</v>
      </c>
      <c r="T341">
        <v>3.41</v>
      </c>
      <c r="U341" t="s">
        <v>618</v>
      </c>
      <c r="V341" t="s">
        <v>2468</v>
      </c>
      <c r="W341" t="s">
        <v>2482</v>
      </c>
      <c r="X341" t="s">
        <v>764</v>
      </c>
      <c r="Y341">
        <v>2007</v>
      </c>
      <c r="Z341" t="s">
        <v>2513</v>
      </c>
      <c r="AA341" t="s">
        <v>2430</v>
      </c>
      <c r="AB341" t="str">
        <f>IF(ISBLANK(Table1[[#This Row],[ref]]),NA(),_xlfn.XLOOKUP(Table1[[#This Row],[ref]],Crossref!U:U,Crossref!E:E,_xlfn.XLOOKUP(Table1[[#This Row],[ref_short]],Crossref!AO:AO,Crossref!E:E)))</f>
        <v>10.1086/522007</v>
      </c>
      <c r="AC341" t="str">
        <f>IF(ISBLANK(Table1[[#This Row],[ref_short]]),NA(),_xlfn.XLOOKUP(Table1[[#This Row],[new_ref]],Crossref!E:E,Crossref!AO:AO,Table1[[#This Row],[ref_short]]))</f>
        <v>Tiensin et al., 2007</v>
      </c>
      <c r="AD341" t="b">
        <f>NOT(IFERROR(Table1[[#This Row],[ref_short]]=Table1[[#This Row],[new_ref_short]],FALSE))</f>
        <v>0</v>
      </c>
    </row>
    <row r="342" spans="1:30" x14ac:dyDescent="0.3">
      <c r="A342" t="s">
        <v>8</v>
      </c>
      <c r="C342" t="s">
        <v>205</v>
      </c>
      <c r="D342" t="s">
        <v>241</v>
      </c>
      <c r="E342" t="s">
        <v>252</v>
      </c>
      <c r="F342" t="s">
        <v>2431</v>
      </c>
      <c r="G342" t="s">
        <v>257</v>
      </c>
      <c r="H342" t="s">
        <v>262</v>
      </c>
      <c r="I342" t="s">
        <v>2444</v>
      </c>
      <c r="J342" t="s">
        <v>364</v>
      </c>
      <c r="K342" t="s">
        <v>2664</v>
      </c>
      <c r="R342">
        <v>3.49</v>
      </c>
      <c r="S342">
        <v>2.7</v>
      </c>
      <c r="T342">
        <v>4.5</v>
      </c>
      <c r="U342" t="s">
        <v>618</v>
      </c>
      <c r="V342" t="s">
        <v>2468</v>
      </c>
      <c r="W342" t="s">
        <v>2482</v>
      </c>
      <c r="X342" t="s">
        <v>764</v>
      </c>
      <c r="Y342">
        <v>2007</v>
      </c>
      <c r="Z342" t="s">
        <v>2513</v>
      </c>
      <c r="AA342" t="s">
        <v>2430</v>
      </c>
      <c r="AB342" t="str">
        <f>IF(ISBLANK(Table1[[#This Row],[ref]]),NA(),_xlfn.XLOOKUP(Table1[[#This Row],[ref]],Crossref!U:U,Crossref!E:E,_xlfn.XLOOKUP(Table1[[#This Row],[ref_short]],Crossref!AO:AO,Crossref!E:E)))</f>
        <v>10.1086/522007</v>
      </c>
      <c r="AC342" t="str">
        <f>IF(ISBLANK(Table1[[#This Row],[ref_short]]),NA(),_xlfn.XLOOKUP(Table1[[#This Row],[new_ref]],Crossref!E:E,Crossref!AO:AO,Table1[[#This Row],[ref_short]]))</f>
        <v>Tiensin et al., 2007</v>
      </c>
      <c r="AD342" t="b">
        <f>NOT(IFERROR(Table1[[#This Row],[ref_short]]=Table1[[#This Row],[new_ref_short]],FALSE))</f>
        <v>0</v>
      </c>
    </row>
    <row r="343" spans="1:30" x14ac:dyDescent="0.3">
      <c r="A343" t="s">
        <v>8</v>
      </c>
      <c r="C343" t="s">
        <v>205</v>
      </c>
      <c r="D343" t="s">
        <v>241</v>
      </c>
      <c r="E343" t="s">
        <v>252</v>
      </c>
      <c r="F343" t="s">
        <v>2431</v>
      </c>
      <c r="G343" t="s">
        <v>257</v>
      </c>
      <c r="H343" t="s">
        <v>262</v>
      </c>
      <c r="I343" t="s">
        <v>2444</v>
      </c>
      <c r="J343" t="s">
        <v>364</v>
      </c>
      <c r="K343" t="s">
        <v>2664</v>
      </c>
      <c r="R343">
        <v>3.17</v>
      </c>
      <c r="S343">
        <v>2.0099999999999998</v>
      </c>
      <c r="T343">
        <v>5</v>
      </c>
      <c r="U343" t="s">
        <v>618</v>
      </c>
      <c r="V343" t="s">
        <v>2468</v>
      </c>
      <c r="W343" t="s">
        <v>2482</v>
      </c>
      <c r="X343" t="s">
        <v>764</v>
      </c>
      <c r="Y343">
        <v>2007</v>
      </c>
      <c r="Z343" t="s">
        <v>2513</v>
      </c>
      <c r="AA343" t="s">
        <v>2430</v>
      </c>
      <c r="AB343" t="str">
        <f>IF(ISBLANK(Table1[[#This Row],[ref]]),NA(),_xlfn.XLOOKUP(Table1[[#This Row],[ref]],Crossref!U:U,Crossref!E:E,_xlfn.XLOOKUP(Table1[[#This Row],[ref_short]],Crossref!AO:AO,Crossref!E:E)))</f>
        <v>10.1086/522007</v>
      </c>
      <c r="AC343" t="str">
        <f>IF(ISBLANK(Table1[[#This Row],[ref_short]]),NA(),_xlfn.XLOOKUP(Table1[[#This Row],[new_ref]],Crossref!E:E,Crossref!AO:AO,Table1[[#This Row],[ref_short]]))</f>
        <v>Tiensin et al., 2007</v>
      </c>
      <c r="AD343" t="b">
        <f>NOT(IFERROR(Table1[[#This Row],[ref_short]]=Table1[[#This Row],[new_ref_short]],FALSE))</f>
        <v>0</v>
      </c>
    </row>
    <row r="344" spans="1:30" x14ac:dyDescent="0.3">
      <c r="A344" t="s">
        <v>8</v>
      </c>
      <c r="C344" t="s">
        <v>205</v>
      </c>
      <c r="D344" t="s">
        <v>241</v>
      </c>
      <c r="E344" t="s">
        <v>252</v>
      </c>
      <c r="F344" t="s">
        <v>2431</v>
      </c>
      <c r="G344" t="s">
        <v>257</v>
      </c>
      <c r="H344" t="s">
        <v>262</v>
      </c>
      <c r="I344" t="s">
        <v>2444</v>
      </c>
      <c r="J344" t="s">
        <v>364</v>
      </c>
      <c r="K344" t="s">
        <v>365</v>
      </c>
      <c r="R344">
        <v>2.1800000000000002</v>
      </c>
      <c r="S344">
        <v>1.94</v>
      </c>
      <c r="T344">
        <v>2.46</v>
      </c>
      <c r="U344" t="s">
        <v>618</v>
      </c>
      <c r="V344" t="s">
        <v>2468</v>
      </c>
      <c r="W344" t="s">
        <v>2482</v>
      </c>
      <c r="X344" t="s">
        <v>764</v>
      </c>
      <c r="Y344">
        <v>2007</v>
      </c>
      <c r="Z344" t="s">
        <v>2513</v>
      </c>
      <c r="AA344" t="s">
        <v>2430</v>
      </c>
      <c r="AB344" t="str">
        <f>IF(ISBLANK(Table1[[#This Row],[ref]]),NA(),_xlfn.XLOOKUP(Table1[[#This Row],[ref]],Crossref!U:U,Crossref!E:E,_xlfn.XLOOKUP(Table1[[#This Row],[ref_short]],Crossref!AO:AO,Crossref!E:E)))</f>
        <v>10.1086/522007</v>
      </c>
      <c r="AC344" t="str">
        <f>IF(ISBLANK(Table1[[#This Row],[ref_short]]),NA(),_xlfn.XLOOKUP(Table1[[#This Row],[new_ref]],Crossref!E:E,Crossref!AO:AO,Table1[[#This Row],[ref_short]]))</f>
        <v>Tiensin et al., 2007</v>
      </c>
      <c r="AD344" t="b">
        <f>NOT(IFERROR(Table1[[#This Row],[ref_short]]=Table1[[#This Row],[new_ref_short]],FALSE))</f>
        <v>0</v>
      </c>
    </row>
    <row r="345" spans="1:30" x14ac:dyDescent="0.3">
      <c r="A345" t="s">
        <v>8</v>
      </c>
      <c r="C345" t="s">
        <v>205</v>
      </c>
      <c r="D345" t="s">
        <v>241</v>
      </c>
      <c r="E345" t="s">
        <v>252</v>
      </c>
      <c r="F345" t="s">
        <v>2431</v>
      </c>
      <c r="G345" t="s">
        <v>257</v>
      </c>
      <c r="H345" t="s">
        <v>262</v>
      </c>
      <c r="I345" t="s">
        <v>2444</v>
      </c>
      <c r="J345" t="s">
        <v>364</v>
      </c>
      <c r="K345" t="s">
        <v>365</v>
      </c>
      <c r="R345">
        <v>2.31</v>
      </c>
      <c r="S345">
        <v>2.0499999999999998</v>
      </c>
      <c r="T345">
        <v>2.6</v>
      </c>
      <c r="U345" t="s">
        <v>618</v>
      </c>
      <c r="V345" t="s">
        <v>2468</v>
      </c>
      <c r="W345" t="s">
        <v>2482</v>
      </c>
      <c r="X345" t="s">
        <v>764</v>
      </c>
      <c r="Y345">
        <v>2007</v>
      </c>
      <c r="Z345" t="s">
        <v>2513</v>
      </c>
      <c r="AA345" t="s">
        <v>2430</v>
      </c>
      <c r="AB345" t="str">
        <f>IF(ISBLANK(Table1[[#This Row],[ref]]),NA(),_xlfn.XLOOKUP(Table1[[#This Row],[ref]],Crossref!U:U,Crossref!E:E,_xlfn.XLOOKUP(Table1[[#This Row],[ref_short]],Crossref!AO:AO,Crossref!E:E)))</f>
        <v>10.1086/522007</v>
      </c>
      <c r="AC345" t="str">
        <f>IF(ISBLANK(Table1[[#This Row],[ref_short]]),NA(),_xlfn.XLOOKUP(Table1[[#This Row],[new_ref]],Crossref!E:E,Crossref!AO:AO,Table1[[#This Row],[ref_short]]))</f>
        <v>Tiensin et al., 2007</v>
      </c>
      <c r="AD345" t="b">
        <f>NOT(IFERROR(Table1[[#This Row],[ref_short]]=Table1[[#This Row],[new_ref_short]],FALSE))</f>
        <v>0</v>
      </c>
    </row>
    <row r="346" spans="1:30" x14ac:dyDescent="0.3">
      <c r="A346" t="s">
        <v>8</v>
      </c>
      <c r="C346" t="s">
        <v>205</v>
      </c>
      <c r="D346" t="s">
        <v>241</v>
      </c>
      <c r="E346" t="s">
        <v>252</v>
      </c>
      <c r="F346" t="s">
        <v>2431</v>
      </c>
      <c r="G346" t="s">
        <v>257</v>
      </c>
      <c r="H346" t="s">
        <v>262</v>
      </c>
      <c r="I346" t="s">
        <v>2444</v>
      </c>
      <c r="J346" t="s">
        <v>364</v>
      </c>
      <c r="K346" t="s">
        <v>365</v>
      </c>
      <c r="R346">
        <v>2.2599999999999998</v>
      </c>
      <c r="S346">
        <v>1.88</v>
      </c>
      <c r="T346">
        <v>2.72</v>
      </c>
      <c r="U346" t="s">
        <v>618</v>
      </c>
      <c r="V346" t="s">
        <v>2468</v>
      </c>
      <c r="W346" t="s">
        <v>2482</v>
      </c>
      <c r="X346" t="s">
        <v>764</v>
      </c>
      <c r="Y346">
        <v>2007</v>
      </c>
      <c r="Z346" t="s">
        <v>2513</v>
      </c>
      <c r="AA346" t="s">
        <v>2430</v>
      </c>
      <c r="AB346" t="str">
        <f>IF(ISBLANK(Table1[[#This Row],[ref]]),NA(),_xlfn.XLOOKUP(Table1[[#This Row],[ref]],Crossref!U:U,Crossref!E:E,_xlfn.XLOOKUP(Table1[[#This Row],[ref_short]],Crossref!AO:AO,Crossref!E:E)))</f>
        <v>10.1086/522007</v>
      </c>
      <c r="AC346" t="str">
        <f>IF(ISBLANK(Table1[[#This Row],[ref_short]]),NA(),_xlfn.XLOOKUP(Table1[[#This Row],[new_ref]],Crossref!E:E,Crossref!AO:AO,Table1[[#This Row],[ref_short]]))</f>
        <v>Tiensin et al., 2007</v>
      </c>
      <c r="AD346" t="b">
        <f>NOT(IFERROR(Table1[[#This Row],[ref_short]]=Table1[[#This Row],[new_ref_short]],FALSE))</f>
        <v>0</v>
      </c>
    </row>
    <row r="347" spans="1:30" x14ac:dyDescent="0.3">
      <c r="A347" t="s">
        <v>8</v>
      </c>
      <c r="C347" t="s">
        <v>205</v>
      </c>
      <c r="D347" t="s">
        <v>241</v>
      </c>
      <c r="E347" t="s">
        <v>252</v>
      </c>
      <c r="F347" t="s">
        <v>2431</v>
      </c>
      <c r="G347" t="s">
        <v>257</v>
      </c>
      <c r="H347" t="s">
        <v>262</v>
      </c>
      <c r="I347" t="s">
        <v>2444</v>
      </c>
      <c r="J347" t="s">
        <v>364</v>
      </c>
      <c r="K347" t="s">
        <v>365</v>
      </c>
      <c r="R347">
        <v>2.4</v>
      </c>
      <c r="S347">
        <v>1.71</v>
      </c>
      <c r="T347">
        <v>3.36</v>
      </c>
      <c r="U347" t="s">
        <v>618</v>
      </c>
      <c r="V347" t="s">
        <v>2468</v>
      </c>
      <c r="W347" t="s">
        <v>2482</v>
      </c>
      <c r="X347" t="s">
        <v>764</v>
      </c>
      <c r="Y347">
        <v>2007</v>
      </c>
      <c r="Z347" t="s">
        <v>2513</v>
      </c>
      <c r="AA347" t="s">
        <v>2430</v>
      </c>
      <c r="AB347" t="str">
        <f>IF(ISBLANK(Table1[[#This Row],[ref]]),NA(),_xlfn.XLOOKUP(Table1[[#This Row],[ref]],Crossref!U:U,Crossref!E:E,_xlfn.XLOOKUP(Table1[[#This Row],[ref_short]],Crossref!AO:AO,Crossref!E:E)))</f>
        <v>10.1086/522007</v>
      </c>
      <c r="AC347" t="str">
        <f>IF(ISBLANK(Table1[[#This Row],[ref_short]]),NA(),_xlfn.XLOOKUP(Table1[[#This Row],[new_ref]],Crossref!E:E,Crossref!AO:AO,Table1[[#This Row],[ref_short]]))</f>
        <v>Tiensin et al., 2007</v>
      </c>
      <c r="AD347" t="b">
        <f>NOT(IFERROR(Table1[[#This Row],[ref_short]]=Table1[[#This Row],[new_ref_short]],FALSE))</f>
        <v>0</v>
      </c>
    </row>
    <row r="348" spans="1:30" x14ac:dyDescent="0.3">
      <c r="A348" t="s">
        <v>8</v>
      </c>
      <c r="C348" t="s">
        <v>205</v>
      </c>
      <c r="D348" t="s">
        <v>242</v>
      </c>
      <c r="E348" t="s">
        <v>252</v>
      </c>
      <c r="F348" t="s">
        <v>2431</v>
      </c>
      <c r="G348" t="s">
        <v>255</v>
      </c>
      <c r="H348" t="s">
        <v>262</v>
      </c>
      <c r="I348" t="s">
        <v>2476</v>
      </c>
      <c r="J348" t="s">
        <v>364</v>
      </c>
      <c r="K348" t="s">
        <v>377</v>
      </c>
      <c r="L348" t="s">
        <v>397</v>
      </c>
      <c r="M348" t="s">
        <v>416</v>
      </c>
      <c r="O348" t="s">
        <v>608</v>
      </c>
      <c r="P348" t="s">
        <v>608</v>
      </c>
      <c r="R348">
        <v>208</v>
      </c>
      <c r="U348" t="s">
        <v>618</v>
      </c>
      <c r="V348" t="s">
        <v>2468</v>
      </c>
      <c r="W348" t="s">
        <v>2456</v>
      </c>
      <c r="X348" t="s">
        <v>765</v>
      </c>
      <c r="Y348">
        <v>2005</v>
      </c>
      <c r="Z348" t="s">
        <v>2521</v>
      </c>
      <c r="AA348" t="s">
        <v>2430</v>
      </c>
      <c r="AB348" t="str">
        <f>IF(ISBLANK(Table1[[#This Row],[ref]]),NA(),_xlfn.XLOOKUP(Table1[[#This Row],[ref]],Crossref!U:U,Crossref!E:E,_xlfn.XLOOKUP(Table1[[#This Row],[ref_short]],Crossref!AO:AO,Crossref!E:E)))</f>
        <v>10.1073/pnas.0505098102</v>
      </c>
      <c r="AC348" t="str">
        <f>IF(ISBLANK(Table1[[#This Row],[ref_short]]),NA(),_xlfn.XLOOKUP(Table1[[#This Row],[new_ref]],Crossref!E:E,Crossref!AO:AO,Table1[[#This Row],[ref_short]]))</f>
        <v>van der Goot et al., 2005</v>
      </c>
      <c r="AD348" t="b">
        <f>NOT(IFERROR(Table1[[#This Row],[ref_short]]=Table1[[#This Row],[new_ref_short]],FALSE))</f>
        <v>0</v>
      </c>
    </row>
    <row r="349" spans="1:30" x14ac:dyDescent="0.3">
      <c r="A349" t="s">
        <v>8</v>
      </c>
      <c r="C349" t="s">
        <v>205</v>
      </c>
      <c r="D349" t="s">
        <v>2686</v>
      </c>
      <c r="F349" t="s">
        <v>2431</v>
      </c>
      <c r="G349" t="s">
        <v>255</v>
      </c>
      <c r="H349" t="s">
        <v>262</v>
      </c>
      <c r="I349" t="s">
        <v>2522</v>
      </c>
      <c r="J349" t="s">
        <v>364</v>
      </c>
      <c r="K349" t="s">
        <v>2663</v>
      </c>
      <c r="M349" t="s">
        <v>2516</v>
      </c>
      <c r="O349" t="s">
        <v>608</v>
      </c>
      <c r="P349" t="s">
        <v>608</v>
      </c>
      <c r="R349">
        <v>9</v>
      </c>
      <c r="S349">
        <v>1.9</v>
      </c>
      <c r="T349">
        <v>86</v>
      </c>
      <c r="U349" t="s">
        <v>618</v>
      </c>
      <c r="V349" t="s">
        <v>2450</v>
      </c>
      <c r="W349" t="s">
        <v>2456</v>
      </c>
      <c r="X349" t="s">
        <v>766</v>
      </c>
      <c r="Y349">
        <v>2009</v>
      </c>
      <c r="Z349" t="s">
        <v>2525</v>
      </c>
      <c r="AA349" t="s">
        <v>2430</v>
      </c>
      <c r="AB349" t="str">
        <f>IF(ISBLANK(Table1[[#This Row],[ref]]),NA(),_xlfn.XLOOKUP(Table1[[#This Row],[ref]],Crossref!U:U,Crossref!E:E,_xlfn.XLOOKUP(Table1[[#This Row],[ref_short]],Crossref!AO:AO,Crossref!E:E)))</f>
        <v>10.1371/journal.ppat.1000281</v>
      </c>
      <c r="AC349" t="str">
        <f>IF(ISBLANK(Table1[[#This Row],[ref_short]]),NA(),_xlfn.XLOOKUP(Table1[[#This Row],[new_ref]],Crossref!E:E,Crossref!AO:AO,Table1[[#This Row],[ref_short]]))</f>
        <v>Bouma et al., 2009</v>
      </c>
      <c r="AD349" t="b">
        <f>NOT(IFERROR(Table1[[#This Row],[ref_short]]=Table1[[#This Row],[new_ref_short]],FALSE))</f>
        <v>0</v>
      </c>
    </row>
    <row r="350" spans="1:30" x14ac:dyDescent="0.3">
      <c r="A350" t="s">
        <v>8</v>
      </c>
      <c r="C350" t="s">
        <v>205</v>
      </c>
      <c r="D350" t="s">
        <v>2686</v>
      </c>
      <c r="F350" t="s">
        <v>2431</v>
      </c>
      <c r="G350" t="s">
        <v>255</v>
      </c>
      <c r="H350" t="s">
        <v>262</v>
      </c>
      <c r="I350" t="s">
        <v>2522</v>
      </c>
      <c r="J350" t="s">
        <v>364</v>
      </c>
      <c r="K350" t="s">
        <v>2663</v>
      </c>
      <c r="M350" t="s">
        <v>2516</v>
      </c>
      <c r="O350" t="s">
        <v>608</v>
      </c>
      <c r="P350" t="s">
        <v>608</v>
      </c>
      <c r="R350">
        <v>3.4</v>
      </c>
      <c r="S350">
        <v>1.3</v>
      </c>
      <c r="T350">
        <v>7.6</v>
      </c>
      <c r="U350" t="s">
        <v>618</v>
      </c>
      <c r="V350" t="s">
        <v>2450</v>
      </c>
      <c r="W350" t="s">
        <v>2456</v>
      </c>
      <c r="X350" t="s">
        <v>766</v>
      </c>
      <c r="Y350">
        <v>2009</v>
      </c>
      <c r="Z350" t="s">
        <v>2525</v>
      </c>
      <c r="AA350" t="s">
        <v>2430</v>
      </c>
      <c r="AB350" t="str">
        <f>IF(ISBLANK(Table1[[#This Row],[ref]]),NA(),_xlfn.XLOOKUP(Table1[[#This Row],[ref]],Crossref!U:U,Crossref!E:E,_xlfn.XLOOKUP(Table1[[#This Row],[ref_short]],Crossref!AO:AO,Crossref!E:E)))</f>
        <v>10.1371/journal.ppat.1000281</v>
      </c>
      <c r="AC350" t="str">
        <f>IF(ISBLANK(Table1[[#This Row],[ref_short]]),NA(),_xlfn.XLOOKUP(Table1[[#This Row],[new_ref]],Crossref!E:E,Crossref!AO:AO,Table1[[#This Row],[ref_short]]))</f>
        <v>Bouma et al., 2009</v>
      </c>
      <c r="AD350" t="b">
        <f>NOT(IFERROR(Table1[[#This Row],[ref_short]]=Table1[[#This Row],[new_ref_short]],FALSE))</f>
        <v>0</v>
      </c>
    </row>
    <row r="351" spans="1:30" x14ac:dyDescent="0.3">
      <c r="A351" t="s">
        <v>8</v>
      </c>
      <c r="C351" t="s">
        <v>205</v>
      </c>
      <c r="D351" t="s">
        <v>2686</v>
      </c>
      <c r="F351" t="s">
        <v>2431</v>
      </c>
      <c r="G351" t="s">
        <v>255</v>
      </c>
      <c r="H351" t="s">
        <v>262</v>
      </c>
      <c r="I351" t="s">
        <v>2522</v>
      </c>
      <c r="J351" t="s">
        <v>364</v>
      </c>
      <c r="K351" t="s">
        <v>2663</v>
      </c>
      <c r="M351" t="s">
        <v>2516</v>
      </c>
      <c r="O351" t="s">
        <v>608</v>
      </c>
      <c r="P351" t="s">
        <v>608</v>
      </c>
      <c r="R351">
        <v>1.7</v>
      </c>
      <c r="S351">
        <v>0.4</v>
      </c>
      <c r="T351">
        <v>6.6</v>
      </c>
      <c r="U351" t="s">
        <v>618</v>
      </c>
      <c r="V351" t="s">
        <v>2450</v>
      </c>
      <c r="W351" t="s">
        <v>2456</v>
      </c>
      <c r="X351" t="s">
        <v>766</v>
      </c>
      <c r="Y351">
        <v>2009</v>
      </c>
      <c r="Z351" t="s">
        <v>2525</v>
      </c>
      <c r="AA351" t="s">
        <v>2430</v>
      </c>
      <c r="AB351" t="str">
        <f>IF(ISBLANK(Table1[[#This Row],[ref]]),NA(),_xlfn.XLOOKUP(Table1[[#This Row],[ref]],Crossref!U:U,Crossref!E:E,_xlfn.XLOOKUP(Table1[[#This Row],[ref_short]],Crossref!AO:AO,Crossref!E:E)))</f>
        <v>10.1371/journal.ppat.1000281</v>
      </c>
      <c r="AC351" t="str">
        <f>IF(ISBLANK(Table1[[#This Row],[ref_short]]),NA(),_xlfn.XLOOKUP(Table1[[#This Row],[new_ref]],Crossref!E:E,Crossref!AO:AO,Table1[[#This Row],[ref_short]]))</f>
        <v>Bouma et al., 2009</v>
      </c>
      <c r="AD351" t="b">
        <f>NOT(IFERROR(Table1[[#This Row],[ref_short]]=Table1[[#This Row],[new_ref_short]],FALSE))</f>
        <v>0</v>
      </c>
    </row>
    <row r="352" spans="1:30" x14ac:dyDescent="0.3">
      <c r="A352" t="s">
        <v>8</v>
      </c>
      <c r="C352" t="s">
        <v>205</v>
      </c>
      <c r="D352" t="s">
        <v>2686</v>
      </c>
      <c r="F352" t="s">
        <v>2431</v>
      </c>
      <c r="G352" t="s">
        <v>255</v>
      </c>
      <c r="H352" t="s">
        <v>262</v>
      </c>
      <c r="I352" t="s">
        <v>2522</v>
      </c>
      <c r="J352" t="s">
        <v>364</v>
      </c>
      <c r="K352" t="s">
        <v>2663</v>
      </c>
      <c r="M352" t="s">
        <v>2516</v>
      </c>
      <c r="O352" t="s">
        <v>608</v>
      </c>
      <c r="P352" t="s">
        <v>608</v>
      </c>
      <c r="R352">
        <v>1.2</v>
      </c>
      <c r="S352">
        <v>0.37</v>
      </c>
      <c r="T352">
        <v>2.9</v>
      </c>
      <c r="U352" t="s">
        <v>618</v>
      </c>
      <c r="V352" t="s">
        <v>2450</v>
      </c>
      <c r="W352" t="s">
        <v>2456</v>
      </c>
      <c r="X352" t="s">
        <v>766</v>
      </c>
      <c r="Y352">
        <v>2009</v>
      </c>
      <c r="Z352" t="s">
        <v>2525</v>
      </c>
      <c r="AA352" t="s">
        <v>2430</v>
      </c>
      <c r="AB352" t="str">
        <f>IF(ISBLANK(Table1[[#This Row],[ref]]),NA(),_xlfn.XLOOKUP(Table1[[#This Row],[ref]],Crossref!U:U,Crossref!E:E,_xlfn.XLOOKUP(Table1[[#This Row],[ref_short]],Crossref!AO:AO,Crossref!E:E)))</f>
        <v>10.1371/journal.ppat.1000281</v>
      </c>
      <c r="AC352" t="str">
        <f>IF(ISBLANK(Table1[[#This Row],[ref_short]]),NA(),_xlfn.XLOOKUP(Table1[[#This Row],[new_ref]],Crossref!E:E,Crossref!AO:AO,Table1[[#This Row],[ref_short]]))</f>
        <v>Bouma et al., 2009</v>
      </c>
      <c r="AD352" t="b">
        <f>NOT(IFERROR(Table1[[#This Row],[ref_short]]=Table1[[#This Row],[new_ref_short]],FALSE))</f>
        <v>0</v>
      </c>
    </row>
    <row r="353" spans="1:30" x14ac:dyDescent="0.3">
      <c r="A353" t="s">
        <v>8</v>
      </c>
      <c r="C353" t="s">
        <v>205</v>
      </c>
      <c r="D353" t="s">
        <v>242</v>
      </c>
      <c r="E353" t="s">
        <v>252</v>
      </c>
      <c r="F353" t="s">
        <v>2431</v>
      </c>
      <c r="G353" t="s">
        <v>255</v>
      </c>
      <c r="H353" t="s">
        <v>262</v>
      </c>
      <c r="I353" t="s">
        <v>2522</v>
      </c>
      <c r="J353" t="s">
        <v>364</v>
      </c>
      <c r="K353" t="s">
        <v>2663</v>
      </c>
      <c r="M353" t="s">
        <v>2516</v>
      </c>
      <c r="O353" t="s">
        <v>608</v>
      </c>
      <c r="P353" t="s">
        <v>608</v>
      </c>
      <c r="R353">
        <v>2</v>
      </c>
      <c r="S353">
        <v>0.96</v>
      </c>
      <c r="T353">
        <v>3.6</v>
      </c>
      <c r="U353" t="s">
        <v>618</v>
      </c>
      <c r="V353" t="s">
        <v>2450</v>
      </c>
      <c r="W353" t="s">
        <v>2456</v>
      </c>
      <c r="X353" t="s">
        <v>766</v>
      </c>
      <c r="Y353">
        <v>2009</v>
      </c>
      <c r="Z353" t="s">
        <v>2525</v>
      </c>
      <c r="AA353" t="s">
        <v>2430</v>
      </c>
      <c r="AB353" t="str">
        <f>IF(ISBLANK(Table1[[#This Row],[ref]]),NA(),_xlfn.XLOOKUP(Table1[[#This Row],[ref]],Crossref!U:U,Crossref!E:E,_xlfn.XLOOKUP(Table1[[#This Row],[ref_short]],Crossref!AO:AO,Crossref!E:E)))</f>
        <v>10.1371/journal.ppat.1000281</v>
      </c>
      <c r="AC353" t="str">
        <f>IF(ISBLANK(Table1[[#This Row],[ref_short]]),NA(),_xlfn.XLOOKUP(Table1[[#This Row],[new_ref]],Crossref!E:E,Crossref!AO:AO,Table1[[#This Row],[ref_short]]))</f>
        <v>Bouma et al., 2009</v>
      </c>
      <c r="AD353" t="b">
        <f>NOT(IFERROR(Table1[[#This Row],[ref_short]]=Table1[[#This Row],[new_ref_short]],FALSE))</f>
        <v>0</v>
      </c>
    </row>
    <row r="354" spans="1:30" x14ac:dyDescent="0.3">
      <c r="A354" t="s">
        <v>8</v>
      </c>
      <c r="C354" t="s">
        <v>205</v>
      </c>
      <c r="D354" t="s">
        <v>242</v>
      </c>
      <c r="E354" t="s">
        <v>252</v>
      </c>
      <c r="F354" t="s">
        <v>2431</v>
      </c>
      <c r="G354" t="s">
        <v>255</v>
      </c>
      <c r="H354" t="s">
        <v>262</v>
      </c>
      <c r="I354" t="s">
        <v>2522</v>
      </c>
      <c r="J354" t="s">
        <v>364</v>
      </c>
      <c r="K354" t="s">
        <v>2663</v>
      </c>
      <c r="M354" t="s">
        <v>2516</v>
      </c>
      <c r="O354" t="s">
        <v>608</v>
      </c>
      <c r="P354" t="s">
        <v>608</v>
      </c>
      <c r="R354">
        <v>0.99</v>
      </c>
      <c r="S354">
        <v>0.38</v>
      </c>
      <c r="T354">
        <v>2.1</v>
      </c>
      <c r="U354" t="s">
        <v>618</v>
      </c>
      <c r="V354" t="s">
        <v>2450</v>
      </c>
      <c r="W354" t="s">
        <v>2456</v>
      </c>
      <c r="X354" t="s">
        <v>766</v>
      </c>
      <c r="Y354">
        <v>2009</v>
      </c>
      <c r="Z354" t="s">
        <v>2525</v>
      </c>
      <c r="AA354" t="s">
        <v>2430</v>
      </c>
      <c r="AB354" t="str">
        <f>IF(ISBLANK(Table1[[#This Row],[ref]]),NA(),_xlfn.XLOOKUP(Table1[[#This Row],[ref]],Crossref!U:U,Crossref!E:E,_xlfn.XLOOKUP(Table1[[#This Row],[ref_short]],Crossref!AO:AO,Crossref!E:E)))</f>
        <v>10.1371/journal.ppat.1000281</v>
      </c>
      <c r="AC354" t="str">
        <f>IF(ISBLANK(Table1[[#This Row],[ref_short]]),NA(),_xlfn.XLOOKUP(Table1[[#This Row],[new_ref]],Crossref!E:E,Crossref!AO:AO,Table1[[#This Row],[ref_short]]))</f>
        <v>Bouma et al., 2009</v>
      </c>
      <c r="AD354" t="b">
        <f>NOT(IFERROR(Table1[[#This Row],[ref_short]]=Table1[[#This Row],[new_ref_short]],FALSE))</f>
        <v>0</v>
      </c>
    </row>
    <row r="355" spans="1:30" x14ac:dyDescent="0.3">
      <c r="A355" t="s">
        <v>8</v>
      </c>
      <c r="C355" t="s">
        <v>205</v>
      </c>
      <c r="D355" t="s">
        <v>242</v>
      </c>
      <c r="E355" t="s">
        <v>252</v>
      </c>
      <c r="F355" t="s">
        <v>2437</v>
      </c>
      <c r="G355" t="s">
        <v>257</v>
      </c>
      <c r="H355" t="s">
        <v>262</v>
      </c>
      <c r="I355" t="s">
        <v>2470</v>
      </c>
      <c r="J355" t="s">
        <v>362</v>
      </c>
      <c r="R355">
        <v>1.8</v>
      </c>
      <c r="U355" t="s">
        <v>618</v>
      </c>
      <c r="V355" t="s">
        <v>2468</v>
      </c>
      <c r="W355" t="s">
        <v>2456</v>
      </c>
      <c r="X355" t="s">
        <v>767</v>
      </c>
      <c r="Y355">
        <v>2007</v>
      </c>
      <c r="Z355" t="s">
        <v>2526</v>
      </c>
      <c r="AA355" t="s">
        <v>2430</v>
      </c>
      <c r="AB355" t="str">
        <f>IF(ISBLANK(Table1[[#This Row],[ref]]),NA(),_xlfn.XLOOKUP(Table1[[#This Row],[ref]],Crossref!U:U,Crossref!E:E,_xlfn.XLOOKUP(Table1[[#This Row],[ref_short]],Crossref!AO:AO,Crossref!E:E)))</f>
        <v>10.1016/j.prevetmed.2007.04.017</v>
      </c>
      <c r="AC355" t="str">
        <f>IF(ISBLANK(Table1[[#This Row],[ref_short]]),NA(),_xlfn.XLOOKUP(Table1[[#This Row],[new_ref]],Crossref!E:E,Crossref!AO:AO,Table1[[#This Row],[ref_short]]))</f>
        <v>Mannelli et al., 2007</v>
      </c>
      <c r="AD355" t="b">
        <f>NOT(IFERROR(Table1[[#This Row],[ref_short]]=Table1[[#This Row],[new_ref_short]],FALSE))</f>
        <v>0</v>
      </c>
    </row>
    <row r="356" spans="1:30" x14ac:dyDescent="0.3">
      <c r="A356" t="s">
        <v>8</v>
      </c>
      <c r="C356" t="s">
        <v>205</v>
      </c>
      <c r="D356" t="s">
        <v>242</v>
      </c>
      <c r="E356" t="s">
        <v>252</v>
      </c>
      <c r="F356" t="s">
        <v>2437</v>
      </c>
      <c r="G356" t="s">
        <v>257</v>
      </c>
      <c r="H356" t="s">
        <v>262</v>
      </c>
      <c r="I356" t="s">
        <v>2470</v>
      </c>
      <c r="J356" t="s">
        <v>362</v>
      </c>
      <c r="R356">
        <v>1.5</v>
      </c>
      <c r="U356" t="s">
        <v>618</v>
      </c>
      <c r="V356" t="s">
        <v>2468</v>
      </c>
      <c r="W356" t="s">
        <v>2456</v>
      </c>
      <c r="X356" t="s">
        <v>767</v>
      </c>
      <c r="Y356">
        <v>2007</v>
      </c>
      <c r="Z356" t="s">
        <v>2526</v>
      </c>
      <c r="AA356" t="s">
        <v>2430</v>
      </c>
      <c r="AB356" t="str">
        <f>IF(ISBLANK(Table1[[#This Row],[ref]]),NA(),_xlfn.XLOOKUP(Table1[[#This Row],[ref]],Crossref!U:U,Crossref!E:E,_xlfn.XLOOKUP(Table1[[#This Row],[ref_short]],Crossref!AO:AO,Crossref!E:E)))</f>
        <v>10.1016/j.prevetmed.2007.04.017</v>
      </c>
      <c r="AC356" t="str">
        <f>IF(ISBLANK(Table1[[#This Row],[ref_short]]),NA(),_xlfn.XLOOKUP(Table1[[#This Row],[new_ref]],Crossref!E:E,Crossref!AO:AO,Table1[[#This Row],[ref_short]]))</f>
        <v>Mannelli et al., 2007</v>
      </c>
      <c r="AD356" t="b">
        <f>NOT(IFERROR(Table1[[#This Row],[ref_short]]=Table1[[#This Row],[new_ref_short]],FALSE))</f>
        <v>0</v>
      </c>
    </row>
    <row r="357" spans="1:30" x14ac:dyDescent="0.3">
      <c r="A357" t="s">
        <v>8</v>
      </c>
      <c r="C357" t="s">
        <v>205</v>
      </c>
      <c r="D357" t="s">
        <v>242</v>
      </c>
      <c r="E357" t="s">
        <v>2291</v>
      </c>
      <c r="F357" t="s">
        <v>2537</v>
      </c>
      <c r="G357" t="s">
        <v>257</v>
      </c>
      <c r="H357" t="s">
        <v>262</v>
      </c>
      <c r="I357" t="s">
        <v>2444</v>
      </c>
      <c r="J357" t="s">
        <v>2659</v>
      </c>
      <c r="R357">
        <v>0.2</v>
      </c>
      <c r="U357" t="s">
        <v>618</v>
      </c>
      <c r="V357" t="s">
        <v>2539</v>
      </c>
      <c r="W357" t="s">
        <v>2459</v>
      </c>
      <c r="X357" t="s">
        <v>2538</v>
      </c>
      <c r="Y357">
        <v>2012</v>
      </c>
      <c r="Z357" t="s">
        <v>2540</v>
      </c>
      <c r="AA357" t="s">
        <v>2445</v>
      </c>
      <c r="AB357" t="str">
        <f>IF(ISBLANK(Table1[[#This Row],[ref]]),NA(),_xlfn.XLOOKUP(Table1[[#This Row],[ref]],Crossref!U:U,Crossref!E:E,_xlfn.XLOOKUP(Table1[[#This Row],[ref_short]],Crossref!AO:AO,Crossref!E:E)))</f>
        <v>10.1098/rsif.2012.0022</v>
      </c>
      <c r="AC357" t="str">
        <f>IF(ISBLANK(Table1[[#This Row],[ref_short]]),NA(),_xlfn.XLOOKUP(Table1[[#This Row],[new_ref]],Crossref!E:E,Crossref!AO:AO,Table1[[#This Row],[ref_short]]))</f>
        <v>Walker et al., 2012</v>
      </c>
      <c r="AD357" t="b">
        <f>NOT(IFERROR(Table1[[#This Row],[ref_short]]=Table1[[#This Row],[new_ref_short]],FALSE))</f>
        <v>0</v>
      </c>
    </row>
    <row r="358" spans="1:30" x14ac:dyDescent="0.3">
      <c r="A358" t="s">
        <v>8</v>
      </c>
      <c r="C358" t="s">
        <v>205</v>
      </c>
      <c r="D358" t="s">
        <v>242</v>
      </c>
      <c r="E358" t="s">
        <v>2291</v>
      </c>
      <c r="F358" t="s">
        <v>2537</v>
      </c>
      <c r="G358" t="s">
        <v>257</v>
      </c>
      <c r="H358" t="s">
        <v>262</v>
      </c>
      <c r="I358" t="s">
        <v>2444</v>
      </c>
      <c r="J358" t="s">
        <v>2659</v>
      </c>
      <c r="R358">
        <v>0.6</v>
      </c>
      <c r="U358" t="s">
        <v>618</v>
      </c>
      <c r="V358" t="s">
        <v>2539</v>
      </c>
      <c r="W358" t="s">
        <v>2459</v>
      </c>
      <c r="X358" t="s">
        <v>2538</v>
      </c>
      <c r="Y358">
        <v>2012</v>
      </c>
      <c r="Z358" t="s">
        <v>2540</v>
      </c>
      <c r="AA358" t="s">
        <v>2445</v>
      </c>
      <c r="AB358" t="str">
        <f>IF(ISBLANK(Table1[[#This Row],[ref]]),NA(),_xlfn.XLOOKUP(Table1[[#This Row],[ref]],Crossref!U:U,Crossref!E:E,_xlfn.XLOOKUP(Table1[[#This Row],[ref_short]],Crossref!AO:AO,Crossref!E:E)))</f>
        <v>10.1098/rsif.2012.0022</v>
      </c>
      <c r="AC358" t="str">
        <f>IF(ISBLANK(Table1[[#This Row],[ref_short]]),NA(),_xlfn.XLOOKUP(Table1[[#This Row],[new_ref]],Crossref!E:E,Crossref!AO:AO,Table1[[#This Row],[ref_short]]))</f>
        <v>Walker et al., 2012</v>
      </c>
      <c r="AD358" t="b">
        <f>NOT(IFERROR(Table1[[#This Row],[ref_short]]=Table1[[#This Row],[new_ref_short]],FALSE))</f>
        <v>0</v>
      </c>
    </row>
    <row r="359" spans="1:30" x14ac:dyDescent="0.3">
      <c r="A359" t="s">
        <v>8</v>
      </c>
      <c r="C359" t="s">
        <v>205</v>
      </c>
      <c r="D359" t="s">
        <v>242</v>
      </c>
      <c r="E359" t="s">
        <v>2291</v>
      </c>
      <c r="F359" t="s">
        <v>2537</v>
      </c>
      <c r="G359" t="s">
        <v>257</v>
      </c>
      <c r="H359" t="s">
        <v>262</v>
      </c>
      <c r="I359" t="s">
        <v>2444</v>
      </c>
      <c r="J359" t="s">
        <v>2659</v>
      </c>
      <c r="R359">
        <v>1.63</v>
      </c>
      <c r="U359" t="s">
        <v>618</v>
      </c>
      <c r="V359" t="s">
        <v>2539</v>
      </c>
      <c r="W359" t="s">
        <v>2459</v>
      </c>
      <c r="X359" t="s">
        <v>2538</v>
      </c>
      <c r="Y359">
        <v>2012</v>
      </c>
      <c r="Z359" t="s">
        <v>2540</v>
      </c>
      <c r="AA359" t="s">
        <v>2445</v>
      </c>
      <c r="AB359" t="str">
        <f>IF(ISBLANK(Table1[[#This Row],[ref]]),NA(),_xlfn.XLOOKUP(Table1[[#This Row],[ref]],Crossref!U:U,Crossref!E:E,_xlfn.XLOOKUP(Table1[[#This Row],[ref_short]],Crossref!AO:AO,Crossref!E:E)))</f>
        <v>10.1098/rsif.2012.0022</v>
      </c>
      <c r="AC359" t="str">
        <f>IF(ISBLANK(Table1[[#This Row],[ref_short]]),NA(),_xlfn.XLOOKUP(Table1[[#This Row],[new_ref]],Crossref!E:E,Crossref!AO:AO,Table1[[#This Row],[ref_short]]))</f>
        <v>Walker et al., 2012</v>
      </c>
      <c r="AD359" t="b">
        <f>NOT(IFERROR(Table1[[#This Row],[ref_short]]=Table1[[#This Row],[new_ref_short]],FALSE))</f>
        <v>0</v>
      </c>
    </row>
    <row r="360" spans="1:30" x14ac:dyDescent="0.3">
      <c r="A360" t="s">
        <v>8</v>
      </c>
      <c r="C360" t="s">
        <v>205</v>
      </c>
      <c r="D360" t="s">
        <v>247</v>
      </c>
      <c r="E360" t="s">
        <v>2291</v>
      </c>
      <c r="F360" t="s">
        <v>2437</v>
      </c>
      <c r="G360" t="s">
        <v>257</v>
      </c>
      <c r="H360" t="s">
        <v>262</v>
      </c>
      <c r="I360" t="s">
        <v>2444</v>
      </c>
      <c r="J360" t="s">
        <v>362</v>
      </c>
      <c r="R360">
        <v>0.95</v>
      </c>
      <c r="U360" t="s">
        <v>617</v>
      </c>
      <c r="V360" t="s">
        <v>2541</v>
      </c>
      <c r="W360" t="s">
        <v>2459</v>
      </c>
      <c r="X360" t="s">
        <v>2542</v>
      </c>
      <c r="Y360">
        <v>2017</v>
      </c>
      <c r="Z360" t="s">
        <v>2543</v>
      </c>
      <c r="AA360" t="s">
        <v>2445</v>
      </c>
      <c r="AB360" t="str">
        <f>IF(ISBLANK(Table1[[#This Row],[ref]]),NA(),_xlfn.XLOOKUP(Table1[[#This Row],[ref]],Crossref!U:U,Crossref!E:E,_xlfn.XLOOKUP(Table1[[#This Row],[ref_short]],Crossref!AO:AO,Crossref!E:E)))</f>
        <v>10.1038/s41598-017-06244-6</v>
      </c>
      <c r="AC360" t="str">
        <f>IF(ISBLANK(Table1[[#This Row],[ref_short]]),NA(),_xlfn.XLOOKUP(Table1[[#This Row],[new_ref]],Crossref!E:E,Crossref!AO:AO,Table1[[#This Row],[ref_short]]))</f>
        <v>Delabouglise et al., 2017</v>
      </c>
      <c r="AD360" t="b">
        <f>NOT(IFERROR(Table1[[#This Row],[ref_short]]=Table1[[#This Row],[new_ref_short]],FALSE))</f>
        <v>0</v>
      </c>
    </row>
    <row r="361" spans="1:30" x14ac:dyDescent="0.3">
      <c r="A361" t="s">
        <v>8</v>
      </c>
      <c r="C361" t="s">
        <v>205</v>
      </c>
      <c r="D361" t="s">
        <v>247</v>
      </c>
      <c r="E361" t="s">
        <v>2291</v>
      </c>
      <c r="F361" t="s">
        <v>2437</v>
      </c>
      <c r="G361" t="s">
        <v>257</v>
      </c>
      <c r="H361" t="s">
        <v>262</v>
      </c>
      <c r="I361" t="s">
        <v>2444</v>
      </c>
      <c r="J361" t="s">
        <v>362</v>
      </c>
      <c r="R361">
        <v>2.74</v>
      </c>
      <c r="U361" t="s">
        <v>617</v>
      </c>
      <c r="V361" t="s">
        <v>2541</v>
      </c>
      <c r="W361" t="s">
        <v>2459</v>
      </c>
      <c r="X361" t="s">
        <v>2542</v>
      </c>
      <c r="Y361">
        <v>2017</v>
      </c>
      <c r="Z361" t="s">
        <v>2543</v>
      </c>
      <c r="AA361" t="s">
        <v>2445</v>
      </c>
      <c r="AB361" t="str">
        <f>IF(ISBLANK(Table1[[#This Row],[ref]]),NA(),_xlfn.XLOOKUP(Table1[[#This Row],[ref]],Crossref!U:U,Crossref!E:E,_xlfn.XLOOKUP(Table1[[#This Row],[ref_short]],Crossref!AO:AO,Crossref!E:E)))</f>
        <v>10.1038/s41598-017-06244-6</v>
      </c>
      <c r="AC361" t="str">
        <f>IF(ISBLANK(Table1[[#This Row],[ref_short]]),NA(),_xlfn.XLOOKUP(Table1[[#This Row],[new_ref]],Crossref!E:E,Crossref!AO:AO,Table1[[#This Row],[ref_short]]))</f>
        <v>Delabouglise et al., 2017</v>
      </c>
      <c r="AD361" t="b">
        <f>NOT(IFERROR(Table1[[#This Row],[ref_short]]=Table1[[#This Row],[new_ref_short]],FALSE))</f>
        <v>0</v>
      </c>
    </row>
    <row r="362" spans="1:30" x14ac:dyDescent="0.3">
      <c r="A362" t="s">
        <v>8</v>
      </c>
      <c r="C362" t="s">
        <v>205</v>
      </c>
      <c r="D362" t="s">
        <v>247</v>
      </c>
      <c r="E362" t="s">
        <v>2291</v>
      </c>
      <c r="F362" t="s">
        <v>2437</v>
      </c>
      <c r="G362" t="s">
        <v>257</v>
      </c>
      <c r="H362" t="s">
        <v>262</v>
      </c>
      <c r="I362" t="s">
        <v>2444</v>
      </c>
      <c r="J362" t="s">
        <v>362</v>
      </c>
      <c r="R362">
        <v>0.94</v>
      </c>
      <c r="U362" t="s">
        <v>617</v>
      </c>
      <c r="V362" t="s">
        <v>2541</v>
      </c>
      <c r="W362" t="s">
        <v>2459</v>
      </c>
      <c r="X362" t="s">
        <v>2542</v>
      </c>
      <c r="Y362">
        <v>2017</v>
      </c>
      <c r="Z362" t="s">
        <v>2543</v>
      </c>
      <c r="AA362" t="s">
        <v>2445</v>
      </c>
      <c r="AB362" t="str">
        <f>IF(ISBLANK(Table1[[#This Row],[ref]]),NA(),_xlfn.XLOOKUP(Table1[[#This Row],[ref]],Crossref!U:U,Crossref!E:E,_xlfn.XLOOKUP(Table1[[#This Row],[ref_short]],Crossref!AO:AO,Crossref!E:E)))</f>
        <v>10.1038/s41598-017-06244-6</v>
      </c>
      <c r="AC362" t="str">
        <f>IF(ISBLANK(Table1[[#This Row],[ref_short]]),NA(),_xlfn.XLOOKUP(Table1[[#This Row],[new_ref]],Crossref!E:E,Crossref!AO:AO,Table1[[#This Row],[ref_short]]))</f>
        <v>Delabouglise et al., 2017</v>
      </c>
      <c r="AD362" t="b">
        <f>NOT(IFERROR(Table1[[#This Row],[ref_short]]=Table1[[#This Row],[new_ref_short]],FALSE))</f>
        <v>0</v>
      </c>
    </row>
    <row r="363" spans="1:30" x14ac:dyDescent="0.3">
      <c r="A363" t="s">
        <v>8</v>
      </c>
      <c r="C363" t="s">
        <v>205</v>
      </c>
      <c r="D363" t="s">
        <v>247</v>
      </c>
      <c r="E363" t="s">
        <v>2291</v>
      </c>
      <c r="F363" t="s">
        <v>2437</v>
      </c>
      <c r="G363" t="s">
        <v>257</v>
      </c>
      <c r="H363" t="s">
        <v>262</v>
      </c>
      <c r="I363" t="s">
        <v>2444</v>
      </c>
      <c r="J363" t="s">
        <v>362</v>
      </c>
      <c r="R363">
        <v>3.23</v>
      </c>
      <c r="U363" t="s">
        <v>617</v>
      </c>
      <c r="V363" t="s">
        <v>2541</v>
      </c>
      <c r="W363" t="s">
        <v>2459</v>
      </c>
      <c r="X363" t="s">
        <v>2542</v>
      </c>
      <c r="Y363">
        <v>2017</v>
      </c>
      <c r="Z363" t="s">
        <v>2543</v>
      </c>
      <c r="AA363" t="s">
        <v>2445</v>
      </c>
      <c r="AB363" t="str">
        <f>IF(ISBLANK(Table1[[#This Row],[ref]]),NA(),_xlfn.XLOOKUP(Table1[[#This Row],[ref]],Crossref!U:U,Crossref!E:E,_xlfn.XLOOKUP(Table1[[#This Row],[ref_short]],Crossref!AO:AO,Crossref!E:E)))</f>
        <v>10.1038/s41598-017-06244-6</v>
      </c>
      <c r="AC363" t="str">
        <f>IF(ISBLANK(Table1[[#This Row],[ref_short]]),NA(),_xlfn.XLOOKUP(Table1[[#This Row],[new_ref]],Crossref!E:E,Crossref!AO:AO,Table1[[#This Row],[ref_short]]))</f>
        <v>Delabouglise et al., 2017</v>
      </c>
      <c r="AD363" t="b">
        <f>NOT(IFERROR(Table1[[#This Row],[ref_short]]=Table1[[#This Row],[new_ref_short]],FALSE))</f>
        <v>0</v>
      </c>
    </row>
    <row r="364" spans="1:30" x14ac:dyDescent="0.3">
      <c r="A364" t="s">
        <v>8</v>
      </c>
      <c r="C364" t="s">
        <v>205</v>
      </c>
      <c r="D364" t="s">
        <v>247</v>
      </c>
      <c r="E364" t="s">
        <v>2291</v>
      </c>
      <c r="F364" t="s">
        <v>2437</v>
      </c>
      <c r="G364" t="s">
        <v>257</v>
      </c>
      <c r="H364" t="s">
        <v>262</v>
      </c>
      <c r="I364" t="s">
        <v>2444</v>
      </c>
      <c r="J364" t="s">
        <v>362</v>
      </c>
      <c r="R364">
        <v>0.94</v>
      </c>
      <c r="U364" t="s">
        <v>617</v>
      </c>
      <c r="V364" t="s">
        <v>2541</v>
      </c>
      <c r="W364" t="s">
        <v>2459</v>
      </c>
      <c r="X364" t="s">
        <v>2542</v>
      </c>
      <c r="Y364">
        <v>2017</v>
      </c>
      <c r="Z364" t="s">
        <v>2543</v>
      </c>
      <c r="AA364" t="s">
        <v>2445</v>
      </c>
      <c r="AB364" t="str">
        <f>IF(ISBLANK(Table1[[#This Row],[ref]]),NA(),_xlfn.XLOOKUP(Table1[[#This Row],[ref]],Crossref!U:U,Crossref!E:E,_xlfn.XLOOKUP(Table1[[#This Row],[ref_short]],Crossref!AO:AO,Crossref!E:E)))</f>
        <v>10.1038/s41598-017-06244-6</v>
      </c>
      <c r="AC364" t="str">
        <f>IF(ISBLANK(Table1[[#This Row],[ref_short]]),NA(),_xlfn.XLOOKUP(Table1[[#This Row],[new_ref]],Crossref!E:E,Crossref!AO:AO,Table1[[#This Row],[ref_short]]))</f>
        <v>Delabouglise et al., 2017</v>
      </c>
      <c r="AD364" t="b">
        <f>NOT(IFERROR(Table1[[#This Row],[ref_short]]=Table1[[#This Row],[new_ref_short]],FALSE))</f>
        <v>0</v>
      </c>
    </row>
    <row r="365" spans="1:30" x14ac:dyDescent="0.3">
      <c r="A365" t="s">
        <v>8</v>
      </c>
      <c r="C365" t="s">
        <v>205</v>
      </c>
      <c r="D365" t="s">
        <v>247</v>
      </c>
      <c r="E365" t="s">
        <v>2291</v>
      </c>
      <c r="F365" t="s">
        <v>2437</v>
      </c>
      <c r="G365" t="s">
        <v>257</v>
      </c>
      <c r="H365" t="s">
        <v>262</v>
      </c>
      <c r="I365" t="s">
        <v>2444</v>
      </c>
      <c r="J365" t="s">
        <v>362</v>
      </c>
      <c r="R365">
        <v>3.32</v>
      </c>
      <c r="U365" t="s">
        <v>617</v>
      </c>
      <c r="V365" t="s">
        <v>2541</v>
      </c>
      <c r="W365" t="s">
        <v>2459</v>
      </c>
      <c r="X365" t="s">
        <v>2542</v>
      </c>
      <c r="Y365">
        <v>2017</v>
      </c>
      <c r="Z365" t="s">
        <v>2543</v>
      </c>
      <c r="AA365" t="s">
        <v>2445</v>
      </c>
      <c r="AB365" t="str">
        <f>IF(ISBLANK(Table1[[#This Row],[ref]]),NA(),_xlfn.XLOOKUP(Table1[[#This Row],[ref]],Crossref!U:U,Crossref!E:E,_xlfn.XLOOKUP(Table1[[#This Row],[ref_short]],Crossref!AO:AO,Crossref!E:E)))</f>
        <v>10.1038/s41598-017-06244-6</v>
      </c>
      <c r="AC365" t="str">
        <f>IF(ISBLANK(Table1[[#This Row],[ref_short]]),NA(),_xlfn.XLOOKUP(Table1[[#This Row],[new_ref]],Crossref!E:E,Crossref!AO:AO,Table1[[#This Row],[ref_short]]))</f>
        <v>Delabouglise et al., 2017</v>
      </c>
      <c r="AD365" t="b">
        <f>NOT(IFERROR(Table1[[#This Row],[ref_short]]=Table1[[#This Row],[new_ref_short]],FALSE))</f>
        <v>0</v>
      </c>
    </row>
    <row r="366" spans="1:30" x14ac:dyDescent="0.3">
      <c r="A366" t="s">
        <v>8</v>
      </c>
      <c r="C366" t="s">
        <v>205</v>
      </c>
      <c r="D366" t="s">
        <v>247</v>
      </c>
      <c r="E366" t="s">
        <v>2291</v>
      </c>
      <c r="F366" t="s">
        <v>2437</v>
      </c>
      <c r="G366" t="s">
        <v>257</v>
      </c>
      <c r="H366" t="s">
        <v>262</v>
      </c>
      <c r="I366" t="s">
        <v>2444</v>
      </c>
      <c r="J366" t="s">
        <v>362</v>
      </c>
      <c r="R366">
        <v>0.98</v>
      </c>
      <c r="U366" t="s">
        <v>617</v>
      </c>
      <c r="V366" t="s">
        <v>2541</v>
      </c>
      <c r="W366" t="s">
        <v>2459</v>
      </c>
      <c r="X366" t="s">
        <v>2542</v>
      </c>
      <c r="Y366">
        <v>2017</v>
      </c>
      <c r="Z366" t="s">
        <v>2543</v>
      </c>
      <c r="AA366" t="s">
        <v>2445</v>
      </c>
      <c r="AB366" t="str">
        <f>IF(ISBLANK(Table1[[#This Row],[ref]]),NA(),_xlfn.XLOOKUP(Table1[[#This Row],[ref]],Crossref!U:U,Crossref!E:E,_xlfn.XLOOKUP(Table1[[#This Row],[ref_short]],Crossref!AO:AO,Crossref!E:E)))</f>
        <v>10.1038/s41598-017-06244-6</v>
      </c>
      <c r="AC366" t="str">
        <f>IF(ISBLANK(Table1[[#This Row],[ref_short]]),NA(),_xlfn.XLOOKUP(Table1[[#This Row],[new_ref]],Crossref!E:E,Crossref!AO:AO,Table1[[#This Row],[ref_short]]))</f>
        <v>Delabouglise et al., 2017</v>
      </c>
      <c r="AD366" t="b">
        <f>NOT(IFERROR(Table1[[#This Row],[ref_short]]=Table1[[#This Row],[new_ref_short]],FALSE))</f>
        <v>0</v>
      </c>
    </row>
    <row r="367" spans="1:30" x14ac:dyDescent="0.3">
      <c r="A367" t="s">
        <v>8</v>
      </c>
      <c r="C367" t="s">
        <v>205</v>
      </c>
      <c r="D367" t="s">
        <v>247</v>
      </c>
      <c r="E367" t="s">
        <v>2291</v>
      </c>
      <c r="F367" t="s">
        <v>2437</v>
      </c>
      <c r="G367" t="s">
        <v>257</v>
      </c>
      <c r="H367" t="s">
        <v>262</v>
      </c>
      <c r="I367" t="s">
        <v>2444</v>
      </c>
      <c r="J367" t="s">
        <v>362</v>
      </c>
      <c r="R367">
        <v>2.48</v>
      </c>
      <c r="U367" t="s">
        <v>617</v>
      </c>
      <c r="V367" t="s">
        <v>2541</v>
      </c>
      <c r="W367" t="s">
        <v>2459</v>
      </c>
      <c r="X367" t="s">
        <v>2542</v>
      </c>
      <c r="Y367">
        <v>2017</v>
      </c>
      <c r="Z367" t="s">
        <v>2543</v>
      </c>
      <c r="AA367" t="s">
        <v>2445</v>
      </c>
      <c r="AB367" t="str">
        <f>IF(ISBLANK(Table1[[#This Row],[ref]]),NA(),_xlfn.XLOOKUP(Table1[[#This Row],[ref]],Crossref!U:U,Crossref!E:E,_xlfn.XLOOKUP(Table1[[#This Row],[ref_short]],Crossref!AO:AO,Crossref!E:E)))</f>
        <v>10.1038/s41598-017-06244-6</v>
      </c>
      <c r="AC367" t="str">
        <f>IF(ISBLANK(Table1[[#This Row],[ref_short]]),NA(),_xlfn.XLOOKUP(Table1[[#This Row],[new_ref]],Crossref!E:E,Crossref!AO:AO,Table1[[#This Row],[ref_short]]))</f>
        <v>Delabouglise et al., 2017</v>
      </c>
      <c r="AD367" t="b">
        <f>NOT(IFERROR(Table1[[#This Row],[ref_short]]=Table1[[#This Row],[new_ref_short]],FALSE))</f>
        <v>0</v>
      </c>
    </row>
    <row r="368" spans="1:30" x14ac:dyDescent="0.3">
      <c r="A368" t="s">
        <v>8</v>
      </c>
      <c r="C368" t="s">
        <v>205</v>
      </c>
      <c r="D368" t="s">
        <v>247</v>
      </c>
      <c r="E368" t="s">
        <v>2291</v>
      </c>
      <c r="F368" t="s">
        <v>2437</v>
      </c>
      <c r="G368" t="s">
        <v>257</v>
      </c>
      <c r="H368" t="s">
        <v>262</v>
      </c>
      <c r="I368" t="s">
        <v>2444</v>
      </c>
      <c r="J368" t="s">
        <v>362</v>
      </c>
      <c r="R368">
        <v>0.97</v>
      </c>
      <c r="U368" t="s">
        <v>617</v>
      </c>
      <c r="V368" t="s">
        <v>2541</v>
      </c>
      <c r="W368" t="s">
        <v>2459</v>
      </c>
      <c r="X368" t="s">
        <v>2542</v>
      </c>
      <c r="Y368">
        <v>2017</v>
      </c>
      <c r="Z368" t="s">
        <v>2543</v>
      </c>
      <c r="AA368" t="s">
        <v>2445</v>
      </c>
      <c r="AB368" t="str">
        <f>IF(ISBLANK(Table1[[#This Row],[ref]]),NA(),_xlfn.XLOOKUP(Table1[[#This Row],[ref]],Crossref!U:U,Crossref!E:E,_xlfn.XLOOKUP(Table1[[#This Row],[ref_short]],Crossref!AO:AO,Crossref!E:E)))</f>
        <v>10.1038/s41598-017-06244-6</v>
      </c>
      <c r="AC368" t="str">
        <f>IF(ISBLANK(Table1[[#This Row],[ref_short]]),NA(),_xlfn.XLOOKUP(Table1[[#This Row],[new_ref]],Crossref!E:E,Crossref!AO:AO,Table1[[#This Row],[ref_short]]))</f>
        <v>Delabouglise et al., 2017</v>
      </c>
      <c r="AD368" t="b">
        <f>NOT(IFERROR(Table1[[#This Row],[ref_short]]=Table1[[#This Row],[new_ref_short]],FALSE))</f>
        <v>0</v>
      </c>
    </row>
    <row r="369" spans="1:30" x14ac:dyDescent="0.3">
      <c r="A369" t="s">
        <v>8</v>
      </c>
      <c r="C369" t="s">
        <v>205</v>
      </c>
      <c r="D369" t="s">
        <v>247</v>
      </c>
      <c r="E369" t="s">
        <v>2291</v>
      </c>
      <c r="F369" t="s">
        <v>2437</v>
      </c>
      <c r="G369" t="s">
        <v>257</v>
      </c>
      <c r="H369" t="s">
        <v>262</v>
      </c>
      <c r="I369" t="s">
        <v>2444</v>
      </c>
      <c r="J369" t="s">
        <v>362</v>
      </c>
      <c r="R369">
        <v>2.94</v>
      </c>
      <c r="U369" t="s">
        <v>617</v>
      </c>
      <c r="V369" t="s">
        <v>2541</v>
      </c>
      <c r="W369" t="s">
        <v>2459</v>
      </c>
      <c r="X369" t="s">
        <v>2542</v>
      </c>
      <c r="Y369">
        <v>2017</v>
      </c>
      <c r="Z369" t="s">
        <v>2543</v>
      </c>
      <c r="AA369" t="s">
        <v>2445</v>
      </c>
      <c r="AB369" t="str">
        <f>IF(ISBLANK(Table1[[#This Row],[ref]]),NA(),_xlfn.XLOOKUP(Table1[[#This Row],[ref]],Crossref!U:U,Crossref!E:E,_xlfn.XLOOKUP(Table1[[#This Row],[ref_short]],Crossref!AO:AO,Crossref!E:E)))</f>
        <v>10.1038/s41598-017-06244-6</v>
      </c>
      <c r="AC369" t="str">
        <f>IF(ISBLANK(Table1[[#This Row],[ref_short]]),NA(),_xlfn.XLOOKUP(Table1[[#This Row],[new_ref]],Crossref!E:E,Crossref!AO:AO,Table1[[#This Row],[ref_short]]))</f>
        <v>Delabouglise et al., 2017</v>
      </c>
      <c r="AD369" t="b">
        <f>NOT(IFERROR(Table1[[#This Row],[ref_short]]=Table1[[#This Row],[new_ref_short]],FALSE))</f>
        <v>0</v>
      </c>
    </row>
    <row r="370" spans="1:30" x14ac:dyDescent="0.3">
      <c r="A370" t="s">
        <v>8</v>
      </c>
      <c r="C370" t="s">
        <v>205</v>
      </c>
      <c r="D370" t="s">
        <v>247</v>
      </c>
      <c r="E370" t="s">
        <v>2291</v>
      </c>
      <c r="F370" t="s">
        <v>2437</v>
      </c>
      <c r="G370" t="s">
        <v>257</v>
      </c>
      <c r="H370" t="s">
        <v>262</v>
      </c>
      <c r="I370" t="s">
        <v>2444</v>
      </c>
      <c r="J370" t="s">
        <v>362</v>
      </c>
      <c r="R370">
        <v>0.97</v>
      </c>
      <c r="U370" t="s">
        <v>617</v>
      </c>
      <c r="V370" t="s">
        <v>2541</v>
      </c>
      <c r="W370" t="s">
        <v>2459</v>
      </c>
      <c r="X370" t="s">
        <v>2542</v>
      </c>
      <c r="Y370">
        <v>2017</v>
      </c>
      <c r="Z370" t="s">
        <v>2543</v>
      </c>
      <c r="AA370" t="s">
        <v>2445</v>
      </c>
      <c r="AB370" t="str">
        <f>IF(ISBLANK(Table1[[#This Row],[ref]]),NA(),_xlfn.XLOOKUP(Table1[[#This Row],[ref]],Crossref!U:U,Crossref!E:E,_xlfn.XLOOKUP(Table1[[#This Row],[ref_short]],Crossref!AO:AO,Crossref!E:E)))</f>
        <v>10.1038/s41598-017-06244-6</v>
      </c>
      <c r="AC370" t="str">
        <f>IF(ISBLANK(Table1[[#This Row],[ref_short]]),NA(),_xlfn.XLOOKUP(Table1[[#This Row],[new_ref]],Crossref!E:E,Crossref!AO:AO,Table1[[#This Row],[ref_short]]))</f>
        <v>Delabouglise et al., 2017</v>
      </c>
      <c r="AD370" t="b">
        <f>NOT(IFERROR(Table1[[#This Row],[ref_short]]=Table1[[#This Row],[new_ref_short]],FALSE))</f>
        <v>0</v>
      </c>
    </row>
    <row r="371" spans="1:30" x14ac:dyDescent="0.3">
      <c r="A371" t="s">
        <v>8</v>
      </c>
      <c r="C371" t="s">
        <v>205</v>
      </c>
      <c r="D371" t="s">
        <v>247</v>
      </c>
      <c r="E371" t="s">
        <v>2291</v>
      </c>
      <c r="F371" t="s">
        <v>2437</v>
      </c>
      <c r="G371" t="s">
        <v>257</v>
      </c>
      <c r="H371" t="s">
        <v>262</v>
      </c>
      <c r="I371" t="s">
        <v>2444</v>
      </c>
      <c r="J371" t="s">
        <v>362</v>
      </c>
      <c r="R371">
        <v>2.98</v>
      </c>
      <c r="U371" t="s">
        <v>617</v>
      </c>
      <c r="V371" t="s">
        <v>2541</v>
      </c>
      <c r="W371" t="s">
        <v>2459</v>
      </c>
      <c r="X371" t="s">
        <v>2542</v>
      </c>
      <c r="Y371">
        <v>2017</v>
      </c>
      <c r="Z371" t="s">
        <v>2543</v>
      </c>
      <c r="AA371" t="s">
        <v>2445</v>
      </c>
      <c r="AB371" t="str">
        <f>IF(ISBLANK(Table1[[#This Row],[ref]]),NA(),_xlfn.XLOOKUP(Table1[[#This Row],[ref]],Crossref!U:U,Crossref!E:E,_xlfn.XLOOKUP(Table1[[#This Row],[ref_short]],Crossref!AO:AO,Crossref!E:E)))</f>
        <v>10.1038/s41598-017-06244-6</v>
      </c>
      <c r="AC371" t="str">
        <f>IF(ISBLANK(Table1[[#This Row],[ref_short]]),NA(),_xlfn.XLOOKUP(Table1[[#This Row],[new_ref]],Crossref!E:E,Crossref!AO:AO,Table1[[#This Row],[ref_short]]))</f>
        <v>Delabouglise et al., 2017</v>
      </c>
      <c r="AD371" t="b">
        <f>NOT(IFERROR(Table1[[#This Row],[ref_short]]=Table1[[#This Row],[new_ref_short]],FALSE))</f>
        <v>0</v>
      </c>
    </row>
    <row r="372" spans="1:30" x14ac:dyDescent="0.3">
      <c r="A372" t="s">
        <v>8</v>
      </c>
      <c r="C372" t="s">
        <v>205</v>
      </c>
      <c r="D372" t="s">
        <v>247</v>
      </c>
      <c r="E372" t="s">
        <v>2291</v>
      </c>
      <c r="F372" t="s">
        <v>2437</v>
      </c>
      <c r="G372" t="s">
        <v>257</v>
      </c>
      <c r="H372" t="s">
        <v>262</v>
      </c>
      <c r="I372" t="s">
        <v>2444</v>
      </c>
      <c r="J372" t="s">
        <v>362</v>
      </c>
      <c r="R372">
        <v>0.79</v>
      </c>
      <c r="U372" t="s">
        <v>617</v>
      </c>
      <c r="V372" t="s">
        <v>2541</v>
      </c>
      <c r="W372" t="s">
        <v>2459</v>
      </c>
      <c r="X372" t="s">
        <v>2542</v>
      </c>
      <c r="Y372">
        <v>2017</v>
      </c>
      <c r="Z372" t="s">
        <v>2543</v>
      </c>
      <c r="AA372" t="s">
        <v>2445</v>
      </c>
      <c r="AB372" t="str">
        <f>IF(ISBLANK(Table1[[#This Row],[ref]]),NA(),_xlfn.XLOOKUP(Table1[[#This Row],[ref]],Crossref!U:U,Crossref!E:E,_xlfn.XLOOKUP(Table1[[#This Row],[ref_short]],Crossref!AO:AO,Crossref!E:E)))</f>
        <v>10.1038/s41598-017-06244-6</v>
      </c>
      <c r="AC372" t="str">
        <f>IF(ISBLANK(Table1[[#This Row],[ref_short]]),NA(),_xlfn.XLOOKUP(Table1[[#This Row],[new_ref]],Crossref!E:E,Crossref!AO:AO,Table1[[#This Row],[ref_short]]))</f>
        <v>Delabouglise et al., 2017</v>
      </c>
      <c r="AD372" t="b">
        <f>NOT(IFERROR(Table1[[#This Row],[ref_short]]=Table1[[#This Row],[new_ref_short]],FALSE))</f>
        <v>0</v>
      </c>
    </row>
    <row r="373" spans="1:30" x14ac:dyDescent="0.3">
      <c r="A373" t="s">
        <v>8</v>
      </c>
      <c r="C373" t="s">
        <v>205</v>
      </c>
      <c r="D373" t="s">
        <v>247</v>
      </c>
      <c r="E373" t="s">
        <v>2291</v>
      </c>
      <c r="F373" t="s">
        <v>2437</v>
      </c>
      <c r="G373" t="s">
        <v>257</v>
      </c>
      <c r="H373" t="s">
        <v>262</v>
      </c>
      <c r="I373" t="s">
        <v>2444</v>
      </c>
      <c r="J373" t="s">
        <v>362</v>
      </c>
      <c r="R373">
        <v>8.17</v>
      </c>
      <c r="U373" t="s">
        <v>617</v>
      </c>
      <c r="V373" t="s">
        <v>2541</v>
      </c>
      <c r="W373" t="s">
        <v>2459</v>
      </c>
      <c r="X373" t="s">
        <v>2542</v>
      </c>
      <c r="Y373">
        <v>2017</v>
      </c>
      <c r="Z373" t="s">
        <v>2543</v>
      </c>
      <c r="AA373" t="s">
        <v>2445</v>
      </c>
      <c r="AB373" t="str">
        <f>IF(ISBLANK(Table1[[#This Row],[ref]]),NA(),_xlfn.XLOOKUP(Table1[[#This Row],[ref]],Crossref!U:U,Crossref!E:E,_xlfn.XLOOKUP(Table1[[#This Row],[ref_short]],Crossref!AO:AO,Crossref!E:E)))</f>
        <v>10.1038/s41598-017-06244-6</v>
      </c>
      <c r="AC373" t="str">
        <f>IF(ISBLANK(Table1[[#This Row],[ref_short]]),NA(),_xlfn.XLOOKUP(Table1[[#This Row],[new_ref]],Crossref!E:E,Crossref!AO:AO,Table1[[#This Row],[ref_short]]))</f>
        <v>Delabouglise et al., 2017</v>
      </c>
      <c r="AD373" t="b">
        <f>NOT(IFERROR(Table1[[#This Row],[ref_short]]=Table1[[#This Row],[new_ref_short]],FALSE))</f>
        <v>0</v>
      </c>
    </row>
    <row r="374" spans="1:30" x14ac:dyDescent="0.3">
      <c r="A374" t="s">
        <v>8</v>
      </c>
      <c r="C374" t="s">
        <v>205</v>
      </c>
      <c r="D374" t="s">
        <v>247</v>
      </c>
      <c r="E374" t="s">
        <v>2291</v>
      </c>
      <c r="F374" t="s">
        <v>2437</v>
      </c>
      <c r="G374" t="s">
        <v>257</v>
      </c>
      <c r="H374" t="s">
        <v>262</v>
      </c>
      <c r="I374" t="s">
        <v>2444</v>
      </c>
      <c r="J374" t="s">
        <v>362</v>
      </c>
      <c r="R374">
        <v>0.67</v>
      </c>
      <c r="U374" t="s">
        <v>617</v>
      </c>
      <c r="V374" t="s">
        <v>2541</v>
      </c>
      <c r="W374" t="s">
        <v>2459</v>
      </c>
      <c r="X374" t="s">
        <v>2542</v>
      </c>
      <c r="Y374">
        <v>2017</v>
      </c>
      <c r="Z374" t="s">
        <v>2543</v>
      </c>
      <c r="AA374" t="s">
        <v>2445</v>
      </c>
      <c r="AB374" t="str">
        <f>IF(ISBLANK(Table1[[#This Row],[ref]]),NA(),_xlfn.XLOOKUP(Table1[[#This Row],[ref]],Crossref!U:U,Crossref!E:E,_xlfn.XLOOKUP(Table1[[#This Row],[ref_short]],Crossref!AO:AO,Crossref!E:E)))</f>
        <v>10.1038/s41598-017-06244-6</v>
      </c>
      <c r="AC374" t="str">
        <f>IF(ISBLANK(Table1[[#This Row],[ref_short]]),NA(),_xlfn.XLOOKUP(Table1[[#This Row],[new_ref]],Crossref!E:E,Crossref!AO:AO,Table1[[#This Row],[ref_short]]))</f>
        <v>Delabouglise et al., 2017</v>
      </c>
      <c r="AD374" t="b">
        <f>NOT(IFERROR(Table1[[#This Row],[ref_short]]=Table1[[#This Row],[new_ref_short]],FALSE))</f>
        <v>0</v>
      </c>
    </row>
    <row r="375" spans="1:30" x14ac:dyDescent="0.3">
      <c r="A375" t="s">
        <v>8</v>
      </c>
      <c r="C375" t="s">
        <v>205</v>
      </c>
      <c r="D375" t="s">
        <v>247</v>
      </c>
      <c r="E375" t="s">
        <v>2291</v>
      </c>
      <c r="F375" t="s">
        <v>2437</v>
      </c>
      <c r="G375" t="s">
        <v>257</v>
      </c>
      <c r="H375" t="s">
        <v>262</v>
      </c>
      <c r="I375" t="s">
        <v>2444</v>
      </c>
      <c r="J375" t="s">
        <v>362</v>
      </c>
      <c r="R375">
        <v>11.2</v>
      </c>
      <c r="U375" t="s">
        <v>617</v>
      </c>
      <c r="V375" t="s">
        <v>2541</v>
      </c>
      <c r="W375" t="s">
        <v>2459</v>
      </c>
      <c r="X375" t="s">
        <v>2542</v>
      </c>
      <c r="Y375">
        <v>2017</v>
      </c>
      <c r="Z375" t="s">
        <v>2543</v>
      </c>
      <c r="AA375" t="s">
        <v>2445</v>
      </c>
      <c r="AB375" t="str">
        <f>IF(ISBLANK(Table1[[#This Row],[ref]]),NA(),_xlfn.XLOOKUP(Table1[[#This Row],[ref]],Crossref!U:U,Crossref!E:E,_xlfn.XLOOKUP(Table1[[#This Row],[ref_short]],Crossref!AO:AO,Crossref!E:E)))</f>
        <v>10.1038/s41598-017-06244-6</v>
      </c>
      <c r="AC375" t="str">
        <f>IF(ISBLANK(Table1[[#This Row],[ref_short]]),NA(),_xlfn.XLOOKUP(Table1[[#This Row],[new_ref]],Crossref!E:E,Crossref!AO:AO,Table1[[#This Row],[ref_short]]))</f>
        <v>Delabouglise et al., 2017</v>
      </c>
      <c r="AD375" t="b">
        <f>NOT(IFERROR(Table1[[#This Row],[ref_short]]=Table1[[#This Row],[new_ref_short]],FALSE))</f>
        <v>0</v>
      </c>
    </row>
    <row r="376" spans="1:30" x14ac:dyDescent="0.3">
      <c r="A376" t="s">
        <v>8</v>
      </c>
      <c r="C376" t="s">
        <v>205</v>
      </c>
      <c r="D376" t="s">
        <v>247</v>
      </c>
      <c r="E376" t="s">
        <v>2291</v>
      </c>
      <c r="F376" t="s">
        <v>2437</v>
      </c>
      <c r="G376" t="s">
        <v>257</v>
      </c>
      <c r="H376" t="s">
        <v>262</v>
      </c>
      <c r="I376" t="s">
        <v>2444</v>
      </c>
      <c r="J376" t="s">
        <v>362</v>
      </c>
      <c r="R376">
        <v>0.67</v>
      </c>
      <c r="U376" t="s">
        <v>617</v>
      </c>
      <c r="V376" t="s">
        <v>2541</v>
      </c>
      <c r="W376" t="s">
        <v>2459</v>
      </c>
      <c r="X376" t="s">
        <v>2542</v>
      </c>
      <c r="Y376">
        <v>2017</v>
      </c>
      <c r="Z376" t="s">
        <v>2543</v>
      </c>
      <c r="AA376" t="s">
        <v>2445</v>
      </c>
      <c r="AB376" t="str">
        <f>IF(ISBLANK(Table1[[#This Row],[ref]]),NA(),_xlfn.XLOOKUP(Table1[[#This Row],[ref]],Crossref!U:U,Crossref!E:E,_xlfn.XLOOKUP(Table1[[#This Row],[ref_short]],Crossref!AO:AO,Crossref!E:E)))</f>
        <v>10.1038/s41598-017-06244-6</v>
      </c>
      <c r="AC376" t="str">
        <f>IF(ISBLANK(Table1[[#This Row],[ref_short]]),NA(),_xlfn.XLOOKUP(Table1[[#This Row],[new_ref]],Crossref!E:E,Crossref!AO:AO,Table1[[#This Row],[ref_short]]))</f>
        <v>Delabouglise et al., 2017</v>
      </c>
      <c r="AD376" t="b">
        <f>NOT(IFERROR(Table1[[#This Row],[ref_short]]=Table1[[#This Row],[new_ref_short]],FALSE))</f>
        <v>0</v>
      </c>
    </row>
    <row r="377" spans="1:30" x14ac:dyDescent="0.3">
      <c r="A377" t="s">
        <v>8</v>
      </c>
      <c r="C377" t="s">
        <v>205</v>
      </c>
      <c r="D377" t="s">
        <v>247</v>
      </c>
      <c r="E377" t="s">
        <v>2291</v>
      </c>
      <c r="F377" t="s">
        <v>2437</v>
      </c>
      <c r="G377" t="s">
        <v>257</v>
      </c>
      <c r="H377" t="s">
        <v>262</v>
      </c>
      <c r="I377" t="s">
        <v>2444</v>
      </c>
      <c r="J377" t="s">
        <v>362</v>
      </c>
      <c r="R377">
        <v>11.5</v>
      </c>
      <c r="U377" t="s">
        <v>617</v>
      </c>
      <c r="V377" t="s">
        <v>2541</v>
      </c>
      <c r="W377" t="s">
        <v>2459</v>
      </c>
      <c r="X377" t="s">
        <v>2542</v>
      </c>
      <c r="Y377">
        <v>2017</v>
      </c>
      <c r="Z377" t="s">
        <v>2543</v>
      </c>
      <c r="AA377" t="s">
        <v>2445</v>
      </c>
      <c r="AB377" t="str">
        <f>IF(ISBLANK(Table1[[#This Row],[ref]]),NA(),_xlfn.XLOOKUP(Table1[[#This Row],[ref]],Crossref!U:U,Crossref!E:E,_xlfn.XLOOKUP(Table1[[#This Row],[ref_short]],Crossref!AO:AO,Crossref!E:E)))</f>
        <v>10.1038/s41598-017-06244-6</v>
      </c>
      <c r="AC377" t="str">
        <f>IF(ISBLANK(Table1[[#This Row],[ref_short]]),NA(),_xlfn.XLOOKUP(Table1[[#This Row],[new_ref]],Crossref!E:E,Crossref!AO:AO,Table1[[#This Row],[ref_short]]))</f>
        <v>Delabouglise et al., 2017</v>
      </c>
      <c r="AD377" t="b">
        <f>NOT(IFERROR(Table1[[#This Row],[ref_short]]=Table1[[#This Row],[new_ref_short]],FALSE))</f>
        <v>0</v>
      </c>
    </row>
    <row r="378" spans="1:30" x14ac:dyDescent="0.3">
      <c r="A378" t="s">
        <v>8</v>
      </c>
      <c r="C378" t="s">
        <v>205</v>
      </c>
      <c r="D378" t="s">
        <v>247</v>
      </c>
      <c r="E378" t="s">
        <v>2291</v>
      </c>
      <c r="F378" t="s">
        <v>2437</v>
      </c>
      <c r="G378" t="s">
        <v>257</v>
      </c>
      <c r="H378" t="s">
        <v>262</v>
      </c>
      <c r="I378" t="s">
        <v>2444</v>
      </c>
      <c r="J378" t="s">
        <v>362</v>
      </c>
      <c r="R378">
        <v>0.79</v>
      </c>
      <c r="U378" t="s">
        <v>617</v>
      </c>
      <c r="V378" t="s">
        <v>2541</v>
      </c>
      <c r="W378" t="s">
        <v>2459</v>
      </c>
      <c r="X378" t="s">
        <v>2542</v>
      </c>
      <c r="Y378">
        <v>2017</v>
      </c>
      <c r="Z378" t="s">
        <v>2543</v>
      </c>
      <c r="AA378" t="s">
        <v>2445</v>
      </c>
      <c r="AB378" t="str">
        <f>IF(ISBLANK(Table1[[#This Row],[ref]]),NA(),_xlfn.XLOOKUP(Table1[[#This Row],[ref]],Crossref!U:U,Crossref!E:E,_xlfn.XLOOKUP(Table1[[#This Row],[ref_short]],Crossref!AO:AO,Crossref!E:E)))</f>
        <v>10.1038/s41598-017-06244-6</v>
      </c>
      <c r="AC378" t="str">
        <f>IF(ISBLANK(Table1[[#This Row],[ref_short]]),NA(),_xlfn.XLOOKUP(Table1[[#This Row],[new_ref]],Crossref!E:E,Crossref!AO:AO,Table1[[#This Row],[ref_short]]))</f>
        <v>Delabouglise et al., 2017</v>
      </c>
      <c r="AD378" t="b">
        <f>NOT(IFERROR(Table1[[#This Row],[ref_short]]=Table1[[#This Row],[new_ref_short]],FALSE))</f>
        <v>0</v>
      </c>
    </row>
    <row r="379" spans="1:30" x14ac:dyDescent="0.3">
      <c r="A379" t="s">
        <v>8</v>
      </c>
      <c r="C379" t="s">
        <v>205</v>
      </c>
      <c r="D379" t="s">
        <v>247</v>
      </c>
      <c r="E379" t="s">
        <v>2291</v>
      </c>
      <c r="F379" t="s">
        <v>2437</v>
      </c>
      <c r="G379" t="s">
        <v>257</v>
      </c>
      <c r="H379" t="s">
        <v>262</v>
      </c>
      <c r="I379" t="s">
        <v>2444</v>
      </c>
      <c r="J379" t="s">
        <v>362</v>
      </c>
      <c r="R379">
        <v>7.46</v>
      </c>
      <c r="U379" t="s">
        <v>617</v>
      </c>
      <c r="V379" t="s">
        <v>2541</v>
      </c>
      <c r="W379" t="s">
        <v>2459</v>
      </c>
      <c r="X379" t="s">
        <v>2542</v>
      </c>
      <c r="Y379">
        <v>2017</v>
      </c>
      <c r="Z379" t="s">
        <v>2543</v>
      </c>
      <c r="AA379" t="s">
        <v>2445</v>
      </c>
      <c r="AB379" t="str">
        <f>IF(ISBLANK(Table1[[#This Row],[ref]]),NA(),_xlfn.XLOOKUP(Table1[[#This Row],[ref]],Crossref!U:U,Crossref!E:E,_xlfn.XLOOKUP(Table1[[#This Row],[ref_short]],Crossref!AO:AO,Crossref!E:E)))</f>
        <v>10.1038/s41598-017-06244-6</v>
      </c>
      <c r="AC379" t="str">
        <f>IF(ISBLANK(Table1[[#This Row],[ref_short]]),NA(),_xlfn.XLOOKUP(Table1[[#This Row],[new_ref]],Crossref!E:E,Crossref!AO:AO,Table1[[#This Row],[ref_short]]))</f>
        <v>Delabouglise et al., 2017</v>
      </c>
      <c r="AD379" t="b">
        <f>NOT(IFERROR(Table1[[#This Row],[ref_short]]=Table1[[#This Row],[new_ref_short]],FALSE))</f>
        <v>0</v>
      </c>
    </row>
    <row r="380" spans="1:30" x14ac:dyDescent="0.3">
      <c r="A380" t="s">
        <v>8</v>
      </c>
      <c r="C380" t="s">
        <v>205</v>
      </c>
      <c r="D380" t="s">
        <v>247</v>
      </c>
      <c r="E380" t="s">
        <v>2291</v>
      </c>
      <c r="F380" t="s">
        <v>2437</v>
      </c>
      <c r="G380" t="s">
        <v>257</v>
      </c>
      <c r="H380" t="s">
        <v>262</v>
      </c>
      <c r="I380" t="s">
        <v>2444</v>
      </c>
      <c r="J380" t="s">
        <v>362</v>
      </c>
      <c r="R380">
        <v>0.71</v>
      </c>
      <c r="U380" t="s">
        <v>617</v>
      </c>
      <c r="V380" t="s">
        <v>2541</v>
      </c>
      <c r="W380" t="s">
        <v>2459</v>
      </c>
      <c r="X380" t="s">
        <v>2542</v>
      </c>
      <c r="Y380">
        <v>2017</v>
      </c>
      <c r="Z380" t="s">
        <v>2543</v>
      </c>
      <c r="AA380" t="s">
        <v>2445</v>
      </c>
      <c r="AB380" t="str">
        <f>IF(ISBLANK(Table1[[#This Row],[ref]]),NA(),_xlfn.XLOOKUP(Table1[[#This Row],[ref]],Crossref!U:U,Crossref!E:E,_xlfn.XLOOKUP(Table1[[#This Row],[ref_short]],Crossref!AO:AO,Crossref!E:E)))</f>
        <v>10.1038/s41598-017-06244-6</v>
      </c>
      <c r="AC380" t="str">
        <f>IF(ISBLANK(Table1[[#This Row],[ref_short]]),NA(),_xlfn.XLOOKUP(Table1[[#This Row],[new_ref]],Crossref!E:E,Crossref!AO:AO,Table1[[#This Row],[ref_short]]))</f>
        <v>Delabouglise et al., 2017</v>
      </c>
      <c r="AD380" t="b">
        <f>NOT(IFERROR(Table1[[#This Row],[ref_short]]=Table1[[#This Row],[new_ref_short]],FALSE))</f>
        <v>0</v>
      </c>
    </row>
    <row r="381" spans="1:30" x14ac:dyDescent="0.3">
      <c r="A381" t="s">
        <v>8</v>
      </c>
      <c r="C381" t="s">
        <v>205</v>
      </c>
      <c r="D381" t="s">
        <v>247</v>
      </c>
      <c r="E381" t="s">
        <v>2291</v>
      </c>
      <c r="F381" t="s">
        <v>2437</v>
      </c>
      <c r="G381" t="s">
        <v>257</v>
      </c>
      <c r="H381" t="s">
        <v>262</v>
      </c>
      <c r="I381" t="s">
        <v>2444</v>
      </c>
      <c r="J381" t="s">
        <v>362</v>
      </c>
      <c r="R381">
        <v>10.199999999999999</v>
      </c>
      <c r="U381" t="s">
        <v>617</v>
      </c>
      <c r="V381" t="s">
        <v>2541</v>
      </c>
      <c r="W381" t="s">
        <v>2459</v>
      </c>
      <c r="X381" t="s">
        <v>2542</v>
      </c>
      <c r="Y381">
        <v>2017</v>
      </c>
      <c r="Z381" t="s">
        <v>2543</v>
      </c>
      <c r="AA381" t="s">
        <v>2445</v>
      </c>
      <c r="AB381" t="str">
        <f>IF(ISBLANK(Table1[[#This Row],[ref]]),NA(),_xlfn.XLOOKUP(Table1[[#This Row],[ref]],Crossref!U:U,Crossref!E:E,_xlfn.XLOOKUP(Table1[[#This Row],[ref_short]],Crossref!AO:AO,Crossref!E:E)))</f>
        <v>10.1038/s41598-017-06244-6</v>
      </c>
      <c r="AC381" t="str">
        <f>IF(ISBLANK(Table1[[#This Row],[ref_short]]),NA(),_xlfn.XLOOKUP(Table1[[#This Row],[new_ref]],Crossref!E:E,Crossref!AO:AO,Table1[[#This Row],[ref_short]]))</f>
        <v>Delabouglise et al., 2017</v>
      </c>
      <c r="AD381" t="b">
        <f>NOT(IFERROR(Table1[[#This Row],[ref_short]]=Table1[[#This Row],[new_ref_short]],FALSE))</f>
        <v>0</v>
      </c>
    </row>
    <row r="382" spans="1:30" x14ac:dyDescent="0.3">
      <c r="A382" t="s">
        <v>8</v>
      </c>
      <c r="C382" t="s">
        <v>205</v>
      </c>
      <c r="D382" t="s">
        <v>247</v>
      </c>
      <c r="E382" t="s">
        <v>2291</v>
      </c>
      <c r="F382" t="s">
        <v>2437</v>
      </c>
      <c r="G382" t="s">
        <v>257</v>
      </c>
      <c r="H382" t="s">
        <v>262</v>
      </c>
      <c r="I382" t="s">
        <v>2444</v>
      </c>
      <c r="J382" t="s">
        <v>362</v>
      </c>
      <c r="R382">
        <v>0.67</v>
      </c>
      <c r="U382" t="s">
        <v>617</v>
      </c>
      <c r="V382" t="s">
        <v>2541</v>
      </c>
      <c r="W382" t="s">
        <v>2459</v>
      </c>
      <c r="X382" t="s">
        <v>2542</v>
      </c>
      <c r="Y382">
        <v>2017</v>
      </c>
      <c r="Z382" t="s">
        <v>2543</v>
      </c>
      <c r="AA382" t="s">
        <v>2445</v>
      </c>
      <c r="AB382" t="str">
        <f>IF(ISBLANK(Table1[[#This Row],[ref]]),NA(),_xlfn.XLOOKUP(Table1[[#This Row],[ref]],Crossref!U:U,Crossref!E:E,_xlfn.XLOOKUP(Table1[[#This Row],[ref_short]],Crossref!AO:AO,Crossref!E:E)))</f>
        <v>10.1038/s41598-017-06244-6</v>
      </c>
      <c r="AC382" t="str">
        <f>IF(ISBLANK(Table1[[#This Row],[ref_short]]),NA(),_xlfn.XLOOKUP(Table1[[#This Row],[new_ref]],Crossref!E:E,Crossref!AO:AO,Table1[[#This Row],[ref_short]]))</f>
        <v>Delabouglise et al., 2017</v>
      </c>
      <c r="AD382" t="b">
        <f>NOT(IFERROR(Table1[[#This Row],[ref_short]]=Table1[[#This Row],[new_ref_short]],FALSE))</f>
        <v>0</v>
      </c>
    </row>
    <row r="383" spans="1:30" x14ac:dyDescent="0.3">
      <c r="A383" t="s">
        <v>8</v>
      </c>
      <c r="C383" t="s">
        <v>205</v>
      </c>
      <c r="D383" t="s">
        <v>247</v>
      </c>
      <c r="E383" t="s">
        <v>2291</v>
      </c>
      <c r="F383" t="s">
        <v>2437</v>
      </c>
      <c r="G383" t="s">
        <v>257</v>
      </c>
      <c r="H383" t="s">
        <v>262</v>
      </c>
      <c r="I383" t="s">
        <v>2444</v>
      </c>
      <c r="J383" t="s">
        <v>362</v>
      </c>
      <c r="R383">
        <v>10.6</v>
      </c>
      <c r="U383" t="s">
        <v>617</v>
      </c>
      <c r="V383" t="s">
        <v>2541</v>
      </c>
      <c r="W383" t="s">
        <v>2459</v>
      </c>
      <c r="X383" t="s">
        <v>2542</v>
      </c>
      <c r="Y383">
        <v>2017</v>
      </c>
      <c r="Z383" t="s">
        <v>2543</v>
      </c>
      <c r="AA383" t="s">
        <v>2445</v>
      </c>
      <c r="AB383" t="str">
        <f>IF(ISBLANK(Table1[[#This Row],[ref]]),NA(),_xlfn.XLOOKUP(Table1[[#This Row],[ref]],Crossref!U:U,Crossref!E:E,_xlfn.XLOOKUP(Table1[[#This Row],[ref_short]],Crossref!AO:AO,Crossref!E:E)))</f>
        <v>10.1038/s41598-017-06244-6</v>
      </c>
      <c r="AC383" t="str">
        <f>IF(ISBLANK(Table1[[#This Row],[ref_short]]),NA(),_xlfn.XLOOKUP(Table1[[#This Row],[new_ref]],Crossref!E:E,Crossref!AO:AO,Table1[[#This Row],[ref_short]]))</f>
        <v>Delabouglise et al., 2017</v>
      </c>
      <c r="AD383" t="b">
        <f>NOT(IFERROR(Table1[[#This Row],[ref_short]]=Table1[[#This Row],[new_ref_short]],FALSE))</f>
        <v>0</v>
      </c>
    </row>
    <row r="384" spans="1:30" x14ac:dyDescent="0.3">
      <c r="A384" t="s">
        <v>8</v>
      </c>
      <c r="C384" t="s">
        <v>205</v>
      </c>
      <c r="D384" t="s">
        <v>2679</v>
      </c>
      <c r="F384" t="s">
        <v>2437</v>
      </c>
      <c r="G384" t="s">
        <v>257</v>
      </c>
      <c r="H384" t="s">
        <v>262</v>
      </c>
      <c r="I384" t="s">
        <v>2547</v>
      </c>
      <c r="J384" t="s">
        <v>362</v>
      </c>
      <c r="R384">
        <v>2.02</v>
      </c>
      <c r="S384">
        <v>1.02</v>
      </c>
      <c r="T384">
        <v>3.76</v>
      </c>
      <c r="U384" t="s">
        <v>618</v>
      </c>
      <c r="V384" t="s">
        <v>240</v>
      </c>
      <c r="W384" t="s">
        <v>2459</v>
      </c>
      <c r="X384" t="s">
        <v>2548</v>
      </c>
      <c r="Y384">
        <v>2021</v>
      </c>
      <c r="Z384" t="s">
        <v>2549</v>
      </c>
      <c r="AA384" t="s">
        <v>2445</v>
      </c>
      <c r="AB384" t="str">
        <f>IF(ISBLANK(Table1[[#This Row],[ref]]),NA(),_xlfn.XLOOKUP(Table1[[#This Row],[ref]],Crossref!U:U,Crossref!E:E,_xlfn.XLOOKUP(Table1[[#This Row],[ref_short]],Crossref!AO:AO,Crossref!E:E)))</f>
        <v>10.3389/fvets.2021.597630</v>
      </c>
      <c r="AC384" t="str">
        <f>IF(ISBLANK(Table1[[#This Row],[ref_short]]),NA(),_xlfn.XLOOKUP(Table1[[#This Row],[new_ref]],Crossref!E:E,Crossref!AO:AO,Table1[[#This Row],[ref_short]]))</f>
        <v>Kim et al., 2021</v>
      </c>
      <c r="AD384" t="b">
        <f>NOT(IFERROR(Table1[[#This Row],[ref_short]]=Table1[[#This Row],[new_ref_short]],FALSE))</f>
        <v>1</v>
      </c>
    </row>
    <row r="385" spans="1:30" x14ac:dyDescent="0.3">
      <c r="A385" t="s">
        <v>8</v>
      </c>
      <c r="C385" t="s">
        <v>205</v>
      </c>
      <c r="D385" t="s">
        <v>2679</v>
      </c>
      <c r="F385" t="s">
        <v>2437</v>
      </c>
      <c r="G385" t="s">
        <v>257</v>
      </c>
      <c r="H385" t="s">
        <v>262</v>
      </c>
      <c r="I385" t="s">
        <v>2547</v>
      </c>
      <c r="J385" t="s">
        <v>362</v>
      </c>
      <c r="R385">
        <v>1.65</v>
      </c>
      <c r="S385">
        <v>1.02</v>
      </c>
      <c r="T385">
        <v>2.4900000000000002</v>
      </c>
      <c r="U385" t="s">
        <v>618</v>
      </c>
      <c r="V385" t="s">
        <v>240</v>
      </c>
      <c r="W385" t="s">
        <v>2459</v>
      </c>
      <c r="X385" t="s">
        <v>2548</v>
      </c>
      <c r="Y385">
        <v>2021</v>
      </c>
      <c r="Z385" t="s">
        <v>2549</v>
      </c>
      <c r="AA385" t="s">
        <v>2445</v>
      </c>
      <c r="AB385" t="str">
        <f>IF(ISBLANK(Table1[[#This Row],[ref]]),NA(),_xlfn.XLOOKUP(Table1[[#This Row],[ref]],Crossref!U:U,Crossref!E:E,_xlfn.XLOOKUP(Table1[[#This Row],[ref_short]],Crossref!AO:AO,Crossref!E:E)))</f>
        <v>10.3389/fvets.2021.597630</v>
      </c>
      <c r="AC385" t="str">
        <f>IF(ISBLANK(Table1[[#This Row],[ref_short]]),NA(),_xlfn.XLOOKUP(Table1[[#This Row],[new_ref]],Crossref!E:E,Crossref!AO:AO,Table1[[#This Row],[ref_short]]))</f>
        <v>Kim et al., 2021</v>
      </c>
      <c r="AD385" t="b">
        <f>NOT(IFERROR(Table1[[#This Row],[ref_short]]=Table1[[#This Row],[new_ref_short]],FALSE))</f>
        <v>1</v>
      </c>
    </row>
    <row r="386" spans="1:30" x14ac:dyDescent="0.3">
      <c r="A386" t="s">
        <v>8</v>
      </c>
      <c r="C386" t="s">
        <v>205</v>
      </c>
      <c r="D386" t="s">
        <v>2679</v>
      </c>
      <c r="F386" t="s">
        <v>2437</v>
      </c>
      <c r="G386" t="s">
        <v>257</v>
      </c>
      <c r="H386" t="s">
        <v>262</v>
      </c>
      <c r="I386" t="s">
        <v>2547</v>
      </c>
      <c r="J386" t="s">
        <v>362</v>
      </c>
      <c r="R386">
        <v>2.2000000000000002</v>
      </c>
      <c r="S386">
        <v>1.51</v>
      </c>
      <c r="T386">
        <v>3.16</v>
      </c>
      <c r="U386" t="s">
        <v>618</v>
      </c>
      <c r="V386" t="s">
        <v>240</v>
      </c>
      <c r="W386" t="s">
        <v>2459</v>
      </c>
      <c r="X386" t="s">
        <v>2548</v>
      </c>
      <c r="Y386">
        <v>2021</v>
      </c>
      <c r="Z386" t="s">
        <v>2549</v>
      </c>
      <c r="AA386" t="s">
        <v>2445</v>
      </c>
      <c r="AB386" t="str">
        <f>IF(ISBLANK(Table1[[#This Row],[ref]]),NA(),_xlfn.XLOOKUP(Table1[[#This Row],[ref]],Crossref!U:U,Crossref!E:E,_xlfn.XLOOKUP(Table1[[#This Row],[ref_short]],Crossref!AO:AO,Crossref!E:E)))</f>
        <v>10.3389/fvets.2021.597630</v>
      </c>
      <c r="AC386" t="str">
        <f>IF(ISBLANK(Table1[[#This Row],[ref_short]]),NA(),_xlfn.XLOOKUP(Table1[[#This Row],[new_ref]],Crossref!E:E,Crossref!AO:AO,Table1[[#This Row],[ref_short]]))</f>
        <v>Kim et al., 2021</v>
      </c>
      <c r="AD386" t="b">
        <f>NOT(IFERROR(Table1[[#This Row],[ref_short]]=Table1[[#This Row],[new_ref_short]],FALSE))</f>
        <v>1</v>
      </c>
    </row>
    <row r="387" spans="1:30" x14ac:dyDescent="0.3">
      <c r="A387" t="s">
        <v>8</v>
      </c>
      <c r="C387" t="s">
        <v>205</v>
      </c>
      <c r="D387" t="s">
        <v>2679</v>
      </c>
      <c r="F387" t="s">
        <v>2437</v>
      </c>
      <c r="G387" t="s">
        <v>257</v>
      </c>
      <c r="H387" t="s">
        <v>262</v>
      </c>
      <c r="I387" t="s">
        <v>2547</v>
      </c>
      <c r="J387" t="s">
        <v>362</v>
      </c>
      <c r="R387">
        <v>1.56</v>
      </c>
      <c r="S387">
        <v>0.95</v>
      </c>
      <c r="T387">
        <v>2.23</v>
      </c>
      <c r="U387" t="s">
        <v>618</v>
      </c>
      <c r="V387" t="s">
        <v>240</v>
      </c>
      <c r="W387" t="s">
        <v>2459</v>
      </c>
      <c r="X387" t="s">
        <v>2548</v>
      </c>
      <c r="Y387">
        <v>2021</v>
      </c>
      <c r="Z387" t="s">
        <v>2549</v>
      </c>
      <c r="AA387" t="s">
        <v>2445</v>
      </c>
      <c r="AB387" t="str">
        <f>IF(ISBLANK(Table1[[#This Row],[ref]]),NA(),_xlfn.XLOOKUP(Table1[[#This Row],[ref]],Crossref!U:U,Crossref!E:E,_xlfn.XLOOKUP(Table1[[#This Row],[ref_short]],Crossref!AO:AO,Crossref!E:E)))</f>
        <v>10.3389/fvets.2021.597630</v>
      </c>
      <c r="AC387" t="str">
        <f>IF(ISBLANK(Table1[[#This Row],[ref_short]]),NA(),_xlfn.XLOOKUP(Table1[[#This Row],[new_ref]],Crossref!E:E,Crossref!AO:AO,Table1[[#This Row],[ref_short]]))</f>
        <v>Kim et al., 2021</v>
      </c>
      <c r="AD387" t="b">
        <f>NOT(IFERROR(Table1[[#This Row],[ref_short]]=Table1[[#This Row],[new_ref_short]],FALSE))</f>
        <v>1</v>
      </c>
    </row>
    <row r="388" spans="1:30" x14ac:dyDescent="0.3">
      <c r="A388" t="s">
        <v>8</v>
      </c>
      <c r="C388" t="s">
        <v>205</v>
      </c>
      <c r="D388" t="s">
        <v>2679</v>
      </c>
      <c r="F388" t="s">
        <v>2437</v>
      </c>
      <c r="G388" t="s">
        <v>257</v>
      </c>
      <c r="H388" t="s">
        <v>262</v>
      </c>
      <c r="I388" t="s">
        <v>2547</v>
      </c>
      <c r="J388" t="s">
        <v>362</v>
      </c>
      <c r="R388">
        <v>0.35</v>
      </c>
      <c r="S388">
        <v>0</v>
      </c>
      <c r="T388">
        <v>1.38</v>
      </c>
      <c r="U388" t="s">
        <v>618</v>
      </c>
      <c r="V388" t="s">
        <v>240</v>
      </c>
      <c r="W388" t="s">
        <v>2459</v>
      </c>
      <c r="X388" t="s">
        <v>2548</v>
      </c>
      <c r="Y388">
        <v>2021</v>
      </c>
      <c r="Z388" t="s">
        <v>2549</v>
      </c>
      <c r="AA388" t="s">
        <v>2445</v>
      </c>
      <c r="AB388" t="str">
        <f>IF(ISBLANK(Table1[[#This Row],[ref]]),NA(),_xlfn.XLOOKUP(Table1[[#This Row],[ref]],Crossref!U:U,Crossref!E:E,_xlfn.XLOOKUP(Table1[[#This Row],[ref_short]],Crossref!AO:AO,Crossref!E:E)))</f>
        <v>10.3389/fvets.2021.597630</v>
      </c>
      <c r="AC388" t="str">
        <f>IF(ISBLANK(Table1[[#This Row],[ref_short]]),NA(),_xlfn.XLOOKUP(Table1[[#This Row],[new_ref]],Crossref!E:E,Crossref!AO:AO,Table1[[#This Row],[ref_short]]))</f>
        <v>Kim et al., 2021</v>
      </c>
      <c r="AD388" t="b">
        <f>NOT(IFERROR(Table1[[#This Row],[ref_short]]=Table1[[#This Row],[new_ref_short]],FALSE))</f>
        <v>1</v>
      </c>
    </row>
    <row r="389" spans="1:30" x14ac:dyDescent="0.3">
      <c r="A389" t="s">
        <v>8</v>
      </c>
      <c r="C389" t="s">
        <v>205</v>
      </c>
      <c r="D389" t="s">
        <v>2679</v>
      </c>
      <c r="F389" t="s">
        <v>2437</v>
      </c>
      <c r="G389" t="s">
        <v>257</v>
      </c>
      <c r="H389" t="s">
        <v>262</v>
      </c>
      <c r="I389" t="s">
        <v>2547</v>
      </c>
      <c r="J389" t="s">
        <v>362</v>
      </c>
      <c r="R389">
        <v>0.03</v>
      </c>
      <c r="S389">
        <v>0</v>
      </c>
      <c r="T389">
        <v>0.98</v>
      </c>
      <c r="U389" t="s">
        <v>618</v>
      </c>
      <c r="V389" t="s">
        <v>240</v>
      </c>
      <c r="W389" t="s">
        <v>2459</v>
      </c>
      <c r="X389" t="s">
        <v>2548</v>
      </c>
      <c r="Y389">
        <v>2021</v>
      </c>
      <c r="Z389" t="s">
        <v>2549</v>
      </c>
      <c r="AA389" t="s">
        <v>2445</v>
      </c>
      <c r="AB389" t="str">
        <f>IF(ISBLANK(Table1[[#This Row],[ref]]),NA(),_xlfn.XLOOKUP(Table1[[#This Row],[ref]],Crossref!U:U,Crossref!E:E,_xlfn.XLOOKUP(Table1[[#This Row],[ref_short]],Crossref!AO:AO,Crossref!E:E)))</f>
        <v>10.3389/fvets.2021.597630</v>
      </c>
      <c r="AC389" t="str">
        <f>IF(ISBLANK(Table1[[#This Row],[ref_short]]),NA(),_xlfn.XLOOKUP(Table1[[#This Row],[new_ref]],Crossref!E:E,Crossref!AO:AO,Table1[[#This Row],[ref_short]]))</f>
        <v>Kim et al., 2021</v>
      </c>
      <c r="AD389" t="b">
        <f>NOT(IFERROR(Table1[[#This Row],[ref_short]]=Table1[[#This Row],[new_ref_short]],FALSE))</f>
        <v>1</v>
      </c>
    </row>
    <row r="390" spans="1:30" x14ac:dyDescent="0.3">
      <c r="A390" t="s">
        <v>8</v>
      </c>
      <c r="C390" t="s">
        <v>205</v>
      </c>
      <c r="D390" t="s">
        <v>2679</v>
      </c>
      <c r="F390" t="s">
        <v>2437</v>
      </c>
      <c r="G390" t="s">
        <v>257</v>
      </c>
      <c r="H390" t="s">
        <v>262</v>
      </c>
      <c r="I390" t="s">
        <v>2547</v>
      </c>
      <c r="J390" t="s">
        <v>362</v>
      </c>
      <c r="R390">
        <v>1.23</v>
      </c>
      <c r="S390">
        <v>0.5</v>
      </c>
      <c r="T390">
        <v>2.31</v>
      </c>
      <c r="U390" t="s">
        <v>618</v>
      </c>
      <c r="V390" t="s">
        <v>240</v>
      </c>
      <c r="W390" t="s">
        <v>2459</v>
      </c>
      <c r="X390" t="s">
        <v>2548</v>
      </c>
      <c r="Y390">
        <v>2021</v>
      </c>
      <c r="Z390" t="s">
        <v>2549</v>
      </c>
      <c r="AA390" t="s">
        <v>2445</v>
      </c>
      <c r="AB390" t="str">
        <f>IF(ISBLANK(Table1[[#This Row],[ref]]),NA(),_xlfn.XLOOKUP(Table1[[#This Row],[ref]],Crossref!U:U,Crossref!E:E,_xlfn.XLOOKUP(Table1[[#This Row],[ref_short]],Crossref!AO:AO,Crossref!E:E)))</f>
        <v>10.3389/fvets.2021.597630</v>
      </c>
      <c r="AC390" t="str">
        <f>IF(ISBLANK(Table1[[#This Row],[ref_short]]),NA(),_xlfn.XLOOKUP(Table1[[#This Row],[new_ref]],Crossref!E:E,Crossref!AO:AO,Table1[[#This Row],[ref_short]]))</f>
        <v>Kim et al., 2021</v>
      </c>
      <c r="AD390" t="b">
        <f>NOT(IFERROR(Table1[[#This Row],[ref_short]]=Table1[[#This Row],[new_ref_short]],FALSE))</f>
        <v>1</v>
      </c>
    </row>
    <row r="391" spans="1:30" x14ac:dyDescent="0.3">
      <c r="A391" t="s">
        <v>8</v>
      </c>
      <c r="C391" t="s">
        <v>205</v>
      </c>
      <c r="D391" t="s">
        <v>2679</v>
      </c>
      <c r="F391" t="s">
        <v>2437</v>
      </c>
      <c r="G391" t="s">
        <v>257</v>
      </c>
      <c r="H391" t="s">
        <v>262</v>
      </c>
      <c r="I391" t="s">
        <v>2547</v>
      </c>
      <c r="J391" t="s">
        <v>362</v>
      </c>
      <c r="R391">
        <v>1.24</v>
      </c>
      <c r="S391">
        <v>0.87</v>
      </c>
      <c r="T391">
        <v>1.73</v>
      </c>
      <c r="U391" t="s">
        <v>618</v>
      </c>
      <c r="V391" t="s">
        <v>240</v>
      </c>
      <c r="W391" t="s">
        <v>2459</v>
      </c>
      <c r="X391" t="s">
        <v>2548</v>
      </c>
      <c r="Y391">
        <v>2021</v>
      </c>
      <c r="Z391" t="s">
        <v>2549</v>
      </c>
      <c r="AA391" t="s">
        <v>2445</v>
      </c>
      <c r="AB391" t="str">
        <f>IF(ISBLANK(Table1[[#This Row],[ref]]),NA(),_xlfn.XLOOKUP(Table1[[#This Row],[ref]],Crossref!U:U,Crossref!E:E,_xlfn.XLOOKUP(Table1[[#This Row],[ref_short]],Crossref!AO:AO,Crossref!E:E)))</f>
        <v>10.3389/fvets.2021.597630</v>
      </c>
      <c r="AC391" t="str">
        <f>IF(ISBLANK(Table1[[#This Row],[ref_short]]),NA(),_xlfn.XLOOKUP(Table1[[#This Row],[new_ref]],Crossref!E:E,Crossref!AO:AO,Table1[[#This Row],[ref_short]]))</f>
        <v>Kim et al., 2021</v>
      </c>
      <c r="AD391" t="b">
        <f>NOT(IFERROR(Table1[[#This Row],[ref_short]]=Table1[[#This Row],[new_ref_short]],FALSE))</f>
        <v>1</v>
      </c>
    </row>
    <row r="392" spans="1:30" x14ac:dyDescent="0.3">
      <c r="A392" t="s">
        <v>8</v>
      </c>
      <c r="C392" t="s">
        <v>205</v>
      </c>
      <c r="D392" t="s">
        <v>2679</v>
      </c>
      <c r="F392" t="s">
        <v>2437</v>
      </c>
      <c r="G392" t="s">
        <v>257</v>
      </c>
      <c r="H392" t="s">
        <v>262</v>
      </c>
      <c r="I392" t="s">
        <v>2547</v>
      </c>
      <c r="J392" t="s">
        <v>362</v>
      </c>
      <c r="R392">
        <v>1.03</v>
      </c>
      <c r="S392">
        <v>0.01</v>
      </c>
      <c r="T392">
        <v>2.4500000000000002</v>
      </c>
      <c r="U392" t="s">
        <v>618</v>
      </c>
      <c r="V392" t="s">
        <v>240</v>
      </c>
      <c r="W392" t="s">
        <v>2459</v>
      </c>
      <c r="X392" t="s">
        <v>2548</v>
      </c>
      <c r="Y392">
        <v>2021</v>
      </c>
      <c r="Z392" t="s">
        <v>2549</v>
      </c>
      <c r="AA392" t="s">
        <v>2445</v>
      </c>
      <c r="AB392" t="str">
        <f>IF(ISBLANK(Table1[[#This Row],[ref]]),NA(),_xlfn.XLOOKUP(Table1[[#This Row],[ref]],Crossref!U:U,Crossref!E:E,_xlfn.XLOOKUP(Table1[[#This Row],[ref_short]],Crossref!AO:AO,Crossref!E:E)))</f>
        <v>10.3389/fvets.2021.597630</v>
      </c>
      <c r="AC392" t="str">
        <f>IF(ISBLANK(Table1[[#This Row],[ref_short]]),NA(),_xlfn.XLOOKUP(Table1[[#This Row],[new_ref]],Crossref!E:E,Crossref!AO:AO,Table1[[#This Row],[ref_short]]))</f>
        <v>Kim et al., 2021</v>
      </c>
      <c r="AD392" t="b">
        <f>NOT(IFERROR(Table1[[#This Row],[ref_short]]=Table1[[#This Row],[new_ref_short]],FALSE))</f>
        <v>1</v>
      </c>
    </row>
    <row r="393" spans="1:30" x14ac:dyDescent="0.3">
      <c r="A393" t="s">
        <v>8</v>
      </c>
      <c r="C393" t="s">
        <v>205</v>
      </c>
      <c r="D393" t="s">
        <v>2550</v>
      </c>
      <c r="F393" t="s">
        <v>2437</v>
      </c>
      <c r="G393" t="s">
        <v>257</v>
      </c>
      <c r="H393" t="s">
        <v>262</v>
      </c>
      <c r="I393" t="s">
        <v>2547</v>
      </c>
      <c r="J393" t="s">
        <v>362</v>
      </c>
      <c r="R393">
        <v>1.95</v>
      </c>
      <c r="S393">
        <v>0.81</v>
      </c>
      <c r="T393">
        <v>3.86</v>
      </c>
      <c r="U393" t="s">
        <v>618</v>
      </c>
      <c r="V393" t="s">
        <v>2450</v>
      </c>
      <c r="W393" t="s">
        <v>2459</v>
      </c>
      <c r="X393" t="s">
        <v>2548</v>
      </c>
      <c r="Y393">
        <v>2021</v>
      </c>
      <c r="Z393" t="s">
        <v>2549</v>
      </c>
      <c r="AA393" t="s">
        <v>2445</v>
      </c>
      <c r="AB393" t="str">
        <f>IF(ISBLANK(Table1[[#This Row],[ref]]),NA(),_xlfn.XLOOKUP(Table1[[#This Row],[ref]],Crossref!U:U,Crossref!E:E,_xlfn.XLOOKUP(Table1[[#This Row],[ref_short]],Crossref!AO:AO,Crossref!E:E)))</f>
        <v>10.3389/fvets.2021.597630</v>
      </c>
      <c r="AC393" t="str">
        <f>IF(ISBLANK(Table1[[#This Row],[ref_short]]),NA(),_xlfn.XLOOKUP(Table1[[#This Row],[new_ref]],Crossref!E:E,Crossref!AO:AO,Table1[[#This Row],[ref_short]]))</f>
        <v>Kim et al., 2021</v>
      </c>
      <c r="AD393" t="b">
        <f>NOT(IFERROR(Table1[[#This Row],[ref_short]]=Table1[[#This Row],[new_ref_short]],FALSE))</f>
        <v>1</v>
      </c>
    </row>
    <row r="394" spans="1:30" x14ac:dyDescent="0.3">
      <c r="A394" t="s">
        <v>8</v>
      </c>
      <c r="C394" t="s">
        <v>205</v>
      </c>
      <c r="D394" t="s">
        <v>2550</v>
      </c>
      <c r="F394" t="s">
        <v>2437</v>
      </c>
      <c r="G394" t="s">
        <v>257</v>
      </c>
      <c r="H394" t="s">
        <v>262</v>
      </c>
      <c r="I394" t="s">
        <v>2547</v>
      </c>
      <c r="J394" t="s">
        <v>362</v>
      </c>
      <c r="R394">
        <v>1.68</v>
      </c>
      <c r="S394">
        <v>0.92</v>
      </c>
      <c r="T394">
        <v>2.76</v>
      </c>
      <c r="U394" t="s">
        <v>618</v>
      </c>
      <c r="V394" t="s">
        <v>2450</v>
      </c>
      <c r="W394" t="s">
        <v>2459</v>
      </c>
      <c r="X394" t="s">
        <v>2548</v>
      </c>
      <c r="Y394">
        <v>2021</v>
      </c>
      <c r="Z394" t="s">
        <v>2549</v>
      </c>
      <c r="AA394" t="s">
        <v>2445</v>
      </c>
      <c r="AB394" t="str">
        <f>IF(ISBLANK(Table1[[#This Row],[ref]]),NA(),_xlfn.XLOOKUP(Table1[[#This Row],[ref]],Crossref!U:U,Crossref!E:E,_xlfn.XLOOKUP(Table1[[#This Row],[ref_short]],Crossref!AO:AO,Crossref!E:E)))</f>
        <v>10.3389/fvets.2021.597630</v>
      </c>
      <c r="AC394" t="str">
        <f>IF(ISBLANK(Table1[[#This Row],[ref_short]]),NA(),_xlfn.XLOOKUP(Table1[[#This Row],[new_ref]],Crossref!E:E,Crossref!AO:AO,Table1[[#This Row],[ref_short]]))</f>
        <v>Kim et al., 2021</v>
      </c>
      <c r="AD394" t="b">
        <f>NOT(IFERROR(Table1[[#This Row],[ref_short]]=Table1[[#This Row],[new_ref_short]],FALSE))</f>
        <v>1</v>
      </c>
    </row>
    <row r="395" spans="1:30" x14ac:dyDescent="0.3">
      <c r="A395" t="s">
        <v>8</v>
      </c>
      <c r="C395" t="s">
        <v>205</v>
      </c>
      <c r="D395" t="s">
        <v>2550</v>
      </c>
      <c r="F395" t="s">
        <v>2437</v>
      </c>
      <c r="G395" t="s">
        <v>257</v>
      </c>
      <c r="H395" t="s">
        <v>262</v>
      </c>
      <c r="I395" t="s">
        <v>2547</v>
      </c>
      <c r="J395" t="s">
        <v>362</v>
      </c>
      <c r="R395">
        <v>1.93</v>
      </c>
      <c r="S395">
        <v>1.1000000000000001</v>
      </c>
      <c r="T395">
        <v>3.1</v>
      </c>
      <c r="U395" t="s">
        <v>618</v>
      </c>
      <c r="V395" t="s">
        <v>2450</v>
      </c>
      <c r="W395" t="s">
        <v>2459</v>
      </c>
      <c r="X395" t="s">
        <v>2548</v>
      </c>
      <c r="Y395">
        <v>2021</v>
      </c>
      <c r="Z395" t="s">
        <v>2549</v>
      </c>
      <c r="AA395" t="s">
        <v>2445</v>
      </c>
      <c r="AB395" t="str">
        <f>IF(ISBLANK(Table1[[#This Row],[ref]]),NA(),_xlfn.XLOOKUP(Table1[[#This Row],[ref]],Crossref!U:U,Crossref!E:E,_xlfn.XLOOKUP(Table1[[#This Row],[ref_short]],Crossref!AO:AO,Crossref!E:E)))</f>
        <v>10.3389/fvets.2021.597630</v>
      </c>
      <c r="AC395" t="str">
        <f>IF(ISBLANK(Table1[[#This Row],[ref_short]]),NA(),_xlfn.XLOOKUP(Table1[[#This Row],[new_ref]],Crossref!E:E,Crossref!AO:AO,Table1[[#This Row],[ref_short]]))</f>
        <v>Kim et al., 2021</v>
      </c>
      <c r="AD395" t="b">
        <f>NOT(IFERROR(Table1[[#This Row],[ref_short]]=Table1[[#This Row],[new_ref_short]],FALSE))</f>
        <v>1</v>
      </c>
    </row>
    <row r="396" spans="1:30" x14ac:dyDescent="0.3">
      <c r="A396" t="s">
        <v>8</v>
      </c>
      <c r="C396" t="s">
        <v>205</v>
      </c>
      <c r="D396" t="s">
        <v>2550</v>
      </c>
      <c r="F396" t="s">
        <v>2437</v>
      </c>
      <c r="G396" t="s">
        <v>257</v>
      </c>
      <c r="H396" t="s">
        <v>262</v>
      </c>
      <c r="I396" t="s">
        <v>2547</v>
      </c>
      <c r="J396" t="s">
        <v>362</v>
      </c>
      <c r="R396">
        <v>1.83</v>
      </c>
      <c r="S396">
        <v>1.1100000000000001</v>
      </c>
      <c r="T396">
        <v>2.81</v>
      </c>
      <c r="U396" t="s">
        <v>618</v>
      </c>
      <c r="V396" t="s">
        <v>2450</v>
      </c>
      <c r="W396" t="s">
        <v>2459</v>
      </c>
      <c r="X396" t="s">
        <v>2548</v>
      </c>
      <c r="Y396">
        <v>2021</v>
      </c>
      <c r="Z396" t="s">
        <v>2549</v>
      </c>
      <c r="AA396" t="s">
        <v>2445</v>
      </c>
      <c r="AB396" t="str">
        <f>IF(ISBLANK(Table1[[#This Row],[ref]]),NA(),_xlfn.XLOOKUP(Table1[[#This Row],[ref]],Crossref!U:U,Crossref!E:E,_xlfn.XLOOKUP(Table1[[#This Row],[ref_short]],Crossref!AO:AO,Crossref!E:E)))</f>
        <v>10.3389/fvets.2021.597630</v>
      </c>
      <c r="AC396" t="str">
        <f>IF(ISBLANK(Table1[[#This Row],[ref_short]]),NA(),_xlfn.XLOOKUP(Table1[[#This Row],[new_ref]],Crossref!E:E,Crossref!AO:AO,Table1[[#This Row],[ref_short]]))</f>
        <v>Kim et al., 2021</v>
      </c>
      <c r="AD396" t="b">
        <f>NOT(IFERROR(Table1[[#This Row],[ref_short]]=Table1[[#This Row],[new_ref_short]],FALSE))</f>
        <v>1</v>
      </c>
    </row>
    <row r="397" spans="1:30" x14ac:dyDescent="0.3">
      <c r="A397" t="s">
        <v>8</v>
      </c>
      <c r="C397" t="s">
        <v>205</v>
      </c>
      <c r="D397" t="s">
        <v>2550</v>
      </c>
      <c r="F397" t="s">
        <v>2437</v>
      </c>
      <c r="G397" t="s">
        <v>257</v>
      </c>
      <c r="H397" t="s">
        <v>262</v>
      </c>
      <c r="I397" t="s">
        <v>2547</v>
      </c>
      <c r="J397" t="s">
        <v>362</v>
      </c>
      <c r="R397">
        <v>1.56</v>
      </c>
      <c r="S397">
        <v>0.7</v>
      </c>
      <c r="T397">
        <v>2.97</v>
      </c>
      <c r="U397" t="s">
        <v>618</v>
      </c>
      <c r="V397" t="s">
        <v>2450</v>
      </c>
      <c r="W397" t="s">
        <v>2459</v>
      </c>
      <c r="X397" t="s">
        <v>2548</v>
      </c>
      <c r="Y397">
        <v>2021</v>
      </c>
      <c r="Z397" t="s">
        <v>2549</v>
      </c>
      <c r="AA397" t="s">
        <v>2445</v>
      </c>
      <c r="AB397" t="str">
        <f>IF(ISBLANK(Table1[[#This Row],[ref]]),NA(),_xlfn.XLOOKUP(Table1[[#This Row],[ref]],Crossref!U:U,Crossref!E:E,_xlfn.XLOOKUP(Table1[[#This Row],[ref_short]],Crossref!AO:AO,Crossref!E:E)))</f>
        <v>10.3389/fvets.2021.597630</v>
      </c>
      <c r="AC397" t="str">
        <f>IF(ISBLANK(Table1[[#This Row],[ref_short]]),NA(),_xlfn.XLOOKUP(Table1[[#This Row],[new_ref]],Crossref!E:E,Crossref!AO:AO,Table1[[#This Row],[ref_short]]))</f>
        <v>Kim et al., 2021</v>
      </c>
      <c r="AD397" t="b">
        <f>NOT(IFERROR(Table1[[#This Row],[ref_short]]=Table1[[#This Row],[new_ref_short]],FALSE))</f>
        <v>1</v>
      </c>
    </row>
    <row r="398" spans="1:30" x14ac:dyDescent="0.3">
      <c r="A398" t="s">
        <v>8</v>
      </c>
      <c r="C398" t="s">
        <v>205</v>
      </c>
      <c r="D398" t="s">
        <v>2550</v>
      </c>
      <c r="F398" t="s">
        <v>2437</v>
      </c>
      <c r="G398" t="s">
        <v>257</v>
      </c>
      <c r="H398" t="s">
        <v>262</v>
      </c>
      <c r="I398" t="s">
        <v>2547</v>
      </c>
      <c r="J398" t="s">
        <v>362</v>
      </c>
      <c r="R398">
        <v>1.03</v>
      </c>
      <c r="S398">
        <v>0.22</v>
      </c>
      <c r="T398">
        <v>2.88</v>
      </c>
      <c r="U398" t="s">
        <v>618</v>
      </c>
      <c r="V398" t="s">
        <v>2450</v>
      </c>
      <c r="W398" t="s">
        <v>2459</v>
      </c>
      <c r="X398" t="s">
        <v>2548</v>
      </c>
      <c r="Y398">
        <v>2021</v>
      </c>
      <c r="Z398" t="s">
        <v>2549</v>
      </c>
      <c r="AA398" t="s">
        <v>2445</v>
      </c>
      <c r="AB398" t="str">
        <f>IF(ISBLANK(Table1[[#This Row],[ref]]),NA(),_xlfn.XLOOKUP(Table1[[#This Row],[ref]],Crossref!U:U,Crossref!E:E,_xlfn.XLOOKUP(Table1[[#This Row],[ref_short]],Crossref!AO:AO,Crossref!E:E)))</f>
        <v>10.3389/fvets.2021.597630</v>
      </c>
      <c r="AC398" t="str">
        <f>IF(ISBLANK(Table1[[#This Row],[ref_short]]),NA(),_xlfn.XLOOKUP(Table1[[#This Row],[new_ref]],Crossref!E:E,Crossref!AO:AO,Table1[[#This Row],[ref_short]]))</f>
        <v>Kim et al., 2021</v>
      </c>
      <c r="AD398" t="b">
        <f>NOT(IFERROR(Table1[[#This Row],[ref_short]]=Table1[[#This Row],[new_ref_short]],FALSE))</f>
        <v>1</v>
      </c>
    </row>
    <row r="399" spans="1:30" x14ac:dyDescent="0.3">
      <c r="A399" t="s">
        <v>8</v>
      </c>
      <c r="C399" t="s">
        <v>205</v>
      </c>
      <c r="D399" t="s">
        <v>2550</v>
      </c>
      <c r="F399" t="s">
        <v>2437</v>
      </c>
      <c r="G399" t="s">
        <v>257</v>
      </c>
      <c r="H399" t="s">
        <v>262</v>
      </c>
      <c r="I399" t="s">
        <v>2547</v>
      </c>
      <c r="J399" t="s">
        <v>362</v>
      </c>
      <c r="R399">
        <v>1.7</v>
      </c>
      <c r="S399">
        <v>0.75</v>
      </c>
      <c r="T399">
        <v>3.22</v>
      </c>
      <c r="U399" t="s">
        <v>618</v>
      </c>
      <c r="V399" t="s">
        <v>2450</v>
      </c>
      <c r="W399" t="s">
        <v>2459</v>
      </c>
      <c r="X399" t="s">
        <v>2548</v>
      </c>
      <c r="Y399">
        <v>2021</v>
      </c>
      <c r="Z399" t="s">
        <v>2549</v>
      </c>
      <c r="AA399" t="s">
        <v>2445</v>
      </c>
      <c r="AB399" t="str">
        <f>IF(ISBLANK(Table1[[#This Row],[ref]]),NA(),_xlfn.XLOOKUP(Table1[[#This Row],[ref]],Crossref!U:U,Crossref!E:E,_xlfn.XLOOKUP(Table1[[#This Row],[ref_short]],Crossref!AO:AO,Crossref!E:E)))</f>
        <v>10.3389/fvets.2021.597630</v>
      </c>
      <c r="AC399" t="str">
        <f>IF(ISBLANK(Table1[[#This Row],[ref_short]]),NA(),_xlfn.XLOOKUP(Table1[[#This Row],[new_ref]],Crossref!E:E,Crossref!AO:AO,Table1[[#This Row],[ref_short]]))</f>
        <v>Kim et al., 2021</v>
      </c>
      <c r="AD399" t="b">
        <f>NOT(IFERROR(Table1[[#This Row],[ref_short]]=Table1[[#This Row],[new_ref_short]],FALSE))</f>
        <v>1</v>
      </c>
    </row>
    <row r="400" spans="1:30" x14ac:dyDescent="0.3">
      <c r="A400" t="s">
        <v>8</v>
      </c>
      <c r="C400" t="s">
        <v>205</v>
      </c>
      <c r="D400" t="s">
        <v>2550</v>
      </c>
      <c r="F400" t="s">
        <v>2437</v>
      </c>
      <c r="G400" t="s">
        <v>257</v>
      </c>
      <c r="H400" t="s">
        <v>262</v>
      </c>
      <c r="I400" t="s">
        <v>2547</v>
      </c>
      <c r="J400" t="s">
        <v>362</v>
      </c>
      <c r="R400">
        <v>1.6</v>
      </c>
      <c r="S400">
        <v>1.0900000000000001</v>
      </c>
      <c r="T400">
        <v>2.25</v>
      </c>
      <c r="U400" t="s">
        <v>618</v>
      </c>
      <c r="V400" t="s">
        <v>2450</v>
      </c>
      <c r="W400" t="s">
        <v>2459</v>
      </c>
      <c r="X400" t="s">
        <v>2548</v>
      </c>
      <c r="Y400">
        <v>2021</v>
      </c>
      <c r="Z400" t="s">
        <v>2549</v>
      </c>
      <c r="AA400" t="s">
        <v>2445</v>
      </c>
      <c r="AB400" t="str">
        <f>IF(ISBLANK(Table1[[#This Row],[ref]]),NA(),_xlfn.XLOOKUP(Table1[[#This Row],[ref]],Crossref!U:U,Crossref!E:E,_xlfn.XLOOKUP(Table1[[#This Row],[ref_short]],Crossref!AO:AO,Crossref!E:E)))</f>
        <v>10.3389/fvets.2021.597630</v>
      </c>
      <c r="AC400" t="str">
        <f>IF(ISBLANK(Table1[[#This Row],[ref_short]]),NA(),_xlfn.XLOOKUP(Table1[[#This Row],[new_ref]],Crossref!E:E,Crossref!AO:AO,Table1[[#This Row],[ref_short]]))</f>
        <v>Kim et al., 2021</v>
      </c>
      <c r="AD400" t="b">
        <f>NOT(IFERROR(Table1[[#This Row],[ref_short]]=Table1[[#This Row],[new_ref_short]],FALSE))</f>
        <v>1</v>
      </c>
    </row>
    <row r="401" spans="1:30" x14ac:dyDescent="0.3">
      <c r="A401" t="s">
        <v>8</v>
      </c>
      <c r="C401" t="s">
        <v>205</v>
      </c>
      <c r="D401" t="s">
        <v>2550</v>
      </c>
      <c r="F401" t="s">
        <v>2437</v>
      </c>
      <c r="G401" t="s">
        <v>257</v>
      </c>
      <c r="H401" t="s">
        <v>262</v>
      </c>
      <c r="I401" t="s">
        <v>2547</v>
      </c>
      <c r="J401" t="s">
        <v>362</v>
      </c>
      <c r="R401">
        <v>1.37</v>
      </c>
      <c r="S401">
        <v>0.34</v>
      </c>
      <c r="T401">
        <v>3.56</v>
      </c>
      <c r="U401" t="s">
        <v>618</v>
      </c>
      <c r="V401" t="s">
        <v>2450</v>
      </c>
      <c r="W401" t="s">
        <v>2459</v>
      </c>
      <c r="X401" t="s">
        <v>2548</v>
      </c>
      <c r="Y401">
        <v>2021</v>
      </c>
      <c r="Z401" t="s">
        <v>2549</v>
      </c>
      <c r="AA401" t="s">
        <v>2445</v>
      </c>
      <c r="AB401" t="str">
        <f>IF(ISBLANK(Table1[[#This Row],[ref]]),NA(),_xlfn.XLOOKUP(Table1[[#This Row],[ref]],Crossref!U:U,Crossref!E:E,_xlfn.XLOOKUP(Table1[[#This Row],[ref_short]],Crossref!AO:AO,Crossref!E:E)))</f>
        <v>10.3389/fvets.2021.597630</v>
      </c>
      <c r="AC401" t="str">
        <f>IF(ISBLANK(Table1[[#This Row],[ref_short]]),NA(),_xlfn.XLOOKUP(Table1[[#This Row],[new_ref]],Crossref!E:E,Crossref!AO:AO,Table1[[#This Row],[ref_short]]))</f>
        <v>Kim et al., 2021</v>
      </c>
      <c r="AD401" t="b">
        <f>NOT(IFERROR(Table1[[#This Row],[ref_short]]=Table1[[#This Row],[new_ref_short]],FALSE))</f>
        <v>1</v>
      </c>
    </row>
    <row r="402" spans="1:30" x14ac:dyDescent="0.3">
      <c r="A402" t="s">
        <v>8</v>
      </c>
      <c r="C402" t="s">
        <v>205</v>
      </c>
      <c r="D402" t="s">
        <v>241</v>
      </c>
      <c r="E402" t="s">
        <v>2291</v>
      </c>
      <c r="F402" t="s">
        <v>2579</v>
      </c>
      <c r="G402" t="s">
        <v>257</v>
      </c>
      <c r="H402" t="s">
        <v>262</v>
      </c>
      <c r="I402" t="s">
        <v>2444</v>
      </c>
      <c r="J402" t="s">
        <v>362</v>
      </c>
      <c r="R402">
        <v>1.06</v>
      </c>
      <c r="U402" t="s">
        <v>618</v>
      </c>
      <c r="V402" t="s">
        <v>2468</v>
      </c>
      <c r="W402" t="s">
        <v>2459</v>
      </c>
      <c r="X402" t="s">
        <v>2562</v>
      </c>
      <c r="Y402">
        <v>2013</v>
      </c>
      <c r="Z402" t="s">
        <v>2563</v>
      </c>
      <c r="AA402" t="s">
        <v>2445</v>
      </c>
      <c r="AB402" t="str">
        <f>IF(ISBLANK(Table1[[#This Row],[ref]]),NA(),_xlfn.XLOOKUP(Table1[[#This Row],[ref]],Crossref!U:U,Crossref!E:E,_xlfn.XLOOKUP(Table1[[#This Row],[ref_short]],Crossref!AO:AO,Crossref!E:E)))</f>
        <v>10.1142/s0218339013400044</v>
      </c>
      <c r="AC402" t="str">
        <f>IF(ISBLANK(Table1[[#This Row],[ref_short]]),NA(),_xlfn.XLOOKUP(Table1[[#This Row],[new_ref]],Crossref!E:E,Crossref!AO:AO,Table1[[#This Row],[ref_short]]))</f>
        <v>TUNCER et al., 2013</v>
      </c>
      <c r="AD402" t="b">
        <f>NOT(IFERROR(Table1[[#This Row],[ref_short]]=Table1[[#This Row],[new_ref_short]],FALSE))</f>
        <v>1</v>
      </c>
    </row>
    <row r="403" spans="1:30" x14ac:dyDescent="0.3">
      <c r="A403" t="s">
        <v>8</v>
      </c>
      <c r="C403" t="s">
        <v>205</v>
      </c>
      <c r="D403" t="s">
        <v>241</v>
      </c>
      <c r="E403" t="s">
        <v>2291</v>
      </c>
      <c r="F403" t="s">
        <v>2579</v>
      </c>
      <c r="G403" t="s">
        <v>257</v>
      </c>
      <c r="H403" t="s">
        <v>262</v>
      </c>
      <c r="I403" t="s">
        <v>2444</v>
      </c>
      <c r="J403" t="s">
        <v>362</v>
      </c>
      <c r="R403">
        <v>1.3620000000000001</v>
      </c>
      <c r="U403" t="s">
        <v>618</v>
      </c>
      <c r="V403" t="s">
        <v>2571</v>
      </c>
      <c r="W403" t="s">
        <v>2459</v>
      </c>
      <c r="X403" t="s">
        <v>2248</v>
      </c>
      <c r="Y403">
        <v>2017</v>
      </c>
      <c r="Z403" t="s">
        <v>2570</v>
      </c>
      <c r="AA403" t="s">
        <v>2445</v>
      </c>
      <c r="AB403" t="str">
        <f>IF(ISBLANK(Table1[[#This Row],[ref]]),NA(),_xlfn.XLOOKUP(Table1[[#This Row],[ref]],Crossref!U:U,Crossref!E:E,_xlfn.XLOOKUP(Table1[[#This Row],[ref_short]],Crossref!AO:AO,Crossref!E:E)))</f>
        <v>10.1016/j.prevetmed.2017.02.001</v>
      </c>
      <c r="AC403" t="str">
        <f>IF(ISBLANK(Table1[[#This Row],[ref_short]]),NA(),_xlfn.XLOOKUP(Table1[[#This Row],[new_ref]],Crossref!E:E,Crossref!AO:AO,Table1[[#This Row],[ref_short]]))</f>
        <v>Lee et al., 2017</v>
      </c>
      <c r="AD403" t="b">
        <f>NOT(IFERROR(Table1[[#This Row],[ref_short]]=Table1[[#This Row],[new_ref_short]],FALSE))</f>
        <v>0</v>
      </c>
    </row>
    <row r="404" spans="1:30" x14ac:dyDescent="0.3">
      <c r="A404" t="s">
        <v>8</v>
      </c>
      <c r="C404" t="s">
        <v>205</v>
      </c>
      <c r="D404" t="s">
        <v>241</v>
      </c>
      <c r="E404" t="s">
        <v>9</v>
      </c>
      <c r="F404" t="s">
        <v>2579</v>
      </c>
      <c r="G404" t="s">
        <v>257</v>
      </c>
      <c r="H404" t="s">
        <v>262</v>
      </c>
      <c r="I404" t="s">
        <v>2553</v>
      </c>
      <c r="J404" t="s">
        <v>362</v>
      </c>
      <c r="R404">
        <v>1.6400000000000001E-2</v>
      </c>
      <c r="U404" t="s">
        <v>618</v>
      </c>
      <c r="V404" t="s">
        <v>2571</v>
      </c>
      <c r="W404" t="s">
        <v>2459</v>
      </c>
      <c r="X404" t="s">
        <v>2580</v>
      </c>
      <c r="Y404">
        <v>2018</v>
      </c>
      <c r="Z404" t="s">
        <v>2581</v>
      </c>
      <c r="AA404" t="s">
        <v>2445</v>
      </c>
      <c r="AB404" t="str">
        <f>IF(ISBLANK(Table1[[#This Row],[ref]]),NA(),_xlfn.XLOOKUP(Table1[[#This Row],[ref]],Crossref!U:U,Crossref!E:E,_xlfn.XLOOKUP(Table1[[#This Row],[ref_short]],Crossref!AO:AO,Crossref!E:E)))</f>
        <v>10.1016/j.idm.2018.03.004</v>
      </c>
      <c r="AC404" t="str">
        <f>IF(ISBLANK(Table1[[#This Row],[ref_short]]),NA(),_xlfn.XLOOKUP(Table1[[#This Row],[new_ref]],Crossref!E:E,Crossref!AO:AO,Table1[[#This Row],[ref_short]]))</f>
        <v>Lee et al., 2018</v>
      </c>
      <c r="AD404" t="b">
        <f>NOT(IFERROR(Table1[[#This Row],[ref_short]]=Table1[[#This Row],[new_ref_short]],FALSE))</f>
        <v>1</v>
      </c>
    </row>
    <row r="405" spans="1:30" x14ac:dyDescent="0.3">
      <c r="A405" t="s">
        <v>8</v>
      </c>
      <c r="C405" t="s">
        <v>205</v>
      </c>
      <c r="D405" t="s">
        <v>241</v>
      </c>
      <c r="E405" t="s">
        <v>2291</v>
      </c>
      <c r="F405" t="s">
        <v>2437</v>
      </c>
      <c r="G405" t="s">
        <v>257</v>
      </c>
      <c r="H405" t="s">
        <v>262</v>
      </c>
      <c r="I405" t="s">
        <v>2584</v>
      </c>
      <c r="J405" t="s">
        <v>2658</v>
      </c>
      <c r="R405">
        <v>1.3427</v>
      </c>
      <c r="U405" t="s">
        <v>618</v>
      </c>
      <c r="V405" t="s">
        <v>2571</v>
      </c>
      <c r="W405" t="s">
        <v>2459</v>
      </c>
      <c r="X405" t="s">
        <v>2585</v>
      </c>
      <c r="Y405">
        <v>2019</v>
      </c>
      <c r="Z405" t="s">
        <v>2586</v>
      </c>
      <c r="AA405" t="s">
        <v>2445</v>
      </c>
      <c r="AB405" t="str">
        <f>IF(ISBLANK(Table1[[#This Row],[ref]]),NA(),_xlfn.XLOOKUP(Table1[[#This Row],[ref]],Crossref!U:U,Crossref!E:E,_xlfn.XLOOKUP(Table1[[#This Row],[ref_short]],Crossref!AO:AO,Crossref!E:E)))</f>
        <v>10.1371/journal.pone.0218202</v>
      </c>
      <c r="AC405" t="str">
        <f>IF(ISBLANK(Table1[[#This Row],[ref_short]]),NA(),_xlfn.XLOOKUP(Table1[[#This Row],[new_ref]],Crossref!E:E,Crossref!AO:AO,Table1[[#This Row],[ref_short]]))</f>
        <v>Lee et al., 2019</v>
      </c>
      <c r="AD405" t="b">
        <f>NOT(IFERROR(Table1[[#This Row],[ref_short]]=Table1[[#This Row],[new_ref_short]],FALSE))</f>
        <v>0</v>
      </c>
    </row>
    <row r="406" spans="1:30" x14ac:dyDescent="0.3">
      <c r="A406" t="s">
        <v>8</v>
      </c>
      <c r="C406" t="s">
        <v>205</v>
      </c>
      <c r="D406" t="s">
        <v>242</v>
      </c>
      <c r="E406" t="s">
        <v>252</v>
      </c>
      <c r="F406" t="s">
        <v>2431</v>
      </c>
      <c r="G406" t="s">
        <v>257</v>
      </c>
      <c r="H406" t="s">
        <v>262</v>
      </c>
      <c r="I406" t="s">
        <v>2552</v>
      </c>
      <c r="J406" t="s">
        <v>364</v>
      </c>
      <c r="K406" t="s">
        <v>2495</v>
      </c>
      <c r="R406">
        <v>12.5</v>
      </c>
      <c r="S406">
        <v>11</v>
      </c>
      <c r="T406">
        <v>14</v>
      </c>
      <c r="U406" t="s">
        <v>618</v>
      </c>
      <c r="V406" t="s">
        <v>2468</v>
      </c>
      <c r="W406" t="s">
        <v>2459</v>
      </c>
      <c r="X406" t="s">
        <v>2589</v>
      </c>
      <c r="Y406">
        <v>2020</v>
      </c>
      <c r="Z406" t="s">
        <v>2590</v>
      </c>
      <c r="AA406" t="s">
        <v>2445</v>
      </c>
      <c r="AB406" t="str">
        <f>IF(ISBLANK(Table1[[#This Row],[ref]]),NA(),_xlfn.XLOOKUP(Table1[[#This Row],[ref]],Crossref!U:U,Crossref!E:E,_xlfn.XLOOKUP(Table1[[#This Row],[ref_short]],Crossref!AO:AO,Crossref!E:E)))</f>
        <v>10.1038/s41598-020-68623-w</v>
      </c>
      <c r="AC406" t="str">
        <f>IF(ISBLANK(Table1[[#This Row],[ref_short]]),NA(),_xlfn.XLOOKUP(Table1[[#This Row],[new_ref]],Crossref!E:E,Crossref!AO:AO,Table1[[#This Row],[ref_short]]))</f>
        <v>Hobbelen et al., 2020</v>
      </c>
      <c r="AD406" t="b">
        <f>NOT(IFERROR(Table1[[#This Row],[ref_short]]=Table1[[#This Row],[new_ref_short]],FALSE))</f>
        <v>0</v>
      </c>
    </row>
    <row r="407" spans="1:30" x14ac:dyDescent="0.3">
      <c r="A407" t="s">
        <v>8</v>
      </c>
      <c r="C407" t="s">
        <v>205</v>
      </c>
      <c r="D407" t="s">
        <v>242</v>
      </c>
      <c r="E407" t="s">
        <v>252</v>
      </c>
      <c r="F407" t="s">
        <v>2431</v>
      </c>
      <c r="G407" t="s">
        <v>257</v>
      </c>
      <c r="H407" t="s">
        <v>262</v>
      </c>
      <c r="I407" t="s">
        <v>2552</v>
      </c>
      <c r="J407" t="s">
        <v>364</v>
      </c>
      <c r="K407" t="s">
        <v>2495</v>
      </c>
      <c r="R407">
        <v>86</v>
      </c>
      <c r="S407">
        <v>68.25</v>
      </c>
      <c r="T407">
        <v>110.25</v>
      </c>
      <c r="U407" t="s">
        <v>618</v>
      </c>
      <c r="V407" t="s">
        <v>2468</v>
      </c>
      <c r="W407" t="s">
        <v>2459</v>
      </c>
      <c r="X407" t="s">
        <v>2589</v>
      </c>
      <c r="Y407">
        <v>2020</v>
      </c>
      <c r="Z407" t="s">
        <v>2590</v>
      </c>
      <c r="AA407" t="s">
        <v>2445</v>
      </c>
      <c r="AB407" t="str">
        <f>IF(ISBLANK(Table1[[#This Row],[ref]]),NA(),_xlfn.XLOOKUP(Table1[[#This Row],[ref]],Crossref!U:U,Crossref!E:E,_xlfn.XLOOKUP(Table1[[#This Row],[ref_short]],Crossref!AO:AO,Crossref!E:E)))</f>
        <v>10.1038/s41598-020-68623-w</v>
      </c>
      <c r="AC407" t="str">
        <f>IF(ISBLANK(Table1[[#This Row],[ref_short]]),NA(),_xlfn.XLOOKUP(Table1[[#This Row],[new_ref]],Crossref!E:E,Crossref!AO:AO,Table1[[#This Row],[ref_short]]))</f>
        <v>Hobbelen et al., 2020</v>
      </c>
      <c r="AD407" t="b">
        <f>NOT(IFERROR(Table1[[#This Row],[ref_short]]=Table1[[#This Row],[new_ref_short]],FALSE))</f>
        <v>0</v>
      </c>
    </row>
    <row r="408" spans="1:30" x14ac:dyDescent="0.3">
      <c r="A408" t="s">
        <v>8</v>
      </c>
      <c r="C408" t="s">
        <v>205</v>
      </c>
      <c r="D408" t="s">
        <v>242</v>
      </c>
      <c r="E408" t="s">
        <v>252</v>
      </c>
      <c r="F408" t="s">
        <v>2431</v>
      </c>
      <c r="G408" t="s">
        <v>257</v>
      </c>
      <c r="H408" t="s">
        <v>262</v>
      </c>
      <c r="I408" t="s">
        <v>2552</v>
      </c>
      <c r="J408" t="s">
        <v>364</v>
      </c>
      <c r="K408" t="s">
        <v>2495</v>
      </c>
      <c r="R408">
        <v>11</v>
      </c>
      <c r="S408">
        <v>5.5</v>
      </c>
      <c r="T408">
        <v>28.5</v>
      </c>
      <c r="U408" t="s">
        <v>618</v>
      </c>
      <c r="V408" t="s">
        <v>2468</v>
      </c>
      <c r="W408" t="s">
        <v>2459</v>
      </c>
      <c r="X408" t="s">
        <v>2589</v>
      </c>
      <c r="Y408">
        <v>2020</v>
      </c>
      <c r="Z408" t="s">
        <v>2590</v>
      </c>
      <c r="AA408" t="s">
        <v>2445</v>
      </c>
      <c r="AB408" t="str">
        <f>IF(ISBLANK(Table1[[#This Row],[ref]]),NA(),_xlfn.XLOOKUP(Table1[[#This Row],[ref]],Crossref!U:U,Crossref!E:E,_xlfn.XLOOKUP(Table1[[#This Row],[ref_short]],Crossref!AO:AO,Crossref!E:E)))</f>
        <v>10.1038/s41598-020-68623-w</v>
      </c>
      <c r="AC408" t="str">
        <f>IF(ISBLANK(Table1[[#This Row],[ref_short]]),NA(),_xlfn.XLOOKUP(Table1[[#This Row],[new_ref]],Crossref!E:E,Crossref!AO:AO,Table1[[#This Row],[ref_short]]))</f>
        <v>Hobbelen et al., 2020</v>
      </c>
      <c r="AD408" t="b">
        <f>NOT(IFERROR(Table1[[#This Row],[ref_short]]=Table1[[#This Row],[new_ref_short]],FALSE))</f>
        <v>0</v>
      </c>
    </row>
    <row r="409" spans="1:30" x14ac:dyDescent="0.3">
      <c r="A409" t="s">
        <v>8</v>
      </c>
      <c r="C409" t="s">
        <v>205</v>
      </c>
      <c r="D409" t="s">
        <v>242</v>
      </c>
      <c r="E409" t="s">
        <v>252</v>
      </c>
      <c r="F409" t="s">
        <v>2431</v>
      </c>
      <c r="G409" t="s">
        <v>257</v>
      </c>
      <c r="H409" t="s">
        <v>262</v>
      </c>
      <c r="I409" t="s">
        <v>2552</v>
      </c>
      <c r="J409" t="s">
        <v>364</v>
      </c>
      <c r="K409" t="s">
        <v>2495</v>
      </c>
      <c r="R409">
        <v>9.35</v>
      </c>
      <c r="S409">
        <v>7.81</v>
      </c>
      <c r="T409">
        <v>11.66</v>
      </c>
      <c r="U409" t="s">
        <v>618</v>
      </c>
      <c r="V409" t="s">
        <v>2468</v>
      </c>
      <c r="W409" t="s">
        <v>2459</v>
      </c>
      <c r="X409" t="s">
        <v>2589</v>
      </c>
      <c r="Y409">
        <v>2020</v>
      </c>
      <c r="Z409" t="s">
        <v>2590</v>
      </c>
      <c r="AA409" t="s">
        <v>2445</v>
      </c>
      <c r="AB409" t="str">
        <f>IF(ISBLANK(Table1[[#This Row],[ref]]),NA(),_xlfn.XLOOKUP(Table1[[#This Row],[ref]],Crossref!U:U,Crossref!E:E,_xlfn.XLOOKUP(Table1[[#This Row],[ref_short]],Crossref!AO:AO,Crossref!E:E)))</f>
        <v>10.1038/s41598-020-68623-w</v>
      </c>
      <c r="AC409" t="str">
        <f>IF(ISBLANK(Table1[[#This Row],[ref_short]]),NA(),_xlfn.XLOOKUP(Table1[[#This Row],[new_ref]],Crossref!E:E,Crossref!AO:AO,Table1[[#This Row],[ref_short]]))</f>
        <v>Hobbelen et al., 2020</v>
      </c>
      <c r="AD409" t="b">
        <f>NOT(IFERROR(Table1[[#This Row],[ref_short]]=Table1[[#This Row],[new_ref_short]],FALSE))</f>
        <v>0</v>
      </c>
    </row>
    <row r="410" spans="1:30" x14ac:dyDescent="0.3">
      <c r="A410" t="s">
        <v>8</v>
      </c>
      <c r="C410" t="s">
        <v>205</v>
      </c>
      <c r="D410" t="s">
        <v>242</v>
      </c>
      <c r="E410" t="s">
        <v>252</v>
      </c>
      <c r="F410" t="s">
        <v>2431</v>
      </c>
      <c r="G410" t="s">
        <v>257</v>
      </c>
      <c r="H410" t="s">
        <v>262</v>
      </c>
      <c r="I410" t="s">
        <v>2552</v>
      </c>
      <c r="J410" t="s">
        <v>364</v>
      </c>
      <c r="K410" t="s">
        <v>2495</v>
      </c>
      <c r="R410">
        <v>11.66</v>
      </c>
      <c r="S410">
        <v>6.6</v>
      </c>
      <c r="T410">
        <v>23.54</v>
      </c>
      <c r="U410" t="s">
        <v>618</v>
      </c>
      <c r="V410" t="s">
        <v>2468</v>
      </c>
      <c r="W410" t="s">
        <v>2459</v>
      </c>
      <c r="X410" t="s">
        <v>2589</v>
      </c>
      <c r="Y410">
        <v>2020</v>
      </c>
      <c r="Z410" t="s">
        <v>2590</v>
      </c>
      <c r="AA410" t="s">
        <v>2445</v>
      </c>
      <c r="AB410" t="str">
        <f>IF(ISBLANK(Table1[[#This Row],[ref]]),NA(),_xlfn.XLOOKUP(Table1[[#This Row],[ref]],Crossref!U:U,Crossref!E:E,_xlfn.XLOOKUP(Table1[[#This Row],[ref_short]],Crossref!AO:AO,Crossref!E:E)))</f>
        <v>10.1038/s41598-020-68623-w</v>
      </c>
      <c r="AC410" t="str">
        <f>IF(ISBLANK(Table1[[#This Row],[ref_short]]),NA(),_xlfn.XLOOKUP(Table1[[#This Row],[new_ref]],Crossref!E:E,Crossref!AO:AO,Table1[[#This Row],[ref_short]]))</f>
        <v>Hobbelen et al., 2020</v>
      </c>
      <c r="AD410" t="b">
        <f>NOT(IFERROR(Table1[[#This Row],[ref_short]]=Table1[[#This Row],[new_ref_short]],FALSE))</f>
        <v>0</v>
      </c>
    </row>
    <row r="411" spans="1:30" x14ac:dyDescent="0.3">
      <c r="A411" t="s">
        <v>8</v>
      </c>
      <c r="C411" t="s">
        <v>205</v>
      </c>
      <c r="D411" t="s">
        <v>242</v>
      </c>
      <c r="E411" t="s">
        <v>252</v>
      </c>
      <c r="F411" t="s">
        <v>2431</v>
      </c>
      <c r="G411" t="s">
        <v>257</v>
      </c>
      <c r="H411" t="s">
        <v>262</v>
      </c>
      <c r="I411" t="s">
        <v>2552</v>
      </c>
      <c r="J411" t="s">
        <v>363</v>
      </c>
      <c r="K411" t="s">
        <v>2479</v>
      </c>
      <c r="R411">
        <v>8.8000000000000007</v>
      </c>
      <c r="S411">
        <v>5.5</v>
      </c>
      <c r="T411">
        <v>14.3</v>
      </c>
      <c r="U411" t="s">
        <v>618</v>
      </c>
      <c r="V411" t="s">
        <v>2468</v>
      </c>
      <c r="W411" t="s">
        <v>2459</v>
      </c>
      <c r="X411" t="s">
        <v>2589</v>
      </c>
      <c r="Y411">
        <v>2020</v>
      </c>
      <c r="Z411" t="s">
        <v>2590</v>
      </c>
      <c r="AA411" t="s">
        <v>2445</v>
      </c>
      <c r="AB411" t="str">
        <f>IF(ISBLANK(Table1[[#This Row],[ref]]),NA(),_xlfn.XLOOKUP(Table1[[#This Row],[ref]],Crossref!U:U,Crossref!E:E,_xlfn.XLOOKUP(Table1[[#This Row],[ref_short]],Crossref!AO:AO,Crossref!E:E)))</f>
        <v>10.1038/s41598-020-68623-w</v>
      </c>
      <c r="AC411" t="str">
        <f>IF(ISBLANK(Table1[[#This Row],[ref_short]]),NA(),_xlfn.XLOOKUP(Table1[[#This Row],[new_ref]],Crossref!E:E,Crossref!AO:AO,Table1[[#This Row],[ref_short]]))</f>
        <v>Hobbelen et al., 2020</v>
      </c>
      <c r="AD411" t="b">
        <f>NOT(IFERROR(Table1[[#This Row],[ref_short]]=Table1[[#This Row],[new_ref_short]],FALSE))</f>
        <v>0</v>
      </c>
    </row>
    <row r="412" spans="1:30" x14ac:dyDescent="0.3">
      <c r="A412" t="s">
        <v>8</v>
      </c>
      <c r="C412" t="s">
        <v>205</v>
      </c>
      <c r="D412" t="s">
        <v>242</v>
      </c>
      <c r="E412" t="s">
        <v>252</v>
      </c>
      <c r="F412" t="s">
        <v>2431</v>
      </c>
      <c r="G412" t="s">
        <v>257</v>
      </c>
      <c r="H412" t="s">
        <v>262</v>
      </c>
      <c r="I412" t="s">
        <v>2552</v>
      </c>
      <c r="J412" t="s">
        <v>363</v>
      </c>
      <c r="K412" t="s">
        <v>2479</v>
      </c>
      <c r="R412">
        <v>64.900000000000006</v>
      </c>
      <c r="S412">
        <v>45.65</v>
      </c>
      <c r="T412">
        <v>99.55</v>
      </c>
      <c r="U412" t="s">
        <v>618</v>
      </c>
      <c r="V412" t="s">
        <v>2468</v>
      </c>
      <c r="W412" t="s">
        <v>2459</v>
      </c>
      <c r="X412" t="s">
        <v>2589</v>
      </c>
      <c r="Y412">
        <v>2020</v>
      </c>
      <c r="Z412" t="s">
        <v>2590</v>
      </c>
      <c r="AA412" t="s">
        <v>2445</v>
      </c>
      <c r="AB412" t="str">
        <f>IF(ISBLANK(Table1[[#This Row],[ref]]),NA(),_xlfn.XLOOKUP(Table1[[#This Row],[ref]],Crossref!U:U,Crossref!E:E,_xlfn.XLOOKUP(Table1[[#This Row],[ref_short]],Crossref!AO:AO,Crossref!E:E)))</f>
        <v>10.1038/s41598-020-68623-w</v>
      </c>
      <c r="AC412" t="str">
        <f>IF(ISBLANK(Table1[[#This Row],[ref_short]]),NA(),_xlfn.XLOOKUP(Table1[[#This Row],[new_ref]],Crossref!E:E,Crossref!AO:AO,Table1[[#This Row],[ref_short]]))</f>
        <v>Hobbelen et al., 2020</v>
      </c>
      <c r="AD412" t="b">
        <f>NOT(IFERROR(Table1[[#This Row],[ref_short]]=Table1[[#This Row],[new_ref_short]],FALSE))</f>
        <v>0</v>
      </c>
    </row>
    <row r="413" spans="1:30" x14ac:dyDescent="0.3">
      <c r="A413" t="s">
        <v>8</v>
      </c>
      <c r="C413" t="s">
        <v>205</v>
      </c>
      <c r="D413" t="s">
        <v>242</v>
      </c>
      <c r="E413" t="s">
        <v>252</v>
      </c>
      <c r="F413" t="s">
        <v>2431</v>
      </c>
      <c r="G413" t="s">
        <v>257</v>
      </c>
      <c r="H413" t="s">
        <v>262</v>
      </c>
      <c r="I413" t="s">
        <v>2552</v>
      </c>
      <c r="J413" t="s">
        <v>363</v>
      </c>
      <c r="K413" t="s">
        <v>2479</v>
      </c>
      <c r="R413">
        <v>5.2249999999999996</v>
      </c>
      <c r="S413">
        <v>1.65</v>
      </c>
      <c r="T413">
        <v>12.65</v>
      </c>
      <c r="U413" t="s">
        <v>618</v>
      </c>
      <c r="V413" t="s">
        <v>2468</v>
      </c>
      <c r="W413" t="s">
        <v>2459</v>
      </c>
      <c r="X413" t="s">
        <v>2589</v>
      </c>
      <c r="Y413">
        <v>2020</v>
      </c>
      <c r="Z413" t="s">
        <v>2590</v>
      </c>
      <c r="AA413" t="s">
        <v>2445</v>
      </c>
      <c r="AB413" t="str">
        <f>IF(ISBLANK(Table1[[#This Row],[ref]]),NA(),_xlfn.XLOOKUP(Table1[[#This Row],[ref]],Crossref!U:U,Crossref!E:E,_xlfn.XLOOKUP(Table1[[#This Row],[ref_short]],Crossref!AO:AO,Crossref!E:E)))</f>
        <v>10.1038/s41598-020-68623-w</v>
      </c>
      <c r="AC413" t="str">
        <f>IF(ISBLANK(Table1[[#This Row],[ref_short]]),NA(),_xlfn.XLOOKUP(Table1[[#This Row],[new_ref]],Crossref!E:E,Crossref!AO:AO,Table1[[#This Row],[ref_short]]))</f>
        <v>Hobbelen et al., 2020</v>
      </c>
      <c r="AD413" t="b">
        <f>NOT(IFERROR(Table1[[#This Row],[ref_short]]=Table1[[#This Row],[new_ref_short]],FALSE))</f>
        <v>0</v>
      </c>
    </row>
    <row r="414" spans="1:30" x14ac:dyDescent="0.3">
      <c r="A414" t="s">
        <v>8</v>
      </c>
      <c r="C414" t="s">
        <v>205</v>
      </c>
      <c r="D414" t="s">
        <v>242</v>
      </c>
      <c r="E414" t="s">
        <v>252</v>
      </c>
      <c r="F414" t="s">
        <v>2431</v>
      </c>
      <c r="G414" t="s">
        <v>257</v>
      </c>
      <c r="H414" t="s">
        <v>262</v>
      </c>
      <c r="I414" t="s">
        <v>2552</v>
      </c>
      <c r="J414" t="s">
        <v>363</v>
      </c>
      <c r="K414" t="s">
        <v>2595</v>
      </c>
      <c r="R414">
        <v>17.5</v>
      </c>
      <c r="S414">
        <v>9.4</v>
      </c>
      <c r="T414">
        <v>29.3</v>
      </c>
      <c r="U414" t="s">
        <v>617</v>
      </c>
      <c r="V414" t="s">
        <v>2541</v>
      </c>
      <c r="W414" t="s">
        <v>2459</v>
      </c>
      <c r="X414" t="s">
        <v>2596</v>
      </c>
      <c r="Y414">
        <v>2021</v>
      </c>
      <c r="Z414" t="s">
        <v>2597</v>
      </c>
      <c r="AA414" t="s">
        <v>2445</v>
      </c>
      <c r="AB414" t="str">
        <f>IF(ISBLANK(Table1[[#This Row],[ref]]),NA(),_xlfn.XLOOKUP(Table1[[#This Row],[ref]],Crossref!U:U,Crossref!E:E,_xlfn.XLOOKUP(Table1[[#This Row],[ref_short]],Crossref!AO:AO,Crossref!E:E)))</f>
        <v>10.1111/tbed.14202</v>
      </c>
      <c r="AC414" t="str">
        <f>IF(ISBLANK(Table1[[#This Row],[ref_short]]),NA(),_xlfn.XLOOKUP(Table1[[#This Row],[new_ref]],Crossref!E:E,Crossref!AO:AO,Table1[[#This Row],[ref_short]]))</f>
        <v>Vergne et al., 2021</v>
      </c>
      <c r="AD414" t="b">
        <f>NOT(IFERROR(Table1[[#This Row],[ref_short]]=Table1[[#This Row],[new_ref_short]],FALSE))</f>
        <v>0</v>
      </c>
    </row>
    <row r="415" spans="1:30" x14ac:dyDescent="0.3">
      <c r="A415" t="s">
        <v>8</v>
      </c>
      <c r="C415" t="s">
        <v>205</v>
      </c>
      <c r="D415" t="s">
        <v>242</v>
      </c>
      <c r="E415" t="s">
        <v>252</v>
      </c>
      <c r="F415" t="s">
        <v>2431</v>
      </c>
      <c r="G415" t="s">
        <v>257</v>
      </c>
      <c r="H415" t="s">
        <v>262</v>
      </c>
      <c r="I415" t="s">
        <v>2552</v>
      </c>
      <c r="J415" t="s">
        <v>364</v>
      </c>
      <c r="K415" t="s">
        <v>2479</v>
      </c>
      <c r="R415">
        <v>3.2890000000000001</v>
      </c>
      <c r="S415">
        <v>3.2130000000000001</v>
      </c>
      <c r="T415">
        <v>3.367</v>
      </c>
      <c r="U415" t="s">
        <v>618</v>
      </c>
      <c r="V415" t="s">
        <v>2450</v>
      </c>
      <c r="W415" t="s">
        <v>2459</v>
      </c>
      <c r="X415" t="s">
        <v>2598</v>
      </c>
      <c r="Y415">
        <v>2022</v>
      </c>
      <c r="Z415" t="s">
        <v>2599</v>
      </c>
      <c r="AA415" t="s">
        <v>2445</v>
      </c>
      <c r="AB415" t="str">
        <f>IF(ISBLANK(Table1[[#This Row],[ref]]),NA(),_xlfn.XLOOKUP(Table1[[#This Row],[ref]],Crossref!U:U,Crossref!E:E,_xlfn.XLOOKUP(Table1[[#This Row],[ref_short]],Crossref!AO:AO,Crossref!E:E)))</f>
        <v>10.1016/j.prevetmed.2022.105768</v>
      </c>
      <c r="AC415" t="str">
        <f>IF(ISBLANK(Table1[[#This Row],[ref_short]]),NA(),_xlfn.XLOOKUP(Table1[[#This Row],[new_ref]],Crossref!E:E,Crossref!AO:AO,Table1[[#This Row],[ref_short]]))</f>
        <v>Hayama et al., 2022</v>
      </c>
      <c r="AD415" t="b">
        <f>NOT(IFERROR(Table1[[#This Row],[ref_short]]=Table1[[#This Row],[new_ref_short]],FALSE))</f>
        <v>0</v>
      </c>
    </row>
    <row r="416" spans="1:30" x14ac:dyDescent="0.3">
      <c r="A416" t="s">
        <v>8</v>
      </c>
      <c r="C416" t="s">
        <v>205</v>
      </c>
      <c r="D416" t="s">
        <v>242</v>
      </c>
      <c r="E416" t="s">
        <v>252</v>
      </c>
      <c r="F416" t="s">
        <v>2431</v>
      </c>
      <c r="G416" t="s">
        <v>257</v>
      </c>
      <c r="H416" t="s">
        <v>262</v>
      </c>
      <c r="I416" t="s">
        <v>2552</v>
      </c>
      <c r="J416" t="s">
        <v>364</v>
      </c>
      <c r="K416" t="s">
        <v>2479</v>
      </c>
      <c r="R416">
        <v>7.6660000000000004</v>
      </c>
      <c r="S416">
        <v>7.0949999999999998</v>
      </c>
      <c r="T416">
        <v>8.2829999999999995</v>
      </c>
      <c r="U416" t="s">
        <v>618</v>
      </c>
      <c r="V416" t="s">
        <v>2450</v>
      </c>
      <c r="W416" t="s">
        <v>2459</v>
      </c>
      <c r="X416" t="s">
        <v>2598</v>
      </c>
      <c r="Y416">
        <v>2022</v>
      </c>
      <c r="Z416" t="s">
        <v>2599</v>
      </c>
      <c r="AA416" t="s">
        <v>2445</v>
      </c>
      <c r="AB416" t="str">
        <f>IF(ISBLANK(Table1[[#This Row],[ref]]),NA(),_xlfn.XLOOKUP(Table1[[#This Row],[ref]],Crossref!U:U,Crossref!E:E,_xlfn.XLOOKUP(Table1[[#This Row],[ref_short]],Crossref!AO:AO,Crossref!E:E)))</f>
        <v>10.1016/j.prevetmed.2022.105768</v>
      </c>
      <c r="AC416" t="str">
        <f>IF(ISBLANK(Table1[[#This Row],[ref_short]]),NA(),_xlfn.XLOOKUP(Table1[[#This Row],[new_ref]],Crossref!E:E,Crossref!AO:AO,Table1[[#This Row],[ref_short]]))</f>
        <v>Hayama et al., 2022</v>
      </c>
      <c r="AD416" t="b">
        <f>NOT(IFERROR(Table1[[#This Row],[ref_short]]=Table1[[#This Row],[new_ref_short]],FALSE))</f>
        <v>0</v>
      </c>
    </row>
    <row r="417" spans="1:30" x14ac:dyDescent="0.3">
      <c r="A417" t="s">
        <v>8</v>
      </c>
      <c r="C417" t="s">
        <v>205</v>
      </c>
      <c r="D417" t="s">
        <v>242</v>
      </c>
      <c r="E417" t="s">
        <v>252</v>
      </c>
      <c r="F417" t="s">
        <v>2431</v>
      </c>
      <c r="G417" t="s">
        <v>257</v>
      </c>
      <c r="H417" t="s">
        <v>262</v>
      </c>
      <c r="I417" t="s">
        <v>2552</v>
      </c>
      <c r="J417" t="s">
        <v>364</v>
      </c>
      <c r="K417" t="s">
        <v>2479</v>
      </c>
      <c r="R417">
        <v>13.548</v>
      </c>
      <c r="S417">
        <v>12.832000000000001</v>
      </c>
      <c r="T417">
        <v>14.304</v>
      </c>
      <c r="U417" t="s">
        <v>618</v>
      </c>
      <c r="V417" t="s">
        <v>2450</v>
      </c>
      <c r="W417" t="s">
        <v>2459</v>
      </c>
      <c r="X417" t="s">
        <v>2598</v>
      </c>
      <c r="Y417">
        <v>2022</v>
      </c>
      <c r="Z417" t="s">
        <v>2599</v>
      </c>
      <c r="AA417" t="s">
        <v>2445</v>
      </c>
      <c r="AB417" t="str">
        <f>IF(ISBLANK(Table1[[#This Row],[ref]]),NA(),_xlfn.XLOOKUP(Table1[[#This Row],[ref]],Crossref!U:U,Crossref!E:E,_xlfn.XLOOKUP(Table1[[#This Row],[ref_short]],Crossref!AO:AO,Crossref!E:E)))</f>
        <v>10.1016/j.prevetmed.2022.105768</v>
      </c>
      <c r="AC417" t="str">
        <f>IF(ISBLANK(Table1[[#This Row],[ref_short]]),NA(),_xlfn.XLOOKUP(Table1[[#This Row],[new_ref]],Crossref!E:E,Crossref!AO:AO,Table1[[#This Row],[ref_short]]))</f>
        <v>Hayama et al., 2022</v>
      </c>
      <c r="AD417" t="b">
        <f>NOT(IFERROR(Table1[[#This Row],[ref_short]]=Table1[[#This Row],[new_ref_short]],FALSE))</f>
        <v>0</v>
      </c>
    </row>
    <row r="418" spans="1:30" x14ac:dyDescent="0.3">
      <c r="A418" t="s">
        <v>8</v>
      </c>
      <c r="C418" t="s">
        <v>205</v>
      </c>
      <c r="D418" t="s">
        <v>242</v>
      </c>
      <c r="E418" t="s">
        <v>252</v>
      </c>
      <c r="F418" t="s">
        <v>2431</v>
      </c>
      <c r="G418" t="s">
        <v>257</v>
      </c>
      <c r="H418" t="s">
        <v>262</v>
      </c>
      <c r="I418" t="s">
        <v>2552</v>
      </c>
      <c r="J418" t="s">
        <v>364</v>
      </c>
      <c r="K418" t="s">
        <v>2479</v>
      </c>
      <c r="R418">
        <v>2.6419999999999999</v>
      </c>
      <c r="S418">
        <v>2.5070000000000001</v>
      </c>
      <c r="T418">
        <v>2.7850000000000001</v>
      </c>
      <c r="U418" t="s">
        <v>618</v>
      </c>
      <c r="V418" t="s">
        <v>2450</v>
      </c>
      <c r="W418" t="s">
        <v>2459</v>
      </c>
      <c r="X418" t="s">
        <v>2598</v>
      </c>
      <c r="Y418">
        <v>2022</v>
      </c>
      <c r="Z418" t="s">
        <v>2599</v>
      </c>
      <c r="AA418" t="s">
        <v>2445</v>
      </c>
      <c r="AB418" t="str">
        <f>IF(ISBLANK(Table1[[#This Row],[ref]]),NA(),_xlfn.XLOOKUP(Table1[[#This Row],[ref]],Crossref!U:U,Crossref!E:E,_xlfn.XLOOKUP(Table1[[#This Row],[ref_short]],Crossref!AO:AO,Crossref!E:E)))</f>
        <v>10.1016/j.prevetmed.2022.105768</v>
      </c>
      <c r="AC418" t="str">
        <f>IF(ISBLANK(Table1[[#This Row],[ref_short]]),NA(),_xlfn.XLOOKUP(Table1[[#This Row],[new_ref]],Crossref!E:E,Crossref!AO:AO,Table1[[#This Row],[ref_short]]))</f>
        <v>Hayama et al., 2022</v>
      </c>
      <c r="AD418" t="b">
        <f>NOT(IFERROR(Table1[[#This Row],[ref_short]]=Table1[[#This Row],[new_ref_short]],FALSE))</f>
        <v>0</v>
      </c>
    </row>
    <row r="419" spans="1:30" x14ac:dyDescent="0.3">
      <c r="A419" t="s">
        <v>8</v>
      </c>
      <c r="C419" t="s">
        <v>205</v>
      </c>
      <c r="D419" t="s">
        <v>242</v>
      </c>
      <c r="E419" t="s">
        <v>252</v>
      </c>
      <c r="F419" t="s">
        <v>2431</v>
      </c>
      <c r="G419" t="s">
        <v>257</v>
      </c>
      <c r="H419" t="s">
        <v>262</v>
      </c>
      <c r="I419" t="s">
        <v>2552</v>
      </c>
      <c r="J419" t="s">
        <v>364</v>
      </c>
      <c r="K419" t="s">
        <v>2479</v>
      </c>
      <c r="R419">
        <v>6.1609999999999996</v>
      </c>
      <c r="S419">
        <v>5.7430000000000003</v>
      </c>
      <c r="T419">
        <v>6.61</v>
      </c>
      <c r="U419" t="s">
        <v>618</v>
      </c>
      <c r="V419" t="s">
        <v>2450</v>
      </c>
      <c r="W419" t="s">
        <v>2459</v>
      </c>
      <c r="X419" t="s">
        <v>2598</v>
      </c>
      <c r="Y419">
        <v>2022</v>
      </c>
      <c r="Z419" t="s">
        <v>2599</v>
      </c>
      <c r="AA419" t="s">
        <v>2445</v>
      </c>
      <c r="AB419" t="str">
        <f>IF(ISBLANK(Table1[[#This Row],[ref]]),NA(),_xlfn.XLOOKUP(Table1[[#This Row],[ref]],Crossref!U:U,Crossref!E:E,_xlfn.XLOOKUP(Table1[[#This Row],[ref_short]],Crossref!AO:AO,Crossref!E:E)))</f>
        <v>10.1016/j.prevetmed.2022.105768</v>
      </c>
      <c r="AC419" t="str">
        <f>IF(ISBLANK(Table1[[#This Row],[ref_short]]),NA(),_xlfn.XLOOKUP(Table1[[#This Row],[new_ref]],Crossref!E:E,Crossref!AO:AO,Table1[[#This Row],[ref_short]]))</f>
        <v>Hayama et al., 2022</v>
      </c>
      <c r="AD419" t="b">
        <f>NOT(IFERROR(Table1[[#This Row],[ref_short]]=Table1[[#This Row],[new_ref_short]],FALSE))</f>
        <v>0</v>
      </c>
    </row>
    <row r="420" spans="1:30" x14ac:dyDescent="0.3">
      <c r="A420" t="s">
        <v>8</v>
      </c>
      <c r="C420" t="s">
        <v>205</v>
      </c>
      <c r="D420" t="s">
        <v>242</v>
      </c>
      <c r="E420" t="s">
        <v>252</v>
      </c>
      <c r="F420" t="s">
        <v>2431</v>
      </c>
      <c r="G420" t="s">
        <v>257</v>
      </c>
      <c r="H420" t="s">
        <v>262</v>
      </c>
      <c r="I420" t="s">
        <v>2552</v>
      </c>
      <c r="J420" t="s">
        <v>364</v>
      </c>
      <c r="K420" t="s">
        <v>2479</v>
      </c>
      <c r="R420">
        <v>3.9119999999999999</v>
      </c>
      <c r="S420">
        <v>3.798</v>
      </c>
      <c r="T420">
        <v>4.03</v>
      </c>
      <c r="U420" t="s">
        <v>618</v>
      </c>
      <c r="V420" t="s">
        <v>2450</v>
      </c>
      <c r="W420" t="s">
        <v>2459</v>
      </c>
      <c r="X420" t="s">
        <v>2598</v>
      </c>
      <c r="Y420">
        <v>2022</v>
      </c>
      <c r="Z420" t="s">
        <v>2599</v>
      </c>
      <c r="AA420" t="s">
        <v>2445</v>
      </c>
      <c r="AB420" t="str">
        <f>IF(ISBLANK(Table1[[#This Row],[ref]]),NA(),_xlfn.XLOOKUP(Table1[[#This Row],[ref]],Crossref!U:U,Crossref!E:E,_xlfn.XLOOKUP(Table1[[#This Row],[ref_short]],Crossref!AO:AO,Crossref!E:E)))</f>
        <v>10.1016/j.prevetmed.2022.105768</v>
      </c>
      <c r="AC420" t="str">
        <f>IF(ISBLANK(Table1[[#This Row],[ref_short]]),NA(),_xlfn.XLOOKUP(Table1[[#This Row],[new_ref]],Crossref!E:E,Crossref!AO:AO,Table1[[#This Row],[ref_short]]))</f>
        <v>Hayama et al., 2022</v>
      </c>
      <c r="AD420" t="b">
        <f>NOT(IFERROR(Table1[[#This Row],[ref_short]]=Table1[[#This Row],[new_ref_short]],FALSE))</f>
        <v>0</v>
      </c>
    </row>
    <row r="421" spans="1:30" x14ac:dyDescent="0.3">
      <c r="A421" t="s">
        <v>8</v>
      </c>
      <c r="C421" t="s">
        <v>205</v>
      </c>
      <c r="D421" t="s">
        <v>242</v>
      </c>
      <c r="E421" t="s">
        <v>252</v>
      </c>
      <c r="F421" t="s">
        <v>2431</v>
      </c>
      <c r="G421" t="s">
        <v>257</v>
      </c>
      <c r="H421" t="s">
        <v>262</v>
      </c>
      <c r="I421" t="s">
        <v>2552</v>
      </c>
      <c r="J421" t="s">
        <v>364</v>
      </c>
      <c r="K421" t="s">
        <v>2479</v>
      </c>
      <c r="R421">
        <v>4.0170000000000003</v>
      </c>
      <c r="S421">
        <v>3.8090000000000002</v>
      </c>
      <c r="T421">
        <v>4.2359999999999998</v>
      </c>
      <c r="U421" t="s">
        <v>618</v>
      </c>
      <c r="V421" t="s">
        <v>2450</v>
      </c>
      <c r="W421" t="s">
        <v>2459</v>
      </c>
      <c r="X421" t="s">
        <v>2598</v>
      </c>
      <c r="Y421">
        <v>2022</v>
      </c>
      <c r="Z421" t="s">
        <v>2599</v>
      </c>
      <c r="AA421" t="s">
        <v>2445</v>
      </c>
      <c r="AB421" t="str">
        <f>IF(ISBLANK(Table1[[#This Row],[ref]]),NA(),_xlfn.XLOOKUP(Table1[[#This Row],[ref]],Crossref!U:U,Crossref!E:E,_xlfn.XLOOKUP(Table1[[#This Row],[ref_short]],Crossref!AO:AO,Crossref!E:E)))</f>
        <v>10.1016/j.prevetmed.2022.105768</v>
      </c>
      <c r="AC421" t="str">
        <f>IF(ISBLANK(Table1[[#This Row],[ref_short]]),NA(),_xlfn.XLOOKUP(Table1[[#This Row],[new_ref]],Crossref!E:E,Crossref!AO:AO,Table1[[#This Row],[ref_short]]))</f>
        <v>Hayama et al., 2022</v>
      </c>
      <c r="AD421" t="b">
        <f>NOT(IFERROR(Table1[[#This Row],[ref_short]]=Table1[[#This Row],[new_ref_short]],FALSE))</f>
        <v>0</v>
      </c>
    </row>
    <row r="422" spans="1:30" x14ac:dyDescent="0.3">
      <c r="A422" t="s">
        <v>8</v>
      </c>
      <c r="C422" t="s">
        <v>205</v>
      </c>
      <c r="D422" t="s">
        <v>242</v>
      </c>
      <c r="E422" t="s">
        <v>252</v>
      </c>
      <c r="F422" t="s">
        <v>2431</v>
      </c>
      <c r="G422" t="s">
        <v>257</v>
      </c>
      <c r="H422" t="s">
        <v>262</v>
      </c>
      <c r="I422" t="s">
        <v>2552</v>
      </c>
      <c r="J422" t="s">
        <v>364</v>
      </c>
      <c r="K422" t="s">
        <v>2479</v>
      </c>
      <c r="R422">
        <v>5.7060000000000004</v>
      </c>
      <c r="S422">
        <v>5.42</v>
      </c>
      <c r="T422">
        <v>6.0069999999999997</v>
      </c>
      <c r="U422" t="s">
        <v>618</v>
      </c>
      <c r="V422" t="s">
        <v>2450</v>
      </c>
      <c r="W422" t="s">
        <v>2459</v>
      </c>
      <c r="X422" t="s">
        <v>2598</v>
      </c>
      <c r="Y422">
        <v>2022</v>
      </c>
      <c r="Z422" t="s">
        <v>2599</v>
      </c>
      <c r="AA422" t="s">
        <v>2445</v>
      </c>
      <c r="AB422" t="str">
        <f>IF(ISBLANK(Table1[[#This Row],[ref]]),NA(),_xlfn.XLOOKUP(Table1[[#This Row],[ref]],Crossref!U:U,Crossref!E:E,_xlfn.XLOOKUP(Table1[[#This Row],[ref_short]],Crossref!AO:AO,Crossref!E:E)))</f>
        <v>10.1016/j.prevetmed.2022.105768</v>
      </c>
      <c r="AC422" t="str">
        <f>IF(ISBLANK(Table1[[#This Row],[ref_short]]),NA(),_xlfn.XLOOKUP(Table1[[#This Row],[new_ref]],Crossref!E:E,Crossref!AO:AO,Table1[[#This Row],[ref_short]]))</f>
        <v>Hayama et al., 2022</v>
      </c>
      <c r="AD422" t="b">
        <f>NOT(IFERROR(Table1[[#This Row],[ref_short]]=Table1[[#This Row],[new_ref_short]],FALSE))</f>
        <v>0</v>
      </c>
    </row>
    <row r="423" spans="1:30" x14ac:dyDescent="0.3">
      <c r="A423" t="s">
        <v>8</v>
      </c>
      <c r="C423" t="s">
        <v>205</v>
      </c>
      <c r="D423" t="s">
        <v>242</v>
      </c>
      <c r="E423" t="s">
        <v>252</v>
      </c>
      <c r="F423" t="s">
        <v>2431</v>
      </c>
      <c r="G423" t="s">
        <v>257</v>
      </c>
      <c r="H423" t="s">
        <v>262</v>
      </c>
      <c r="I423" t="s">
        <v>2552</v>
      </c>
      <c r="J423" t="s">
        <v>364</v>
      </c>
      <c r="K423" t="s">
        <v>2479</v>
      </c>
      <c r="R423">
        <v>5.8849999999999998</v>
      </c>
      <c r="S423">
        <v>5.54</v>
      </c>
      <c r="T423">
        <v>6.2530000000000001</v>
      </c>
      <c r="U423" t="s">
        <v>618</v>
      </c>
      <c r="V423" t="s">
        <v>2450</v>
      </c>
      <c r="W423" t="s">
        <v>2459</v>
      </c>
      <c r="X423" t="s">
        <v>2598</v>
      </c>
      <c r="Y423">
        <v>2022</v>
      </c>
      <c r="Z423" t="s">
        <v>2599</v>
      </c>
      <c r="AA423" t="s">
        <v>2445</v>
      </c>
      <c r="AB423" t="str">
        <f>IF(ISBLANK(Table1[[#This Row],[ref]]),NA(),_xlfn.XLOOKUP(Table1[[#This Row],[ref]],Crossref!U:U,Crossref!E:E,_xlfn.XLOOKUP(Table1[[#This Row],[ref_short]],Crossref!AO:AO,Crossref!E:E)))</f>
        <v>10.1016/j.prevetmed.2022.105768</v>
      </c>
      <c r="AC423" t="str">
        <f>IF(ISBLANK(Table1[[#This Row],[ref_short]]),NA(),_xlfn.XLOOKUP(Table1[[#This Row],[new_ref]],Crossref!E:E,Crossref!AO:AO,Table1[[#This Row],[ref_short]]))</f>
        <v>Hayama et al., 2022</v>
      </c>
      <c r="AD423" t="b">
        <f>NOT(IFERROR(Table1[[#This Row],[ref_short]]=Table1[[#This Row],[new_ref_short]],FALSE))</f>
        <v>0</v>
      </c>
    </row>
    <row r="424" spans="1:30" x14ac:dyDescent="0.3">
      <c r="A424" t="s">
        <v>8</v>
      </c>
      <c r="C424" t="s">
        <v>205</v>
      </c>
      <c r="D424" t="s">
        <v>242</v>
      </c>
      <c r="E424" t="s">
        <v>252</v>
      </c>
      <c r="F424" t="s">
        <v>2431</v>
      </c>
      <c r="G424" t="s">
        <v>257</v>
      </c>
      <c r="H424" t="s">
        <v>262</v>
      </c>
      <c r="I424" t="s">
        <v>2552</v>
      </c>
      <c r="J424" t="s">
        <v>364</v>
      </c>
      <c r="K424" t="s">
        <v>2479</v>
      </c>
      <c r="R424">
        <v>7.3209999999999997</v>
      </c>
      <c r="S424">
        <v>6.89</v>
      </c>
      <c r="T424">
        <v>7.7770000000000001</v>
      </c>
      <c r="U424" t="s">
        <v>618</v>
      </c>
      <c r="V424" t="s">
        <v>2450</v>
      </c>
      <c r="W424" t="s">
        <v>2459</v>
      </c>
      <c r="X424" t="s">
        <v>2598</v>
      </c>
      <c r="Y424">
        <v>2022</v>
      </c>
      <c r="Z424" t="s">
        <v>2599</v>
      </c>
      <c r="AA424" t="s">
        <v>2445</v>
      </c>
      <c r="AB424" t="str">
        <f>IF(ISBLANK(Table1[[#This Row],[ref]]),NA(),_xlfn.XLOOKUP(Table1[[#This Row],[ref]],Crossref!U:U,Crossref!E:E,_xlfn.XLOOKUP(Table1[[#This Row],[ref_short]],Crossref!AO:AO,Crossref!E:E)))</f>
        <v>10.1016/j.prevetmed.2022.105768</v>
      </c>
      <c r="AC424" t="str">
        <f>IF(ISBLANK(Table1[[#This Row],[ref_short]]),NA(),_xlfn.XLOOKUP(Table1[[#This Row],[new_ref]],Crossref!E:E,Crossref!AO:AO,Table1[[#This Row],[ref_short]]))</f>
        <v>Hayama et al., 2022</v>
      </c>
      <c r="AD424" t="b">
        <f>NOT(IFERROR(Table1[[#This Row],[ref_short]]=Table1[[#This Row],[new_ref_short]],FALSE))</f>
        <v>0</v>
      </c>
    </row>
    <row r="425" spans="1:30" x14ac:dyDescent="0.3">
      <c r="A425" t="s">
        <v>8</v>
      </c>
      <c r="C425" t="s">
        <v>205</v>
      </c>
      <c r="D425" t="s">
        <v>242</v>
      </c>
      <c r="E425" t="s">
        <v>252</v>
      </c>
      <c r="F425" t="s">
        <v>2431</v>
      </c>
      <c r="G425" t="s">
        <v>257</v>
      </c>
      <c r="H425" t="s">
        <v>262</v>
      </c>
      <c r="I425" t="s">
        <v>2552</v>
      </c>
      <c r="J425" t="s">
        <v>364</v>
      </c>
      <c r="K425" t="s">
        <v>2479</v>
      </c>
      <c r="R425">
        <v>4.0830000000000002</v>
      </c>
      <c r="S425">
        <v>3.843</v>
      </c>
      <c r="T425">
        <v>4.3380000000000001</v>
      </c>
      <c r="U425" t="s">
        <v>618</v>
      </c>
      <c r="V425" t="s">
        <v>2450</v>
      </c>
      <c r="W425" t="s">
        <v>2459</v>
      </c>
      <c r="X425" t="s">
        <v>2598</v>
      </c>
      <c r="Y425">
        <v>2022</v>
      </c>
      <c r="Z425" t="s">
        <v>2599</v>
      </c>
      <c r="AA425" t="s">
        <v>2445</v>
      </c>
      <c r="AB425" t="str">
        <f>IF(ISBLANK(Table1[[#This Row],[ref]]),NA(),_xlfn.XLOOKUP(Table1[[#This Row],[ref]],Crossref!U:U,Crossref!E:E,_xlfn.XLOOKUP(Table1[[#This Row],[ref_short]],Crossref!AO:AO,Crossref!E:E)))</f>
        <v>10.1016/j.prevetmed.2022.105768</v>
      </c>
      <c r="AC425" t="str">
        <f>IF(ISBLANK(Table1[[#This Row],[ref_short]]),NA(),_xlfn.XLOOKUP(Table1[[#This Row],[new_ref]],Crossref!E:E,Crossref!AO:AO,Table1[[#This Row],[ref_short]]))</f>
        <v>Hayama et al., 2022</v>
      </c>
      <c r="AD425" t="b">
        <f>NOT(IFERROR(Table1[[#This Row],[ref_short]]=Table1[[#This Row],[new_ref_short]],FALSE))</f>
        <v>0</v>
      </c>
    </row>
    <row r="426" spans="1:30" x14ac:dyDescent="0.3">
      <c r="A426" t="s">
        <v>8</v>
      </c>
      <c r="C426" t="s">
        <v>205</v>
      </c>
      <c r="D426" t="s">
        <v>242</v>
      </c>
      <c r="E426" t="s">
        <v>252</v>
      </c>
      <c r="F426" t="s">
        <v>2431</v>
      </c>
      <c r="G426" t="s">
        <v>257</v>
      </c>
      <c r="H426" t="s">
        <v>262</v>
      </c>
      <c r="I426" t="s">
        <v>2552</v>
      </c>
      <c r="J426" t="s">
        <v>364</v>
      </c>
      <c r="K426" t="s">
        <v>2479</v>
      </c>
      <c r="R426">
        <v>6.76</v>
      </c>
      <c r="S426">
        <v>6.3630000000000004</v>
      </c>
      <c r="T426">
        <v>7.1820000000000004</v>
      </c>
      <c r="U426" t="s">
        <v>618</v>
      </c>
      <c r="V426" t="s">
        <v>2450</v>
      </c>
      <c r="W426" t="s">
        <v>2459</v>
      </c>
      <c r="X426" t="s">
        <v>2598</v>
      </c>
      <c r="Y426">
        <v>2022</v>
      </c>
      <c r="Z426" t="s">
        <v>2599</v>
      </c>
      <c r="AA426" t="s">
        <v>2445</v>
      </c>
      <c r="AB426" t="str">
        <f>IF(ISBLANK(Table1[[#This Row],[ref]]),NA(),_xlfn.XLOOKUP(Table1[[#This Row],[ref]],Crossref!U:U,Crossref!E:E,_xlfn.XLOOKUP(Table1[[#This Row],[ref_short]],Crossref!AO:AO,Crossref!E:E)))</f>
        <v>10.1016/j.prevetmed.2022.105768</v>
      </c>
      <c r="AC426" t="str">
        <f>IF(ISBLANK(Table1[[#This Row],[ref_short]]),NA(),_xlfn.XLOOKUP(Table1[[#This Row],[new_ref]],Crossref!E:E,Crossref!AO:AO,Table1[[#This Row],[ref_short]]))</f>
        <v>Hayama et al., 2022</v>
      </c>
      <c r="AD426" t="b">
        <f>NOT(IFERROR(Table1[[#This Row],[ref_short]]=Table1[[#This Row],[new_ref_short]],FALSE))</f>
        <v>0</v>
      </c>
    </row>
    <row r="427" spans="1:30" x14ac:dyDescent="0.3">
      <c r="A427" t="s">
        <v>8</v>
      </c>
      <c r="C427" t="s">
        <v>205</v>
      </c>
      <c r="D427" t="s">
        <v>241</v>
      </c>
      <c r="E427" t="s">
        <v>2291</v>
      </c>
      <c r="F427" t="s">
        <v>2579</v>
      </c>
      <c r="G427" t="s">
        <v>257</v>
      </c>
      <c r="H427" t="s">
        <v>262</v>
      </c>
      <c r="I427" t="s">
        <v>2600</v>
      </c>
      <c r="J427" t="s">
        <v>362</v>
      </c>
      <c r="R427">
        <v>1.1101000000000001</v>
      </c>
      <c r="U427" t="s">
        <v>618</v>
      </c>
      <c r="V427" t="s">
        <v>2496</v>
      </c>
      <c r="W427" t="s">
        <v>2459</v>
      </c>
      <c r="X427" t="s">
        <v>2601</v>
      </c>
      <c r="Y427">
        <v>2022</v>
      </c>
      <c r="Z427" t="s">
        <v>2602</v>
      </c>
      <c r="AA427" t="s">
        <v>2445</v>
      </c>
      <c r="AB427" t="str">
        <f>IF(ISBLANK(Table1[[#This Row],[ref]]),NA(),_xlfn.XLOOKUP(Table1[[#This Row],[ref]],Crossref!U:U,Crossref!E:E,_xlfn.XLOOKUP(Table1[[#This Row],[ref_short]],Crossref!AO:AO,Crossref!E:E)))</f>
        <v>10.1142/s1793524522500589</v>
      </c>
      <c r="AC427" t="str">
        <f>IF(ISBLANK(Table1[[#This Row],[ref_short]]),NA(),_xlfn.XLOOKUP(Table1[[#This Row],[new_ref]],Crossref!E:E,Crossref!AO:AO,Table1[[#This Row],[ref_short]]))</f>
        <v>Chen et al., 2022</v>
      </c>
      <c r="AD427" t="b">
        <f>NOT(IFERROR(Table1[[#This Row],[ref_short]]=Table1[[#This Row],[new_ref_short]],FALSE))</f>
        <v>0</v>
      </c>
    </row>
    <row r="428" spans="1:30" x14ac:dyDescent="0.3">
      <c r="A428" t="s">
        <v>8</v>
      </c>
      <c r="C428" t="s">
        <v>205</v>
      </c>
      <c r="D428" t="s">
        <v>242</v>
      </c>
      <c r="E428" t="s">
        <v>2291</v>
      </c>
      <c r="F428" t="s">
        <v>2437</v>
      </c>
      <c r="G428" t="s">
        <v>257</v>
      </c>
      <c r="H428" t="s">
        <v>262</v>
      </c>
      <c r="I428" t="s">
        <v>2473</v>
      </c>
      <c r="J428" t="s">
        <v>362</v>
      </c>
      <c r="R428">
        <v>4.8</v>
      </c>
      <c r="U428" t="s">
        <v>618</v>
      </c>
      <c r="V428" t="s">
        <v>2571</v>
      </c>
      <c r="W428" t="s">
        <v>2459</v>
      </c>
      <c r="X428" t="s">
        <v>2613</v>
      </c>
      <c r="Y428">
        <v>2011</v>
      </c>
      <c r="Z428" t="s">
        <v>2614</v>
      </c>
      <c r="AA428" t="s">
        <v>2445</v>
      </c>
      <c r="AB428" t="str">
        <f>IF(ISBLANK(Table1[[#This Row],[ref]]),NA(),_xlfn.XLOOKUP(Table1[[#This Row],[ref]],Crossref!U:U,Crossref!E:E,_xlfn.XLOOKUP(Table1[[#This Row],[ref_short]],Crossref!AO:AO,Crossref!E:E)))</f>
        <v>10.1016/j.epidem.2011.01.003</v>
      </c>
      <c r="AC428" t="str">
        <f>IF(ISBLANK(Table1[[#This Row],[ref_short]]),NA(),_xlfn.XLOOKUP(Table1[[#This Row],[new_ref]],Crossref!E:E,Crossref!AO:AO,Table1[[#This Row],[ref_short]]))</f>
        <v>Smith et al., 2011</v>
      </c>
      <c r="AD428" t="b">
        <f>NOT(IFERROR(Table1[[#This Row],[ref_short]]=Table1[[#This Row],[new_ref_short]],FALSE))</f>
        <v>1</v>
      </c>
    </row>
    <row r="429" spans="1:30" x14ac:dyDescent="0.3">
      <c r="A429" t="s">
        <v>8</v>
      </c>
      <c r="C429" t="s">
        <v>205</v>
      </c>
      <c r="D429" t="s">
        <v>242</v>
      </c>
      <c r="E429" t="s">
        <v>2291</v>
      </c>
      <c r="F429" t="s">
        <v>2437</v>
      </c>
      <c r="G429" t="s">
        <v>257</v>
      </c>
      <c r="H429" t="s">
        <v>262</v>
      </c>
      <c r="I429" t="s">
        <v>2472</v>
      </c>
      <c r="J429" t="s">
        <v>362</v>
      </c>
      <c r="N429" t="s">
        <v>2626</v>
      </c>
      <c r="R429">
        <v>1.5</v>
      </c>
      <c r="S429">
        <v>1</v>
      </c>
      <c r="T429">
        <v>2.5</v>
      </c>
      <c r="U429" t="s">
        <v>618</v>
      </c>
      <c r="V429" t="s">
        <v>2627</v>
      </c>
      <c r="W429" t="s">
        <v>2459</v>
      </c>
      <c r="X429" t="s">
        <v>2618</v>
      </c>
      <c r="Y429">
        <v>2006</v>
      </c>
      <c r="Z429" t="s">
        <v>2619</v>
      </c>
      <c r="AA429" t="s">
        <v>2445</v>
      </c>
      <c r="AB429" t="str">
        <f>IF(ISBLANK(Table1[[#This Row],[ref]]),NA(),_xlfn.XLOOKUP(Table1[[#This Row],[ref]],Crossref!U:U,Crossref!E:E,_xlfn.XLOOKUP(Table1[[#This Row],[ref_short]],Crossref!AO:AO,Crossref!E:E)))</f>
        <v>10.1098/rspb.2006.3609</v>
      </c>
      <c r="AC429" t="str">
        <f>IF(ISBLANK(Table1[[#This Row],[ref_short]]),NA(),_xlfn.XLOOKUP(Table1[[#This Row],[new_ref]],Crossref!E:E,Crossref!AO:AO,Table1[[#This Row],[ref_short]]))</f>
        <v>Le Menach et al., 2006</v>
      </c>
      <c r="AD429" t="b">
        <f>NOT(IFERROR(Table1[[#This Row],[ref_short]]=Table1[[#This Row],[new_ref_short]],FALSE))</f>
        <v>0</v>
      </c>
    </row>
    <row r="430" spans="1:30" x14ac:dyDescent="0.3">
      <c r="A430" t="s">
        <v>8</v>
      </c>
      <c r="C430" t="s">
        <v>205</v>
      </c>
      <c r="D430" t="s">
        <v>242</v>
      </c>
      <c r="E430" t="s">
        <v>2291</v>
      </c>
      <c r="F430" t="s">
        <v>2437</v>
      </c>
      <c r="G430" t="s">
        <v>257</v>
      </c>
      <c r="H430" t="s">
        <v>262</v>
      </c>
      <c r="I430" t="s">
        <v>2472</v>
      </c>
      <c r="J430" t="s">
        <v>362</v>
      </c>
      <c r="N430" t="s">
        <v>2628</v>
      </c>
      <c r="R430">
        <v>5.2</v>
      </c>
      <c r="S430">
        <v>4</v>
      </c>
      <c r="T430">
        <v>6.9</v>
      </c>
      <c r="U430" t="s">
        <v>618</v>
      </c>
      <c r="V430" t="s">
        <v>2627</v>
      </c>
      <c r="W430" t="s">
        <v>2459</v>
      </c>
      <c r="X430" t="s">
        <v>2618</v>
      </c>
      <c r="Y430">
        <v>2006</v>
      </c>
      <c r="Z430" t="s">
        <v>2619</v>
      </c>
      <c r="AA430" t="s">
        <v>2445</v>
      </c>
      <c r="AB430" t="str">
        <f>IF(ISBLANK(Table1[[#This Row],[ref]]),NA(),_xlfn.XLOOKUP(Table1[[#This Row],[ref]],Crossref!U:U,Crossref!E:E,_xlfn.XLOOKUP(Table1[[#This Row],[ref_short]],Crossref!AO:AO,Crossref!E:E)))</f>
        <v>10.1098/rspb.2006.3609</v>
      </c>
      <c r="AC430" t="str">
        <f>IF(ISBLANK(Table1[[#This Row],[ref_short]]),NA(),_xlfn.XLOOKUP(Table1[[#This Row],[new_ref]],Crossref!E:E,Crossref!AO:AO,Table1[[#This Row],[ref_short]]))</f>
        <v>Le Menach et al., 2006</v>
      </c>
      <c r="AD430" t="b">
        <f>NOT(IFERROR(Table1[[#This Row],[ref_short]]=Table1[[#This Row],[new_ref_short]],FALSE))</f>
        <v>0</v>
      </c>
    </row>
    <row r="431" spans="1:30" x14ac:dyDescent="0.3">
      <c r="A431" t="s">
        <v>8</v>
      </c>
      <c r="C431" t="s">
        <v>205</v>
      </c>
      <c r="D431" t="s">
        <v>242</v>
      </c>
      <c r="E431" t="s">
        <v>2291</v>
      </c>
      <c r="F431" t="s">
        <v>2437</v>
      </c>
      <c r="G431" t="s">
        <v>257</v>
      </c>
      <c r="H431" t="s">
        <v>262</v>
      </c>
      <c r="I431" t="s">
        <v>2472</v>
      </c>
      <c r="J431" t="s">
        <v>362</v>
      </c>
      <c r="R431">
        <v>1.33</v>
      </c>
      <c r="U431" t="s">
        <v>618</v>
      </c>
      <c r="V431" t="s">
        <v>2571</v>
      </c>
      <c r="W431" t="s">
        <v>2459</v>
      </c>
      <c r="X431" t="s">
        <v>2631</v>
      </c>
      <c r="Y431">
        <v>2009</v>
      </c>
      <c r="Z431" t="s">
        <v>2632</v>
      </c>
      <c r="AA431" t="s">
        <v>2445</v>
      </c>
      <c r="AB431" t="str">
        <f>IF(ISBLANK(Table1[[#This Row],[ref]]),NA(),_xlfn.XLOOKUP(Table1[[#This Row],[ref]],Crossref!U:U,Crossref!E:E,_xlfn.XLOOKUP(Table1[[#This Row],[ref_short]],Crossref!AO:AO,Crossref!E:E)))</f>
        <v>10.1016/j.prevetmed.2008.10.007</v>
      </c>
      <c r="AC431" t="str">
        <f>IF(ISBLANK(Table1[[#This Row],[ref_short]]),NA(),_xlfn.XLOOKUP(Table1[[#This Row],[new_ref]],Crossref!E:E,Crossref!AO:AO,Table1[[#This Row],[ref_short]]))</f>
        <v>Bavinck et al., 2009</v>
      </c>
      <c r="AD431" t="b">
        <f>NOT(IFERROR(Table1[[#This Row],[ref_short]]=Table1[[#This Row],[new_ref_short]],FALSE))</f>
        <v>0</v>
      </c>
    </row>
    <row r="432" spans="1:30" x14ac:dyDescent="0.3">
      <c r="A432" t="s">
        <v>8</v>
      </c>
      <c r="C432" t="s">
        <v>205</v>
      </c>
      <c r="D432" t="s">
        <v>242</v>
      </c>
      <c r="E432" t="s">
        <v>252</v>
      </c>
      <c r="F432" t="s">
        <v>2431</v>
      </c>
      <c r="G432" t="s">
        <v>257</v>
      </c>
      <c r="H432" t="s">
        <v>262</v>
      </c>
      <c r="I432" t="s">
        <v>2472</v>
      </c>
      <c r="J432" t="s">
        <v>2633</v>
      </c>
      <c r="R432">
        <v>7.6</v>
      </c>
      <c r="S432">
        <v>2.44</v>
      </c>
      <c r="T432">
        <v>32.4</v>
      </c>
      <c r="U432" t="s">
        <v>618</v>
      </c>
      <c r="V432" t="s">
        <v>2468</v>
      </c>
      <c r="W432" t="s">
        <v>2459</v>
      </c>
      <c r="X432" t="s">
        <v>2634</v>
      </c>
      <c r="Y432">
        <v>2015</v>
      </c>
      <c r="Z432" t="s">
        <v>2635</v>
      </c>
      <c r="AA432" t="s">
        <v>2445</v>
      </c>
      <c r="AB432" t="str">
        <f>IF(ISBLANK(Table1[[#This Row],[ref]]),NA(),_xlfn.XLOOKUP(Table1[[#This Row],[ref]],Crossref!U:U,Crossref!E:E,_xlfn.XLOOKUP(Table1[[#This Row],[ref_short]],Crossref!AO:AO,Crossref!E:E)))</f>
        <v>10.1016/j.prevetmed.2015.06.006</v>
      </c>
      <c r="AC432" t="str">
        <f>IF(ISBLANK(Table1[[#This Row],[ref_short]]),NA(),_xlfn.XLOOKUP(Table1[[#This Row],[new_ref]],Crossref!E:E,Crossref!AO:AO,Table1[[#This Row],[ref_short]]))</f>
        <v>Backer et al., 2015</v>
      </c>
      <c r="AD432" t="b">
        <f>NOT(IFERROR(Table1[[#This Row],[ref_short]]=Table1[[#This Row],[new_ref_short]],FALSE))</f>
        <v>0</v>
      </c>
    </row>
    <row r="433" spans="1:30" x14ac:dyDescent="0.3">
      <c r="A433" t="s">
        <v>8</v>
      </c>
      <c r="C433" t="s">
        <v>205</v>
      </c>
      <c r="D433" t="s">
        <v>242</v>
      </c>
      <c r="E433" t="s">
        <v>252</v>
      </c>
      <c r="F433" t="s">
        <v>2431</v>
      </c>
      <c r="G433" t="s">
        <v>257</v>
      </c>
      <c r="H433" t="s">
        <v>262</v>
      </c>
      <c r="I433" t="s">
        <v>2638</v>
      </c>
      <c r="J433" t="s">
        <v>361</v>
      </c>
      <c r="K433" t="s">
        <v>2479</v>
      </c>
      <c r="R433">
        <v>45.942</v>
      </c>
      <c r="S433">
        <v>14.135999999999999</v>
      </c>
      <c r="T433">
        <v>68.323999999999998</v>
      </c>
      <c r="U433" t="s">
        <v>617</v>
      </c>
      <c r="V433" t="s">
        <v>2468</v>
      </c>
      <c r="W433" t="s">
        <v>2459</v>
      </c>
      <c r="X433" t="s">
        <v>2640</v>
      </c>
      <c r="Y433">
        <v>2021</v>
      </c>
      <c r="Z433" t="s">
        <v>2641</v>
      </c>
      <c r="AA433" t="s">
        <v>2445</v>
      </c>
      <c r="AB433" t="str">
        <f>IF(ISBLANK(Table1[[#This Row],[ref]]),NA(),_xlfn.XLOOKUP(Table1[[#This Row],[ref]],Crossref!U:U,Crossref!E:E,_xlfn.XLOOKUP(Table1[[#This Row],[ref_short]],Crossref!AO:AO,Crossref!E:E)))</f>
        <v>10.1038/s41598-021-81254-z</v>
      </c>
      <c r="AC433" t="str">
        <f>IF(ISBLANK(Table1[[#This Row],[ref_short]]),NA(),_xlfn.XLOOKUP(Table1[[#This Row],[new_ref]],Crossref!E:E,Crossref!AO:AO,Table1[[#This Row],[ref_short]]))</f>
        <v>Bonney et al., 2021</v>
      </c>
      <c r="AD433" t="b">
        <f>NOT(IFERROR(Table1[[#This Row],[ref_short]]=Table1[[#This Row],[new_ref_short]],FALSE))</f>
        <v>0</v>
      </c>
    </row>
    <row r="434" spans="1:30" x14ac:dyDescent="0.3">
      <c r="A434" t="s">
        <v>8</v>
      </c>
      <c r="C434" t="s">
        <v>205</v>
      </c>
      <c r="D434" t="s">
        <v>242</v>
      </c>
      <c r="E434" t="s">
        <v>252</v>
      </c>
      <c r="F434" t="s">
        <v>2431</v>
      </c>
      <c r="G434" t="s">
        <v>257</v>
      </c>
      <c r="H434" t="s">
        <v>262</v>
      </c>
      <c r="I434" t="s">
        <v>2638</v>
      </c>
      <c r="J434" t="s">
        <v>361</v>
      </c>
      <c r="K434" t="s">
        <v>2479</v>
      </c>
      <c r="R434">
        <v>14.135999999999999</v>
      </c>
      <c r="S434">
        <v>5.89</v>
      </c>
      <c r="T434">
        <v>58.9</v>
      </c>
      <c r="U434" t="s">
        <v>617</v>
      </c>
      <c r="V434" t="s">
        <v>2468</v>
      </c>
      <c r="W434" t="s">
        <v>2459</v>
      </c>
      <c r="X434" t="s">
        <v>2640</v>
      </c>
      <c r="Y434">
        <v>2021</v>
      </c>
      <c r="Z434" t="s">
        <v>2641</v>
      </c>
      <c r="AA434" t="s">
        <v>2445</v>
      </c>
      <c r="AB434" t="str">
        <f>IF(ISBLANK(Table1[[#This Row],[ref]]),NA(),_xlfn.XLOOKUP(Table1[[#This Row],[ref]],Crossref!U:U,Crossref!E:E,_xlfn.XLOOKUP(Table1[[#This Row],[ref_short]],Crossref!AO:AO,Crossref!E:E)))</f>
        <v>10.1038/s41598-021-81254-z</v>
      </c>
      <c r="AC434" t="str">
        <f>IF(ISBLANK(Table1[[#This Row],[ref_short]]),NA(),_xlfn.XLOOKUP(Table1[[#This Row],[new_ref]],Crossref!E:E,Crossref!AO:AO,Table1[[#This Row],[ref_short]]))</f>
        <v>Bonney et al., 2021</v>
      </c>
      <c r="AD434" t="b">
        <f>NOT(IFERROR(Table1[[#This Row],[ref_short]]=Table1[[#This Row],[new_ref_short]],FALSE))</f>
        <v>0</v>
      </c>
    </row>
    <row r="435" spans="1:30" x14ac:dyDescent="0.3">
      <c r="A435" t="s">
        <v>8</v>
      </c>
      <c r="C435" t="s">
        <v>205</v>
      </c>
      <c r="D435" t="s">
        <v>242</v>
      </c>
      <c r="E435" t="s">
        <v>252</v>
      </c>
      <c r="F435" t="s">
        <v>2431</v>
      </c>
      <c r="G435" t="s">
        <v>257</v>
      </c>
      <c r="H435" t="s">
        <v>262</v>
      </c>
      <c r="I435" t="s">
        <v>2638</v>
      </c>
      <c r="J435" t="s">
        <v>361</v>
      </c>
      <c r="K435" t="s">
        <v>2479</v>
      </c>
      <c r="R435">
        <v>11.78</v>
      </c>
      <c r="S435">
        <v>5.89</v>
      </c>
      <c r="T435">
        <v>48.298000000000002</v>
      </c>
      <c r="U435" t="s">
        <v>617</v>
      </c>
      <c r="V435" t="s">
        <v>2468</v>
      </c>
      <c r="W435" t="s">
        <v>2459</v>
      </c>
      <c r="X435" t="s">
        <v>2640</v>
      </c>
      <c r="Y435">
        <v>2021</v>
      </c>
      <c r="Z435" t="s">
        <v>2641</v>
      </c>
      <c r="AA435" t="s">
        <v>2445</v>
      </c>
      <c r="AB435" t="str">
        <f>IF(ISBLANK(Table1[[#This Row],[ref]]),NA(),_xlfn.XLOOKUP(Table1[[#This Row],[ref]],Crossref!U:U,Crossref!E:E,_xlfn.XLOOKUP(Table1[[#This Row],[ref_short]],Crossref!AO:AO,Crossref!E:E)))</f>
        <v>10.1038/s41598-021-81254-z</v>
      </c>
      <c r="AC435" t="str">
        <f>IF(ISBLANK(Table1[[#This Row],[ref_short]]),NA(),_xlfn.XLOOKUP(Table1[[#This Row],[new_ref]],Crossref!E:E,Crossref!AO:AO,Table1[[#This Row],[ref_short]]))</f>
        <v>Bonney et al., 2021</v>
      </c>
      <c r="AD435" t="b">
        <f>NOT(IFERROR(Table1[[#This Row],[ref_short]]=Table1[[#This Row],[new_ref_short]],FALSE))</f>
        <v>0</v>
      </c>
    </row>
    <row r="436" spans="1:30" x14ac:dyDescent="0.3">
      <c r="A436" t="s">
        <v>8</v>
      </c>
      <c r="C436" t="s">
        <v>205</v>
      </c>
      <c r="D436" t="s">
        <v>242</v>
      </c>
      <c r="E436" t="s">
        <v>252</v>
      </c>
      <c r="F436" t="s">
        <v>2431</v>
      </c>
      <c r="G436" t="s">
        <v>257</v>
      </c>
      <c r="H436" t="s">
        <v>262</v>
      </c>
      <c r="I436" t="s">
        <v>2638</v>
      </c>
      <c r="J436" t="s">
        <v>361</v>
      </c>
      <c r="K436" t="s">
        <v>2479</v>
      </c>
      <c r="R436">
        <v>7.0679999999999996</v>
      </c>
      <c r="S436">
        <v>4.7119999999999997</v>
      </c>
      <c r="T436">
        <v>11.78</v>
      </c>
      <c r="U436" t="s">
        <v>617</v>
      </c>
      <c r="V436" t="s">
        <v>2468</v>
      </c>
      <c r="W436" t="s">
        <v>2459</v>
      </c>
      <c r="X436" t="s">
        <v>2640</v>
      </c>
      <c r="Y436">
        <v>2021</v>
      </c>
      <c r="Z436" t="s">
        <v>2641</v>
      </c>
      <c r="AA436" t="s">
        <v>2445</v>
      </c>
      <c r="AB436" t="str">
        <f>IF(ISBLANK(Table1[[#This Row],[ref]]),NA(),_xlfn.XLOOKUP(Table1[[#This Row],[ref]],Crossref!U:U,Crossref!E:E,_xlfn.XLOOKUP(Table1[[#This Row],[ref_short]],Crossref!AO:AO,Crossref!E:E)))</f>
        <v>10.1038/s41598-021-81254-z</v>
      </c>
      <c r="AC436" t="str">
        <f>IF(ISBLANK(Table1[[#This Row],[ref_short]]),NA(),_xlfn.XLOOKUP(Table1[[#This Row],[new_ref]],Crossref!E:E,Crossref!AO:AO,Table1[[#This Row],[ref_short]]))</f>
        <v>Bonney et al., 2021</v>
      </c>
      <c r="AD436" t="b">
        <f>NOT(IFERROR(Table1[[#This Row],[ref_short]]=Table1[[#This Row],[new_ref_short]],FALSE))</f>
        <v>0</v>
      </c>
    </row>
    <row r="437" spans="1:30" x14ac:dyDescent="0.3">
      <c r="A437" t="s">
        <v>8</v>
      </c>
      <c r="C437" t="s">
        <v>205</v>
      </c>
      <c r="D437" t="s">
        <v>242</v>
      </c>
      <c r="E437" t="s">
        <v>252</v>
      </c>
      <c r="F437" t="s">
        <v>2431</v>
      </c>
      <c r="G437" t="s">
        <v>257</v>
      </c>
      <c r="H437" t="s">
        <v>262</v>
      </c>
      <c r="I437" t="s">
        <v>2638</v>
      </c>
      <c r="J437" t="s">
        <v>361</v>
      </c>
      <c r="K437" t="s">
        <v>2479</v>
      </c>
      <c r="R437">
        <v>45.942</v>
      </c>
      <c r="S437">
        <v>14.135999999999999</v>
      </c>
      <c r="T437">
        <v>68.323999999999998</v>
      </c>
      <c r="U437" t="s">
        <v>617</v>
      </c>
      <c r="V437" t="s">
        <v>2468</v>
      </c>
      <c r="W437" t="s">
        <v>2459</v>
      </c>
      <c r="X437" t="s">
        <v>2640</v>
      </c>
      <c r="Y437">
        <v>2021</v>
      </c>
      <c r="Z437" t="s">
        <v>2641</v>
      </c>
      <c r="AA437" t="s">
        <v>2445</v>
      </c>
      <c r="AB437" t="str">
        <f>IF(ISBLANK(Table1[[#This Row],[ref]]),NA(),_xlfn.XLOOKUP(Table1[[#This Row],[ref]],Crossref!U:U,Crossref!E:E,_xlfn.XLOOKUP(Table1[[#This Row],[ref_short]],Crossref!AO:AO,Crossref!E:E)))</f>
        <v>10.1038/s41598-021-81254-z</v>
      </c>
      <c r="AC437" t="str">
        <f>IF(ISBLANK(Table1[[#This Row],[ref_short]]),NA(),_xlfn.XLOOKUP(Table1[[#This Row],[new_ref]],Crossref!E:E,Crossref!AO:AO,Table1[[#This Row],[ref_short]]))</f>
        <v>Bonney et al., 2021</v>
      </c>
      <c r="AD437" t="b">
        <f>NOT(IFERROR(Table1[[#This Row],[ref_short]]=Table1[[#This Row],[new_ref_short]],FALSE))</f>
        <v>0</v>
      </c>
    </row>
    <row r="438" spans="1:30" x14ac:dyDescent="0.3">
      <c r="A438" t="s">
        <v>8</v>
      </c>
      <c r="C438" t="s">
        <v>205</v>
      </c>
      <c r="D438" t="s">
        <v>241</v>
      </c>
      <c r="E438" t="s">
        <v>252</v>
      </c>
      <c r="F438" t="s">
        <v>2579</v>
      </c>
      <c r="G438" t="s">
        <v>257</v>
      </c>
      <c r="H438" t="s">
        <v>262</v>
      </c>
      <c r="I438" t="s">
        <v>2642</v>
      </c>
      <c r="J438" t="s">
        <v>364</v>
      </c>
      <c r="R438">
        <v>1.94</v>
      </c>
      <c r="U438" t="s">
        <v>617</v>
      </c>
      <c r="V438" t="s">
        <v>2643</v>
      </c>
      <c r="W438" t="s">
        <v>2459</v>
      </c>
      <c r="X438" t="s">
        <v>2644</v>
      </c>
      <c r="Y438">
        <v>2017</v>
      </c>
      <c r="Z438" t="s">
        <v>2645</v>
      </c>
      <c r="AA438" t="s">
        <v>2445</v>
      </c>
      <c r="AB438" t="str">
        <f>IF(ISBLANK(Table1[[#This Row],[ref]]),NA(),_xlfn.XLOOKUP(Table1[[#This Row],[ref]],Crossref!U:U,Crossref!E:E,_xlfn.XLOOKUP(Table1[[#This Row],[ref_short]],Crossref!AO:AO,Crossref!E:E)))</f>
        <v>10.2807/1560-7917.es.2017.22.7.30462</v>
      </c>
      <c r="AC438" t="str">
        <f>IF(ISBLANK(Table1[[#This Row],[ref_short]]),NA(),_xlfn.XLOOKUP(Table1[[#This Row],[new_ref]],Crossref!E:E,Crossref!AO:AO,Table1[[#This Row],[ref_short]]))</f>
        <v>Li et al., 2017</v>
      </c>
      <c r="AD438" t="b">
        <f>NOT(IFERROR(Table1[[#This Row],[ref_short]]=Table1[[#This Row],[new_ref_short]],FALSE))</f>
        <v>0</v>
      </c>
    </row>
    <row r="439" spans="1:30" x14ac:dyDescent="0.3">
      <c r="A439" t="s">
        <v>8</v>
      </c>
      <c r="C439" t="s">
        <v>205</v>
      </c>
      <c r="D439" t="s">
        <v>241</v>
      </c>
      <c r="E439" t="s">
        <v>252</v>
      </c>
      <c r="F439" t="s">
        <v>2579</v>
      </c>
      <c r="G439" t="s">
        <v>257</v>
      </c>
      <c r="H439" t="s">
        <v>262</v>
      </c>
      <c r="I439" t="s">
        <v>2642</v>
      </c>
      <c r="J439" t="s">
        <v>364</v>
      </c>
      <c r="R439">
        <v>1.81</v>
      </c>
      <c r="U439" t="s">
        <v>617</v>
      </c>
      <c r="V439" t="s">
        <v>2643</v>
      </c>
      <c r="W439" t="s">
        <v>2459</v>
      </c>
      <c r="X439" t="s">
        <v>2644</v>
      </c>
      <c r="Y439">
        <v>2017</v>
      </c>
      <c r="Z439" t="s">
        <v>2645</v>
      </c>
      <c r="AA439" t="s">
        <v>2445</v>
      </c>
      <c r="AB439" t="str">
        <f>IF(ISBLANK(Table1[[#This Row],[ref]]),NA(),_xlfn.XLOOKUP(Table1[[#This Row],[ref]],Crossref!U:U,Crossref!E:E,_xlfn.XLOOKUP(Table1[[#This Row],[ref_short]],Crossref!AO:AO,Crossref!E:E)))</f>
        <v>10.2807/1560-7917.es.2017.22.7.30462</v>
      </c>
      <c r="AC439" t="str">
        <f>IF(ISBLANK(Table1[[#This Row],[ref_short]]),NA(),_xlfn.XLOOKUP(Table1[[#This Row],[new_ref]],Crossref!E:E,Crossref!AO:AO,Table1[[#This Row],[ref_short]]))</f>
        <v>Li et al., 2017</v>
      </c>
      <c r="AD439" t="b">
        <f>NOT(IFERROR(Table1[[#This Row],[ref_short]]=Table1[[#This Row],[new_ref_short]],FALSE))</f>
        <v>0</v>
      </c>
    </row>
    <row r="440" spans="1:30" x14ac:dyDescent="0.3">
      <c r="A440" t="s">
        <v>8</v>
      </c>
      <c r="C440" t="s">
        <v>205</v>
      </c>
      <c r="D440" t="s">
        <v>241</v>
      </c>
      <c r="E440" t="s">
        <v>252</v>
      </c>
      <c r="F440" t="s">
        <v>2579</v>
      </c>
      <c r="G440" t="s">
        <v>257</v>
      </c>
      <c r="H440" t="s">
        <v>262</v>
      </c>
      <c r="I440" t="s">
        <v>2642</v>
      </c>
      <c r="J440" t="s">
        <v>364</v>
      </c>
      <c r="R440">
        <v>1.32</v>
      </c>
      <c r="U440" t="s">
        <v>617</v>
      </c>
      <c r="V440" t="s">
        <v>2643</v>
      </c>
      <c r="W440" t="s">
        <v>2459</v>
      </c>
      <c r="X440" t="s">
        <v>2644</v>
      </c>
      <c r="Y440">
        <v>2017</v>
      </c>
      <c r="Z440" t="s">
        <v>2645</v>
      </c>
      <c r="AA440" t="s">
        <v>2445</v>
      </c>
      <c r="AB440" t="str">
        <f>IF(ISBLANK(Table1[[#This Row],[ref]]),NA(),_xlfn.XLOOKUP(Table1[[#This Row],[ref]],Crossref!U:U,Crossref!E:E,_xlfn.XLOOKUP(Table1[[#This Row],[ref_short]],Crossref!AO:AO,Crossref!E:E)))</f>
        <v>10.2807/1560-7917.es.2017.22.7.30462</v>
      </c>
      <c r="AC440" t="str">
        <f>IF(ISBLANK(Table1[[#This Row],[ref_short]]),NA(),_xlfn.XLOOKUP(Table1[[#This Row],[new_ref]],Crossref!E:E,Crossref!AO:AO,Table1[[#This Row],[ref_short]]))</f>
        <v>Li et al., 2017</v>
      </c>
      <c r="AD440" t="b">
        <f>NOT(IFERROR(Table1[[#This Row],[ref_short]]=Table1[[#This Row],[new_ref_short]],FALSE))</f>
        <v>0</v>
      </c>
    </row>
    <row r="441" spans="1:30" x14ac:dyDescent="0.3">
      <c r="A441" t="s">
        <v>8</v>
      </c>
      <c r="C441" t="s">
        <v>205</v>
      </c>
      <c r="D441" t="s">
        <v>241</v>
      </c>
      <c r="E441" t="s">
        <v>252</v>
      </c>
      <c r="F441" t="s">
        <v>2579</v>
      </c>
      <c r="G441" t="s">
        <v>257</v>
      </c>
      <c r="H441" t="s">
        <v>262</v>
      </c>
      <c r="I441" t="s">
        <v>2642</v>
      </c>
      <c r="J441" t="s">
        <v>364</v>
      </c>
      <c r="R441">
        <v>1.59</v>
      </c>
      <c r="U441" t="s">
        <v>617</v>
      </c>
      <c r="V441" t="s">
        <v>2643</v>
      </c>
      <c r="W441" t="s">
        <v>2459</v>
      </c>
      <c r="X441" t="s">
        <v>2644</v>
      </c>
      <c r="Y441">
        <v>2017</v>
      </c>
      <c r="Z441" t="s">
        <v>2645</v>
      </c>
      <c r="AA441" t="s">
        <v>2445</v>
      </c>
      <c r="AB441" t="str">
        <f>IF(ISBLANK(Table1[[#This Row],[ref]]),NA(),_xlfn.XLOOKUP(Table1[[#This Row],[ref]],Crossref!U:U,Crossref!E:E,_xlfn.XLOOKUP(Table1[[#This Row],[ref_short]],Crossref!AO:AO,Crossref!E:E)))</f>
        <v>10.2807/1560-7917.es.2017.22.7.30462</v>
      </c>
      <c r="AC441" t="str">
        <f>IF(ISBLANK(Table1[[#This Row],[ref_short]]),NA(),_xlfn.XLOOKUP(Table1[[#This Row],[new_ref]],Crossref!E:E,Crossref!AO:AO,Table1[[#This Row],[ref_short]]))</f>
        <v>Li et al., 2017</v>
      </c>
      <c r="AD441" t="b">
        <f>NOT(IFERROR(Table1[[#This Row],[ref_short]]=Table1[[#This Row],[new_ref_short]],FALSE))</f>
        <v>0</v>
      </c>
    </row>
    <row r="442" spans="1:30" x14ac:dyDescent="0.3">
      <c r="A442" t="s">
        <v>8</v>
      </c>
      <c r="C442" t="s">
        <v>205</v>
      </c>
      <c r="D442" t="s">
        <v>241</v>
      </c>
      <c r="E442" t="s">
        <v>252</v>
      </c>
      <c r="F442" t="s">
        <v>2579</v>
      </c>
      <c r="G442" t="s">
        <v>257</v>
      </c>
      <c r="H442" t="s">
        <v>262</v>
      </c>
      <c r="I442" t="s">
        <v>2642</v>
      </c>
      <c r="J442" t="s">
        <v>364</v>
      </c>
      <c r="R442">
        <v>1.62</v>
      </c>
      <c r="U442" t="s">
        <v>617</v>
      </c>
      <c r="V442" t="s">
        <v>2643</v>
      </c>
      <c r="W442" t="s">
        <v>2459</v>
      </c>
      <c r="X442" t="s">
        <v>2644</v>
      </c>
      <c r="Y442">
        <v>2017</v>
      </c>
      <c r="Z442" t="s">
        <v>2645</v>
      </c>
      <c r="AA442" t="s">
        <v>2445</v>
      </c>
      <c r="AB442" t="str">
        <f>IF(ISBLANK(Table1[[#This Row],[ref]]),NA(),_xlfn.XLOOKUP(Table1[[#This Row],[ref]],Crossref!U:U,Crossref!E:E,_xlfn.XLOOKUP(Table1[[#This Row],[ref_short]],Crossref!AO:AO,Crossref!E:E)))</f>
        <v>10.2807/1560-7917.es.2017.22.7.30462</v>
      </c>
      <c r="AC442" t="str">
        <f>IF(ISBLANK(Table1[[#This Row],[ref_short]]),NA(),_xlfn.XLOOKUP(Table1[[#This Row],[new_ref]],Crossref!E:E,Crossref!AO:AO,Table1[[#This Row],[ref_short]]))</f>
        <v>Li et al., 2017</v>
      </c>
      <c r="AD442" t="b">
        <f>NOT(IFERROR(Table1[[#This Row],[ref_short]]=Table1[[#This Row],[new_ref_short]],FALSE))</f>
        <v>0</v>
      </c>
    </row>
    <row r="443" spans="1:30" x14ac:dyDescent="0.3">
      <c r="A443" t="s">
        <v>8</v>
      </c>
      <c r="C443" t="s">
        <v>205</v>
      </c>
      <c r="D443" t="s">
        <v>241</v>
      </c>
      <c r="E443" t="s">
        <v>2647</v>
      </c>
      <c r="F443" t="s">
        <v>2648</v>
      </c>
      <c r="G443" t="s">
        <v>257</v>
      </c>
      <c r="H443" t="s">
        <v>262</v>
      </c>
      <c r="I443" t="s">
        <v>2649</v>
      </c>
      <c r="J443" t="s">
        <v>362</v>
      </c>
      <c r="R443">
        <v>1.3042</v>
      </c>
      <c r="U443" t="s">
        <v>2650</v>
      </c>
      <c r="V443" t="s">
        <v>2650</v>
      </c>
      <c r="W443" t="s">
        <v>2459</v>
      </c>
      <c r="X443" t="s">
        <v>2651</v>
      </c>
      <c r="Y443">
        <v>2019</v>
      </c>
      <c r="Z443" t="s">
        <v>2652</v>
      </c>
      <c r="AA443" t="s">
        <v>2445</v>
      </c>
      <c r="AB443" t="str">
        <f>IF(ISBLANK(Table1[[#This Row],[ref]]),NA(),_xlfn.XLOOKUP(Table1[[#This Row],[ref]],Crossref!U:U,Crossref!E:E,_xlfn.XLOOKUP(Table1[[#This Row],[ref_short]],Crossref!AO:AO,Crossref!E:E)))</f>
        <v>10.3934/mbe.2019170</v>
      </c>
      <c r="AC443" t="str">
        <f>IF(ISBLANK(Table1[[#This Row],[ref_short]]),NA(),_xlfn.XLOOKUP(Table1[[#This Row],[new_ref]],Crossref!E:E,Crossref!AO:AO,Table1[[#This Row],[ref_short]]))</f>
        <v>Bai et al., 2019</v>
      </c>
      <c r="AD443" t="b">
        <f>NOT(IFERROR(Table1[[#This Row],[ref_short]]=Table1[[#This Row],[new_ref_short]],FALSE))</f>
        <v>0</v>
      </c>
    </row>
    <row r="444" spans="1:30" x14ac:dyDescent="0.3">
      <c r="A444" t="s">
        <v>7</v>
      </c>
      <c r="C444" t="s">
        <v>2429</v>
      </c>
      <c r="D444" t="s">
        <v>242</v>
      </c>
      <c r="E444" t="s">
        <v>252</v>
      </c>
      <c r="F444" t="s">
        <v>2431</v>
      </c>
      <c r="G444" t="s">
        <v>255</v>
      </c>
      <c r="H444" t="s">
        <v>262</v>
      </c>
      <c r="I444" t="s">
        <v>285</v>
      </c>
      <c r="J444" t="s">
        <v>364</v>
      </c>
      <c r="K444" t="s">
        <v>377</v>
      </c>
      <c r="L444" t="s">
        <v>397</v>
      </c>
      <c r="M444" t="s">
        <v>416</v>
      </c>
      <c r="O444" t="s">
        <v>608</v>
      </c>
      <c r="P444" t="s">
        <v>608</v>
      </c>
      <c r="R444">
        <v>0.22</v>
      </c>
      <c r="S444">
        <v>0.12</v>
      </c>
      <c r="T444">
        <v>0.42</v>
      </c>
      <c r="U444" t="s">
        <v>618</v>
      </c>
      <c r="V444" t="s">
        <v>240</v>
      </c>
      <c r="W444" t="s">
        <v>635</v>
      </c>
      <c r="X444" t="s">
        <v>774</v>
      </c>
      <c r="Y444">
        <v>2003</v>
      </c>
      <c r="Z444" t="s">
        <v>2506</v>
      </c>
      <c r="AA444" t="s">
        <v>2509</v>
      </c>
      <c r="AB444" t="str">
        <f>IF(ISBLANK(Table1[[#This Row],[ref]]),NA(),_xlfn.XLOOKUP(Table1[[#This Row],[ref]],Crossref!U:U,Crossref!E:E,_xlfn.XLOOKUP(Table1[[#This Row],[ref_short]],Crossref!AO:AO,Crossref!E:E)))</f>
        <v>10.1017/s0950268803001067</v>
      </c>
      <c r="AC444" t="str">
        <f>IF(ISBLANK(Table1[[#This Row],[ref_short]]),NA(),_xlfn.XLOOKUP(Table1[[#This Row],[new_ref]],Crossref!E:E,Crossref!AO:AO,Table1[[#This Row],[ref_short]]))</f>
        <v>VAN DER GOOT et al., 2003</v>
      </c>
      <c r="AD444" t="b">
        <f>NOT(IFERROR(Table1[[#This Row],[ref_short]]=Table1[[#This Row],[new_ref_short]],FALSE))</f>
        <v>0</v>
      </c>
    </row>
    <row r="445" spans="1:30" x14ac:dyDescent="0.3">
      <c r="A445" t="s">
        <v>7</v>
      </c>
      <c r="C445" t="s">
        <v>2429</v>
      </c>
      <c r="D445" t="s">
        <v>242</v>
      </c>
      <c r="E445" t="s">
        <v>252</v>
      </c>
      <c r="F445" t="s">
        <v>2431</v>
      </c>
      <c r="G445" t="s">
        <v>255</v>
      </c>
      <c r="H445" t="s">
        <v>262</v>
      </c>
      <c r="I445" t="s">
        <v>285</v>
      </c>
      <c r="J445" t="s">
        <v>364</v>
      </c>
      <c r="K445" t="s">
        <v>377</v>
      </c>
      <c r="L445" t="s">
        <v>397</v>
      </c>
      <c r="M445" t="s">
        <v>416</v>
      </c>
      <c r="O445" t="s">
        <v>608</v>
      </c>
      <c r="P445" t="s">
        <v>608</v>
      </c>
      <c r="R445">
        <v>0.24</v>
      </c>
      <c r="S445">
        <v>0.12</v>
      </c>
      <c r="T445">
        <v>0.45</v>
      </c>
      <c r="U445" t="s">
        <v>618</v>
      </c>
      <c r="V445" t="s">
        <v>240</v>
      </c>
      <c r="W445" t="s">
        <v>636</v>
      </c>
      <c r="X445" t="s">
        <v>774</v>
      </c>
      <c r="Y445">
        <v>2003</v>
      </c>
      <c r="Z445" t="s">
        <v>2506</v>
      </c>
      <c r="AA445" t="s">
        <v>2509</v>
      </c>
      <c r="AB445" t="str">
        <f>IF(ISBLANK(Table1[[#This Row],[ref]]),NA(),_xlfn.XLOOKUP(Table1[[#This Row],[ref]],Crossref!U:U,Crossref!E:E,_xlfn.XLOOKUP(Table1[[#This Row],[ref_short]],Crossref!AO:AO,Crossref!E:E)))</f>
        <v>10.1017/s0950268803001067</v>
      </c>
      <c r="AC445" t="str">
        <f>IF(ISBLANK(Table1[[#This Row],[ref_short]]),NA(),_xlfn.XLOOKUP(Table1[[#This Row],[new_ref]],Crossref!E:E,Crossref!AO:AO,Table1[[#This Row],[ref_short]]))</f>
        <v>VAN DER GOOT et al., 2003</v>
      </c>
      <c r="AD445" t="b">
        <f>NOT(IFERROR(Table1[[#This Row],[ref_short]]=Table1[[#This Row],[new_ref_short]],FALSE))</f>
        <v>0</v>
      </c>
    </row>
    <row r="446" spans="1:30" x14ac:dyDescent="0.3">
      <c r="A446" t="s">
        <v>7</v>
      </c>
      <c r="C446" t="s">
        <v>2429</v>
      </c>
      <c r="D446" t="s">
        <v>242</v>
      </c>
      <c r="E446" t="s">
        <v>252</v>
      </c>
      <c r="F446" t="s">
        <v>2431</v>
      </c>
      <c r="G446" t="s">
        <v>255</v>
      </c>
      <c r="H446" t="s">
        <v>262</v>
      </c>
      <c r="I446" t="s">
        <v>286</v>
      </c>
      <c r="J446" t="s">
        <v>364</v>
      </c>
      <c r="K446" t="s">
        <v>377</v>
      </c>
      <c r="L446" t="s">
        <v>397</v>
      </c>
      <c r="M446" t="s">
        <v>416</v>
      </c>
      <c r="O446" t="s">
        <v>608</v>
      </c>
      <c r="P446" t="s">
        <v>608</v>
      </c>
      <c r="R446">
        <v>0.78</v>
      </c>
      <c r="S446">
        <v>0.42</v>
      </c>
      <c r="T446">
        <v>1.47</v>
      </c>
      <c r="U446" t="s">
        <v>618</v>
      </c>
      <c r="V446" t="s">
        <v>240</v>
      </c>
      <c r="W446" t="s">
        <v>635</v>
      </c>
      <c r="X446" t="s">
        <v>774</v>
      </c>
      <c r="Y446">
        <v>2003</v>
      </c>
      <c r="Z446" t="s">
        <v>2506</v>
      </c>
      <c r="AA446" t="s">
        <v>2509</v>
      </c>
      <c r="AB446" t="str">
        <f>IF(ISBLANK(Table1[[#This Row],[ref]]),NA(),_xlfn.XLOOKUP(Table1[[#This Row],[ref]],Crossref!U:U,Crossref!E:E,_xlfn.XLOOKUP(Table1[[#This Row],[ref_short]],Crossref!AO:AO,Crossref!E:E)))</f>
        <v>10.1017/s0950268803001067</v>
      </c>
      <c r="AC446" t="str">
        <f>IF(ISBLANK(Table1[[#This Row],[ref_short]]),NA(),_xlfn.XLOOKUP(Table1[[#This Row],[new_ref]],Crossref!E:E,Crossref!AO:AO,Table1[[#This Row],[ref_short]]))</f>
        <v>VAN DER GOOT et al., 2003</v>
      </c>
      <c r="AD446" t="b">
        <f>NOT(IFERROR(Table1[[#This Row],[ref_short]]=Table1[[#This Row],[new_ref_short]],FALSE))</f>
        <v>0</v>
      </c>
    </row>
    <row r="447" spans="1:30" x14ac:dyDescent="0.3">
      <c r="A447" t="s">
        <v>7</v>
      </c>
      <c r="C447" t="s">
        <v>2429</v>
      </c>
      <c r="D447" t="s">
        <v>242</v>
      </c>
      <c r="E447" t="s">
        <v>252</v>
      </c>
      <c r="F447" t="s">
        <v>2431</v>
      </c>
      <c r="G447" t="s">
        <v>255</v>
      </c>
      <c r="H447" t="s">
        <v>262</v>
      </c>
      <c r="I447" t="s">
        <v>286</v>
      </c>
      <c r="J447" t="s">
        <v>364</v>
      </c>
      <c r="K447" t="s">
        <v>377</v>
      </c>
      <c r="L447" t="s">
        <v>397</v>
      </c>
      <c r="M447" t="s">
        <v>416</v>
      </c>
      <c r="O447" t="s">
        <v>608</v>
      </c>
      <c r="P447" t="s">
        <v>608</v>
      </c>
      <c r="R447">
        <v>4.66</v>
      </c>
      <c r="S447">
        <v>2.09</v>
      </c>
      <c r="T447">
        <v>10.36</v>
      </c>
      <c r="U447" t="s">
        <v>618</v>
      </c>
      <c r="V447" t="s">
        <v>240</v>
      </c>
      <c r="W447" t="s">
        <v>636</v>
      </c>
      <c r="X447" t="s">
        <v>774</v>
      </c>
      <c r="Y447">
        <v>2003</v>
      </c>
      <c r="Z447" t="s">
        <v>2506</v>
      </c>
      <c r="AA447" t="s">
        <v>2509</v>
      </c>
      <c r="AB447" t="str">
        <f>IF(ISBLANK(Table1[[#This Row],[ref]]),NA(),_xlfn.XLOOKUP(Table1[[#This Row],[ref]],Crossref!U:U,Crossref!E:E,_xlfn.XLOOKUP(Table1[[#This Row],[ref_short]],Crossref!AO:AO,Crossref!E:E)))</f>
        <v>10.1017/s0950268803001067</v>
      </c>
      <c r="AC447" t="str">
        <f>IF(ISBLANK(Table1[[#This Row],[ref_short]]),NA(),_xlfn.XLOOKUP(Table1[[#This Row],[new_ref]],Crossref!E:E,Crossref!AO:AO,Table1[[#This Row],[ref_short]]))</f>
        <v>VAN DER GOOT et al., 2003</v>
      </c>
      <c r="AD447" t="b">
        <f>NOT(IFERROR(Table1[[#This Row],[ref_short]]=Table1[[#This Row],[new_ref_short]],FALSE))</f>
        <v>0</v>
      </c>
    </row>
    <row r="448" spans="1:30" x14ac:dyDescent="0.3">
      <c r="A448" t="s">
        <v>7</v>
      </c>
      <c r="C448" t="s">
        <v>2429</v>
      </c>
      <c r="D448" t="s">
        <v>242</v>
      </c>
      <c r="E448" t="s">
        <v>252</v>
      </c>
      <c r="F448" t="s">
        <v>2431</v>
      </c>
      <c r="G448" t="s">
        <v>255</v>
      </c>
      <c r="H448" t="s">
        <v>262</v>
      </c>
      <c r="I448" t="s">
        <v>286</v>
      </c>
      <c r="J448" t="s">
        <v>364</v>
      </c>
      <c r="K448" t="s">
        <v>377</v>
      </c>
      <c r="L448" t="s">
        <v>397</v>
      </c>
      <c r="M448" t="s">
        <v>416</v>
      </c>
      <c r="N448" t="s">
        <v>2507</v>
      </c>
      <c r="O448" t="s">
        <v>608</v>
      </c>
      <c r="P448" t="s">
        <v>608</v>
      </c>
      <c r="R448">
        <v>0.17</v>
      </c>
      <c r="S448">
        <v>7.0000000000000007E-2</v>
      </c>
      <c r="T448">
        <v>0.47</v>
      </c>
      <c r="U448" t="s">
        <v>618</v>
      </c>
      <c r="V448" t="s">
        <v>240</v>
      </c>
      <c r="W448" t="s">
        <v>637</v>
      </c>
      <c r="X448" t="s">
        <v>774</v>
      </c>
      <c r="Y448">
        <v>2003</v>
      </c>
      <c r="Z448" t="s">
        <v>2506</v>
      </c>
      <c r="AA448" t="s">
        <v>2509</v>
      </c>
      <c r="AB448" t="str">
        <f>IF(ISBLANK(Table1[[#This Row],[ref]]),NA(),_xlfn.XLOOKUP(Table1[[#This Row],[ref]],Crossref!U:U,Crossref!E:E,_xlfn.XLOOKUP(Table1[[#This Row],[ref_short]],Crossref!AO:AO,Crossref!E:E)))</f>
        <v>10.1017/s0950268803001067</v>
      </c>
      <c r="AC448" t="str">
        <f>IF(ISBLANK(Table1[[#This Row],[ref_short]]),NA(),_xlfn.XLOOKUP(Table1[[#This Row],[new_ref]],Crossref!E:E,Crossref!AO:AO,Table1[[#This Row],[ref_short]]))</f>
        <v>VAN DER GOOT et al., 2003</v>
      </c>
      <c r="AD448" t="b">
        <f>NOT(IFERROR(Table1[[#This Row],[ref_short]]=Table1[[#This Row],[new_ref_short]],FALSE))</f>
        <v>0</v>
      </c>
    </row>
    <row r="449" spans="1:30" x14ac:dyDescent="0.3">
      <c r="A449" t="s">
        <v>7</v>
      </c>
      <c r="C449" t="s">
        <v>2429</v>
      </c>
      <c r="D449" t="s">
        <v>242</v>
      </c>
      <c r="E449" t="s">
        <v>252</v>
      </c>
      <c r="F449" t="s">
        <v>2431</v>
      </c>
      <c r="G449" t="s">
        <v>255</v>
      </c>
      <c r="H449" t="s">
        <v>262</v>
      </c>
      <c r="I449" t="s">
        <v>286</v>
      </c>
      <c r="J449" t="s">
        <v>364</v>
      </c>
      <c r="K449" t="s">
        <v>377</v>
      </c>
      <c r="L449" t="s">
        <v>397</v>
      </c>
      <c r="M449" t="s">
        <v>416</v>
      </c>
      <c r="N449" t="s">
        <v>2507</v>
      </c>
      <c r="O449" t="s">
        <v>608</v>
      </c>
      <c r="P449" t="s">
        <v>608</v>
      </c>
      <c r="R449">
        <v>0.24</v>
      </c>
      <c r="S449">
        <v>0.08</v>
      </c>
      <c r="T449">
        <v>0.69</v>
      </c>
      <c r="U449" t="s">
        <v>618</v>
      </c>
      <c r="V449" t="s">
        <v>240</v>
      </c>
      <c r="W449" t="s">
        <v>638</v>
      </c>
      <c r="X449" t="s">
        <v>774</v>
      </c>
      <c r="Y449">
        <v>2003</v>
      </c>
      <c r="Z449" t="s">
        <v>2506</v>
      </c>
      <c r="AA449" t="s">
        <v>2509</v>
      </c>
      <c r="AB449" t="str">
        <f>IF(ISBLANK(Table1[[#This Row],[ref]]),NA(),_xlfn.XLOOKUP(Table1[[#This Row],[ref]],Crossref!U:U,Crossref!E:E,_xlfn.XLOOKUP(Table1[[#This Row],[ref_short]],Crossref!AO:AO,Crossref!E:E)))</f>
        <v>10.1017/s0950268803001067</v>
      </c>
      <c r="AC449" t="str">
        <f>IF(ISBLANK(Table1[[#This Row],[ref_short]]),NA(),_xlfn.XLOOKUP(Table1[[#This Row],[new_ref]],Crossref!E:E,Crossref!AO:AO,Table1[[#This Row],[ref_short]]))</f>
        <v>VAN DER GOOT et al., 2003</v>
      </c>
      <c r="AD449" t="b">
        <f>NOT(IFERROR(Table1[[#This Row],[ref_short]]=Table1[[#This Row],[new_ref_short]],FALSE))</f>
        <v>0</v>
      </c>
    </row>
    <row r="450" spans="1:30" x14ac:dyDescent="0.3">
      <c r="A450" t="s">
        <v>11</v>
      </c>
      <c r="G450" t="s">
        <v>258</v>
      </c>
      <c r="H450" t="s">
        <v>262</v>
      </c>
      <c r="J450" t="s">
        <v>363</v>
      </c>
      <c r="K450" t="s">
        <v>378</v>
      </c>
      <c r="R450">
        <v>0.25</v>
      </c>
      <c r="W450" t="s">
        <v>639</v>
      </c>
      <c r="X450" t="s">
        <v>775</v>
      </c>
      <c r="Y450">
        <v>2023</v>
      </c>
      <c r="Z450" t="s">
        <v>3520</v>
      </c>
      <c r="AA450" t="s">
        <v>986</v>
      </c>
      <c r="AB450" t="str">
        <f>IF(ISBLANK(Table1[[#This Row],[ref]]),NA(),_xlfn.XLOOKUP(Table1[[#This Row],[ref]],Crossref!U:U,Crossref!E:E,_xlfn.XLOOKUP(Table1[[#This Row],[ref_short]],Crossref!AO:AO,Crossref!E:E)))</f>
        <v>10.1128/mbio.00862-23</v>
      </c>
      <c r="AC450" t="str">
        <f>IF(ISBLANK(Table1[[#This Row],[ref_short]]),NA(),_xlfn.XLOOKUP(Table1[[#This Row],[new_ref]],Crossref!E:E,Crossref!AO:AO,Table1[[#This Row],[ref_short]]))</f>
        <v>Pepin et al., 2023</v>
      </c>
      <c r="AD450" t="b">
        <f>NOT(IFERROR(Table1[[#This Row],[ref_short]]=Table1[[#This Row],[new_ref_short]],FALSE))</f>
        <v>0</v>
      </c>
    </row>
    <row r="451" spans="1:30" x14ac:dyDescent="0.3">
      <c r="A451" t="s">
        <v>10</v>
      </c>
      <c r="B451" t="s">
        <v>40</v>
      </c>
      <c r="G451" t="s">
        <v>253</v>
      </c>
      <c r="H451" t="s">
        <v>262</v>
      </c>
      <c r="I451" t="s">
        <v>287</v>
      </c>
      <c r="J451" t="s">
        <v>364</v>
      </c>
      <c r="K451" t="s">
        <v>2479</v>
      </c>
      <c r="N451" t="s">
        <v>452</v>
      </c>
      <c r="R451">
        <v>5.7000000000000002E-2</v>
      </c>
      <c r="S451">
        <v>8.0000000000000002E-3</v>
      </c>
      <c r="T451">
        <v>0.13200000000000001</v>
      </c>
      <c r="W451" t="s">
        <v>640</v>
      </c>
      <c r="X451" t="s">
        <v>776</v>
      </c>
      <c r="Y451">
        <v>2018</v>
      </c>
      <c r="Z451" t="s">
        <v>3533</v>
      </c>
      <c r="AA451" t="s">
        <v>986</v>
      </c>
      <c r="AB451" t="str">
        <f>IF(ISBLANK(Table1[[#This Row],[ref]]),NA(),_xlfn.XLOOKUP(Table1[[#This Row],[ref]],Crossref!U:U,Crossref!E:E,_xlfn.XLOOKUP(Table1[[#This Row],[ref_short]],Crossref!AO:AO,Crossref!E:E)))</f>
        <v>10.1371/journal.pone.0193730</v>
      </c>
      <c r="AC451" t="str">
        <f>IF(ISBLANK(Table1[[#This Row],[ref_short]]),NA(),_xlfn.XLOOKUP(Table1[[#This Row],[new_ref]],Crossref!E:E,Crossref!AO:AO,Table1[[#This Row],[ref_short]]))</f>
        <v>Singh et al., 2018</v>
      </c>
      <c r="AD451" t="b">
        <f>NOT(IFERROR(Table1[[#This Row],[ref_short]]=Table1[[#This Row],[new_ref_short]],FALSE))</f>
        <v>0</v>
      </c>
    </row>
    <row r="452" spans="1:30" x14ac:dyDescent="0.3">
      <c r="A452" t="s">
        <v>10</v>
      </c>
      <c r="B452" t="s">
        <v>40</v>
      </c>
      <c r="G452" t="s">
        <v>253</v>
      </c>
      <c r="H452" t="s">
        <v>262</v>
      </c>
      <c r="I452" t="s">
        <v>287</v>
      </c>
      <c r="J452" t="s">
        <v>364</v>
      </c>
      <c r="K452" t="s">
        <v>2479</v>
      </c>
      <c r="N452" t="s">
        <v>453</v>
      </c>
      <c r="R452">
        <v>0.28899999999999998</v>
      </c>
      <c r="S452">
        <v>9.0999999999999998E-2</v>
      </c>
      <c r="T452">
        <v>0.58699999999999997</v>
      </c>
      <c r="W452" t="s">
        <v>640</v>
      </c>
      <c r="X452" t="s">
        <v>776</v>
      </c>
      <c r="Y452">
        <v>2018</v>
      </c>
      <c r="Z452" t="s">
        <v>3533</v>
      </c>
      <c r="AA452" t="s">
        <v>986</v>
      </c>
      <c r="AB452" t="str">
        <f>IF(ISBLANK(Table1[[#This Row],[ref]]),NA(),_xlfn.XLOOKUP(Table1[[#This Row],[ref]],Crossref!U:U,Crossref!E:E,_xlfn.XLOOKUP(Table1[[#This Row],[ref_short]],Crossref!AO:AO,Crossref!E:E)))</f>
        <v>10.1371/journal.pone.0193730</v>
      </c>
      <c r="AC452" t="str">
        <f>IF(ISBLANK(Table1[[#This Row],[ref_short]]),NA(),_xlfn.XLOOKUP(Table1[[#This Row],[new_ref]],Crossref!E:E,Crossref!AO:AO,Table1[[#This Row],[ref_short]]))</f>
        <v>Singh et al., 2018</v>
      </c>
      <c r="AD452" t="b">
        <f>NOT(IFERROR(Table1[[#This Row],[ref_short]]=Table1[[#This Row],[new_ref_short]],FALSE))</f>
        <v>0</v>
      </c>
    </row>
    <row r="453" spans="1:30" x14ac:dyDescent="0.3">
      <c r="A453" t="s">
        <v>10</v>
      </c>
      <c r="B453" t="s">
        <v>40</v>
      </c>
      <c r="G453" t="s">
        <v>253</v>
      </c>
      <c r="H453" t="s">
        <v>262</v>
      </c>
      <c r="I453" t="s">
        <v>287</v>
      </c>
      <c r="J453" t="s">
        <v>364</v>
      </c>
      <c r="K453" t="s">
        <v>2495</v>
      </c>
      <c r="N453" t="s">
        <v>454</v>
      </c>
      <c r="R453">
        <v>5.0999999999999997E-2</v>
      </c>
      <c r="S453">
        <v>4.0000000000000001E-3</v>
      </c>
      <c r="T453">
        <v>0.14000000000000001</v>
      </c>
      <c r="W453" t="s">
        <v>640</v>
      </c>
      <c r="X453" t="s">
        <v>776</v>
      </c>
      <c r="Y453">
        <v>2018</v>
      </c>
      <c r="Z453" t="s">
        <v>3533</v>
      </c>
      <c r="AA453" t="s">
        <v>986</v>
      </c>
      <c r="AB453" t="str">
        <f>IF(ISBLANK(Table1[[#This Row],[ref]]),NA(),_xlfn.XLOOKUP(Table1[[#This Row],[ref]],Crossref!U:U,Crossref!E:E,_xlfn.XLOOKUP(Table1[[#This Row],[ref_short]],Crossref!AO:AO,Crossref!E:E)))</f>
        <v>10.1371/journal.pone.0193730</v>
      </c>
      <c r="AC453" t="str">
        <f>IF(ISBLANK(Table1[[#This Row],[ref_short]]),NA(),_xlfn.XLOOKUP(Table1[[#This Row],[new_ref]],Crossref!E:E,Crossref!AO:AO,Table1[[#This Row],[ref_short]]))</f>
        <v>Singh et al., 2018</v>
      </c>
      <c r="AD453" t="b">
        <f>NOT(IFERROR(Table1[[#This Row],[ref_short]]=Table1[[#This Row],[new_ref_short]],FALSE))</f>
        <v>0</v>
      </c>
    </row>
    <row r="454" spans="1:30" x14ac:dyDescent="0.3">
      <c r="A454" t="s">
        <v>10</v>
      </c>
      <c r="B454" t="s">
        <v>40</v>
      </c>
      <c r="G454" t="s">
        <v>253</v>
      </c>
      <c r="H454" t="s">
        <v>262</v>
      </c>
      <c r="I454" t="s">
        <v>287</v>
      </c>
      <c r="J454" t="s">
        <v>364</v>
      </c>
      <c r="K454" t="s">
        <v>2495</v>
      </c>
      <c r="N454" t="s">
        <v>452</v>
      </c>
      <c r="R454">
        <v>6.8000000000000005E-2</v>
      </c>
      <c r="S454">
        <v>3.0000000000000001E-3</v>
      </c>
      <c r="T454">
        <v>0.21199999999999999</v>
      </c>
      <c r="W454" t="s">
        <v>640</v>
      </c>
      <c r="X454" t="s">
        <v>776</v>
      </c>
      <c r="Y454">
        <v>2018</v>
      </c>
      <c r="Z454" t="s">
        <v>3533</v>
      </c>
      <c r="AA454" t="s">
        <v>986</v>
      </c>
      <c r="AB454" t="str">
        <f>IF(ISBLANK(Table1[[#This Row],[ref]]),NA(),_xlfn.XLOOKUP(Table1[[#This Row],[ref]],Crossref!U:U,Crossref!E:E,_xlfn.XLOOKUP(Table1[[#This Row],[ref_short]],Crossref!AO:AO,Crossref!E:E)))</f>
        <v>10.1371/journal.pone.0193730</v>
      </c>
      <c r="AC454" t="str">
        <f>IF(ISBLANK(Table1[[#This Row],[ref_short]]),NA(),_xlfn.XLOOKUP(Table1[[#This Row],[new_ref]],Crossref!E:E,Crossref!AO:AO,Table1[[#This Row],[ref_short]]))</f>
        <v>Singh et al., 2018</v>
      </c>
      <c r="AD454" t="b">
        <f>NOT(IFERROR(Table1[[#This Row],[ref_short]]=Table1[[#This Row],[new_ref_short]],FALSE))</f>
        <v>0</v>
      </c>
    </row>
    <row r="455" spans="1:30" x14ac:dyDescent="0.3">
      <c r="A455" t="s">
        <v>10</v>
      </c>
      <c r="B455" t="s">
        <v>40</v>
      </c>
      <c r="G455" t="s">
        <v>253</v>
      </c>
      <c r="H455" t="s">
        <v>262</v>
      </c>
      <c r="I455" t="s">
        <v>287</v>
      </c>
      <c r="J455" t="s">
        <v>364</v>
      </c>
      <c r="K455" t="s">
        <v>2495</v>
      </c>
      <c r="N455" t="s">
        <v>453</v>
      </c>
      <c r="R455">
        <v>31</v>
      </c>
      <c r="S455">
        <v>8.8999999999999996E-2</v>
      </c>
      <c r="T455">
        <v>0.751</v>
      </c>
      <c r="W455" t="s">
        <v>640</v>
      </c>
      <c r="X455" t="s">
        <v>776</v>
      </c>
      <c r="Y455">
        <v>2018</v>
      </c>
      <c r="Z455" t="s">
        <v>3533</v>
      </c>
      <c r="AA455" t="s">
        <v>986</v>
      </c>
      <c r="AB455" t="str">
        <f>IF(ISBLANK(Table1[[#This Row],[ref]]),NA(),_xlfn.XLOOKUP(Table1[[#This Row],[ref]],Crossref!U:U,Crossref!E:E,_xlfn.XLOOKUP(Table1[[#This Row],[ref_short]],Crossref!AO:AO,Crossref!E:E)))</f>
        <v>10.1371/journal.pone.0193730</v>
      </c>
      <c r="AC455" t="str">
        <f>IF(ISBLANK(Table1[[#This Row],[ref_short]]),NA(),_xlfn.XLOOKUP(Table1[[#This Row],[new_ref]],Crossref!E:E,Crossref!AO:AO,Table1[[#This Row],[ref_short]]))</f>
        <v>Singh et al., 2018</v>
      </c>
      <c r="AD455" t="b">
        <f>NOT(IFERROR(Table1[[#This Row],[ref_short]]=Table1[[#This Row],[new_ref_short]],FALSE))</f>
        <v>0</v>
      </c>
    </row>
    <row r="456" spans="1:30" x14ac:dyDescent="0.3">
      <c r="A456" t="s">
        <v>10</v>
      </c>
      <c r="B456" t="s">
        <v>40</v>
      </c>
      <c r="G456" t="s">
        <v>253</v>
      </c>
      <c r="H456" t="s">
        <v>262</v>
      </c>
      <c r="I456" t="s">
        <v>288</v>
      </c>
      <c r="J456" t="s">
        <v>364</v>
      </c>
      <c r="R456">
        <v>0.33</v>
      </c>
      <c r="S456">
        <v>5.6000000000000001E-2</v>
      </c>
      <c r="T456">
        <v>0.67</v>
      </c>
      <c r="W456" t="s">
        <v>640</v>
      </c>
      <c r="X456" t="s">
        <v>776</v>
      </c>
      <c r="Y456">
        <v>2018</v>
      </c>
      <c r="Z456" t="s">
        <v>3533</v>
      </c>
      <c r="AA456" t="s">
        <v>986</v>
      </c>
      <c r="AB456" t="str">
        <f>IF(ISBLANK(Table1[[#This Row],[ref]]),NA(),_xlfn.XLOOKUP(Table1[[#This Row],[ref]],Crossref!U:U,Crossref!E:E,_xlfn.XLOOKUP(Table1[[#This Row],[ref_short]],Crossref!AO:AO,Crossref!E:E)))</f>
        <v>10.1371/journal.pone.0193730</v>
      </c>
      <c r="AC456" t="str">
        <f>IF(ISBLANK(Table1[[#This Row],[ref_short]]),NA(),_xlfn.XLOOKUP(Table1[[#This Row],[new_ref]],Crossref!E:E,Crossref!AO:AO,Table1[[#This Row],[ref_short]]))</f>
        <v>Singh et al., 2018</v>
      </c>
      <c r="AD456" t="b">
        <f>NOT(IFERROR(Table1[[#This Row],[ref_short]]=Table1[[#This Row],[new_ref_short]],FALSE))</f>
        <v>0</v>
      </c>
    </row>
    <row r="457" spans="1:30" x14ac:dyDescent="0.3">
      <c r="A457" t="s">
        <v>11</v>
      </c>
      <c r="B457" t="s">
        <v>41</v>
      </c>
      <c r="G457" t="s">
        <v>253</v>
      </c>
      <c r="H457" t="s">
        <v>262</v>
      </c>
      <c r="I457" t="s">
        <v>288</v>
      </c>
      <c r="J457" t="s">
        <v>364</v>
      </c>
      <c r="R457">
        <v>0.42199999999999999</v>
      </c>
      <c r="S457">
        <v>6.9000000000000006E-2</v>
      </c>
      <c r="T457">
        <v>0.73099999999999998</v>
      </c>
      <c r="W457" t="s">
        <v>640</v>
      </c>
      <c r="X457" t="s">
        <v>776</v>
      </c>
      <c r="Y457">
        <v>2018</v>
      </c>
      <c r="Z457" t="s">
        <v>3533</v>
      </c>
      <c r="AA457" t="s">
        <v>986</v>
      </c>
      <c r="AB457" t="str">
        <f>IF(ISBLANK(Table1[[#This Row],[ref]]),NA(),_xlfn.XLOOKUP(Table1[[#This Row],[ref]],Crossref!U:U,Crossref!E:E,_xlfn.XLOOKUP(Table1[[#This Row],[ref_short]],Crossref!AO:AO,Crossref!E:E)))</f>
        <v>10.1371/journal.pone.0193730</v>
      </c>
      <c r="AC457" t="str">
        <f>IF(ISBLANK(Table1[[#This Row],[ref_short]]),NA(),_xlfn.XLOOKUP(Table1[[#This Row],[new_ref]],Crossref!E:E,Crossref!AO:AO,Table1[[#This Row],[ref_short]]))</f>
        <v>Singh et al., 2018</v>
      </c>
      <c r="AD457" t="b">
        <f>NOT(IFERROR(Table1[[#This Row],[ref_short]]=Table1[[#This Row],[new_ref_short]],FALSE))</f>
        <v>0</v>
      </c>
    </row>
    <row r="458" spans="1:30" x14ac:dyDescent="0.3">
      <c r="A458" t="s">
        <v>11</v>
      </c>
      <c r="B458" t="s">
        <v>42</v>
      </c>
      <c r="G458" t="s">
        <v>253</v>
      </c>
      <c r="H458" t="s">
        <v>262</v>
      </c>
      <c r="I458" t="s">
        <v>288</v>
      </c>
      <c r="J458" t="s">
        <v>364</v>
      </c>
      <c r="R458">
        <v>0.29699999999999999</v>
      </c>
      <c r="S458">
        <v>0.126</v>
      </c>
      <c r="T458">
        <v>0.50800000000000001</v>
      </c>
      <c r="W458" t="s">
        <v>640</v>
      </c>
      <c r="X458" t="s">
        <v>776</v>
      </c>
      <c r="Y458">
        <v>2018</v>
      </c>
      <c r="Z458" t="s">
        <v>3533</v>
      </c>
      <c r="AA458" t="s">
        <v>986</v>
      </c>
      <c r="AB458" t="str">
        <f>IF(ISBLANK(Table1[[#This Row],[ref]]),NA(),_xlfn.XLOOKUP(Table1[[#This Row],[ref]],Crossref!U:U,Crossref!E:E,_xlfn.XLOOKUP(Table1[[#This Row],[ref_short]],Crossref!AO:AO,Crossref!E:E)))</f>
        <v>10.1371/journal.pone.0193730</v>
      </c>
      <c r="AC458" t="str">
        <f>IF(ISBLANK(Table1[[#This Row],[ref_short]]),NA(),_xlfn.XLOOKUP(Table1[[#This Row],[new_ref]],Crossref!E:E,Crossref!AO:AO,Table1[[#This Row],[ref_short]]))</f>
        <v>Singh et al., 2018</v>
      </c>
      <c r="AD458" t="b">
        <f>NOT(IFERROR(Table1[[#This Row],[ref_short]]=Table1[[#This Row],[new_ref_short]],FALSE))</f>
        <v>0</v>
      </c>
    </row>
    <row r="459" spans="1:30" x14ac:dyDescent="0.3">
      <c r="A459" t="s">
        <v>11</v>
      </c>
      <c r="B459" t="s">
        <v>42</v>
      </c>
      <c r="G459" t="s">
        <v>253</v>
      </c>
      <c r="H459" t="s">
        <v>262</v>
      </c>
      <c r="I459" t="s">
        <v>288</v>
      </c>
      <c r="J459" t="s">
        <v>364</v>
      </c>
      <c r="R459">
        <v>0.501</v>
      </c>
      <c r="S459">
        <v>8.1000000000000003E-2</v>
      </c>
      <c r="T459">
        <v>0.74399999999999999</v>
      </c>
      <c r="W459" t="s">
        <v>640</v>
      </c>
      <c r="X459" t="s">
        <v>776</v>
      </c>
      <c r="Y459">
        <v>2018</v>
      </c>
      <c r="Z459" t="s">
        <v>3533</v>
      </c>
      <c r="AA459" t="s">
        <v>986</v>
      </c>
      <c r="AB459" t="str">
        <f>IF(ISBLANK(Table1[[#This Row],[ref]]),NA(),_xlfn.XLOOKUP(Table1[[#This Row],[ref]],Crossref!U:U,Crossref!E:E,_xlfn.XLOOKUP(Table1[[#This Row],[ref_short]],Crossref!AO:AO,Crossref!E:E)))</f>
        <v>10.1371/journal.pone.0193730</v>
      </c>
      <c r="AC459" t="str">
        <f>IF(ISBLANK(Table1[[#This Row],[ref_short]]),NA(),_xlfn.XLOOKUP(Table1[[#This Row],[new_ref]],Crossref!E:E,Crossref!AO:AO,Table1[[#This Row],[ref_short]]))</f>
        <v>Singh et al., 2018</v>
      </c>
      <c r="AD459" t="b">
        <f>NOT(IFERROR(Table1[[#This Row],[ref_short]]=Table1[[#This Row],[new_ref_short]],FALSE))</f>
        <v>0</v>
      </c>
    </row>
    <row r="460" spans="1:30" x14ac:dyDescent="0.3">
      <c r="A460" t="s">
        <v>11</v>
      </c>
      <c r="B460" t="s">
        <v>43</v>
      </c>
      <c r="G460" t="s">
        <v>253</v>
      </c>
      <c r="H460" t="s">
        <v>262</v>
      </c>
      <c r="I460" t="s">
        <v>288</v>
      </c>
      <c r="J460" t="s">
        <v>364</v>
      </c>
      <c r="R460">
        <v>7.1999999999999995E-2</v>
      </c>
      <c r="S460">
        <v>1.4E-2</v>
      </c>
      <c r="T460">
        <v>0.3</v>
      </c>
      <c r="W460" t="s">
        <v>640</v>
      </c>
      <c r="X460" t="s">
        <v>776</v>
      </c>
      <c r="Y460">
        <v>2018</v>
      </c>
      <c r="Z460" t="s">
        <v>3533</v>
      </c>
      <c r="AA460" t="s">
        <v>986</v>
      </c>
      <c r="AB460" t="str">
        <f>IF(ISBLANK(Table1[[#This Row],[ref]]),NA(),_xlfn.XLOOKUP(Table1[[#This Row],[ref]],Crossref!U:U,Crossref!E:E,_xlfn.XLOOKUP(Table1[[#This Row],[ref_short]],Crossref!AO:AO,Crossref!E:E)))</f>
        <v>10.1371/journal.pone.0193730</v>
      </c>
      <c r="AC460" t="str">
        <f>IF(ISBLANK(Table1[[#This Row],[ref_short]]),NA(),_xlfn.XLOOKUP(Table1[[#This Row],[new_ref]],Crossref!E:E,Crossref!AO:AO,Table1[[#This Row],[ref_short]]))</f>
        <v>Singh et al., 2018</v>
      </c>
      <c r="AD460" t="b">
        <f>NOT(IFERROR(Table1[[#This Row],[ref_short]]=Table1[[#This Row],[new_ref_short]],FALSE))</f>
        <v>0</v>
      </c>
    </row>
    <row r="461" spans="1:30" x14ac:dyDescent="0.3">
      <c r="A461" t="s">
        <v>11</v>
      </c>
      <c r="B461" t="s">
        <v>43</v>
      </c>
      <c r="G461" t="s">
        <v>253</v>
      </c>
      <c r="H461" t="s">
        <v>262</v>
      </c>
      <c r="I461" t="s">
        <v>288</v>
      </c>
      <c r="J461" t="s">
        <v>364</v>
      </c>
      <c r="R461">
        <v>0.17799999999999999</v>
      </c>
      <c r="S461">
        <v>1.4999999999999999E-2</v>
      </c>
      <c r="T461">
        <v>0.432</v>
      </c>
      <c r="W461" t="s">
        <v>640</v>
      </c>
      <c r="X461" t="s">
        <v>776</v>
      </c>
      <c r="Y461">
        <v>2018</v>
      </c>
      <c r="Z461" t="s">
        <v>3533</v>
      </c>
      <c r="AA461" t="s">
        <v>986</v>
      </c>
      <c r="AB461" t="str">
        <f>IF(ISBLANK(Table1[[#This Row],[ref]]),NA(),_xlfn.XLOOKUP(Table1[[#This Row],[ref]],Crossref!U:U,Crossref!E:E,_xlfn.XLOOKUP(Table1[[#This Row],[ref_short]],Crossref!AO:AO,Crossref!E:E)))</f>
        <v>10.1371/journal.pone.0193730</v>
      </c>
      <c r="AC461" t="str">
        <f>IF(ISBLANK(Table1[[#This Row],[ref_short]]),NA(),_xlfn.XLOOKUP(Table1[[#This Row],[new_ref]],Crossref!E:E,Crossref!AO:AO,Table1[[#This Row],[ref_short]]))</f>
        <v>Singh et al., 2018</v>
      </c>
      <c r="AD461" t="b">
        <f>NOT(IFERROR(Table1[[#This Row],[ref_short]]=Table1[[#This Row],[new_ref_short]],FALSE))</f>
        <v>0</v>
      </c>
    </row>
    <row r="462" spans="1:30" x14ac:dyDescent="0.3">
      <c r="A462" t="s">
        <v>9</v>
      </c>
      <c r="B462" t="s">
        <v>44</v>
      </c>
      <c r="H462" t="s">
        <v>263</v>
      </c>
      <c r="J462" t="s">
        <v>367</v>
      </c>
      <c r="R462">
        <v>0.8</v>
      </c>
      <c r="W462" t="s">
        <v>641</v>
      </c>
      <c r="X462" t="s">
        <v>777</v>
      </c>
      <c r="Y462">
        <v>2007</v>
      </c>
      <c r="Z462" t="s">
        <v>892</v>
      </c>
      <c r="AA462" t="s">
        <v>986</v>
      </c>
      <c r="AB462" t="str">
        <f>IF(ISBLANK(Table1[[#This Row],[ref]]),NA(),_xlfn.XLOOKUP(Table1[[#This Row],[ref]],Crossref!U:U,Crossref!E:E,_xlfn.XLOOKUP(Table1[[#This Row],[ref_short]],Crossref!AO:AO,Crossref!E:E)))</f>
        <v>10.1098/rsif.2007.1110</v>
      </c>
      <c r="AC462" t="str">
        <f>IF(ISBLANK(Table1[[#This Row],[ref_short]]),NA(),_xlfn.XLOOKUP(Table1[[#This Row],[new_ref]],Crossref!E:E,Crossref!AO:AO,Table1[[#This Row],[ref_short]]))</f>
        <v>Gubbins et al., 2007</v>
      </c>
      <c r="AD462" t="b">
        <f>NOT(IFERROR(Table1[[#This Row],[ref_short]]=Table1[[#This Row],[new_ref_short]],FALSE))</f>
        <v>0</v>
      </c>
    </row>
    <row r="463" spans="1:30" x14ac:dyDescent="0.3">
      <c r="A463" t="s">
        <v>9</v>
      </c>
      <c r="B463" t="s">
        <v>44</v>
      </c>
      <c r="H463" t="s">
        <v>263</v>
      </c>
      <c r="J463" t="s">
        <v>367</v>
      </c>
      <c r="R463">
        <v>1</v>
      </c>
      <c r="W463" t="s">
        <v>641</v>
      </c>
      <c r="X463" t="s">
        <v>777</v>
      </c>
      <c r="Y463">
        <v>2007</v>
      </c>
      <c r="Z463" t="s">
        <v>892</v>
      </c>
      <c r="AA463" t="s">
        <v>986</v>
      </c>
      <c r="AB463" t="str">
        <f>IF(ISBLANK(Table1[[#This Row],[ref]]),NA(),_xlfn.XLOOKUP(Table1[[#This Row],[ref]],Crossref!U:U,Crossref!E:E,_xlfn.XLOOKUP(Table1[[#This Row],[ref_short]],Crossref!AO:AO,Crossref!E:E)))</f>
        <v>10.1098/rsif.2007.1110</v>
      </c>
      <c r="AC463" t="str">
        <f>IF(ISBLANK(Table1[[#This Row],[ref_short]]),NA(),_xlfn.XLOOKUP(Table1[[#This Row],[new_ref]],Crossref!E:E,Crossref!AO:AO,Table1[[#This Row],[ref_short]]))</f>
        <v>Gubbins et al., 2007</v>
      </c>
      <c r="AD463" t="b">
        <f>NOT(IFERROR(Table1[[#This Row],[ref_short]]=Table1[[#This Row],[new_ref_short]],FALSE))</f>
        <v>0</v>
      </c>
    </row>
    <row r="464" spans="1:30" x14ac:dyDescent="0.3">
      <c r="A464" t="s">
        <v>9</v>
      </c>
      <c r="B464" t="s">
        <v>45</v>
      </c>
      <c r="H464" t="s">
        <v>263</v>
      </c>
      <c r="J464" t="s">
        <v>367</v>
      </c>
      <c r="R464">
        <v>1E-3</v>
      </c>
      <c r="W464" t="s">
        <v>641</v>
      </c>
      <c r="X464" t="s">
        <v>777</v>
      </c>
      <c r="Y464">
        <v>2007</v>
      </c>
      <c r="Z464" t="s">
        <v>892</v>
      </c>
      <c r="AA464" t="s">
        <v>986</v>
      </c>
      <c r="AB464" t="str">
        <f>IF(ISBLANK(Table1[[#This Row],[ref]]),NA(),_xlfn.XLOOKUP(Table1[[#This Row],[ref]],Crossref!U:U,Crossref!E:E,_xlfn.XLOOKUP(Table1[[#This Row],[ref_short]],Crossref!AO:AO,Crossref!E:E)))</f>
        <v>10.1098/rsif.2007.1110</v>
      </c>
      <c r="AC464" t="str">
        <f>IF(ISBLANK(Table1[[#This Row],[ref_short]]),NA(),_xlfn.XLOOKUP(Table1[[#This Row],[new_ref]],Crossref!E:E,Crossref!AO:AO,Table1[[#This Row],[ref_short]]))</f>
        <v>Gubbins et al., 2007</v>
      </c>
      <c r="AD464" t="b">
        <f>NOT(IFERROR(Table1[[#This Row],[ref_short]]=Table1[[#This Row],[new_ref_short]],FALSE))</f>
        <v>0</v>
      </c>
    </row>
    <row r="465" spans="1:30" x14ac:dyDescent="0.3">
      <c r="A465" t="s">
        <v>9</v>
      </c>
      <c r="B465" t="s">
        <v>45</v>
      </c>
      <c r="H465" t="s">
        <v>263</v>
      </c>
      <c r="J465" t="s">
        <v>367</v>
      </c>
      <c r="R465">
        <v>0.15</v>
      </c>
      <c r="W465" t="s">
        <v>641</v>
      </c>
      <c r="X465" t="s">
        <v>777</v>
      </c>
      <c r="Y465">
        <v>2007</v>
      </c>
      <c r="Z465" t="s">
        <v>892</v>
      </c>
      <c r="AA465" t="s">
        <v>986</v>
      </c>
      <c r="AB465" t="str">
        <f>IF(ISBLANK(Table1[[#This Row],[ref]]),NA(),_xlfn.XLOOKUP(Table1[[#This Row],[ref]],Crossref!U:U,Crossref!E:E,_xlfn.XLOOKUP(Table1[[#This Row],[ref_short]],Crossref!AO:AO,Crossref!E:E)))</f>
        <v>10.1098/rsif.2007.1110</v>
      </c>
      <c r="AC465" t="str">
        <f>IF(ISBLANK(Table1[[#This Row],[ref_short]]),NA(),_xlfn.XLOOKUP(Table1[[#This Row],[new_ref]],Crossref!E:E,Crossref!AO:AO,Table1[[#This Row],[ref_short]]))</f>
        <v>Gubbins et al., 2007</v>
      </c>
      <c r="AD465" t="b">
        <f>NOT(IFERROR(Table1[[#This Row],[ref_short]]=Table1[[#This Row],[new_ref_short]],FALSE))</f>
        <v>0</v>
      </c>
    </row>
    <row r="466" spans="1:30" x14ac:dyDescent="0.3">
      <c r="A466" t="s">
        <v>8</v>
      </c>
      <c r="B466" t="s">
        <v>46</v>
      </c>
      <c r="H466" t="s">
        <v>263</v>
      </c>
      <c r="J466" t="s">
        <v>368</v>
      </c>
      <c r="R466">
        <v>0.81</v>
      </c>
      <c r="W466" t="s">
        <v>641</v>
      </c>
      <c r="X466" t="s">
        <v>777</v>
      </c>
      <c r="Y466">
        <v>2007</v>
      </c>
      <c r="Z466" t="s">
        <v>892</v>
      </c>
      <c r="AA466" t="s">
        <v>986</v>
      </c>
      <c r="AB466" t="str">
        <f>IF(ISBLANK(Table1[[#This Row],[ref]]),NA(),_xlfn.XLOOKUP(Table1[[#This Row],[ref]],Crossref!U:U,Crossref!E:E,_xlfn.XLOOKUP(Table1[[#This Row],[ref_short]],Crossref!AO:AO,Crossref!E:E)))</f>
        <v>10.1098/rsif.2007.1110</v>
      </c>
      <c r="AC466" t="str">
        <f>IF(ISBLANK(Table1[[#This Row],[ref_short]]),NA(),_xlfn.XLOOKUP(Table1[[#This Row],[new_ref]],Crossref!E:E,Crossref!AO:AO,Table1[[#This Row],[ref_short]]))</f>
        <v>Gubbins et al., 2007</v>
      </c>
      <c r="AD466" t="b">
        <f>NOT(IFERROR(Table1[[#This Row],[ref_short]]=Table1[[#This Row],[new_ref_short]],FALSE))</f>
        <v>0</v>
      </c>
    </row>
    <row r="467" spans="1:30" x14ac:dyDescent="0.3">
      <c r="A467" t="s">
        <v>8</v>
      </c>
      <c r="B467" t="s">
        <v>47</v>
      </c>
      <c r="H467" t="s">
        <v>263</v>
      </c>
      <c r="J467" t="s">
        <v>368</v>
      </c>
      <c r="R467">
        <v>18.77</v>
      </c>
      <c r="W467" t="s">
        <v>641</v>
      </c>
      <c r="X467" t="s">
        <v>777</v>
      </c>
      <c r="Y467">
        <v>2007</v>
      </c>
      <c r="Z467" t="s">
        <v>892</v>
      </c>
      <c r="AA467" t="s">
        <v>986</v>
      </c>
      <c r="AB467" t="str">
        <f>IF(ISBLANK(Table1[[#This Row],[ref]]),NA(),_xlfn.XLOOKUP(Table1[[#This Row],[ref]],Crossref!U:U,Crossref!E:E,_xlfn.XLOOKUP(Table1[[#This Row],[ref_short]],Crossref!AO:AO,Crossref!E:E)))</f>
        <v>10.1098/rsif.2007.1110</v>
      </c>
      <c r="AC467" t="str">
        <f>IF(ISBLANK(Table1[[#This Row],[ref_short]]),NA(),_xlfn.XLOOKUP(Table1[[#This Row],[new_ref]],Crossref!E:E,Crossref!AO:AO,Table1[[#This Row],[ref_short]]))</f>
        <v>Gubbins et al., 2007</v>
      </c>
      <c r="AD467" t="b">
        <f>NOT(IFERROR(Table1[[#This Row],[ref_short]]=Table1[[#This Row],[new_ref_short]],FALSE))</f>
        <v>0</v>
      </c>
    </row>
    <row r="468" spans="1:30" x14ac:dyDescent="0.3">
      <c r="A468" t="s">
        <v>8</v>
      </c>
      <c r="B468" t="s">
        <v>46</v>
      </c>
      <c r="H468" t="s">
        <v>263</v>
      </c>
      <c r="J468" t="s">
        <v>369</v>
      </c>
      <c r="R468">
        <v>0.73</v>
      </c>
      <c r="W468" t="s">
        <v>641</v>
      </c>
      <c r="X468" t="s">
        <v>777</v>
      </c>
      <c r="Y468">
        <v>2007</v>
      </c>
      <c r="Z468" t="s">
        <v>892</v>
      </c>
      <c r="AA468" t="s">
        <v>986</v>
      </c>
      <c r="AB468" t="str">
        <f>IF(ISBLANK(Table1[[#This Row],[ref]]),NA(),_xlfn.XLOOKUP(Table1[[#This Row],[ref]],Crossref!U:U,Crossref!E:E,_xlfn.XLOOKUP(Table1[[#This Row],[ref_short]],Crossref!AO:AO,Crossref!E:E)))</f>
        <v>10.1098/rsif.2007.1110</v>
      </c>
      <c r="AC468" t="str">
        <f>IF(ISBLANK(Table1[[#This Row],[ref_short]]),NA(),_xlfn.XLOOKUP(Table1[[#This Row],[new_ref]],Crossref!E:E,Crossref!AO:AO,Table1[[#This Row],[ref_short]]))</f>
        <v>Gubbins et al., 2007</v>
      </c>
      <c r="AD468" t="b">
        <f>NOT(IFERROR(Table1[[#This Row],[ref_short]]=Table1[[#This Row],[new_ref_short]],FALSE))</f>
        <v>0</v>
      </c>
    </row>
    <row r="469" spans="1:30" x14ac:dyDescent="0.3">
      <c r="A469" t="s">
        <v>8</v>
      </c>
      <c r="B469" t="s">
        <v>47</v>
      </c>
      <c r="H469" t="s">
        <v>263</v>
      </c>
      <c r="J469" t="s">
        <v>369</v>
      </c>
      <c r="R469">
        <v>15.48</v>
      </c>
      <c r="W469" t="s">
        <v>641</v>
      </c>
      <c r="X469" t="s">
        <v>777</v>
      </c>
      <c r="Y469">
        <v>2007</v>
      </c>
      <c r="Z469" t="s">
        <v>892</v>
      </c>
      <c r="AA469" t="s">
        <v>986</v>
      </c>
      <c r="AB469" t="str">
        <f>IF(ISBLANK(Table1[[#This Row],[ref]]),NA(),_xlfn.XLOOKUP(Table1[[#This Row],[ref]],Crossref!U:U,Crossref!E:E,_xlfn.XLOOKUP(Table1[[#This Row],[ref_short]],Crossref!AO:AO,Crossref!E:E)))</f>
        <v>10.1098/rsif.2007.1110</v>
      </c>
      <c r="AC469" t="str">
        <f>IF(ISBLANK(Table1[[#This Row],[ref_short]]),NA(),_xlfn.XLOOKUP(Table1[[#This Row],[new_ref]],Crossref!E:E,Crossref!AO:AO,Table1[[#This Row],[ref_short]]))</f>
        <v>Gubbins et al., 2007</v>
      </c>
      <c r="AD469" t="b">
        <f>NOT(IFERROR(Table1[[#This Row],[ref_short]]=Table1[[#This Row],[new_ref_short]],FALSE))</f>
        <v>0</v>
      </c>
    </row>
    <row r="470" spans="1:30" x14ac:dyDescent="0.3">
      <c r="A470" t="s">
        <v>8</v>
      </c>
      <c r="B470" t="s">
        <v>46</v>
      </c>
      <c r="H470" t="s">
        <v>263</v>
      </c>
      <c r="J470" t="s">
        <v>367</v>
      </c>
      <c r="R470">
        <v>0.55000000000000004</v>
      </c>
      <c r="W470" t="s">
        <v>641</v>
      </c>
      <c r="X470" t="s">
        <v>777</v>
      </c>
      <c r="Y470">
        <v>2007</v>
      </c>
      <c r="Z470" t="s">
        <v>892</v>
      </c>
      <c r="AA470" t="s">
        <v>986</v>
      </c>
      <c r="AB470" t="str">
        <f>IF(ISBLANK(Table1[[#This Row],[ref]]),NA(),_xlfn.XLOOKUP(Table1[[#This Row],[ref]],Crossref!U:U,Crossref!E:E,_xlfn.XLOOKUP(Table1[[#This Row],[ref_short]],Crossref!AO:AO,Crossref!E:E)))</f>
        <v>10.1098/rsif.2007.1110</v>
      </c>
      <c r="AC470" t="str">
        <f>IF(ISBLANK(Table1[[#This Row],[ref_short]]),NA(),_xlfn.XLOOKUP(Table1[[#This Row],[new_ref]],Crossref!E:E,Crossref!AO:AO,Table1[[#This Row],[ref_short]]))</f>
        <v>Gubbins et al., 2007</v>
      </c>
      <c r="AD470" t="b">
        <f>NOT(IFERROR(Table1[[#This Row],[ref_short]]=Table1[[#This Row],[new_ref_short]],FALSE))</f>
        <v>0</v>
      </c>
    </row>
    <row r="471" spans="1:30" x14ac:dyDescent="0.3">
      <c r="A471" t="s">
        <v>8</v>
      </c>
      <c r="B471" t="s">
        <v>47</v>
      </c>
      <c r="H471" t="s">
        <v>263</v>
      </c>
      <c r="J471" t="s">
        <v>367</v>
      </c>
      <c r="R471">
        <v>12.82</v>
      </c>
      <c r="W471" t="s">
        <v>641</v>
      </c>
      <c r="X471" t="s">
        <v>777</v>
      </c>
      <c r="Y471">
        <v>2007</v>
      </c>
      <c r="Z471" t="s">
        <v>892</v>
      </c>
      <c r="AA471" t="s">
        <v>986</v>
      </c>
      <c r="AB471" t="str">
        <f>IF(ISBLANK(Table1[[#This Row],[ref]]),NA(),_xlfn.XLOOKUP(Table1[[#This Row],[ref]],Crossref!U:U,Crossref!E:E,_xlfn.XLOOKUP(Table1[[#This Row],[ref_short]],Crossref!AO:AO,Crossref!E:E)))</f>
        <v>10.1098/rsif.2007.1110</v>
      </c>
      <c r="AC471" t="str">
        <f>IF(ISBLANK(Table1[[#This Row],[ref_short]]),NA(),_xlfn.XLOOKUP(Table1[[#This Row],[new_ref]],Crossref!E:E,Crossref!AO:AO,Table1[[#This Row],[ref_short]]))</f>
        <v>Gubbins et al., 2007</v>
      </c>
      <c r="AD471" t="b">
        <f>NOT(IFERROR(Table1[[#This Row],[ref_short]]=Table1[[#This Row],[new_ref_short]],FALSE))</f>
        <v>0</v>
      </c>
    </row>
    <row r="472" spans="1:30" x14ac:dyDescent="0.3">
      <c r="A472" t="s">
        <v>8</v>
      </c>
      <c r="H472" t="s">
        <v>263</v>
      </c>
      <c r="I472" t="s">
        <v>289</v>
      </c>
      <c r="J472" t="s">
        <v>368</v>
      </c>
      <c r="R472">
        <v>3.6</v>
      </c>
      <c r="W472" t="s">
        <v>642</v>
      </c>
      <c r="X472" t="s">
        <v>778</v>
      </c>
      <c r="Y472">
        <v>2021</v>
      </c>
      <c r="Z472" t="s">
        <v>893</v>
      </c>
      <c r="AA472" t="s">
        <v>986</v>
      </c>
      <c r="AB472" t="str">
        <f>IF(ISBLANK(Table1[[#This Row],[ref]]),NA(),_xlfn.XLOOKUP(Table1[[#This Row],[ref]],Crossref!U:U,Crossref!E:E,_xlfn.XLOOKUP(Table1[[#This Row],[ref_short]],Crossref!AO:AO,Crossref!E:E)))</f>
        <v>10.1371/journal.pone.0246565</v>
      </c>
      <c r="AC472" t="str">
        <f>IF(ISBLANK(Table1[[#This Row],[ref_short]]),NA(),_xlfn.XLOOKUP(Table1[[#This Row],[new_ref]],Crossref!E:E,Crossref!AO:AO,Table1[[#This Row],[ref_short]]))</f>
        <v>Hagenaars et al., 2021</v>
      </c>
      <c r="AD472" t="b">
        <f>NOT(IFERROR(Table1[[#This Row],[ref_short]]=Table1[[#This Row],[new_ref_short]],FALSE))</f>
        <v>0</v>
      </c>
    </row>
    <row r="473" spans="1:30" x14ac:dyDescent="0.3">
      <c r="A473" t="s">
        <v>8</v>
      </c>
      <c r="H473" t="s">
        <v>263</v>
      </c>
      <c r="I473" t="s">
        <v>289</v>
      </c>
      <c r="J473" t="s">
        <v>368</v>
      </c>
      <c r="R473">
        <v>6.9</v>
      </c>
      <c r="W473" t="s">
        <v>642</v>
      </c>
      <c r="X473" t="s">
        <v>778</v>
      </c>
      <c r="Y473">
        <v>2021</v>
      </c>
      <c r="Z473" t="s">
        <v>893</v>
      </c>
      <c r="AA473" t="s">
        <v>986</v>
      </c>
      <c r="AB473" t="str">
        <f>IF(ISBLANK(Table1[[#This Row],[ref]]),NA(),_xlfn.XLOOKUP(Table1[[#This Row],[ref]],Crossref!U:U,Crossref!E:E,_xlfn.XLOOKUP(Table1[[#This Row],[ref_short]],Crossref!AO:AO,Crossref!E:E)))</f>
        <v>10.1371/journal.pone.0246565</v>
      </c>
      <c r="AC473" t="str">
        <f>IF(ISBLANK(Table1[[#This Row],[ref_short]]),NA(),_xlfn.XLOOKUP(Table1[[#This Row],[new_ref]],Crossref!E:E,Crossref!AO:AO,Table1[[#This Row],[ref_short]]))</f>
        <v>Hagenaars et al., 2021</v>
      </c>
      <c r="AD473" t="b">
        <f>NOT(IFERROR(Table1[[#This Row],[ref_short]]=Table1[[#This Row],[new_ref_short]],FALSE))</f>
        <v>0</v>
      </c>
    </row>
    <row r="474" spans="1:30" x14ac:dyDescent="0.3">
      <c r="A474" t="s">
        <v>8</v>
      </c>
      <c r="H474" t="s">
        <v>263</v>
      </c>
      <c r="I474" t="s">
        <v>289</v>
      </c>
      <c r="J474" t="s">
        <v>368</v>
      </c>
      <c r="R474">
        <v>2.9</v>
      </c>
      <c r="W474" t="s">
        <v>642</v>
      </c>
      <c r="X474" t="s">
        <v>778</v>
      </c>
      <c r="Y474">
        <v>2021</v>
      </c>
      <c r="Z474" t="s">
        <v>893</v>
      </c>
      <c r="AA474" t="s">
        <v>986</v>
      </c>
      <c r="AB474" t="str">
        <f>IF(ISBLANK(Table1[[#This Row],[ref]]),NA(),_xlfn.XLOOKUP(Table1[[#This Row],[ref]],Crossref!U:U,Crossref!E:E,_xlfn.XLOOKUP(Table1[[#This Row],[ref_short]],Crossref!AO:AO,Crossref!E:E)))</f>
        <v>10.1371/journal.pone.0246565</v>
      </c>
      <c r="AC474" t="str">
        <f>IF(ISBLANK(Table1[[#This Row],[ref_short]]),NA(),_xlfn.XLOOKUP(Table1[[#This Row],[new_ref]],Crossref!E:E,Crossref!AO:AO,Table1[[#This Row],[ref_short]]))</f>
        <v>Hagenaars et al., 2021</v>
      </c>
      <c r="AD474" t="b">
        <f>NOT(IFERROR(Table1[[#This Row],[ref_short]]=Table1[[#This Row],[new_ref_short]],FALSE))</f>
        <v>0</v>
      </c>
    </row>
    <row r="475" spans="1:30" x14ac:dyDescent="0.3">
      <c r="A475" t="s">
        <v>8</v>
      </c>
      <c r="H475" t="s">
        <v>263</v>
      </c>
      <c r="I475" t="s">
        <v>289</v>
      </c>
      <c r="J475" t="s">
        <v>368</v>
      </c>
      <c r="R475">
        <v>3.1</v>
      </c>
      <c r="W475" t="s">
        <v>642</v>
      </c>
      <c r="X475" t="s">
        <v>778</v>
      </c>
      <c r="Y475">
        <v>2021</v>
      </c>
      <c r="Z475" t="s">
        <v>893</v>
      </c>
      <c r="AA475" t="s">
        <v>986</v>
      </c>
      <c r="AB475" t="str">
        <f>IF(ISBLANK(Table1[[#This Row],[ref]]),NA(),_xlfn.XLOOKUP(Table1[[#This Row],[ref]],Crossref!U:U,Crossref!E:E,_xlfn.XLOOKUP(Table1[[#This Row],[ref_short]],Crossref!AO:AO,Crossref!E:E)))</f>
        <v>10.1371/journal.pone.0246565</v>
      </c>
      <c r="AC475" t="str">
        <f>IF(ISBLANK(Table1[[#This Row],[ref_short]]),NA(),_xlfn.XLOOKUP(Table1[[#This Row],[new_ref]],Crossref!E:E,Crossref!AO:AO,Table1[[#This Row],[ref_short]]))</f>
        <v>Hagenaars et al., 2021</v>
      </c>
      <c r="AD475" t="b">
        <f>NOT(IFERROR(Table1[[#This Row],[ref_short]]=Table1[[#This Row],[new_ref_short]],FALSE))</f>
        <v>0</v>
      </c>
    </row>
    <row r="476" spans="1:30" x14ac:dyDescent="0.3">
      <c r="A476" t="s">
        <v>8</v>
      </c>
      <c r="H476" t="s">
        <v>263</v>
      </c>
      <c r="I476" t="s">
        <v>289</v>
      </c>
      <c r="J476" t="s">
        <v>369</v>
      </c>
      <c r="R476">
        <v>2.1</v>
      </c>
      <c r="W476" t="s">
        <v>642</v>
      </c>
      <c r="X476" t="s">
        <v>778</v>
      </c>
      <c r="Y476">
        <v>2021</v>
      </c>
      <c r="Z476" t="s">
        <v>893</v>
      </c>
      <c r="AA476" t="s">
        <v>986</v>
      </c>
      <c r="AB476" t="str">
        <f>IF(ISBLANK(Table1[[#This Row],[ref]]),NA(),_xlfn.XLOOKUP(Table1[[#This Row],[ref]],Crossref!U:U,Crossref!E:E,_xlfn.XLOOKUP(Table1[[#This Row],[ref_short]],Crossref!AO:AO,Crossref!E:E)))</f>
        <v>10.1371/journal.pone.0246565</v>
      </c>
      <c r="AC476" t="str">
        <f>IF(ISBLANK(Table1[[#This Row],[ref_short]]),NA(),_xlfn.XLOOKUP(Table1[[#This Row],[new_ref]],Crossref!E:E,Crossref!AO:AO,Table1[[#This Row],[ref_short]]))</f>
        <v>Hagenaars et al., 2021</v>
      </c>
      <c r="AD476" t="b">
        <f>NOT(IFERROR(Table1[[#This Row],[ref_short]]=Table1[[#This Row],[new_ref_short]],FALSE))</f>
        <v>0</v>
      </c>
    </row>
    <row r="477" spans="1:30" x14ac:dyDescent="0.3">
      <c r="A477" t="s">
        <v>8</v>
      </c>
      <c r="H477" t="s">
        <v>263</v>
      </c>
      <c r="I477" t="s">
        <v>289</v>
      </c>
      <c r="J477" t="s">
        <v>369</v>
      </c>
      <c r="R477">
        <v>3.2</v>
      </c>
      <c r="W477" t="s">
        <v>642</v>
      </c>
      <c r="X477" t="s">
        <v>778</v>
      </c>
      <c r="Y477">
        <v>2021</v>
      </c>
      <c r="Z477" t="s">
        <v>893</v>
      </c>
      <c r="AA477" t="s">
        <v>986</v>
      </c>
      <c r="AB477" t="str">
        <f>IF(ISBLANK(Table1[[#This Row],[ref]]),NA(),_xlfn.XLOOKUP(Table1[[#This Row],[ref]],Crossref!U:U,Crossref!E:E,_xlfn.XLOOKUP(Table1[[#This Row],[ref_short]],Crossref!AO:AO,Crossref!E:E)))</f>
        <v>10.1371/journal.pone.0246565</v>
      </c>
      <c r="AC477" t="str">
        <f>IF(ISBLANK(Table1[[#This Row],[ref_short]]),NA(),_xlfn.XLOOKUP(Table1[[#This Row],[new_ref]],Crossref!E:E,Crossref!AO:AO,Table1[[#This Row],[ref_short]]))</f>
        <v>Hagenaars et al., 2021</v>
      </c>
      <c r="AD477" t="b">
        <f>NOT(IFERROR(Table1[[#This Row],[ref_short]]=Table1[[#This Row],[new_ref_short]],FALSE))</f>
        <v>0</v>
      </c>
    </row>
    <row r="478" spans="1:30" x14ac:dyDescent="0.3">
      <c r="A478" t="s">
        <v>8</v>
      </c>
      <c r="H478" t="s">
        <v>263</v>
      </c>
      <c r="I478" t="s">
        <v>289</v>
      </c>
      <c r="J478" t="s">
        <v>369</v>
      </c>
      <c r="R478">
        <v>1.5</v>
      </c>
      <c r="W478" t="s">
        <v>642</v>
      </c>
      <c r="X478" t="s">
        <v>778</v>
      </c>
      <c r="Y478">
        <v>2021</v>
      </c>
      <c r="Z478" t="s">
        <v>893</v>
      </c>
      <c r="AA478" t="s">
        <v>986</v>
      </c>
      <c r="AB478" t="str">
        <f>IF(ISBLANK(Table1[[#This Row],[ref]]),NA(),_xlfn.XLOOKUP(Table1[[#This Row],[ref]],Crossref!U:U,Crossref!E:E,_xlfn.XLOOKUP(Table1[[#This Row],[ref_short]],Crossref!AO:AO,Crossref!E:E)))</f>
        <v>10.1371/journal.pone.0246565</v>
      </c>
      <c r="AC478" t="str">
        <f>IF(ISBLANK(Table1[[#This Row],[ref_short]]),NA(),_xlfn.XLOOKUP(Table1[[#This Row],[new_ref]],Crossref!E:E,Crossref!AO:AO,Table1[[#This Row],[ref_short]]))</f>
        <v>Hagenaars et al., 2021</v>
      </c>
      <c r="AD478" t="b">
        <f>NOT(IFERROR(Table1[[#This Row],[ref_short]]=Table1[[#This Row],[new_ref_short]],FALSE))</f>
        <v>0</v>
      </c>
    </row>
    <row r="479" spans="1:30" x14ac:dyDescent="0.3">
      <c r="A479" t="s">
        <v>8</v>
      </c>
      <c r="H479" t="s">
        <v>263</v>
      </c>
      <c r="I479" t="s">
        <v>289</v>
      </c>
      <c r="J479" t="s">
        <v>369</v>
      </c>
      <c r="R479">
        <v>1.8</v>
      </c>
      <c r="W479" t="s">
        <v>642</v>
      </c>
      <c r="X479" t="s">
        <v>778</v>
      </c>
      <c r="Y479">
        <v>2021</v>
      </c>
      <c r="Z479" t="s">
        <v>893</v>
      </c>
      <c r="AA479" t="s">
        <v>986</v>
      </c>
      <c r="AB479" t="str">
        <f>IF(ISBLANK(Table1[[#This Row],[ref]]),NA(),_xlfn.XLOOKUP(Table1[[#This Row],[ref]],Crossref!U:U,Crossref!E:E,_xlfn.XLOOKUP(Table1[[#This Row],[ref_short]],Crossref!AO:AO,Crossref!E:E)))</f>
        <v>10.1371/journal.pone.0246565</v>
      </c>
      <c r="AC479" t="str">
        <f>IF(ISBLANK(Table1[[#This Row],[ref_short]]),NA(),_xlfn.XLOOKUP(Table1[[#This Row],[new_ref]],Crossref!E:E,Crossref!AO:AO,Table1[[#This Row],[ref_short]]))</f>
        <v>Hagenaars et al., 2021</v>
      </c>
      <c r="AD479" t="b">
        <f>NOT(IFERROR(Table1[[#This Row],[ref_short]]=Table1[[#This Row],[new_ref_short]],FALSE))</f>
        <v>0</v>
      </c>
    </row>
    <row r="480" spans="1:30" x14ac:dyDescent="0.3">
      <c r="A480" t="s">
        <v>8</v>
      </c>
      <c r="H480" t="s">
        <v>263</v>
      </c>
      <c r="I480" t="s">
        <v>289</v>
      </c>
      <c r="J480" t="s">
        <v>369</v>
      </c>
      <c r="R480">
        <v>1.3</v>
      </c>
      <c r="W480" t="s">
        <v>642</v>
      </c>
      <c r="X480" t="s">
        <v>778</v>
      </c>
      <c r="Y480">
        <v>2021</v>
      </c>
      <c r="Z480" t="s">
        <v>893</v>
      </c>
      <c r="AA480" t="s">
        <v>986</v>
      </c>
      <c r="AB480" t="str">
        <f>IF(ISBLANK(Table1[[#This Row],[ref]]),NA(),_xlfn.XLOOKUP(Table1[[#This Row],[ref]],Crossref!U:U,Crossref!E:E,_xlfn.XLOOKUP(Table1[[#This Row],[ref_short]],Crossref!AO:AO,Crossref!E:E)))</f>
        <v>10.1371/journal.pone.0246565</v>
      </c>
      <c r="AC480" t="str">
        <f>IF(ISBLANK(Table1[[#This Row],[ref_short]]),NA(),_xlfn.XLOOKUP(Table1[[#This Row],[new_ref]],Crossref!E:E,Crossref!AO:AO,Table1[[#This Row],[ref_short]]))</f>
        <v>Hagenaars et al., 2021</v>
      </c>
      <c r="AD480" t="b">
        <f>NOT(IFERROR(Table1[[#This Row],[ref_short]]=Table1[[#This Row],[new_ref_short]],FALSE))</f>
        <v>0</v>
      </c>
    </row>
    <row r="481" spans="1:30" x14ac:dyDescent="0.3">
      <c r="A481" t="s">
        <v>7</v>
      </c>
      <c r="B481" t="s">
        <v>48</v>
      </c>
      <c r="G481" t="s">
        <v>254</v>
      </c>
      <c r="H481" t="s">
        <v>264</v>
      </c>
      <c r="J481" t="s">
        <v>368</v>
      </c>
      <c r="R481">
        <v>9.9000000000000008E-3</v>
      </c>
      <c r="W481" t="s">
        <v>643</v>
      </c>
      <c r="X481" t="s">
        <v>779</v>
      </c>
      <c r="Y481">
        <v>2014</v>
      </c>
      <c r="Z481" t="s">
        <v>894</v>
      </c>
      <c r="AA481" t="s">
        <v>986</v>
      </c>
      <c r="AB481" t="str">
        <f>IF(ISBLANK(Table1[[#This Row],[ref]]),NA(),_xlfn.XLOOKUP(Table1[[#This Row],[ref]],Crossref!U:U,Crossref!E:E,_xlfn.XLOOKUP(Table1[[#This Row],[ref_short]],Crossref!AO:AO,Crossref!E:E)))</f>
        <v>10.1016/j.rvsc.2014.04.009</v>
      </c>
      <c r="AC481" t="str">
        <f>IF(ISBLANK(Table1[[#This Row],[ref_short]]),NA(),_xlfn.XLOOKUP(Table1[[#This Row],[new_ref]],Crossref!E:E,Crossref!AO:AO,Table1[[#This Row],[ref_short]]))</f>
        <v>Álvarez et al., 2014</v>
      </c>
      <c r="AD481" t="b">
        <f>NOT(IFERROR(Table1[[#This Row],[ref_short]]=Table1[[#This Row],[new_ref_short]],FALSE))</f>
        <v>1</v>
      </c>
    </row>
    <row r="482" spans="1:30" x14ac:dyDescent="0.3">
      <c r="A482" t="s">
        <v>7</v>
      </c>
      <c r="B482" t="s">
        <v>48</v>
      </c>
      <c r="G482" t="s">
        <v>254</v>
      </c>
      <c r="H482" t="s">
        <v>264</v>
      </c>
      <c r="J482" t="s">
        <v>368</v>
      </c>
      <c r="R482">
        <v>4.7499999999999999E-3</v>
      </c>
      <c r="W482" t="s">
        <v>643</v>
      </c>
      <c r="X482" t="s">
        <v>779</v>
      </c>
      <c r="Y482">
        <v>2014</v>
      </c>
      <c r="Z482" t="s">
        <v>894</v>
      </c>
      <c r="AA482" t="s">
        <v>986</v>
      </c>
      <c r="AB482" t="str">
        <f>IF(ISBLANK(Table1[[#This Row],[ref]]),NA(),_xlfn.XLOOKUP(Table1[[#This Row],[ref]],Crossref!U:U,Crossref!E:E,_xlfn.XLOOKUP(Table1[[#This Row],[ref_short]],Crossref!AO:AO,Crossref!E:E)))</f>
        <v>10.1016/j.rvsc.2014.04.009</v>
      </c>
      <c r="AC482" t="str">
        <f>IF(ISBLANK(Table1[[#This Row],[ref_short]]),NA(),_xlfn.XLOOKUP(Table1[[#This Row],[new_ref]],Crossref!E:E,Crossref!AO:AO,Table1[[#This Row],[ref_short]]))</f>
        <v>Álvarez et al., 2014</v>
      </c>
      <c r="AD482" t="b">
        <f>NOT(IFERROR(Table1[[#This Row],[ref_short]]=Table1[[#This Row],[new_ref_short]],FALSE))</f>
        <v>1</v>
      </c>
    </row>
    <row r="483" spans="1:30" x14ac:dyDescent="0.3">
      <c r="A483" t="s">
        <v>7</v>
      </c>
      <c r="B483" t="s">
        <v>48</v>
      </c>
      <c r="G483" t="s">
        <v>254</v>
      </c>
      <c r="H483" t="s">
        <v>264</v>
      </c>
      <c r="J483" t="s">
        <v>368</v>
      </c>
      <c r="R483">
        <v>1.34E-3</v>
      </c>
      <c r="W483" t="s">
        <v>643</v>
      </c>
      <c r="X483" t="s">
        <v>779</v>
      </c>
      <c r="Y483">
        <v>2014</v>
      </c>
      <c r="Z483" t="s">
        <v>894</v>
      </c>
      <c r="AA483" t="s">
        <v>986</v>
      </c>
      <c r="AB483" t="str">
        <f>IF(ISBLANK(Table1[[#This Row],[ref]]),NA(),_xlfn.XLOOKUP(Table1[[#This Row],[ref]],Crossref!U:U,Crossref!E:E,_xlfn.XLOOKUP(Table1[[#This Row],[ref_short]],Crossref!AO:AO,Crossref!E:E)))</f>
        <v>10.1016/j.rvsc.2014.04.009</v>
      </c>
      <c r="AC483" t="str">
        <f>IF(ISBLANK(Table1[[#This Row],[ref_short]]),NA(),_xlfn.XLOOKUP(Table1[[#This Row],[new_ref]],Crossref!E:E,Crossref!AO:AO,Table1[[#This Row],[ref_short]]))</f>
        <v>Álvarez et al., 2014</v>
      </c>
      <c r="AD483" t="b">
        <f>NOT(IFERROR(Table1[[#This Row],[ref_short]]=Table1[[#This Row],[new_ref_short]],FALSE))</f>
        <v>1</v>
      </c>
    </row>
    <row r="484" spans="1:30" x14ac:dyDescent="0.3">
      <c r="A484" t="s">
        <v>7</v>
      </c>
      <c r="B484" t="s">
        <v>48</v>
      </c>
      <c r="G484" t="s">
        <v>254</v>
      </c>
      <c r="H484" t="s">
        <v>264</v>
      </c>
      <c r="J484" t="s">
        <v>368</v>
      </c>
      <c r="R484">
        <v>5.2999999999999998E-4</v>
      </c>
      <c r="W484" t="s">
        <v>643</v>
      </c>
      <c r="X484" t="s">
        <v>779</v>
      </c>
      <c r="Y484">
        <v>2014</v>
      </c>
      <c r="Z484" t="s">
        <v>894</v>
      </c>
      <c r="AA484" t="s">
        <v>986</v>
      </c>
      <c r="AB484" t="str">
        <f>IF(ISBLANK(Table1[[#This Row],[ref]]),NA(),_xlfn.XLOOKUP(Table1[[#This Row],[ref]],Crossref!U:U,Crossref!E:E,_xlfn.XLOOKUP(Table1[[#This Row],[ref_short]],Crossref!AO:AO,Crossref!E:E)))</f>
        <v>10.1016/j.rvsc.2014.04.009</v>
      </c>
      <c r="AC484" t="str">
        <f>IF(ISBLANK(Table1[[#This Row],[ref_short]]),NA(),_xlfn.XLOOKUP(Table1[[#This Row],[new_ref]],Crossref!E:E,Crossref!AO:AO,Table1[[#This Row],[ref_short]]))</f>
        <v>Álvarez et al., 2014</v>
      </c>
      <c r="AD484" t="b">
        <f>NOT(IFERROR(Table1[[#This Row],[ref_short]]=Table1[[#This Row],[new_ref_short]],FALSE))</f>
        <v>1</v>
      </c>
    </row>
    <row r="485" spans="1:30" x14ac:dyDescent="0.3">
      <c r="A485" t="s">
        <v>7</v>
      </c>
      <c r="B485" t="s">
        <v>48</v>
      </c>
      <c r="G485" t="s">
        <v>254</v>
      </c>
      <c r="H485" t="s">
        <v>264</v>
      </c>
      <c r="J485" t="s">
        <v>368</v>
      </c>
      <c r="R485">
        <v>7.2000000000000002E-5</v>
      </c>
      <c r="W485" t="s">
        <v>643</v>
      </c>
      <c r="X485" t="s">
        <v>779</v>
      </c>
      <c r="Y485">
        <v>2014</v>
      </c>
      <c r="Z485" t="s">
        <v>894</v>
      </c>
      <c r="AA485" t="s">
        <v>986</v>
      </c>
      <c r="AB485" t="str">
        <f>IF(ISBLANK(Table1[[#This Row],[ref]]),NA(),_xlfn.XLOOKUP(Table1[[#This Row],[ref]],Crossref!U:U,Crossref!E:E,_xlfn.XLOOKUP(Table1[[#This Row],[ref_short]],Crossref!AO:AO,Crossref!E:E)))</f>
        <v>10.1016/j.rvsc.2014.04.009</v>
      </c>
      <c r="AC485" t="str">
        <f>IF(ISBLANK(Table1[[#This Row],[ref_short]]),NA(),_xlfn.XLOOKUP(Table1[[#This Row],[new_ref]],Crossref!E:E,Crossref!AO:AO,Table1[[#This Row],[ref_short]]))</f>
        <v>Álvarez et al., 2014</v>
      </c>
      <c r="AD485" t="b">
        <f>NOT(IFERROR(Table1[[#This Row],[ref_short]]=Table1[[#This Row],[new_ref_short]],FALSE))</f>
        <v>1</v>
      </c>
    </row>
    <row r="486" spans="1:30" x14ac:dyDescent="0.3">
      <c r="A486" t="s">
        <v>7</v>
      </c>
      <c r="B486" t="s">
        <v>48</v>
      </c>
      <c r="G486" t="s">
        <v>254</v>
      </c>
      <c r="H486" t="s">
        <v>264</v>
      </c>
      <c r="J486" t="s">
        <v>368</v>
      </c>
      <c r="R486">
        <v>0.01</v>
      </c>
      <c r="W486" t="s">
        <v>643</v>
      </c>
      <c r="X486" t="s">
        <v>779</v>
      </c>
      <c r="Y486">
        <v>2014</v>
      </c>
      <c r="Z486" t="s">
        <v>894</v>
      </c>
      <c r="AA486" t="s">
        <v>986</v>
      </c>
      <c r="AB486" t="str">
        <f>IF(ISBLANK(Table1[[#This Row],[ref]]),NA(),_xlfn.XLOOKUP(Table1[[#This Row],[ref]],Crossref!U:U,Crossref!E:E,_xlfn.XLOOKUP(Table1[[#This Row],[ref_short]],Crossref!AO:AO,Crossref!E:E)))</f>
        <v>10.1016/j.rvsc.2014.04.009</v>
      </c>
      <c r="AC486" t="str">
        <f>IF(ISBLANK(Table1[[#This Row],[ref_short]]),NA(),_xlfn.XLOOKUP(Table1[[#This Row],[new_ref]],Crossref!E:E,Crossref!AO:AO,Table1[[#This Row],[ref_short]]))</f>
        <v>Álvarez et al., 2014</v>
      </c>
      <c r="AD486" t="b">
        <f>NOT(IFERROR(Table1[[#This Row],[ref_short]]=Table1[[#This Row],[new_ref_short]],FALSE))</f>
        <v>1</v>
      </c>
    </row>
    <row r="487" spans="1:30" x14ac:dyDescent="0.3">
      <c r="A487" t="s">
        <v>7</v>
      </c>
      <c r="B487" t="s">
        <v>49</v>
      </c>
      <c r="G487" t="s">
        <v>254</v>
      </c>
      <c r="H487" t="s">
        <v>264</v>
      </c>
      <c r="J487" t="s">
        <v>368</v>
      </c>
      <c r="R487">
        <v>2.23</v>
      </c>
      <c r="S487">
        <v>-3.4</v>
      </c>
      <c r="T487">
        <v>7.9</v>
      </c>
      <c r="W487" t="s">
        <v>643</v>
      </c>
      <c r="X487" t="s">
        <v>779</v>
      </c>
      <c r="Y487">
        <v>2014</v>
      </c>
      <c r="Z487" t="s">
        <v>894</v>
      </c>
      <c r="AA487" t="s">
        <v>986</v>
      </c>
      <c r="AB487" t="str">
        <f>IF(ISBLANK(Table1[[#This Row],[ref]]),NA(),_xlfn.XLOOKUP(Table1[[#This Row],[ref]],Crossref!U:U,Crossref!E:E,_xlfn.XLOOKUP(Table1[[#This Row],[ref_short]],Crossref!AO:AO,Crossref!E:E)))</f>
        <v>10.1016/j.rvsc.2014.04.009</v>
      </c>
      <c r="AC487" t="str">
        <f>IF(ISBLANK(Table1[[#This Row],[ref_short]]),NA(),_xlfn.XLOOKUP(Table1[[#This Row],[new_ref]],Crossref!E:E,Crossref!AO:AO,Table1[[#This Row],[ref_short]]))</f>
        <v>Álvarez et al., 2014</v>
      </c>
      <c r="AD487" t="b">
        <f>NOT(IFERROR(Table1[[#This Row],[ref_short]]=Table1[[#This Row],[new_ref_short]],FALSE))</f>
        <v>1</v>
      </c>
    </row>
    <row r="488" spans="1:30" x14ac:dyDescent="0.3">
      <c r="A488" t="s">
        <v>7</v>
      </c>
      <c r="B488" t="s">
        <v>49</v>
      </c>
      <c r="G488" t="s">
        <v>254</v>
      </c>
      <c r="H488" t="s">
        <v>264</v>
      </c>
      <c r="J488" t="s">
        <v>368</v>
      </c>
      <c r="R488">
        <v>5.2</v>
      </c>
      <c r="W488" t="s">
        <v>643</v>
      </c>
      <c r="X488" t="s">
        <v>779</v>
      </c>
      <c r="Y488">
        <v>2014</v>
      </c>
      <c r="Z488" t="s">
        <v>894</v>
      </c>
      <c r="AA488" t="s">
        <v>986</v>
      </c>
      <c r="AB488" t="str">
        <f>IF(ISBLANK(Table1[[#This Row],[ref]]),NA(),_xlfn.XLOOKUP(Table1[[#This Row],[ref]],Crossref!U:U,Crossref!E:E,_xlfn.XLOOKUP(Table1[[#This Row],[ref_short]],Crossref!AO:AO,Crossref!E:E)))</f>
        <v>10.1016/j.rvsc.2014.04.009</v>
      </c>
      <c r="AC488" t="str">
        <f>IF(ISBLANK(Table1[[#This Row],[ref_short]]),NA(),_xlfn.XLOOKUP(Table1[[#This Row],[new_ref]],Crossref!E:E,Crossref!AO:AO,Table1[[#This Row],[ref_short]]))</f>
        <v>Álvarez et al., 2014</v>
      </c>
      <c r="AD488" t="b">
        <f>NOT(IFERROR(Table1[[#This Row],[ref_short]]=Table1[[#This Row],[new_ref_short]],FALSE))</f>
        <v>1</v>
      </c>
    </row>
    <row r="489" spans="1:30" x14ac:dyDescent="0.3">
      <c r="A489" t="s">
        <v>7</v>
      </c>
      <c r="B489" t="s">
        <v>49</v>
      </c>
      <c r="G489" t="s">
        <v>254</v>
      </c>
      <c r="H489" t="s">
        <v>264</v>
      </c>
      <c r="J489" t="s">
        <v>368</v>
      </c>
      <c r="R489">
        <v>2.2999999999999998</v>
      </c>
      <c r="S489">
        <v>1.5</v>
      </c>
      <c r="T489">
        <v>3.6</v>
      </c>
      <c r="W489" t="s">
        <v>643</v>
      </c>
      <c r="X489" t="s">
        <v>779</v>
      </c>
      <c r="Y489">
        <v>2014</v>
      </c>
      <c r="Z489" t="s">
        <v>894</v>
      </c>
      <c r="AA489" t="s">
        <v>986</v>
      </c>
      <c r="AB489" t="str">
        <f>IF(ISBLANK(Table1[[#This Row],[ref]]),NA(),_xlfn.XLOOKUP(Table1[[#This Row],[ref]],Crossref!U:U,Crossref!E:E,_xlfn.XLOOKUP(Table1[[#This Row],[ref_short]],Crossref!AO:AO,Crossref!E:E)))</f>
        <v>10.1016/j.rvsc.2014.04.009</v>
      </c>
      <c r="AC489" t="str">
        <f>IF(ISBLANK(Table1[[#This Row],[ref_short]]),NA(),_xlfn.XLOOKUP(Table1[[#This Row],[new_ref]],Crossref!E:E,Crossref!AO:AO,Table1[[#This Row],[ref_short]]))</f>
        <v>Álvarez et al., 2014</v>
      </c>
      <c r="AD489" t="b">
        <f>NOT(IFERROR(Table1[[#This Row],[ref_short]]=Table1[[#This Row],[new_ref_short]],FALSE))</f>
        <v>1</v>
      </c>
    </row>
    <row r="490" spans="1:30" x14ac:dyDescent="0.3">
      <c r="A490" t="s">
        <v>7</v>
      </c>
      <c r="B490" t="s">
        <v>49</v>
      </c>
      <c r="G490" t="s">
        <v>254</v>
      </c>
      <c r="H490" t="s">
        <v>264</v>
      </c>
      <c r="J490" t="s">
        <v>368</v>
      </c>
      <c r="R490">
        <v>2.76</v>
      </c>
      <c r="W490" t="s">
        <v>643</v>
      </c>
      <c r="X490" t="s">
        <v>779</v>
      </c>
      <c r="Y490">
        <v>2014</v>
      </c>
      <c r="Z490" t="s">
        <v>894</v>
      </c>
      <c r="AA490" t="s">
        <v>986</v>
      </c>
      <c r="AB490" t="str">
        <f>IF(ISBLANK(Table1[[#This Row],[ref]]),NA(),_xlfn.XLOOKUP(Table1[[#This Row],[ref]],Crossref!U:U,Crossref!E:E,_xlfn.XLOOKUP(Table1[[#This Row],[ref_short]],Crossref!AO:AO,Crossref!E:E)))</f>
        <v>10.1016/j.rvsc.2014.04.009</v>
      </c>
      <c r="AC490" t="str">
        <f>IF(ISBLANK(Table1[[#This Row],[ref_short]]),NA(),_xlfn.XLOOKUP(Table1[[#This Row],[new_ref]],Crossref!E:E,Crossref!AO:AO,Table1[[#This Row],[ref_short]]))</f>
        <v>Álvarez et al., 2014</v>
      </c>
      <c r="AD490" t="b">
        <f>NOT(IFERROR(Table1[[#This Row],[ref_short]]=Table1[[#This Row],[new_ref_short]],FALSE))</f>
        <v>1</v>
      </c>
    </row>
    <row r="491" spans="1:30" x14ac:dyDescent="0.3">
      <c r="A491" t="s">
        <v>8</v>
      </c>
      <c r="G491" t="s">
        <v>254</v>
      </c>
      <c r="H491" t="s">
        <v>264</v>
      </c>
      <c r="J491" t="s">
        <v>368</v>
      </c>
      <c r="R491">
        <v>1.5</v>
      </c>
      <c r="S491">
        <v>0.26</v>
      </c>
      <c r="T491">
        <v>4.9000000000000004</v>
      </c>
      <c r="W491" t="s">
        <v>643</v>
      </c>
      <c r="X491" t="s">
        <v>779</v>
      </c>
      <c r="Y491">
        <v>2014</v>
      </c>
      <c r="Z491" t="s">
        <v>894</v>
      </c>
      <c r="AA491" t="s">
        <v>986</v>
      </c>
      <c r="AB491" t="str">
        <f>IF(ISBLANK(Table1[[#This Row],[ref]]),NA(),_xlfn.XLOOKUP(Table1[[#This Row],[ref]],Crossref!U:U,Crossref!E:E,_xlfn.XLOOKUP(Table1[[#This Row],[ref_short]],Crossref!AO:AO,Crossref!E:E)))</f>
        <v>10.1016/j.rvsc.2014.04.009</v>
      </c>
      <c r="AC491" t="str">
        <f>IF(ISBLANK(Table1[[#This Row],[ref_short]]),NA(),_xlfn.XLOOKUP(Table1[[#This Row],[new_ref]],Crossref!E:E,Crossref!AO:AO,Table1[[#This Row],[ref_short]]))</f>
        <v>Álvarez et al., 2014</v>
      </c>
      <c r="AD491" t="b">
        <f>NOT(IFERROR(Table1[[#This Row],[ref_short]]=Table1[[#This Row],[new_ref_short]],FALSE))</f>
        <v>1</v>
      </c>
    </row>
    <row r="492" spans="1:30" x14ac:dyDescent="0.3">
      <c r="A492" t="s">
        <v>8</v>
      </c>
      <c r="G492" t="s">
        <v>254</v>
      </c>
      <c r="H492" t="s">
        <v>264</v>
      </c>
      <c r="J492" t="s">
        <v>368</v>
      </c>
      <c r="R492">
        <v>4.9000000000000004</v>
      </c>
      <c r="S492">
        <v>0.99</v>
      </c>
      <c r="T492">
        <v>14</v>
      </c>
      <c r="W492" t="s">
        <v>643</v>
      </c>
      <c r="X492" t="s">
        <v>779</v>
      </c>
      <c r="Y492">
        <v>2014</v>
      </c>
      <c r="Z492" t="s">
        <v>894</v>
      </c>
      <c r="AA492" t="s">
        <v>986</v>
      </c>
      <c r="AB492" t="str">
        <f>IF(ISBLANK(Table1[[#This Row],[ref]]),NA(),_xlfn.XLOOKUP(Table1[[#This Row],[ref]],Crossref!U:U,Crossref!E:E,_xlfn.XLOOKUP(Table1[[#This Row],[ref_short]],Crossref!AO:AO,Crossref!E:E)))</f>
        <v>10.1016/j.rvsc.2014.04.009</v>
      </c>
      <c r="AC492" t="str">
        <f>IF(ISBLANK(Table1[[#This Row],[ref_short]]),NA(),_xlfn.XLOOKUP(Table1[[#This Row],[new_ref]],Crossref!E:E,Crossref!AO:AO,Table1[[#This Row],[ref_short]]))</f>
        <v>Álvarez et al., 2014</v>
      </c>
      <c r="AD492" t="b">
        <f>NOT(IFERROR(Table1[[#This Row],[ref_short]]=Table1[[#This Row],[new_ref_short]],FALSE))</f>
        <v>1</v>
      </c>
    </row>
    <row r="493" spans="1:30" x14ac:dyDescent="0.3">
      <c r="A493" t="s">
        <v>8</v>
      </c>
      <c r="G493" t="s">
        <v>254</v>
      </c>
      <c r="H493" t="s">
        <v>264</v>
      </c>
      <c r="J493" t="s">
        <v>368</v>
      </c>
      <c r="R493">
        <v>0.52</v>
      </c>
      <c r="S493">
        <v>0.1</v>
      </c>
      <c r="T493">
        <v>1.6</v>
      </c>
      <c r="W493" t="s">
        <v>643</v>
      </c>
      <c r="X493" t="s">
        <v>779</v>
      </c>
      <c r="Y493">
        <v>2014</v>
      </c>
      <c r="Z493" t="s">
        <v>894</v>
      </c>
      <c r="AA493" t="s">
        <v>986</v>
      </c>
      <c r="AB493" t="str">
        <f>IF(ISBLANK(Table1[[#This Row],[ref]]),NA(),_xlfn.XLOOKUP(Table1[[#This Row],[ref]],Crossref!U:U,Crossref!E:E,_xlfn.XLOOKUP(Table1[[#This Row],[ref_short]],Crossref!AO:AO,Crossref!E:E)))</f>
        <v>10.1016/j.rvsc.2014.04.009</v>
      </c>
      <c r="AC493" t="str">
        <f>IF(ISBLANK(Table1[[#This Row],[ref_short]]),NA(),_xlfn.XLOOKUP(Table1[[#This Row],[new_ref]],Crossref!E:E,Crossref!AO:AO,Table1[[#This Row],[ref_short]]))</f>
        <v>Álvarez et al., 2014</v>
      </c>
      <c r="AD493" t="b">
        <f>NOT(IFERROR(Table1[[#This Row],[ref_short]]=Table1[[#This Row],[new_ref_short]],FALSE))</f>
        <v>1</v>
      </c>
    </row>
    <row r="494" spans="1:30" x14ac:dyDescent="0.3">
      <c r="A494" t="s">
        <v>8</v>
      </c>
      <c r="G494" t="s">
        <v>254</v>
      </c>
      <c r="H494" t="s">
        <v>264</v>
      </c>
      <c r="J494" t="s">
        <v>368</v>
      </c>
      <c r="R494">
        <v>3.6</v>
      </c>
      <c r="S494">
        <v>0.73</v>
      </c>
      <c r="T494">
        <v>8.85</v>
      </c>
      <c r="W494" t="s">
        <v>643</v>
      </c>
      <c r="X494" t="s">
        <v>779</v>
      </c>
      <c r="Y494">
        <v>2014</v>
      </c>
      <c r="Z494" t="s">
        <v>894</v>
      </c>
      <c r="AA494" t="s">
        <v>986</v>
      </c>
      <c r="AB494" t="str">
        <f>IF(ISBLANK(Table1[[#This Row],[ref]]),NA(),_xlfn.XLOOKUP(Table1[[#This Row],[ref]],Crossref!U:U,Crossref!E:E,_xlfn.XLOOKUP(Table1[[#This Row],[ref_short]],Crossref!AO:AO,Crossref!E:E)))</f>
        <v>10.1016/j.rvsc.2014.04.009</v>
      </c>
      <c r="AC494" t="str">
        <f>IF(ISBLANK(Table1[[#This Row],[ref_short]]),NA(),_xlfn.XLOOKUP(Table1[[#This Row],[new_ref]],Crossref!E:E,Crossref!AO:AO,Table1[[#This Row],[ref_short]]))</f>
        <v>Álvarez et al., 2014</v>
      </c>
      <c r="AD494" t="b">
        <f>NOT(IFERROR(Table1[[#This Row],[ref_short]]=Table1[[#This Row],[new_ref_short]],FALSE))</f>
        <v>1</v>
      </c>
    </row>
    <row r="495" spans="1:30" x14ac:dyDescent="0.3">
      <c r="A495" t="s">
        <v>8</v>
      </c>
      <c r="G495" t="s">
        <v>254</v>
      </c>
      <c r="H495" t="s">
        <v>264</v>
      </c>
      <c r="J495" t="s">
        <v>368</v>
      </c>
      <c r="R495">
        <v>1.02</v>
      </c>
      <c r="W495" t="s">
        <v>643</v>
      </c>
      <c r="X495" t="s">
        <v>779</v>
      </c>
      <c r="Y495">
        <v>2014</v>
      </c>
      <c r="Z495" t="s">
        <v>894</v>
      </c>
      <c r="AA495" t="s">
        <v>986</v>
      </c>
      <c r="AB495" t="str">
        <f>IF(ISBLANK(Table1[[#This Row],[ref]]),NA(),_xlfn.XLOOKUP(Table1[[#This Row],[ref]],Crossref!U:U,Crossref!E:E,_xlfn.XLOOKUP(Table1[[#This Row],[ref_short]],Crossref!AO:AO,Crossref!E:E)))</f>
        <v>10.1016/j.rvsc.2014.04.009</v>
      </c>
      <c r="AC495" t="str">
        <f>IF(ISBLANK(Table1[[#This Row],[ref_short]]),NA(),_xlfn.XLOOKUP(Table1[[#This Row],[new_ref]],Crossref!E:E,Crossref!AO:AO,Table1[[#This Row],[ref_short]]))</f>
        <v>Álvarez et al., 2014</v>
      </c>
      <c r="AD495" t="b">
        <f>NOT(IFERROR(Table1[[#This Row],[ref_short]]=Table1[[#This Row],[new_ref_short]],FALSE))</f>
        <v>1</v>
      </c>
    </row>
    <row r="496" spans="1:30" x14ac:dyDescent="0.3">
      <c r="A496" t="s">
        <v>8</v>
      </c>
      <c r="G496" t="s">
        <v>254</v>
      </c>
      <c r="H496" t="s">
        <v>264</v>
      </c>
      <c r="J496" t="s">
        <v>368</v>
      </c>
      <c r="R496">
        <v>1.1100000000000001</v>
      </c>
      <c r="W496" t="s">
        <v>643</v>
      </c>
      <c r="X496" t="s">
        <v>779</v>
      </c>
      <c r="Y496">
        <v>2014</v>
      </c>
      <c r="Z496" t="s">
        <v>894</v>
      </c>
      <c r="AA496" t="s">
        <v>986</v>
      </c>
      <c r="AB496" t="str">
        <f>IF(ISBLANK(Table1[[#This Row],[ref]]),NA(),_xlfn.XLOOKUP(Table1[[#This Row],[ref]],Crossref!U:U,Crossref!E:E,_xlfn.XLOOKUP(Table1[[#This Row],[ref_short]],Crossref!AO:AO,Crossref!E:E)))</f>
        <v>10.1016/j.rvsc.2014.04.009</v>
      </c>
      <c r="AC496" t="str">
        <f>IF(ISBLANK(Table1[[#This Row],[ref_short]]),NA(),_xlfn.XLOOKUP(Table1[[#This Row],[new_ref]],Crossref!E:E,Crossref!AO:AO,Table1[[#This Row],[ref_short]]))</f>
        <v>Álvarez et al., 2014</v>
      </c>
      <c r="AD496" t="b">
        <f>NOT(IFERROR(Table1[[#This Row],[ref_short]]=Table1[[#This Row],[new_ref_short]],FALSE))</f>
        <v>1</v>
      </c>
    </row>
    <row r="497" spans="1:30" x14ac:dyDescent="0.3">
      <c r="A497" t="s">
        <v>8</v>
      </c>
      <c r="B497" t="s">
        <v>49</v>
      </c>
      <c r="G497" t="s">
        <v>254</v>
      </c>
      <c r="H497" t="s">
        <v>264</v>
      </c>
      <c r="J497" t="s">
        <v>368</v>
      </c>
      <c r="L497" t="s">
        <v>398</v>
      </c>
      <c r="R497">
        <v>4.13</v>
      </c>
      <c r="W497" t="s">
        <v>643</v>
      </c>
      <c r="X497" t="s">
        <v>779</v>
      </c>
      <c r="Y497">
        <v>2014</v>
      </c>
      <c r="Z497" t="s">
        <v>894</v>
      </c>
      <c r="AA497" t="s">
        <v>986</v>
      </c>
      <c r="AB497" t="str">
        <f>IF(ISBLANK(Table1[[#This Row],[ref]]),NA(),_xlfn.XLOOKUP(Table1[[#This Row],[ref]],Crossref!U:U,Crossref!E:E,_xlfn.XLOOKUP(Table1[[#This Row],[ref_short]],Crossref!AO:AO,Crossref!E:E)))</f>
        <v>10.1016/j.rvsc.2014.04.009</v>
      </c>
      <c r="AC497" t="str">
        <f>IF(ISBLANK(Table1[[#This Row],[ref_short]]),NA(),_xlfn.XLOOKUP(Table1[[#This Row],[new_ref]],Crossref!E:E,Crossref!AO:AO,Table1[[#This Row],[ref_short]]))</f>
        <v>Álvarez et al., 2014</v>
      </c>
      <c r="AD497" t="b">
        <f>NOT(IFERROR(Table1[[#This Row],[ref_short]]=Table1[[#This Row],[new_ref_short]],FALSE))</f>
        <v>1</v>
      </c>
    </row>
    <row r="498" spans="1:30" x14ac:dyDescent="0.3">
      <c r="A498" t="s">
        <v>8</v>
      </c>
      <c r="B498" t="s">
        <v>49</v>
      </c>
      <c r="G498" t="s">
        <v>254</v>
      </c>
      <c r="H498" t="s">
        <v>264</v>
      </c>
      <c r="J498" t="s">
        <v>368</v>
      </c>
      <c r="L498" t="s">
        <v>399</v>
      </c>
      <c r="R498">
        <v>0.02</v>
      </c>
      <c r="W498" t="s">
        <v>643</v>
      </c>
      <c r="X498" t="s">
        <v>779</v>
      </c>
      <c r="Y498">
        <v>2014</v>
      </c>
      <c r="Z498" t="s">
        <v>894</v>
      </c>
      <c r="AA498" t="s">
        <v>986</v>
      </c>
      <c r="AB498" t="str">
        <f>IF(ISBLANK(Table1[[#This Row],[ref]]),NA(),_xlfn.XLOOKUP(Table1[[#This Row],[ref]],Crossref!U:U,Crossref!E:E,_xlfn.XLOOKUP(Table1[[#This Row],[ref_short]],Crossref!AO:AO,Crossref!E:E)))</f>
        <v>10.1016/j.rvsc.2014.04.009</v>
      </c>
      <c r="AC498" t="str">
        <f>IF(ISBLANK(Table1[[#This Row],[ref_short]]),NA(),_xlfn.XLOOKUP(Table1[[#This Row],[new_ref]],Crossref!E:E,Crossref!AO:AO,Table1[[#This Row],[ref_short]]))</f>
        <v>Álvarez et al., 2014</v>
      </c>
      <c r="AD498" t="b">
        <f>NOT(IFERROR(Table1[[#This Row],[ref_short]]=Table1[[#This Row],[new_ref_short]],FALSE))</f>
        <v>1</v>
      </c>
    </row>
    <row r="499" spans="1:30" x14ac:dyDescent="0.3">
      <c r="A499" t="s">
        <v>7</v>
      </c>
      <c r="G499" t="s">
        <v>253</v>
      </c>
      <c r="H499" t="s">
        <v>264</v>
      </c>
      <c r="J499" t="s">
        <v>368</v>
      </c>
      <c r="R499">
        <v>1.0000000000000001E-5</v>
      </c>
      <c r="U499" t="s">
        <v>617</v>
      </c>
      <c r="V499" t="s">
        <v>620</v>
      </c>
      <c r="W499" t="s">
        <v>644</v>
      </c>
      <c r="X499" t="s">
        <v>780</v>
      </c>
      <c r="Y499">
        <v>2014</v>
      </c>
      <c r="Z499" t="s">
        <v>895</v>
      </c>
      <c r="AA499" t="s">
        <v>986</v>
      </c>
      <c r="AB499" t="str">
        <f>IF(ISBLANK(Table1[[#This Row],[ref]]),NA(),_xlfn.XLOOKUP(Table1[[#This Row],[ref]],Crossref!U:U,Crossref!E:E,_xlfn.XLOOKUP(Table1[[#This Row],[ref_short]],Crossref!AO:AO,Crossref!E:E)))</f>
        <v>10.1098/rspb.2014.0248</v>
      </c>
      <c r="AC499" t="str">
        <f>IF(ISBLANK(Table1[[#This Row],[ref_short]]),NA(),_xlfn.XLOOKUP(Table1[[#This Row],[new_ref]],Crossref!E:E,Crossref!AO:AO,Table1[[#This Row],[ref_short]]))</f>
        <v>O'Hare et al., 2014</v>
      </c>
      <c r="AD499" t="b">
        <f>NOT(IFERROR(Table1[[#This Row],[ref_short]]=Table1[[#This Row],[new_ref_short]],FALSE))</f>
        <v>0</v>
      </c>
    </row>
    <row r="500" spans="1:30" x14ac:dyDescent="0.3">
      <c r="A500" t="s">
        <v>7</v>
      </c>
      <c r="G500" t="s">
        <v>253</v>
      </c>
      <c r="H500" t="s">
        <v>264</v>
      </c>
      <c r="J500" t="s">
        <v>368</v>
      </c>
      <c r="R500">
        <v>0.01</v>
      </c>
      <c r="U500" t="s">
        <v>617</v>
      </c>
      <c r="V500" t="s">
        <v>620</v>
      </c>
      <c r="W500" t="s">
        <v>644</v>
      </c>
      <c r="X500" t="s">
        <v>780</v>
      </c>
      <c r="Y500">
        <v>2014</v>
      </c>
      <c r="Z500" t="s">
        <v>895</v>
      </c>
      <c r="AA500" t="s">
        <v>986</v>
      </c>
      <c r="AB500" t="str">
        <f>IF(ISBLANK(Table1[[#This Row],[ref]]),NA(),_xlfn.XLOOKUP(Table1[[#This Row],[ref]],Crossref!U:U,Crossref!E:E,_xlfn.XLOOKUP(Table1[[#This Row],[ref_short]],Crossref!AO:AO,Crossref!E:E)))</f>
        <v>10.1098/rspb.2014.0248</v>
      </c>
      <c r="AC500" t="str">
        <f>IF(ISBLANK(Table1[[#This Row],[ref_short]]),NA(),_xlfn.XLOOKUP(Table1[[#This Row],[new_ref]],Crossref!E:E,Crossref!AO:AO,Table1[[#This Row],[ref_short]]))</f>
        <v>O'Hare et al., 2014</v>
      </c>
      <c r="AD500" t="b">
        <f>NOT(IFERROR(Table1[[#This Row],[ref_short]]=Table1[[#This Row],[new_ref_short]],FALSE))</f>
        <v>0</v>
      </c>
    </row>
    <row r="501" spans="1:30" x14ac:dyDescent="0.3">
      <c r="A501" t="s">
        <v>8</v>
      </c>
      <c r="C501" t="s">
        <v>207</v>
      </c>
      <c r="G501" t="s">
        <v>254</v>
      </c>
      <c r="H501" t="s">
        <v>264</v>
      </c>
      <c r="J501" t="s">
        <v>368</v>
      </c>
      <c r="R501">
        <v>1.3</v>
      </c>
      <c r="U501" t="s">
        <v>617</v>
      </c>
      <c r="V501" t="s">
        <v>620</v>
      </c>
      <c r="W501" t="s">
        <v>644</v>
      </c>
      <c r="X501" t="s">
        <v>780</v>
      </c>
      <c r="Y501">
        <v>2014</v>
      </c>
      <c r="Z501" t="s">
        <v>895</v>
      </c>
      <c r="AA501" t="s">
        <v>986</v>
      </c>
      <c r="AB501" t="str">
        <f>IF(ISBLANK(Table1[[#This Row],[ref]]),NA(),_xlfn.XLOOKUP(Table1[[#This Row],[ref]],Crossref!U:U,Crossref!E:E,_xlfn.XLOOKUP(Table1[[#This Row],[ref_short]],Crossref!AO:AO,Crossref!E:E)))</f>
        <v>10.1098/rspb.2014.0248</v>
      </c>
      <c r="AC501" t="str">
        <f>IF(ISBLANK(Table1[[#This Row],[ref_short]]),NA(),_xlfn.XLOOKUP(Table1[[#This Row],[new_ref]],Crossref!E:E,Crossref!AO:AO,Table1[[#This Row],[ref_short]]))</f>
        <v>O'Hare et al., 2014</v>
      </c>
      <c r="AD501" t="b">
        <f>NOT(IFERROR(Table1[[#This Row],[ref_short]]=Table1[[#This Row],[new_ref_short]],FALSE))</f>
        <v>0</v>
      </c>
    </row>
    <row r="502" spans="1:30" x14ac:dyDescent="0.3">
      <c r="A502" t="s">
        <v>8</v>
      </c>
      <c r="C502" t="s">
        <v>207</v>
      </c>
      <c r="G502" t="s">
        <v>254</v>
      </c>
      <c r="H502" t="s">
        <v>264</v>
      </c>
      <c r="J502" t="s">
        <v>368</v>
      </c>
      <c r="R502">
        <v>1.9</v>
      </c>
      <c r="U502" t="s">
        <v>617</v>
      </c>
      <c r="V502" t="s">
        <v>620</v>
      </c>
      <c r="W502" t="s">
        <v>644</v>
      </c>
      <c r="X502" t="s">
        <v>780</v>
      </c>
      <c r="Y502">
        <v>2014</v>
      </c>
      <c r="Z502" t="s">
        <v>895</v>
      </c>
      <c r="AA502" t="s">
        <v>986</v>
      </c>
      <c r="AB502" t="str">
        <f>IF(ISBLANK(Table1[[#This Row],[ref]]),NA(),_xlfn.XLOOKUP(Table1[[#This Row],[ref]],Crossref!U:U,Crossref!E:E,_xlfn.XLOOKUP(Table1[[#This Row],[ref_short]],Crossref!AO:AO,Crossref!E:E)))</f>
        <v>10.1098/rspb.2014.0248</v>
      </c>
      <c r="AC502" t="str">
        <f>IF(ISBLANK(Table1[[#This Row],[ref_short]]),NA(),_xlfn.XLOOKUP(Table1[[#This Row],[new_ref]],Crossref!E:E,Crossref!AO:AO,Table1[[#This Row],[ref_short]]))</f>
        <v>O'Hare et al., 2014</v>
      </c>
      <c r="AD502" t="b">
        <f>NOT(IFERROR(Table1[[#This Row],[ref_short]]=Table1[[#This Row],[new_ref_short]],FALSE))</f>
        <v>0</v>
      </c>
    </row>
    <row r="503" spans="1:30" x14ac:dyDescent="0.3">
      <c r="A503" t="s">
        <v>8</v>
      </c>
      <c r="C503" t="s">
        <v>208</v>
      </c>
      <c r="G503" t="s">
        <v>254</v>
      </c>
      <c r="H503" t="s">
        <v>264</v>
      </c>
      <c r="J503" t="s">
        <v>368</v>
      </c>
      <c r="R503">
        <v>0.6</v>
      </c>
      <c r="U503" t="s">
        <v>617</v>
      </c>
      <c r="V503" t="s">
        <v>620</v>
      </c>
      <c r="W503" t="s">
        <v>644</v>
      </c>
      <c r="X503" t="s">
        <v>780</v>
      </c>
      <c r="Y503">
        <v>2014</v>
      </c>
      <c r="Z503" t="s">
        <v>895</v>
      </c>
      <c r="AA503" t="s">
        <v>986</v>
      </c>
      <c r="AB503" t="str">
        <f>IF(ISBLANK(Table1[[#This Row],[ref]]),NA(),_xlfn.XLOOKUP(Table1[[#This Row],[ref]],Crossref!U:U,Crossref!E:E,_xlfn.XLOOKUP(Table1[[#This Row],[ref_short]],Crossref!AO:AO,Crossref!E:E)))</f>
        <v>10.1098/rspb.2014.0248</v>
      </c>
      <c r="AC503" t="str">
        <f>IF(ISBLANK(Table1[[#This Row],[ref_short]]),NA(),_xlfn.XLOOKUP(Table1[[#This Row],[new_ref]],Crossref!E:E,Crossref!AO:AO,Table1[[#This Row],[ref_short]]))</f>
        <v>O'Hare et al., 2014</v>
      </c>
      <c r="AD503" t="b">
        <f>NOT(IFERROR(Table1[[#This Row],[ref_short]]=Table1[[#This Row],[new_ref_short]],FALSE))</f>
        <v>0</v>
      </c>
    </row>
    <row r="504" spans="1:30" x14ac:dyDescent="0.3">
      <c r="A504" t="s">
        <v>8</v>
      </c>
      <c r="C504" t="s">
        <v>208</v>
      </c>
      <c r="G504" t="s">
        <v>254</v>
      </c>
      <c r="H504" t="s">
        <v>264</v>
      </c>
      <c r="J504" t="s">
        <v>368</v>
      </c>
      <c r="R504">
        <v>1.4</v>
      </c>
      <c r="U504" t="s">
        <v>617</v>
      </c>
      <c r="V504" t="s">
        <v>620</v>
      </c>
      <c r="W504" t="s">
        <v>644</v>
      </c>
      <c r="X504" t="s">
        <v>780</v>
      </c>
      <c r="Y504">
        <v>2014</v>
      </c>
      <c r="Z504" t="s">
        <v>895</v>
      </c>
      <c r="AA504" t="s">
        <v>986</v>
      </c>
      <c r="AB504" t="str">
        <f>IF(ISBLANK(Table1[[#This Row],[ref]]),NA(),_xlfn.XLOOKUP(Table1[[#This Row],[ref]],Crossref!U:U,Crossref!E:E,_xlfn.XLOOKUP(Table1[[#This Row],[ref_short]],Crossref!AO:AO,Crossref!E:E)))</f>
        <v>10.1098/rspb.2014.0248</v>
      </c>
      <c r="AC504" t="str">
        <f>IF(ISBLANK(Table1[[#This Row],[ref_short]]),NA(),_xlfn.XLOOKUP(Table1[[#This Row],[new_ref]],Crossref!E:E,Crossref!AO:AO,Table1[[#This Row],[ref_short]]))</f>
        <v>O'Hare et al., 2014</v>
      </c>
      <c r="AD504" t="b">
        <f>NOT(IFERROR(Table1[[#This Row],[ref_short]]=Table1[[#This Row],[new_ref_short]],FALSE))</f>
        <v>0</v>
      </c>
    </row>
    <row r="505" spans="1:30" x14ac:dyDescent="0.3">
      <c r="A505" t="s">
        <v>7</v>
      </c>
      <c r="D505" t="s">
        <v>243</v>
      </c>
      <c r="G505" t="s">
        <v>253</v>
      </c>
      <c r="H505" t="s">
        <v>264</v>
      </c>
      <c r="J505" t="s">
        <v>368</v>
      </c>
      <c r="R505">
        <v>1.4E-2</v>
      </c>
      <c r="U505" t="s">
        <v>617</v>
      </c>
      <c r="W505" t="s">
        <v>645</v>
      </c>
      <c r="X505" t="s">
        <v>781</v>
      </c>
      <c r="Y505">
        <v>2018</v>
      </c>
      <c r="Z505" t="s">
        <v>896</v>
      </c>
      <c r="AA505" t="s">
        <v>986</v>
      </c>
      <c r="AB505" t="str">
        <f>IF(ISBLANK(Table1[[#This Row],[ref]]),NA(),_xlfn.XLOOKUP(Table1[[#This Row],[ref]],Crossref!U:U,Crossref!E:E,_xlfn.XLOOKUP(Table1[[#This Row],[ref_short]],Crossref!AO:AO,Crossref!E:E)))</f>
        <v>10.1016/j.epidem.2018.01.003</v>
      </c>
      <c r="AC505" t="str">
        <f>IF(ISBLANK(Table1[[#This Row],[ref_short]]),NA(),_xlfn.XLOOKUP(Table1[[#This Row],[new_ref]],Crossref!E:E,Crossref!AO:AO,Table1[[#This Row],[ref_short]]))</f>
        <v>Ciaravino et al., 2018</v>
      </c>
      <c r="AD505" t="b">
        <f>NOT(IFERROR(Table1[[#This Row],[ref_short]]=Table1[[#This Row],[new_ref_short]],FALSE))</f>
        <v>0</v>
      </c>
    </row>
    <row r="506" spans="1:30" x14ac:dyDescent="0.3">
      <c r="A506" t="s">
        <v>12</v>
      </c>
      <c r="B506" t="s">
        <v>50</v>
      </c>
      <c r="D506" t="s">
        <v>243</v>
      </c>
      <c r="G506" t="s">
        <v>253</v>
      </c>
      <c r="H506" t="s">
        <v>264</v>
      </c>
      <c r="J506" t="s">
        <v>368</v>
      </c>
      <c r="L506" t="s">
        <v>400</v>
      </c>
      <c r="R506">
        <v>0.23</v>
      </c>
      <c r="U506" t="s">
        <v>617</v>
      </c>
      <c r="W506" t="s">
        <v>645</v>
      </c>
      <c r="X506" t="s">
        <v>781</v>
      </c>
      <c r="Y506">
        <v>2018</v>
      </c>
      <c r="Z506" t="s">
        <v>896</v>
      </c>
      <c r="AA506" t="s">
        <v>986</v>
      </c>
      <c r="AB506" t="str">
        <f>IF(ISBLANK(Table1[[#This Row],[ref]]),NA(),_xlfn.XLOOKUP(Table1[[#This Row],[ref]],Crossref!U:U,Crossref!E:E,_xlfn.XLOOKUP(Table1[[#This Row],[ref_short]],Crossref!AO:AO,Crossref!E:E)))</f>
        <v>10.1016/j.epidem.2018.01.003</v>
      </c>
      <c r="AC506" t="str">
        <f>IF(ISBLANK(Table1[[#This Row],[ref_short]]),NA(),_xlfn.XLOOKUP(Table1[[#This Row],[new_ref]],Crossref!E:E,Crossref!AO:AO,Table1[[#This Row],[ref_short]]))</f>
        <v>Ciaravino et al., 2018</v>
      </c>
      <c r="AD506" t="b">
        <f>NOT(IFERROR(Table1[[#This Row],[ref_short]]=Table1[[#This Row],[new_ref_short]],FALSE))</f>
        <v>0</v>
      </c>
    </row>
    <row r="507" spans="1:30" x14ac:dyDescent="0.3">
      <c r="A507" t="s">
        <v>12</v>
      </c>
      <c r="B507" t="s">
        <v>50</v>
      </c>
      <c r="D507" t="s">
        <v>243</v>
      </c>
      <c r="G507" t="s">
        <v>253</v>
      </c>
      <c r="H507" t="s">
        <v>264</v>
      </c>
      <c r="J507" t="s">
        <v>368</v>
      </c>
      <c r="L507" t="s">
        <v>401</v>
      </c>
      <c r="R507">
        <v>0.82</v>
      </c>
      <c r="U507" t="s">
        <v>617</v>
      </c>
      <c r="W507" t="s">
        <v>645</v>
      </c>
      <c r="X507" t="s">
        <v>781</v>
      </c>
      <c r="Y507">
        <v>2018</v>
      </c>
      <c r="Z507" t="s">
        <v>896</v>
      </c>
      <c r="AA507" t="s">
        <v>986</v>
      </c>
      <c r="AB507" t="str">
        <f>IF(ISBLANK(Table1[[#This Row],[ref]]),NA(),_xlfn.XLOOKUP(Table1[[#This Row],[ref]],Crossref!U:U,Crossref!E:E,_xlfn.XLOOKUP(Table1[[#This Row],[ref_short]],Crossref!AO:AO,Crossref!E:E)))</f>
        <v>10.1016/j.epidem.2018.01.003</v>
      </c>
      <c r="AC507" t="str">
        <f>IF(ISBLANK(Table1[[#This Row],[ref_short]]),NA(),_xlfn.XLOOKUP(Table1[[#This Row],[new_ref]],Crossref!E:E,Crossref!AO:AO,Table1[[#This Row],[ref_short]]))</f>
        <v>Ciaravino et al., 2018</v>
      </c>
      <c r="AD507" t="b">
        <f>NOT(IFERROR(Table1[[#This Row],[ref_short]]=Table1[[#This Row],[new_ref_short]],FALSE))</f>
        <v>0</v>
      </c>
    </row>
    <row r="508" spans="1:30" x14ac:dyDescent="0.3">
      <c r="A508" t="s">
        <v>12</v>
      </c>
      <c r="B508" t="s">
        <v>50</v>
      </c>
      <c r="D508" t="s">
        <v>243</v>
      </c>
      <c r="G508" t="s">
        <v>253</v>
      </c>
      <c r="H508" t="s">
        <v>264</v>
      </c>
      <c r="J508" t="s">
        <v>368</v>
      </c>
      <c r="L508" t="s">
        <v>402</v>
      </c>
      <c r="R508">
        <v>2.0099999999999998</v>
      </c>
      <c r="U508" t="s">
        <v>617</v>
      </c>
      <c r="W508" t="s">
        <v>645</v>
      </c>
      <c r="X508" t="s">
        <v>781</v>
      </c>
      <c r="Y508">
        <v>2018</v>
      </c>
      <c r="Z508" t="s">
        <v>896</v>
      </c>
      <c r="AA508" t="s">
        <v>986</v>
      </c>
      <c r="AB508" t="str">
        <f>IF(ISBLANK(Table1[[#This Row],[ref]]),NA(),_xlfn.XLOOKUP(Table1[[#This Row],[ref]],Crossref!U:U,Crossref!E:E,_xlfn.XLOOKUP(Table1[[#This Row],[ref_short]],Crossref!AO:AO,Crossref!E:E)))</f>
        <v>10.1016/j.epidem.2018.01.003</v>
      </c>
      <c r="AC508" t="str">
        <f>IF(ISBLANK(Table1[[#This Row],[ref_short]]),NA(),_xlfn.XLOOKUP(Table1[[#This Row],[new_ref]],Crossref!E:E,Crossref!AO:AO,Table1[[#This Row],[ref_short]]))</f>
        <v>Ciaravino et al., 2018</v>
      </c>
      <c r="AD508" t="b">
        <f>NOT(IFERROR(Table1[[#This Row],[ref_short]]=Table1[[#This Row],[new_ref_short]],FALSE))</f>
        <v>0</v>
      </c>
    </row>
    <row r="509" spans="1:30" x14ac:dyDescent="0.3">
      <c r="A509" t="s">
        <v>12</v>
      </c>
      <c r="B509" t="s">
        <v>50</v>
      </c>
      <c r="D509" t="s">
        <v>243</v>
      </c>
      <c r="G509" t="s">
        <v>253</v>
      </c>
      <c r="H509" t="s">
        <v>264</v>
      </c>
      <c r="J509" t="s">
        <v>368</v>
      </c>
      <c r="L509" t="s">
        <v>403</v>
      </c>
      <c r="R509">
        <v>3.47</v>
      </c>
      <c r="U509" t="s">
        <v>617</v>
      </c>
      <c r="W509" t="s">
        <v>645</v>
      </c>
      <c r="X509" t="s">
        <v>781</v>
      </c>
      <c r="Y509">
        <v>2018</v>
      </c>
      <c r="Z509" t="s">
        <v>896</v>
      </c>
      <c r="AA509" t="s">
        <v>986</v>
      </c>
      <c r="AB509" t="str">
        <f>IF(ISBLANK(Table1[[#This Row],[ref]]),NA(),_xlfn.XLOOKUP(Table1[[#This Row],[ref]],Crossref!U:U,Crossref!E:E,_xlfn.XLOOKUP(Table1[[#This Row],[ref_short]],Crossref!AO:AO,Crossref!E:E)))</f>
        <v>10.1016/j.epidem.2018.01.003</v>
      </c>
      <c r="AC509" t="str">
        <f>IF(ISBLANK(Table1[[#This Row],[ref_short]]),NA(),_xlfn.XLOOKUP(Table1[[#This Row],[new_ref]],Crossref!E:E,Crossref!AO:AO,Table1[[#This Row],[ref_short]]))</f>
        <v>Ciaravino et al., 2018</v>
      </c>
      <c r="AD509" t="b">
        <f>NOT(IFERROR(Table1[[#This Row],[ref_short]]=Table1[[#This Row],[new_ref_short]],FALSE))</f>
        <v>0</v>
      </c>
    </row>
    <row r="510" spans="1:30" x14ac:dyDescent="0.3">
      <c r="A510" t="s">
        <v>7</v>
      </c>
      <c r="D510" t="s">
        <v>242</v>
      </c>
      <c r="G510" t="s">
        <v>253</v>
      </c>
      <c r="H510" t="s">
        <v>264</v>
      </c>
      <c r="J510" t="s">
        <v>368</v>
      </c>
      <c r="L510" t="s">
        <v>404</v>
      </c>
      <c r="R510">
        <v>0.43</v>
      </c>
      <c r="S510">
        <v>0.16</v>
      </c>
      <c r="T510">
        <v>0.84</v>
      </c>
      <c r="W510" t="s">
        <v>646</v>
      </c>
      <c r="X510" t="s">
        <v>782</v>
      </c>
      <c r="Y510">
        <v>2014</v>
      </c>
      <c r="Z510" t="s">
        <v>897</v>
      </c>
      <c r="AA510" t="s">
        <v>986</v>
      </c>
      <c r="AB510" t="str">
        <f>IF(ISBLANK(Table1[[#This Row],[ref]]),NA(),_xlfn.XLOOKUP(Table1[[#This Row],[ref]],Crossref!U:U,Crossref!E:E,_xlfn.XLOOKUP(Table1[[#This Row],[ref_short]],Crossref!AO:AO,Crossref!E:E)))</f>
        <v>10.1371/journal.pone.0108584</v>
      </c>
      <c r="AC510" t="str">
        <f>IF(ISBLANK(Table1[[#This Row],[ref_short]]),NA(),_xlfn.XLOOKUP(Table1[[#This Row],[new_ref]],Crossref!E:E,Crossref!AO:AO,Table1[[#This Row],[ref_short]]))</f>
        <v>Bekara et al., 2014</v>
      </c>
      <c r="AD510" t="b">
        <f>NOT(IFERROR(Table1[[#This Row],[ref_short]]=Table1[[#This Row],[new_ref_short]],FALSE))</f>
        <v>0</v>
      </c>
    </row>
    <row r="511" spans="1:30" x14ac:dyDescent="0.3">
      <c r="A511" t="s">
        <v>7</v>
      </c>
      <c r="D511" t="s">
        <v>242</v>
      </c>
      <c r="G511" t="s">
        <v>253</v>
      </c>
      <c r="H511" t="s">
        <v>264</v>
      </c>
      <c r="J511" t="s">
        <v>368</v>
      </c>
      <c r="L511" t="s">
        <v>405</v>
      </c>
      <c r="R511">
        <v>0.08</v>
      </c>
      <c r="S511">
        <v>0.01</v>
      </c>
      <c r="T511">
        <v>0.32</v>
      </c>
      <c r="W511" t="s">
        <v>646</v>
      </c>
      <c r="X511" t="s">
        <v>782</v>
      </c>
      <c r="Y511">
        <v>2014</v>
      </c>
      <c r="Z511" t="s">
        <v>897</v>
      </c>
      <c r="AA511" t="s">
        <v>986</v>
      </c>
      <c r="AB511" t="str">
        <f>IF(ISBLANK(Table1[[#This Row],[ref]]),NA(),_xlfn.XLOOKUP(Table1[[#This Row],[ref]],Crossref!U:U,Crossref!E:E,_xlfn.XLOOKUP(Table1[[#This Row],[ref_short]],Crossref!AO:AO,Crossref!E:E)))</f>
        <v>10.1371/journal.pone.0108584</v>
      </c>
      <c r="AC511" t="str">
        <f>IF(ISBLANK(Table1[[#This Row],[ref_short]]),NA(),_xlfn.XLOOKUP(Table1[[#This Row],[new_ref]],Crossref!E:E,Crossref!AO:AO,Table1[[#This Row],[ref_short]]))</f>
        <v>Bekara et al., 2014</v>
      </c>
      <c r="AD511" t="b">
        <f>NOT(IFERROR(Table1[[#This Row],[ref_short]]=Table1[[#This Row],[new_ref_short]],FALSE))</f>
        <v>0</v>
      </c>
    </row>
    <row r="512" spans="1:30" x14ac:dyDescent="0.3">
      <c r="A512" t="s">
        <v>12</v>
      </c>
      <c r="B512" t="s">
        <v>51</v>
      </c>
      <c r="D512" t="s">
        <v>242</v>
      </c>
      <c r="G512" t="s">
        <v>253</v>
      </c>
      <c r="H512" t="s">
        <v>264</v>
      </c>
      <c r="J512" t="s">
        <v>368</v>
      </c>
      <c r="L512" t="s">
        <v>406</v>
      </c>
      <c r="R512">
        <v>2.2000000000000002</v>
      </c>
      <c r="W512" t="s">
        <v>646</v>
      </c>
      <c r="X512" t="s">
        <v>782</v>
      </c>
      <c r="Y512">
        <v>2014</v>
      </c>
      <c r="Z512" t="s">
        <v>897</v>
      </c>
      <c r="AA512" t="s">
        <v>986</v>
      </c>
      <c r="AB512" t="str">
        <f>IF(ISBLANK(Table1[[#This Row],[ref]]),NA(),_xlfn.XLOOKUP(Table1[[#This Row],[ref]],Crossref!U:U,Crossref!E:E,_xlfn.XLOOKUP(Table1[[#This Row],[ref_short]],Crossref!AO:AO,Crossref!E:E)))</f>
        <v>10.1371/journal.pone.0108584</v>
      </c>
      <c r="AC512" t="str">
        <f>IF(ISBLANK(Table1[[#This Row],[ref_short]]),NA(),_xlfn.XLOOKUP(Table1[[#This Row],[new_ref]],Crossref!E:E,Crossref!AO:AO,Table1[[#This Row],[ref_short]]))</f>
        <v>Bekara et al., 2014</v>
      </c>
      <c r="AD512" t="b">
        <f>NOT(IFERROR(Table1[[#This Row],[ref_short]]=Table1[[#This Row],[new_ref_short]],FALSE))</f>
        <v>0</v>
      </c>
    </row>
    <row r="513" spans="1:30" x14ac:dyDescent="0.3">
      <c r="A513" t="s">
        <v>12</v>
      </c>
      <c r="B513" t="s">
        <v>51</v>
      </c>
      <c r="D513" t="s">
        <v>242</v>
      </c>
      <c r="G513" t="s">
        <v>253</v>
      </c>
      <c r="H513" t="s">
        <v>264</v>
      </c>
      <c r="J513" t="s">
        <v>368</v>
      </c>
      <c r="L513" t="s">
        <v>407</v>
      </c>
      <c r="R513">
        <v>1.7</v>
      </c>
      <c r="W513" t="s">
        <v>646</v>
      </c>
      <c r="X513" t="s">
        <v>782</v>
      </c>
      <c r="Y513">
        <v>2014</v>
      </c>
      <c r="Z513" t="s">
        <v>897</v>
      </c>
      <c r="AA513" t="s">
        <v>986</v>
      </c>
      <c r="AB513" t="str">
        <f>IF(ISBLANK(Table1[[#This Row],[ref]]),NA(),_xlfn.XLOOKUP(Table1[[#This Row],[ref]],Crossref!U:U,Crossref!E:E,_xlfn.XLOOKUP(Table1[[#This Row],[ref_short]],Crossref!AO:AO,Crossref!E:E)))</f>
        <v>10.1371/journal.pone.0108584</v>
      </c>
      <c r="AC513" t="str">
        <f>IF(ISBLANK(Table1[[#This Row],[ref_short]]),NA(),_xlfn.XLOOKUP(Table1[[#This Row],[new_ref]],Crossref!E:E,Crossref!AO:AO,Table1[[#This Row],[ref_short]]))</f>
        <v>Bekara et al., 2014</v>
      </c>
      <c r="AD513" t="b">
        <f>NOT(IFERROR(Table1[[#This Row],[ref_short]]=Table1[[#This Row],[new_ref_short]],FALSE))</f>
        <v>0</v>
      </c>
    </row>
    <row r="514" spans="1:30" x14ac:dyDescent="0.3">
      <c r="A514" t="s">
        <v>8</v>
      </c>
      <c r="G514" t="s">
        <v>256</v>
      </c>
      <c r="H514" t="s">
        <v>265</v>
      </c>
      <c r="J514" t="s">
        <v>368</v>
      </c>
      <c r="N514" t="s">
        <v>455</v>
      </c>
      <c r="R514">
        <v>1.1399999999999999</v>
      </c>
      <c r="W514" t="s">
        <v>647</v>
      </c>
      <c r="X514" t="s">
        <v>783</v>
      </c>
      <c r="Y514">
        <v>2021</v>
      </c>
      <c r="Z514" t="s">
        <v>898</v>
      </c>
      <c r="AA514" t="s">
        <v>986</v>
      </c>
      <c r="AB514" t="str">
        <f>IF(ISBLANK(Table1[[#This Row],[ref]]),NA(),_xlfn.XLOOKUP(Table1[[#This Row],[ref]],Crossref!U:U,Crossref!E:E,_xlfn.XLOOKUP(Table1[[#This Row],[ref_short]],Crossref!AO:AO,Crossref!E:E)))</f>
        <v>10.21423/aabppro20218160</v>
      </c>
      <c r="AC514" t="str">
        <f>IF(ISBLANK(Table1[[#This Row],[ref_short]]),NA(),_xlfn.XLOOKUP(Table1[[#This Row],[new_ref]],Crossref!E:E,Crossref!AO:AO,Table1[[#This Row],[ref_short]]))</f>
        <v>Chase, 2021</v>
      </c>
      <c r="AD514" t="b">
        <f>NOT(IFERROR(Table1[[#This Row],[ref_short]]=Table1[[#This Row],[new_ref_short]],FALSE))</f>
        <v>0</v>
      </c>
    </row>
    <row r="515" spans="1:30" x14ac:dyDescent="0.3">
      <c r="A515" t="s">
        <v>8</v>
      </c>
      <c r="G515" t="s">
        <v>256</v>
      </c>
      <c r="H515" t="s">
        <v>265</v>
      </c>
      <c r="J515" t="s">
        <v>368</v>
      </c>
      <c r="N515" t="s">
        <v>456</v>
      </c>
      <c r="R515">
        <v>36.5</v>
      </c>
      <c r="W515" t="s">
        <v>647</v>
      </c>
      <c r="X515" t="s">
        <v>783</v>
      </c>
      <c r="Y515">
        <v>2021</v>
      </c>
      <c r="Z515" t="s">
        <v>898</v>
      </c>
      <c r="AA515" t="s">
        <v>986</v>
      </c>
      <c r="AB515" t="str">
        <f>IF(ISBLANK(Table1[[#This Row],[ref]]),NA(),_xlfn.XLOOKUP(Table1[[#This Row],[ref]],Crossref!U:U,Crossref!E:E,_xlfn.XLOOKUP(Table1[[#This Row],[ref_short]],Crossref!AO:AO,Crossref!E:E)))</f>
        <v>10.21423/aabppro20218160</v>
      </c>
      <c r="AC515" t="str">
        <f>IF(ISBLANK(Table1[[#This Row],[ref_short]]),NA(),_xlfn.XLOOKUP(Table1[[#This Row],[new_ref]],Crossref!E:E,Crossref!AO:AO,Table1[[#This Row],[ref_short]]))</f>
        <v>Chase, 2021</v>
      </c>
      <c r="AD515" t="b">
        <f>NOT(IFERROR(Table1[[#This Row],[ref_short]]=Table1[[#This Row],[new_ref_short]],FALSE))</f>
        <v>0</v>
      </c>
    </row>
    <row r="516" spans="1:30" x14ac:dyDescent="0.3">
      <c r="A516" t="s">
        <v>8</v>
      </c>
      <c r="G516" t="s">
        <v>253</v>
      </c>
      <c r="H516" t="s">
        <v>265</v>
      </c>
      <c r="J516" t="s">
        <v>368</v>
      </c>
      <c r="R516">
        <v>0.80359999999999998</v>
      </c>
      <c r="W516" t="s">
        <v>648</v>
      </c>
      <c r="X516" t="s">
        <v>784</v>
      </c>
      <c r="Y516">
        <v>2009</v>
      </c>
      <c r="Z516" t="s">
        <v>899</v>
      </c>
      <c r="AA516" t="s">
        <v>986</v>
      </c>
      <c r="AB516" t="str">
        <f>IF(ISBLANK(Table1[[#This Row],[ref]]),NA(),_xlfn.XLOOKUP(Table1[[#This Row],[ref]],Crossref!U:U,Crossref!E:E,_xlfn.XLOOKUP(Table1[[#This Row],[ref_short]],Crossref!AO:AO,Crossref!E:E)))</f>
        <v>10.1016/j.mbs.2009.08.003</v>
      </c>
      <c r="AC516" t="str">
        <f>IF(ISBLANK(Table1[[#This Row],[ref_short]]),NA(),_xlfn.XLOOKUP(Table1[[#This Row],[new_ref]],Crossref!E:E,Crossref!AO:AO,Table1[[#This Row],[ref_short]]))</f>
        <v>Greenhalgh et al., 2009</v>
      </c>
      <c r="AD516" t="b">
        <f>NOT(IFERROR(Table1[[#This Row],[ref_short]]=Table1[[#This Row],[new_ref_short]],FALSE))</f>
        <v>1</v>
      </c>
    </row>
    <row r="517" spans="1:30" x14ac:dyDescent="0.3">
      <c r="A517" t="s">
        <v>8</v>
      </c>
      <c r="G517" t="s">
        <v>253</v>
      </c>
      <c r="H517" t="s">
        <v>265</v>
      </c>
      <c r="J517" t="s">
        <v>368</v>
      </c>
      <c r="R517">
        <v>0.91669999999999996</v>
      </c>
      <c r="W517" t="s">
        <v>648</v>
      </c>
      <c r="X517" t="s">
        <v>784</v>
      </c>
      <c r="Y517">
        <v>2009</v>
      </c>
      <c r="Z517" t="s">
        <v>899</v>
      </c>
      <c r="AA517" t="s">
        <v>986</v>
      </c>
      <c r="AB517" t="str">
        <f>IF(ISBLANK(Table1[[#This Row],[ref]]),NA(),_xlfn.XLOOKUP(Table1[[#This Row],[ref]],Crossref!U:U,Crossref!E:E,_xlfn.XLOOKUP(Table1[[#This Row],[ref_short]],Crossref!AO:AO,Crossref!E:E)))</f>
        <v>10.1016/j.mbs.2009.08.003</v>
      </c>
      <c r="AC517" t="str">
        <f>IF(ISBLANK(Table1[[#This Row],[ref_short]]),NA(),_xlfn.XLOOKUP(Table1[[#This Row],[new_ref]],Crossref!E:E,Crossref!AO:AO,Table1[[#This Row],[ref_short]]))</f>
        <v>Greenhalgh et al., 2009</v>
      </c>
      <c r="AD517" t="b">
        <f>NOT(IFERROR(Table1[[#This Row],[ref_short]]=Table1[[#This Row],[new_ref_short]],FALSE))</f>
        <v>1</v>
      </c>
    </row>
    <row r="518" spans="1:30" x14ac:dyDescent="0.3">
      <c r="A518" t="s">
        <v>8</v>
      </c>
      <c r="G518" t="s">
        <v>253</v>
      </c>
      <c r="H518" t="s">
        <v>265</v>
      </c>
      <c r="J518" t="s">
        <v>368</v>
      </c>
      <c r="R518">
        <v>1.075</v>
      </c>
      <c r="W518" t="s">
        <v>648</v>
      </c>
      <c r="X518" t="s">
        <v>784</v>
      </c>
      <c r="Y518">
        <v>2009</v>
      </c>
      <c r="Z518" t="s">
        <v>899</v>
      </c>
      <c r="AA518" t="s">
        <v>986</v>
      </c>
      <c r="AB518" t="str">
        <f>IF(ISBLANK(Table1[[#This Row],[ref]]),NA(),_xlfn.XLOOKUP(Table1[[#This Row],[ref]],Crossref!U:U,Crossref!E:E,_xlfn.XLOOKUP(Table1[[#This Row],[ref_short]],Crossref!AO:AO,Crossref!E:E)))</f>
        <v>10.1016/j.mbs.2009.08.003</v>
      </c>
      <c r="AC518" t="str">
        <f>IF(ISBLANK(Table1[[#This Row],[ref_short]]),NA(),_xlfn.XLOOKUP(Table1[[#This Row],[new_ref]],Crossref!E:E,Crossref!AO:AO,Table1[[#This Row],[ref_short]]))</f>
        <v>Greenhalgh et al., 2009</v>
      </c>
      <c r="AD518" t="b">
        <f>NOT(IFERROR(Table1[[#This Row],[ref_short]]=Table1[[#This Row],[new_ref_short]],FALSE))</f>
        <v>1</v>
      </c>
    </row>
    <row r="519" spans="1:30" x14ac:dyDescent="0.3">
      <c r="A519" t="s">
        <v>8</v>
      </c>
      <c r="G519" t="s">
        <v>253</v>
      </c>
      <c r="H519" t="s">
        <v>265</v>
      </c>
      <c r="J519" t="s">
        <v>368</v>
      </c>
      <c r="R519">
        <v>1.3125</v>
      </c>
      <c r="W519" t="s">
        <v>648</v>
      </c>
      <c r="X519" t="s">
        <v>784</v>
      </c>
      <c r="Y519">
        <v>2009</v>
      </c>
      <c r="Z519" t="s">
        <v>899</v>
      </c>
      <c r="AA519" t="s">
        <v>986</v>
      </c>
      <c r="AB519" t="str">
        <f>IF(ISBLANK(Table1[[#This Row],[ref]]),NA(),_xlfn.XLOOKUP(Table1[[#This Row],[ref]],Crossref!U:U,Crossref!E:E,_xlfn.XLOOKUP(Table1[[#This Row],[ref_short]],Crossref!AO:AO,Crossref!E:E)))</f>
        <v>10.1016/j.mbs.2009.08.003</v>
      </c>
      <c r="AC519" t="str">
        <f>IF(ISBLANK(Table1[[#This Row],[ref_short]]),NA(),_xlfn.XLOOKUP(Table1[[#This Row],[new_ref]],Crossref!E:E,Crossref!AO:AO,Table1[[#This Row],[ref_short]]))</f>
        <v>Greenhalgh et al., 2009</v>
      </c>
      <c r="AD519" t="b">
        <f>NOT(IFERROR(Table1[[#This Row],[ref_short]]=Table1[[#This Row],[new_ref_short]],FALSE))</f>
        <v>1</v>
      </c>
    </row>
    <row r="520" spans="1:30" x14ac:dyDescent="0.3">
      <c r="A520" t="s">
        <v>8</v>
      </c>
      <c r="G520" t="s">
        <v>253</v>
      </c>
      <c r="H520" t="s">
        <v>265</v>
      </c>
      <c r="J520" t="s">
        <v>368</v>
      </c>
      <c r="R520">
        <v>1.7082999999999999</v>
      </c>
      <c r="W520" t="s">
        <v>648</v>
      </c>
      <c r="X520" t="s">
        <v>784</v>
      </c>
      <c r="Y520">
        <v>2009</v>
      </c>
      <c r="Z520" t="s">
        <v>899</v>
      </c>
      <c r="AA520" t="s">
        <v>986</v>
      </c>
      <c r="AB520" t="str">
        <f>IF(ISBLANK(Table1[[#This Row],[ref]]),NA(),_xlfn.XLOOKUP(Table1[[#This Row],[ref]],Crossref!U:U,Crossref!E:E,_xlfn.XLOOKUP(Table1[[#This Row],[ref_short]],Crossref!AO:AO,Crossref!E:E)))</f>
        <v>10.1016/j.mbs.2009.08.003</v>
      </c>
      <c r="AC520" t="str">
        <f>IF(ISBLANK(Table1[[#This Row],[ref_short]]),NA(),_xlfn.XLOOKUP(Table1[[#This Row],[new_ref]],Crossref!E:E,Crossref!AO:AO,Table1[[#This Row],[ref_short]]))</f>
        <v>Greenhalgh et al., 2009</v>
      </c>
      <c r="AD520" t="b">
        <f>NOT(IFERROR(Table1[[#This Row],[ref_short]]=Table1[[#This Row],[new_ref_short]],FALSE))</f>
        <v>1</v>
      </c>
    </row>
    <row r="521" spans="1:30" x14ac:dyDescent="0.3">
      <c r="A521" t="s">
        <v>8</v>
      </c>
      <c r="G521" t="s">
        <v>253</v>
      </c>
      <c r="H521" t="s">
        <v>265</v>
      </c>
      <c r="J521" t="s">
        <v>368</v>
      </c>
      <c r="R521">
        <v>2.0249999999999999</v>
      </c>
      <c r="W521" t="s">
        <v>648</v>
      </c>
      <c r="X521" t="s">
        <v>784</v>
      </c>
      <c r="Y521">
        <v>2009</v>
      </c>
      <c r="Z521" t="s">
        <v>899</v>
      </c>
      <c r="AA521" t="s">
        <v>986</v>
      </c>
      <c r="AB521" t="str">
        <f>IF(ISBLANK(Table1[[#This Row],[ref]]),NA(),_xlfn.XLOOKUP(Table1[[#This Row],[ref]],Crossref!U:U,Crossref!E:E,_xlfn.XLOOKUP(Table1[[#This Row],[ref_short]],Crossref!AO:AO,Crossref!E:E)))</f>
        <v>10.1016/j.mbs.2009.08.003</v>
      </c>
      <c r="AC521" t="str">
        <f>IF(ISBLANK(Table1[[#This Row],[ref_short]]),NA(),_xlfn.XLOOKUP(Table1[[#This Row],[new_ref]],Crossref!E:E,Crossref!AO:AO,Table1[[#This Row],[ref_short]]))</f>
        <v>Greenhalgh et al., 2009</v>
      </c>
      <c r="AD521" t="b">
        <f>NOT(IFERROR(Table1[[#This Row],[ref_short]]=Table1[[#This Row],[new_ref_short]],FALSE))</f>
        <v>1</v>
      </c>
    </row>
    <row r="522" spans="1:30" x14ac:dyDescent="0.3">
      <c r="A522" t="s">
        <v>8</v>
      </c>
      <c r="G522" t="s">
        <v>253</v>
      </c>
      <c r="H522" t="s">
        <v>265</v>
      </c>
      <c r="J522" t="s">
        <v>368</v>
      </c>
      <c r="R522">
        <v>0.625</v>
      </c>
      <c r="W522" t="s">
        <v>648</v>
      </c>
      <c r="X522" t="s">
        <v>784</v>
      </c>
      <c r="Y522">
        <v>2009</v>
      </c>
      <c r="Z522" t="s">
        <v>899</v>
      </c>
      <c r="AA522" t="s">
        <v>986</v>
      </c>
      <c r="AB522" t="str">
        <f>IF(ISBLANK(Table1[[#This Row],[ref]]),NA(),_xlfn.XLOOKUP(Table1[[#This Row],[ref]],Crossref!U:U,Crossref!E:E,_xlfn.XLOOKUP(Table1[[#This Row],[ref_short]],Crossref!AO:AO,Crossref!E:E)))</f>
        <v>10.1016/j.mbs.2009.08.003</v>
      </c>
      <c r="AC522" t="str">
        <f>IF(ISBLANK(Table1[[#This Row],[ref_short]]),NA(),_xlfn.XLOOKUP(Table1[[#This Row],[new_ref]],Crossref!E:E,Crossref!AO:AO,Table1[[#This Row],[ref_short]]))</f>
        <v>Greenhalgh et al., 2009</v>
      </c>
      <c r="AD522" t="b">
        <f>NOT(IFERROR(Table1[[#This Row],[ref_short]]=Table1[[#This Row],[new_ref_short]],FALSE))</f>
        <v>1</v>
      </c>
    </row>
    <row r="523" spans="1:30" x14ac:dyDescent="0.3">
      <c r="A523" t="s">
        <v>8</v>
      </c>
      <c r="G523" t="s">
        <v>253</v>
      </c>
      <c r="H523" t="s">
        <v>265</v>
      </c>
      <c r="J523" t="s">
        <v>368</v>
      </c>
      <c r="R523">
        <v>0.82079999999999997</v>
      </c>
      <c r="W523" t="s">
        <v>648</v>
      </c>
      <c r="X523" t="s">
        <v>784</v>
      </c>
      <c r="Y523">
        <v>2009</v>
      </c>
      <c r="Z523" t="s">
        <v>899</v>
      </c>
      <c r="AA523" t="s">
        <v>986</v>
      </c>
      <c r="AB523" t="str">
        <f>IF(ISBLANK(Table1[[#This Row],[ref]]),NA(),_xlfn.XLOOKUP(Table1[[#This Row],[ref]],Crossref!U:U,Crossref!E:E,_xlfn.XLOOKUP(Table1[[#This Row],[ref_short]],Crossref!AO:AO,Crossref!E:E)))</f>
        <v>10.1016/j.mbs.2009.08.003</v>
      </c>
      <c r="AC523" t="str">
        <f>IF(ISBLANK(Table1[[#This Row],[ref_short]]),NA(),_xlfn.XLOOKUP(Table1[[#This Row],[new_ref]],Crossref!E:E,Crossref!AO:AO,Table1[[#This Row],[ref_short]]))</f>
        <v>Greenhalgh et al., 2009</v>
      </c>
      <c r="AD523" t="b">
        <f>NOT(IFERROR(Table1[[#This Row],[ref_short]]=Table1[[#This Row],[new_ref_short]],FALSE))</f>
        <v>1</v>
      </c>
    </row>
    <row r="524" spans="1:30" x14ac:dyDescent="0.3">
      <c r="A524" t="s">
        <v>8</v>
      </c>
      <c r="G524" t="s">
        <v>253</v>
      </c>
      <c r="H524" t="s">
        <v>265</v>
      </c>
      <c r="J524" t="s">
        <v>368</v>
      </c>
      <c r="R524">
        <v>2.5</v>
      </c>
      <c r="W524" t="s">
        <v>649</v>
      </c>
      <c r="X524" t="s">
        <v>784</v>
      </c>
      <c r="Y524">
        <v>2009</v>
      </c>
      <c r="Z524" t="s">
        <v>899</v>
      </c>
      <c r="AA524" t="s">
        <v>986</v>
      </c>
      <c r="AB524" t="str">
        <f>IF(ISBLANK(Table1[[#This Row],[ref]]),NA(),_xlfn.XLOOKUP(Table1[[#This Row],[ref]],Crossref!U:U,Crossref!E:E,_xlfn.XLOOKUP(Table1[[#This Row],[ref_short]],Crossref!AO:AO,Crossref!E:E)))</f>
        <v>10.1016/j.mbs.2009.08.003</v>
      </c>
      <c r="AC524" t="str">
        <f>IF(ISBLANK(Table1[[#This Row],[ref_short]]),NA(),_xlfn.XLOOKUP(Table1[[#This Row],[new_ref]],Crossref!E:E,Crossref!AO:AO,Table1[[#This Row],[ref_short]]))</f>
        <v>Greenhalgh et al., 2009</v>
      </c>
      <c r="AD524" t="b">
        <f>NOT(IFERROR(Table1[[#This Row],[ref_short]]=Table1[[#This Row],[new_ref_short]],FALSE))</f>
        <v>1</v>
      </c>
    </row>
    <row r="525" spans="1:30" x14ac:dyDescent="0.3">
      <c r="A525" t="s">
        <v>7</v>
      </c>
      <c r="G525" t="s">
        <v>253</v>
      </c>
      <c r="H525" t="s">
        <v>265</v>
      </c>
      <c r="J525" t="s">
        <v>368</v>
      </c>
      <c r="R525">
        <v>2.5</v>
      </c>
      <c r="W525" t="s">
        <v>649</v>
      </c>
      <c r="X525" t="s">
        <v>784</v>
      </c>
      <c r="Y525">
        <v>2009</v>
      </c>
      <c r="Z525" t="s">
        <v>899</v>
      </c>
      <c r="AA525" t="s">
        <v>986</v>
      </c>
      <c r="AB525" t="str">
        <f>IF(ISBLANK(Table1[[#This Row],[ref]]),NA(),_xlfn.XLOOKUP(Table1[[#This Row],[ref]],Crossref!U:U,Crossref!E:E,_xlfn.XLOOKUP(Table1[[#This Row],[ref_short]],Crossref!AO:AO,Crossref!E:E)))</f>
        <v>10.1016/j.mbs.2009.08.003</v>
      </c>
      <c r="AC525" t="str">
        <f>IF(ISBLANK(Table1[[#This Row],[ref_short]]),NA(),_xlfn.XLOOKUP(Table1[[#This Row],[new_ref]],Crossref!E:E,Crossref!AO:AO,Table1[[#This Row],[ref_short]]))</f>
        <v>Greenhalgh et al., 2009</v>
      </c>
      <c r="AD525" t="b">
        <f>NOT(IFERROR(Table1[[#This Row],[ref_short]]=Table1[[#This Row],[new_ref_short]],FALSE))</f>
        <v>1</v>
      </c>
    </row>
    <row r="526" spans="1:30" x14ac:dyDescent="0.3">
      <c r="A526" t="s">
        <v>7</v>
      </c>
      <c r="G526" t="s">
        <v>253</v>
      </c>
      <c r="H526" t="s">
        <v>265</v>
      </c>
      <c r="J526" t="s">
        <v>368</v>
      </c>
      <c r="R526">
        <v>3</v>
      </c>
      <c r="W526" t="s">
        <v>649</v>
      </c>
      <c r="X526" t="s">
        <v>784</v>
      </c>
      <c r="Y526">
        <v>2009</v>
      </c>
      <c r="Z526" t="s">
        <v>899</v>
      </c>
      <c r="AA526" t="s">
        <v>986</v>
      </c>
      <c r="AB526" t="str">
        <f>IF(ISBLANK(Table1[[#This Row],[ref]]),NA(),_xlfn.XLOOKUP(Table1[[#This Row],[ref]],Crossref!U:U,Crossref!E:E,_xlfn.XLOOKUP(Table1[[#This Row],[ref_short]],Crossref!AO:AO,Crossref!E:E)))</f>
        <v>10.1016/j.mbs.2009.08.003</v>
      </c>
      <c r="AC526" t="str">
        <f>IF(ISBLANK(Table1[[#This Row],[ref_short]]),NA(),_xlfn.XLOOKUP(Table1[[#This Row],[new_ref]],Crossref!E:E,Crossref!AO:AO,Table1[[#This Row],[ref_short]]))</f>
        <v>Greenhalgh et al., 2009</v>
      </c>
      <c r="AD526" t="b">
        <f>NOT(IFERROR(Table1[[#This Row],[ref_short]]=Table1[[#This Row],[new_ref_short]],FALSE))</f>
        <v>1</v>
      </c>
    </row>
    <row r="527" spans="1:30" x14ac:dyDescent="0.3">
      <c r="A527" t="s">
        <v>7</v>
      </c>
      <c r="G527" t="s">
        <v>253</v>
      </c>
      <c r="H527" t="s">
        <v>265</v>
      </c>
      <c r="J527" t="s">
        <v>368</v>
      </c>
      <c r="R527">
        <v>6</v>
      </c>
      <c r="W527" t="s">
        <v>649</v>
      </c>
      <c r="X527" t="s">
        <v>784</v>
      </c>
      <c r="Y527">
        <v>2009</v>
      </c>
      <c r="Z527" t="s">
        <v>899</v>
      </c>
      <c r="AA527" t="s">
        <v>986</v>
      </c>
      <c r="AB527" t="str">
        <f>IF(ISBLANK(Table1[[#This Row],[ref]]),NA(),_xlfn.XLOOKUP(Table1[[#This Row],[ref]],Crossref!U:U,Crossref!E:E,_xlfn.XLOOKUP(Table1[[#This Row],[ref_short]],Crossref!AO:AO,Crossref!E:E)))</f>
        <v>10.1016/j.mbs.2009.08.003</v>
      </c>
      <c r="AC527" t="str">
        <f>IF(ISBLANK(Table1[[#This Row],[ref_short]]),NA(),_xlfn.XLOOKUP(Table1[[#This Row],[new_ref]],Crossref!E:E,Crossref!AO:AO,Table1[[#This Row],[ref_short]]))</f>
        <v>Greenhalgh et al., 2009</v>
      </c>
      <c r="AD527" t="b">
        <f>NOT(IFERROR(Table1[[#This Row],[ref_short]]=Table1[[#This Row],[new_ref_short]],FALSE))</f>
        <v>1</v>
      </c>
    </row>
    <row r="528" spans="1:30" x14ac:dyDescent="0.3">
      <c r="A528" t="s">
        <v>7</v>
      </c>
      <c r="G528" t="s">
        <v>253</v>
      </c>
      <c r="H528" t="s">
        <v>265</v>
      </c>
      <c r="J528" t="s">
        <v>368</v>
      </c>
      <c r="R528">
        <v>7.0000000000000007E-2</v>
      </c>
      <c r="W528" t="s">
        <v>649</v>
      </c>
      <c r="X528" t="s">
        <v>784</v>
      </c>
      <c r="Y528">
        <v>2009</v>
      </c>
      <c r="Z528" t="s">
        <v>3630</v>
      </c>
      <c r="AA528" t="s">
        <v>986</v>
      </c>
      <c r="AB528" t="str">
        <f>IF(ISBLANK(Table1[[#This Row],[ref]]),NA(),_xlfn.XLOOKUP(Table1[[#This Row],[ref]],Crossref!U:U,Crossref!E:E,_xlfn.XLOOKUP(Table1[[#This Row],[ref_short]],Crossref!AO:AO,Crossref!E:E)))</f>
        <v>10.1007/s00285-008-0206-y</v>
      </c>
      <c r="AC528" t="str">
        <f>IF(ISBLANK(Table1[[#This Row],[ref_short]]),NA(),_xlfn.XLOOKUP(Table1[[#This Row],[new_ref]],Crossref!E:E,Crossref!AO:AO,Table1[[#This Row],[ref_short]]))</f>
        <v>Greenhalgh et al., 2008</v>
      </c>
      <c r="AD528" t="b">
        <f>NOT(IFERROR(Table1[[#This Row],[ref_short]]=Table1[[#This Row],[new_ref_short]],FALSE))</f>
        <v>1</v>
      </c>
    </row>
    <row r="529" spans="1:30" x14ac:dyDescent="0.3">
      <c r="A529" t="s">
        <v>7</v>
      </c>
      <c r="G529" t="s">
        <v>253</v>
      </c>
      <c r="H529" t="s">
        <v>265</v>
      </c>
      <c r="J529" t="s">
        <v>368</v>
      </c>
      <c r="R529">
        <v>0.08</v>
      </c>
      <c r="W529" t="s">
        <v>649</v>
      </c>
      <c r="X529" t="s">
        <v>784</v>
      </c>
      <c r="Y529">
        <v>2009</v>
      </c>
      <c r="Z529" t="s">
        <v>3630</v>
      </c>
      <c r="AA529" t="s">
        <v>986</v>
      </c>
      <c r="AB529" t="str">
        <f>IF(ISBLANK(Table1[[#This Row],[ref]]),NA(),_xlfn.XLOOKUP(Table1[[#This Row],[ref]],Crossref!U:U,Crossref!E:E,_xlfn.XLOOKUP(Table1[[#This Row],[ref_short]],Crossref!AO:AO,Crossref!E:E)))</f>
        <v>10.1007/s00285-008-0206-y</v>
      </c>
      <c r="AC529" t="str">
        <f>IF(ISBLANK(Table1[[#This Row],[ref_short]]),NA(),_xlfn.XLOOKUP(Table1[[#This Row],[new_ref]],Crossref!E:E,Crossref!AO:AO,Table1[[#This Row],[ref_short]]))</f>
        <v>Greenhalgh et al., 2008</v>
      </c>
      <c r="AD529" t="b">
        <f>NOT(IFERROR(Table1[[#This Row],[ref_short]]=Table1[[#This Row],[new_ref_short]],FALSE))</f>
        <v>1</v>
      </c>
    </row>
    <row r="530" spans="1:30" x14ac:dyDescent="0.3">
      <c r="A530" t="s">
        <v>7</v>
      </c>
      <c r="G530" t="s">
        <v>253</v>
      </c>
      <c r="H530" t="s">
        <v>265</v>
      </c>
      <c r="J530" t="s">
        <v>368</v>
      </c>
      <c r="R530">
        <v>2.5000000000000001E-2</v>
      </c>
      <c r="W530" t="s">
        <v>649</v>
      </c>
      <c r="X530" t="s">
        <v>784</v>
      </c>
      <c r="Y530">
        <v>2009</v>
      </c>
      <c r="Z530" t="s">
        <v>3630</v>
      </c>
      <c r="AA530" t="s">
        <v>986</v>
      </c>
      <c r="AB530" t="str">
        <f>IF(ISBLANK(Table1[[#This Row],[ref]]),NA(),_xlfn.XLOOKUP(Table1[[#This Row],[ref]],Crossref!U:U,Crossref!E:E,_xlfn.XLOOKUP(Table1[[#This Row],[ref_short]],Crossref!AO:AO,Crossref!E:E)))</f>
        <v>10.1007/s00285-008-0206-y</v>
      </c>
      <c r="AC530" t="str">
        <f>IF(ISBLANK(Table1[[#This Row],[ref_short]]),NA(),_xlfn.XLOOKUP(Table1[[#This Row],[new_ref]],Crossref!E:E,Crossref!AO:AO,Table1[[#This Row],[ref_short]]))</f>
        <v>Greenhalgh et al., 2008</v>
      </c>
      <c r="AD530" t="b">
        <f>NOT(IFERROR(Table1[[#This Row],[ref_short]]=Table1[[#This Row],[new_ref_short]],FALSE))</f>
        <v>1</v>
      </c>
    </row>
    <row r="531" spans="1:30" x14ac:dyDescent="0.3">
      <c r="A531" t="s">
        <v>7</v>
      </c>
      <c r="G531" t="s">
        <v>253</v>
      </c>
      <c r="H531" t="s">
        <v>265</v>
      </c>
      <c r="J531" t="s">
        <v>368</v>
      </c>
      <c r="R531">
        <v>0.1</v>
      </c>
      <c r="W531" t="s">
        <v>649</v>
      </c>
      <c r="X531" t="s">
        <v>784</v>
      </c>
      <c r="Y531">
        <v>2009</v>
      </c>
      <c r="Z531" t="s">
        <v>3630</v>
      </c>
      <c r="AA531" t="s">
        <v>986</v>
      </c>
      <c r="AB531" t="str">
        <f>IF(ISBLANK(Table1[[#This Row],[ref]]),NA(),_xlfn.XLOOKUP(Table1[[#This Row],[ref]],Crossref!U:U,Crossref!E:E,_xlfn.XLOOKUP(Table1[[#This Row],[ref_short]],Crossref!AO:AO,Crossref!E:E)))</f>
        <v>10.1007/s00285-008-0206-y</v>
      </c>
      <c r="AC531" t="str">
        <f>IF(ISBLANK(Table1[[#This Row],[ref_short]]),NA(),_xlfn.XLOOKUP(Table1[[#This Row],[new_ref]],Crossref!E:E,Crossref!AO:AO,Table1[[#This Row],[ref_short]]))</f>
        <v>Greenhalgh et al., 2008</v>
      </c>
      <c r="AD531" t="b">
        <f>NOT(IFERROR(Table1[[#This Row],[ref_short]]=Table1[[#This Row],[new_ref_short]],FALSE))</f>
        <v>1</v>
      </c>
    </row>
    <row r="532" spans="1:30" x14ac:dyDescent="0.3">
      <c r="A532" t="s">
        <v>7</v>
      </c>
      <c r="C532" t="s">
        <v>209</v>
      </c>
      <c r="G532" t="s">
        <v>253</v>
      </c>
      <c r="H532" t="s">
        <v>265</v>
      </c>
      <c r="J532" t="s">
        <v>368</v>
      </c>
      <c r="R532">
        <v>0.01</v>
      </c>
      <c r="W532" t="s">
        <v>650</v>
      </c>
      <c r="X532" t="s">
        <v>785</v>
      </c>
      <c r="Y532">
        <v>2000</v>
      </c>
      <c r="Z532" t="s">
        <v>901</v>
      </c>
      <c r="AA532" t="s">
        <v>986</v>
      </c>
      <c r="AB532" t="str">
        <f>IF(ISBLANK(Table1[[#This Row],[ref]]),NA(),_xlfn.XLOOKUP(Table1[[#This Row],[ref]],Crossref!U:U,Crossref!E:E,_xlfn.XLOOKUP(Table1[[#This Row],[ref_short]],Crossref!AO:AO,Crossref!E:E)))</f>
        <v>10.1016/s0025-5564(00)00012-2</v>
      </c>
      <c r="AC532" t="str">
        <f>IF(ISBLANK(Table1[[#This Row],[ref_short]]),NA(),_xlfn.XLOOKUP(Table1[[#This Row],[new_ref]],Crossref!E:E,Crossref!AO:AO,Table1[[#This Row],[ref_short]]))</f>
        <v>Greenhalgh et al., 2000</v>
      </c>
      <c r="AD532" t="b">
        <f>NOT(IFERROR(Table1[[#This Row],[ref_short]]=Table1[[#This Row],[new_ref_short]],FALSE))</f>
        <v>0</v>
      </c>
    </row>
    <row r="533" spans="1:30" x14ac:dyDescent="0.3">
      <c r="A533" t="s">
        <v>7</v>
      </c>
      <c r="C533" t="s">
        <v>209</v>
      </c>
      <c r="G533" t="s">
        <v>253</v>
      </c>
      <c r="H533" t="s">
        <v>265</v>
      </c>
      <c r="J533" t="s">
        <v>368</v>
      </c>
      <c r="R533">
        <v>0.1</v>
      </c>
      <c r="W533" t="s">
        <v>650</v>
      </c>
      <c r="X533" t="s">
        <v>785</v>
      </c>
      <c r="Y533">
        <v>2000</v>
      </c>
      <c r="Z533" t="s">
        <v>901</v>
      </c>
      <c r="AA533" t="s">
        <v>986</v>
      </c>
      <c r="AB533" t="str">
        <f>IF(ISBLANK(Table1[[#This Row],[ref]]),NA(),_xlfn.XLOOKUP(Table1[[#This Row],[ref]],Crossref!U:U,Crossref!E:E,_xlfn.XLOOKUP(Table1[[#This Row],[ref_short]],Crossref!AO:AO,Crossref!E:E)))</f>
        <v>10.1016/s0025-5564(00)00012-2</v>
      </c>
      <c r="AC533" t="str">
        <f>IF(ISBLANK(Table1[[#This Row],[ref_short]]),NA(),_xlfn.XLOOKUP(Table1[[#This Row],[new_ref]],Crossref!E:E,Crossref!AO:AO,Table1[[#This Row],[ref_short]]))</f>
        <v>Greenhalgh et al., 2000</v>
      </c>
      <c r="AD533" t="b">
        <f>NOT(IFERROR(Table1[[#This Row],[ref_short]]=Table1[[#This Row],[new_ref_short]],FALSE))</f>
        <v>0</v>
      </c>
    </row>
    <row r="534" spans="1:30" x14ac:dyDescent="0.3">
      <c r="A534" t="s">
        <v>9</v>
      </c>
      <c r="B534" t="s">
        <v>52</v>
      </c>
      <c r="C534" t="s">
        <v>192</v>
      </c>
      <c r="G534" t="s">
        <v>256</v>
      </c>
      <c r="H534" t="s">
        <v>265</v>
      </c>
      <c r="I534" t="s">
        <v>290</v>
      </c>
      <c r="J534" t="s">
        <v>368</v>
      </c>
      <c r="M534" t="s">
        <v>417</v>
      </c>
      <c r="R534">
        <v>7943.2823472428199</v>
      </c>
      <c r="W534" t="s">
        <v>651</v>
      </c>
      <c r="X534" t="s">
        <v>786</v>
      </c>
      <c r="Y534">
        <v>1996</v>
      </c>
      <c r="Z534" t="s">
        <v>902</v>
      </c>
      <c r="AA534" t="s">
        <v>986</v>
      </c>
      <c r="AB534" t="str">
        <f>IF(ISBLANK(Table1[[#This Row],[ref]]),NA(),_xlfn.XLOOKUP(Table1[[#This Row],[ref]],Crossref!U:U,Crossref!E:E,_xlfn.XLOOKUP(Table1[[#This Row],[ref_short]],Crossref!AO:AO,Crossref!E:E)))</f>
        <v>10.1080/01652176.1996.9694622</v>
      </c>
      <c r="AC534" t="str">
        <f>IF(ISBLANK(Table1[[#This Row],[ref_short]]),NA(),_xlfn.XLOOKUP(Table1[[#This Row],[new_ref]],Crossref!E:E,Crossref!AO:AO,Table1[[#This Row],[ref_short]]))</f>
        <v>van der Poel et al., 1996</v>
      </c>
      <c r="AD534" t="b">
        <f>NOT(IFERROR(Table1[[#This Row],[ref_short]]=Table1[[#This Row],[new_ref_short]],FALSE))</f>
        <v>0</v>
      </c>
    </row>
    <row r="535" spans="1:30" x14ac:dyDescent="0.3">
      <c r="A535" t="s">
        <v>11</v>
      </c>
      <c r="C535" t="s">
        <v>206</v>
      </c>
      <c r="D535" t="s">
        <v>244</v>
      </c>
      <c r="G535" t="s">
        <v>256</v>
      </c>
      <c r="H535" t="s">
        <v>266</v>
      </c>
      <c r="J535" t="s">
        <v>368</v>
      </c>
      <c r="K535" t="s">
        <v>381</v>
      </c>
      <c r="L535" t="s">
        <v>408</v>
      </c>
      <c r="M535" t="s">
        <v>418</v>
      </c>
      <c r="N535" t="s">
        <v>457</v>
      </c>
      <c r="R535">
        <v>0.66</v>
      </c>
      <c r="W535" t="s">
        <v>652</v>
      </c>
      <c r="X535" t="s">
        <v>787</v>
      </c>
      <c r="Y535">
        <v>2003</v>
      </c>
      <c r="Z535" t="s">
        <v>903</v>
      </c>
      <c r="AA535" t="s">
        <v>988</v>
      </c>
      <c r="AB535" t="str">
        <f>IF(ISBLANK(Table1[[#This Row],[ref]]),NA(),_xlfn.XLOOKUP(Table1[[#This Row],[ref]],Crossref!U:U,Crossref!E:E,_xlfn.XLOOKUP(Table1[[#This Row],[ref_short]],Crossref!AO:AO,Crossref!E:E)))</f>
        <v>10.1016/s1090-0233(02)00161-2</v>
      </c>
      <c r="AC535" t="str">
        <f>IF(ISBLANK(Table1[[#This Row],[ref_short]]),NA(),_xlfn.XLOOKUP(Table1[[#This Row],[new_ref]],Crossref!E:E,Crossref!AO:AO,Table1[[#This Row],[ref_short]]))</f>
        <v>Niskanen et al., 2003</v>
      </c>
      <c r="AD535" t="b">
        <f>NOT(IFERROR(Table1[[#This Row],[ref_short]]=Table1[[#This Row],[new_ref_short]],FALSE))</f>
        <v>1</v>
      </c>
    </row>
    <row r="536" spans="1:30" x14ac:dyDescent="0.3">
      <c r="A536" t="s">
        <v>7</v>
      </c>
      <c r="B536" t="s">
        <v>53</v>
      </c>
      <c r="G536" t="s">
        <v>9</v>
      </c>
      <c r="H536" t="s">
        <v>266</v>
      </c>
      <c r="K536" t="s">
        <v>382</v>
      </c>
      <c r="L536" t="s">
        <v>409</v>
      </c>
      <c r="N536" t="s">
        <v>458</v>
      </c>
      <c r="R536">
        <v>0.5</v>
      </c>
      <c r="W536" t="s">
        <v>653</v>
      </c>
      <c r="X536" t="s">
        <v>788</v>
      </c>
      <c r="Y536">
        <v>2007</v>
      </c>
      <c r="Z536" t="s">
        <v>904</v>
      </c>
      <c r="AA536" t="s">
        <v>986</v>
      </c>
      <c r="AB536" t="str">
        <f>IF(ISBLANK(Table1[[#This Row],[ref]]),NA(),_xlfn.XLOOKUP(Table1[[#This Row],[ref]],Crossref!U:U,Crossref!E:E,_xlfn.XLOOKUP(Table1[[#This Row],[ref_short]],Crossref!AO:AO,Crossref!E:E)))</f>
        <v>10.1016/j.prevetmed.2007.01.005</v>
      </c>
      <c r="AC536" t="str">
        <f>IF(ISBLANK(Table1[[#This Row],[ref_short]]),NA(),_xlfn.XLOOKUP(Table1[[#This Row],[new_ref]],Crossref!E:E,Crossref!AO:AO,Table1[[#This Row],[ref_short]]))</f>
        <v>Ezanno et al., 2007</v>
      </c>
      <c r="AD536" t="b">
        <f>NOT(IFERROR(Table1[[#This Row],[ref_short]]=Table1[[#This Row],[new_ref_short]],FALSE))</f>
        <v>0</v>
      </c>
    </row>
    <row r="537" spans="1:30" x14ac:dyDescent="0.3">
      <c r="A537" t="s">
        <v>7</v>
      </c>
      <c r="B537" t="s">
        <v>54</v>
      </c>
      <c r="G537" t="s">
        <v>9</v>
      </c>
      <c r="H537" t="s">
        <v>266</v>
      </c>
      <c r="K537" t="s">
        <v>382</v>
      </c>
      <c r="L537" t="s">
        <v>409</v>
      </c>
      <c r="N537" t="s">
        <v>458</v>
      </c>
      <c r="R537">
        <v>0.1</v>
      </c>
      <c r="W537" t="s">
        <v>653</v>
      </c>
      <c r="X537" t="s">
        <v>788</v>
      </c>
      <c r="Y537">
        <v>2007</v>
      </c>
      <c r="Z537" t="s">
        <v>904</v>
      </c>
      <c r="AA537" t="s">
        <v>986</v>
      </c>
      <c r="AB537" t="str">
        <f>IF(ISBLANK(Table1[[#This Row],[ref]]),NA(),_xlfn.XLOOKUP(Table1[[#This Row],[ref]],Crossref!U:U,Crossref!E:E,_xlfn.XLOOKUP(Table1[[#This Row],[ref_short]],Crossref!AO:AO,Crossref!E:E)))</f>
        <v>10.1016/j.prevetmed.2007.01.005</v>
      </c>
      <c r="AC537" t="str">
        <f>IF(ISBLANK(Table1[[#This Row],[ref_short]]),NA(),_xlfn.XLOOKUP(Table1[[#This Row],[new_ref]],Crossref!E:E,Crossref!AO:AO,Table1[[#This Row],[ref_short]]))</f>
        <v>Ezanno et al., 2007</v>
      </c>
      <c r="AD537" t="b">
        <f>NOT(IFERROR(Table1[[#This Row],[ref_short]]=Table1[[#This Row],[new_ref_short]],FALSE))</f>
        <v>0</v>
      </c>
    </row>
    <row r="538" spans="1:30" x14ac:dyDescent="0.3">
      <c r="A538" t="s">
        <v>7</v>
      </c>
      <c r="B538" t="s">
        <v>55</v>
      </c>
      <c r="G538" t="s">
        <v>9</v>
      </c>
      <c r="H538" t="s">
        <v>266</v>
      </c>
      <c r="K538" t="s">
        <v>382</v>
      </c>
      <c r="L538" t="s">
        <v>409</v>
      </c>
      <c r="N538" t="s">
        <v>457</v>
      </c>
      <c r="R538">
        <v>0.03</v>
      </c>
      <c r="W538" t="s">
        <v>653</v>
      </c>
      <c r="X538" t="s">
        <v>788</v>
      </c>
      <c r="Y538">
        <v>2007</v>
      </c>
      <c r="Z538" t="s">
        <v>904</v>
      </c>
      <c r="AA538" t="s">
        <v>986</v>
      </c>
      <c r="AB538" t="str">
        <f>IF(ISBLANK(Table1[[#This Row],[ref]]),NA(),_xlfn.XLOOKUP(Table1[[#This Row],[ref]],Crossref!U:U,Crossref!E:E,_xlfn.XLOOKUP(Table1[[#This Row],[ref_short]],Crossref!AO:AO,Crossref!E:E)))</f>
        <v>10.1016/j.prevetmed.2007.01.005</v>
      </c>
      <c r="AC538" t="str">
        <f>IF(ISBLANK(Table1[[#This Row],[ref_short]]),NA(),_xlfn.XLOOKUP(Table1[[#This Row],[new_ref]],Crossref!E:E,Crossref!AO:AO,Table1[[#This Row],[ref_short]]))</f>
        <v>Ezanno et al., 2007</v>
      </c>
      <c r="AD538" t="b">
        <f>NOT(IFERROR(Table1[[#This Row],[ref_short]]=Table1[[#This Row],[new_ref_short]],FALSE))</f>
        <v>0</v>
      </c>
    </row>
    <row r="539" spans="1:30" x14ac:dyDescent="0.3">
      <c r="A539" t="s">
        <v>7</v>
      </c>
      <c r="B539" t="s">
        <v>56</v>
      </c>
      <c r="G539" t="s">
        <v>9</v>
      </c>
      <c r="H539" t="s">
        <v>266</v>
      </c>
      <c r="K539" t="s">
        <v>382</v>
      </c>
      <c r="L539" t="s">
        <v>409</v>
      </c>
      <c r="N539" t="s">
        <v>457</v>
      </c>
      <c r="R539">
        <v>0</v>
      </c>
      <c r="W539" t="s">
        <v>653</v>
      </c>
      <c r="X539" t="s">
        <v>788</v>
      </c>
      <c r="Y539">
        <v>2007</v>
      </c>
      <c r="Z539" t="s">
        <v>904</v>
      </c>
      <c r="AA539" t="s">
        <v>986</v>
      </c>
      <c r="AB539" t="str">
        <f>IF(ISBLANK(Table1[[#This Row],[ref]]),NA(),_xlfn.XLOOKUP(Table1[[#This Row],[ref]],Crossref!U:U,Crossref!E:E,_xlfn.XLOOKUP(Table1[[#This Row],[ref_short]],Crossref!AO:AO,Crossref!E:E)))</f>
        <v>10.1016/j.prevetmed.2007.01.005</v>
      </c>
      <c r="AC539" t="str">
        <f>IF(ISBLANK(Table1[[#This Row],[ref_short]]),NA(),_xlfn.XLOOKUP(Table1[[#This Row],[new_ref]],Crossref!E:E,Crossref!AO:AO,Table1[[#This Row],[ref_short]]))</f>
        <v>Ezanno et al., 2007</v>
      </c>
      <c r="AD539" t="b">
        <f>NOT(IFERROR(Table1[[#This Row],[ref_short]]=Table1[[#This Row],[new_ref_short]],FALSE))</f>
        <v>0</v>
      </c>
    </row>
    <row r="540" spans="1:30" x14ac:dyDescent="0.3">
      <c r="A540" t="s">
        <v>7</v>
      </c>
      <c r="B540" t="s">
        <v>57</v>
      </c>
      <c r="G540" t="s">
        <v>9</v>
      </c>
      <c r="H540" t="s">
        <v>266</v>
      </c>
      <c r="K540" t="s">
        <v>383</v>
      </c>
      <c r="N540" t="s">
        <v>457</v>
      </c>
      <c r="R540">
        <v>0.03</v>
      </c>
      <c r="W540" t="s">
        <v>654</v>
      </c>
      <c r="X540" t="s">
        <v>789</v>
      </c>
      <c r="Y540">
        <v>2015</v>
      </c>
      <c r="Z540" t="s">
        <v>905</v>
      </c>
      <c r="AA540" t="s">
        <v>986</v>
      </c>
      <c r="AB540" t="str">
        <f>IF(ISBLANK(Table1[[#This Row],[ref]]),NA(),_xlfn.XLOOKUP(Table1[[#This Row],[ref]],Crossref!U:U,Crossref!E:E,_xlfn.XLOOKUP(Table1[[#This Row],[ref_short]],Crossref!AO:AO,Crossref!E:E)))</f>
        <v>10.1186/s13567-015-0145-8</v>
      </c>
      <c r="AC540" t="str">
        <f>IF(ISBLANK(Table1[[#This Row],[ref_short]]),NA(),_xlfn.XLOOKUP(Table1[[#This Row],[new_ref]],Crossref!E:E,Crossref!AO:AO,Table1[[#This Row],[ref_short]]))</f>
        <v>Damman et al., 2015</v>
      </c>
      <c r="AD540" t="b">
        <f>NOT(IFERROR(Table1[[#This Row],[ref_short]]=Table1[[#This Row],[new_ref_short]],FALSE))</f>
        <v>0</v>
      </c>
    </row>
    <row r="541" spans="1:30" x14ac:dyDescent="0.3">
      <c r="A541" t="s">
        <v>7</v>
      </c>
      <c r="B541" t="s">
        <v>58</v>
      </c>
      <c r="G541" t="s">
        <v>9</v>
      </c>
      <c r="H541" t="s">
        <v>266</v>
      </c>
      <c r="K541" t="s">
        <v>383</v>
      </c>
      <c r="N541" t="s">
        <v>458</v>
      </c>
      <c r="R541">
        <v>0.5</v>
      </c>
      <c r="W541" t="s">
        <v>654</v>
      </c>
      <c r="X541" t="s">
        <v>789</v>
      </c>
      <c r="Y541">
        <v>2015</v>
      </c>
      <c r="Z541" t="s">
        <v>905</v>
      </c>
      <c r="AA541" t="s">
        <v>986</v>
      </c>
      <c r="AB541" t="str">
        <f>IF(ISBLANK(Table1[[#This Row],[ref]]),NA(),_xlfn.XLOOKUP(Table1[[#This Row],[ref]],Crossref!U:U,Crossref!E:E,_xlfn.XLOOKUP(Table1[[#This Row],[ref_short]],Crossref!AO:AO,Crossref!E:E)))</f>
        <v>10.1186/s13567-015-0145-8</v>
      </c>
      <c r="AC541" t="str">
        <f>IF(ISBLANK(Table1[[#This Row],[ref_short]]),NA(),_xlfn.XLOOKUP(Table1[[#This Row],[new_ref]],Crossref!E:E,Crossref!AO:AO,Table1[[#This Row],[ref_short]]))</f>
        <v>Damman et al., 2015</v>
      </c>
      <c r="AD541" t="b">
        <f>NOT(IFERROR(Table1[[#This Row],[ref_short]]=Table1[[#This Row],[new_ref_short]],FALSE))</f>
        <v>0</v>
      </c>
    </row>
    <row r="542" spans="1:30" x14ac:dyDescent="0.3">
      <c r="A542" t="s">
        <v>7</v>
      </c>
      <c r="B542" t="s">
        <v>59</v>
      </c>
      <c r="G542" t="s">
        <v>9</v>
      </c>
      <c r="H542" t="s">
        <v>266</v>
      </c>
      <c r="K542" t="s">
        <v>383</v>
      </c>
      <c r="N542" t="s">
        <v>458</v>
      </c>
      <c r="R542">
        <v>0.1</v>
      </c>
      <c r="W542" t="s">
        <v>654</v>
      </c>
      <c r="X542" t="s">
        <v>789</v>
      </c>
      <c r="Y542">
        <v>2015</v>
      </c>
      <c r="Z542" t="s">
        <v>905</v>
      </c>
      <c r="AA542" t="s">
        <v>986</v>
      </c>
      <c r="AB542" t="str">
        <f>IF(ISBLANK(Table1[[#This Row],[ref]]),NA(),_xlfn.XLOOKUP(Table1[[#This Row],[ref]],Crossref!U:U,Crossref!E:E,_xlfn.XLOOKUP(Table1[[#This Row],[ref_short]],Crossref!AO:AO,Crossref!E:E)))</f>
        <v>10.1186/s13567-015-0145-8</v>
      </c>
      <c r="AC542" t="str">
        <f>IF(ISBLANK(Table1[[#This Row],[ref_short]]),NA(),_xlfn.XLOOKUP(Table1[[#This Row],[new_ref]],Crossref!E:E,Crossref!AO:AO,Table1[[#This Row],[ref_short]]))</f>
        <v>Damman et al., 2015</v>
      </c>
      <c r="AD542" t="b">
        <f>NOT(IFERROR(Table1[[#This Row],[ref_short]]=Table1[[#This Row],[new_ref_short]],FALSE))</f>
        <v>0</v>
      </c>
    </row>
    <row r="543" spans="1:30" x14ac:dyDescent="0.3">
      <c r="A543" t="s">
        <v>8</v>
      </c>
      <c r="G543" t="s">
        <v>254</v>
      </c>
      <c r="H543" t="s">
        <v>266</v>
      </c>
      <c r="I543" t="s">
        <v>291</v>
      </c>
      <c r="N543" t="s">
        <v>457</v>
      </c>
      <c r="R543">
        <v>0.25</v>
      </c>
      <c r="S543">
        <v>0.01</v>
      </c>
      <c r="T543">
        <v>1.95</v>
      </c>
      <c r="W543" t="s">
        <v>655</v>
      </c>
      <c r="X543" t="s">
        <v>790</v>
      </c>
      <c r="Y543">
        <v>2017</v>
      </c>
      <c r="Z543" t="s">
        <v>3695</v>
      </c>
      <c r="AA543" t="s">
        <v>986</v>
      </c>
      <c r="AB543" t="str">
        <f>IF(ISBLANK(Table1[[#This Row],[ref]]),NA(),_xlfn.XLOOKUP(Table1[[#This Row],[ref]],Crossref!U:U,Crossref!E:E,_xlfn.XLOOKUP(Table1[[#This Row],[ref_short]],Crossref!AO:AO,Crossref!E:E)))</f>
        <v>10.2903/j.efsa.2017.4952</v>
      </c>
      <c r="AC543" t="str">
        <f>IF(ISBLANK(Table1[[#This Row],[ref_short]]),NA(),_xlfn.XLOOKUP(Table1[[#This Row],[new_ref]],Crossref!E:E,Crossref!AO:AO,Table1[[#This Row],[ref_short]]))</f>
        <v>EFSA Panel on Animal Health and Welfare (AHAW), 2017</v>
      </c>
      <c r="AD543" t="b">
        <f>NOT(IFERROR(Table1[[#This Row],[ref_short]]=Table1[[#This Row],[new_ref_short]],FALSE))</f>
        <v>1</v>
      </c>
    </row>
    <row r="544" spans="1:30" x14ac:dyDescent="0.3">
      <c r="A544" t="s">
        <v>8</v>
      </c>
      <c r="G544" t="s">
        <v>254</v>
      </c>
      <c r="H544" t="s">
        <v>266</v>
      </c>
      <c r="I544" t="s">
        <v>292</v>
      </c>
      <c r="N544" t="s">
        <v>457</v>
      </c>
      <c r="R544">
        <v>0.24</v>
      </c>
      <c r="S544">
        <v>0.01</v>
      </c>
      <c r="T544">
        <v>2.11</v>
      </c>
      <c r="W544" t="s">
        <v>655</v>
      </c>
      <c r="X544" t="s">
        <v>790</v>
      </c>
      <c r="Y544">
        <v>2017</v>
      </c>
      <c r="Z544" t="s">
        <v>3695</v>
      </c>
      <c r="AA544" t="s">
        <v>986</v>
      </c>
      <c r="AB544" t="str">
        <f>IF(ISBLANK(Table1[[#This Row],[ref]]),NA(),_xlfn.XLOOKUP(Table1[[#This Row],[ref]],Crossref!U:U,Crossref!E:E,_xlfn.XLOOKUP(Table1[[#This Row],[ref_short]],Crossref!AO:AO,Crossref!E:E)))</f>
        <v>10.2903/j.efsa.2017.4952</v>
      </c>
      <c r="AC544" t="str">
        <f>IF(ISBLANK(Table1[[#This Row],[ref_short]]),NA(),_xlfn.XLOOKUP(Table1[[#This Row],[new_ref]],Crossref!E:E,Crossref!AO:AO,Table1[[#This Row],[ref_short]]))</f>
        <v>EFSA Panel on Animal Health and Welfare (AHAW), 2017</v>
      </c>
      <c r="AD544" t="b">
        <f>NOT(IFERROR(Table1[[#This Row],[ref_short]]=Table1[[#This Row],[new_ref_short]],FALSE))</f>
        <v>1</v>
      </c>
    </row>
    <row r="545" spans="1:30" x14ac:dyDescent="0.3">
      <c r="A545" t="s">
        <v>8</v>
      </c>
      <c r="G545" t="s">
        <v>254</v>
      </c>
      <c r="H545" t="s">
        <v>266</v>
      </c>
      <c r="N545" t="s">
        <v>458</v>
      </c>
      <c r="R545" t="e">
        <v>#DIV/0!</v>
      </c>
      <c r="S545">
        <v>1.88</v>
      </c>
      <c r="T545" t="e">
        <v>#DIV/0!</v>
      </c>
      <c r="W545" t="s">
        <v>655</v>
      </c>
      <c r="X545" t="s">
        <v>790</v>
      </c>
      <c r="Y545">
        <v>2017</v>
      </c>
      <c r="Z545" t="s">
        <v>3695</v>
      </c>
      <c r="AA545" t="s">
        <v>986</v>
      </c>
      <c r="AB545" t="str">
        <f>IF(ISBLANK(Table1[[#This Row],[ref]]),NA(),_xlfn.XLOOKUP(Table1[[#This Row],[ref]],Crossref!U:U,Crossref!E:E,_xlfn.XLOOKUP(Table1[[#This Row],[ref_short]],Crossref!AO:AO,Crossref!E:E)))</f>
        <v>10.2903/j.efsa.2017.4952</v>
      </c>
      <c r="AC545" t="str">
        <f>IF(ISBLANK(Table1[[#This Row],[ref_short]]),NA(),_xlfn.XLOOKUP(Table1[[#This Row],[new_ref]],Crossref!E:E,Crossref!AO:AO,Table1[[#This Row],[ref_short]]))</f>
        <v>EFSA Panel on Animal Health and Welfare (AHAW), 2017</v>
      </c>
      <c r="AD545" t="b">
        <f>NOT(IFERROR(Table1[[#This Row],[ref_short]]=Table1[[#This Row],[new_ref_short]],FALSE))</f>
        <v>1</v>
      </c>
    </row>
    <row r="546" spans="1:30" x14ac:dyDescent="0.3">
      <c r="A546" t="s">
        <v>7</v>
      </c>
      <c r="D546" t="s">
        <v>238</v>
      </c>
      <c r="G546" t="s">
        <v>256</v>
      </c>
      <c r="H546" t="s">
        <v>267</v>
      </c>
      <c r="I546" t="s">
        <v>293</v>
      </c>
      <c r="J546" t="s">
        <v>366</v>
      </c>
      <c r="K546" t="s">
        <v>384</v>
      </c>
      <c r="R546">
        <v>1.04</v>
      </c>
      <c r="W546" t="s">
        <v>656</v>
      </c>
      <c r="X546" t="s">
        <v>791</v>
      </c>
      <c r="Y546">
        <v>2005</v>
      </c>
      <c r="Z546" t="s">
        <v>907</v>
      </c>
      <c r="AA546" t="s">
        <v>986</v>
      </c>
      <c r="AB546" t="str">
        <f>IF(ISBLANK(Table1[[#This Row],[ref]]),NA(),_xlfn.XLOOKUP(Table1[[#This Row],[ref]],Crossref!U:U,Crossref!E:E,_xlfn.XLOOKUP(Table1[[#This Row],[ref_short]],Crossref!AO:AO,Crossref!E:E)))</f>
        <v>10.1128/aem.71.10.5765-5770.2005</v>
      </c>
      <c r="AC546" t="str">
        <f>IF(ISBLANK(Table1[[#This Row],[ref_short]]),NA(),_xlfn.XLOOKUP(Table1[[#This Row],[new_ref]],Crossref!E:E,Crossref!AO:AO,Table1[[#This Row],[ref_short]]))</f>
        <v>Van Gerwe et al., 2005</v>
      </c>
      <c r="AD546" t="b">
        <f>NOT(IFERROR(Table1[[#This Row],[ref_short]]=Table1[[#This Row],[new_ref_short]],FALSE))</f>
        <v>0</v>
      </c>
    </row>
    <row r="547" spans="1:30" x14ac:dyDescent="0.3">
      <c r="A547" t="s">
        <v>7</v>
      </c>
      <c r="D547" t="s">
        <v>238</v>
      </c>
      <c r="G547" t="s">
        <v>256</v>
      </c>
      <c r="H547" t="s">
        <v>267</v>
      </c>
      <c r="I547" t="s">
        <v>293</v>
      </c>
      <c r="J547" t="s">
        <v>366</v>
      </c>
      <c r="K547" t="s">
        <v>384</v>
      </c>
      <c r="N547" t="s">
        <v>459</v>
      </c>
      <c r="R547">
        <v>1.1299999999999999</v>
      </c>
      <c r="W547" t="s">
        <v>656</v>
      </c>
      <c r="X547" t="s">
        <v>791</v>
      </c>
      <c r="Y547">
        <v>2005</v>
      </c>
      <c r="Z547" t="s">
        <v>907</v>
      </c>
      <c r="AA547" t="s">
        <v>986</v>
      </c>
      <c r="AB547" t="str">
        <f>IF(ISBLANK(Table1[[#This Row],[ref]]),NA(),_xlfn.XLOOKUP(Table1[[#This Row],[ref]],Crossref!U:U,Crossref!E:E,_xlfn.XLOOKUP(Table1[[#This Row],[ref_short]],Crossref!AO:AO,Crossref!E:E)))</f>
        <v>10.1128/aem.71.10.5765-5770.2005</v>
      </c>
      <c r="AC547" t="str">
        <f>IF(ISBLANK(Table1[[#This Row],[ref_short]]),NA(),_xlfn.XLOOKUP(Table1[[#This Row],[new_ref]],Crossref!E:E,Crossref!AO:AO,Table1[[#This Row],[ref_short]]))</f>
        <v>Van Gerwe et al., 2005</v>
      </c>
      <c r="AD547" t="b">
        <f>NOT(IFERROR(Table1[[#This Row],[ref_short]]=Table1[[#This Row],[new_ref_short]],FALSE))</f>
        <v>0</v>
      </c>
    </row>
    <row r="548" spans="1:30" x14ac:dyDescent="0.3">
      <c r="A548" t="s">
        <v>7</v>
      </c>
      <c r="G548" t="s">
        <v>253</v>
      </c>
      <c r="H548" t="s">
        <v>267</v>
      </c>
      <c r="J548" t="s">
        <v>366</v>
      </c>
      <c r="K548" t="s">
        <v>384</v>
      </c>
      <c r="R548">
        <v>0.1</v>
      </c>
      <c r="W548" t="s">
        <v>657</v>
      </c>
      <c r="X548" t="s">
        <v>792</v>
      </c>
      <c r="Y548">
        <v>2021</v>
      </c>
      <c r="Z548" t="s">
        <v>908</v>
      </c>
      <c r="AA548" t="s">
        <v>986</v>
      </c>
      <c r="AB548" t="str">
        <f>IF(ISBLANK(Table1[[#This Row],[ref]]),NA(),_xlfn.XLOOKUP(Table1[[#This Row],[ref]],Crossref!U:U,Crossref!E:E,_xlfn.XLOOKUP(Table1[[#This Row],[ref_short]],Crossref!AO:AO,Crossref!E:E)))</f>
        <v>10.1111/zph.12890</v>
      </c>
      <c r="AC548" t="str">
        <f>IF(ISBLANK(Table1[[#This Row],[ref_short]]),NA(),_xlfn.XLOOKUP(Table1[[#This Row],[new_ref]],Crossref!E:E,Crossref!AO:AO,Table1[[#This Row],[ref_short]]))</f>
        <v>Plishka et al., 2021</v>
      </c>
      <c r="AD548" t="b">
        <f>NOT(IFERROR(Table1[[#This Row],[ref_short]]=Table1[[#This Row],[new_ref_short]],FALSE))</f>
        <v>0</v>
      </c>
    </row>
    <row r="549" spans="1:30" x14ac:dyDescent="0.3">
      <c r="A549" t="s">
        <v>7</v>
      </c>
      <c r="G549" t="s">
        <v>253</v>
      </c>
      <c r="H549" t="s">
        <v>267</v>
      </c>
      <c r="J549" t="s">
        <v>366</v>
      </c>
      <c r="K549" t="s">
        <v>384</v>
      </c>
      <c r="R549">
        <v>0.3</v>
      </c>
      <c r="W549" t="s">
        <v>657</v>
      </c>
      <c r="X549" t="s">
        <v>792</v>
      </c>
      <c r="Y549">
        <v>2021</v>
      </c>
      <c r="Z549" t="s">
        <v>908</v>
      </c>
      <c r="AA549" t="s">
        <v>986</v>
      </c>
      <c r="AB549" t="str">
        <f>IF(ISBLANK(Table1[[#This Row],[ref]]),NA(),_xlfn.XLOOKUP(Table1[[#This Row],[ref]],Crossref!U:U,Crossref!E:E,_xlfn.XLOOKUP(Table1[[#This Row],[ref_short]],Crossref!AO:AO,Crossref!E:E)))</f>
        <v>10.1111/zph.12890</v>
      </c>
      <c r="AC549" t="str">
        <f>IF(ISBLANK(Table1[[#This Row],[ref_short]]),NA(),_xlfn.XLOOKUP(Table1[[#This Row],[new_ref]],Crossref!E:E,Crossref!AO:AO,Table1[[#This Row],[ref_short]]))</f>
        <v>Plishka et al., 2021</v>
      </c>
      <c r="AD549" t="b">
        <f>NOT(IFERROR(Table1[[#This Row],[ref_short]]=Table1[[#This Row],[new_ref_short]],FALSE))</f>
        <v>0</v>
      </c>
    </row>
    <row r="550" spans="1:30" x14ac:dyDescent="0.3">
      <c r="A550" t="s">
        <v>7</v>
      </c>
      <c r="G550" t="s">
        <v>253</v>
      </c>
      <c r="H550" t="s">
        <v>267</v>
      </c>
      <c r="J550" t="s">
        <v>366</v>
      </c>
      <c r="K550" t="s">
        <v>384</v>
      </c>
      <c r="N550" t="s">
        <v>460</v>
      </c>
      <c r="R550">
        <v>1.04</v>
      </c>
      <c r="W550" t="s">
        <v>657</v>
      </c>
      <c r="X550" t="s">
        <v>792</v>
      </c>
      <c r="Y550">
        <v>2021</v>
      </c>
      <c r="Z550" t="s">
        <v>908</v>
      </c>
      <c r="AA550" t="s">
        <v>986</v>
      </c>
      <c r="AB550" t="str">
        <f>IF(ISBLANK(Table1[[#This Row],[ref]]),NA(),_xlfn.XLOOKUP(Table1[[#This Row],[ref]],Crossref!U:U,Crossref!E:E,_xlfn.XLOOKUP(Table1[[#This Row],[ref_short]],Crossref!AO:AO,Crossref!E:E)))</f>
        <v>10.1111/zph.12890</v>
      </c>
      <c r="AC550" t="str">
        <f>IF(ISBLANK(Table1[[#This Row],[ref_short]]),NA(),_xlfn.XLOOKUP(Table1[[#This Row],[new_ref]],Crossref!E:E,Crossref!AO:AO,Table1[[#This Row],[ref_short]]))</f>
        <v>Plishka et al., 2021</v>
      </c>
      <c r="AD550" t="b">
        <f>NOT(IFERROR(Table1[[#This Row],[ref_short]]=Table1[[#This Row],[new_ref_short]],FALSE))</f>
        <v>0</v>
      </c>
    </row>
    <row r="551" spans="1:30" x14ac:dyDescent="0.3">
      <c r="A551" t="s">
        <v>7</v>
      </c>
      <c r="D551" t="s">
        <v>238</v>
      </c>
      <c r="G551" t="s">
        <v>256</v>
      </c>
      <c r="H551" t="s">
        <v>267</v>
      </c>
      <c r="I551" t="s">
        <v>294</v>
      </c>
      <c r="J551" t="s">
        <v>366</v>
      </c>
      <c r="K551" t="s">
        <v>384</v>
      </c>
      <c r="L551" t="s">
        <v>410</v>
      </c>
      <c r="N551" t="s">
        <v>461</v>
      </c>
      <c r="R551">
        <v>3.7</v>
      </c>
      <c r="S551">
        <v>2</v>
      </c>
      <c r="T551">
        <v>6.8</v>
      </c>
      <c r="W551" t="s">
        <v>658</v>
      </c>
      <c r="X551" t="s">
        <v>793</v>
      </c>
      <c r="Y551">
        <v>2012</v>
      </c>
      <c r="Z551" t="s">
        <v>909</v>
      </c>
      <c r="AA551" t="s">
        <v>986</v>
      </c>
      <c r="AB551" t="str">
        <f>IF(ISBLANK(Table1[[#This Row],[ref]]),NA(),_xlfn.XLOOKUP(Table1[[#This Row],[ref]],Crossref!U:U,Crossref!E:E,_xlfn.XLOOKUP(Table1[[#This Row],[ref_short]],Crossref!AO:AO,Crossref!E:E)))</f>
        <v>10.1016/j.prevetmed.2012.03.007</v>
      </c>
      <c r="AC551" t="str">
        <f>IF(ISBLANK(Table1[[#This Row],[ref_short]]),NA(),_xlfn.XLOOKUP(Table1[[#This Row],[new_ref]],Crossref!E:E,Crossref!AO:AO,Table1[[#This Row],[ref_short]]))</f>
        <v>van Bunnik et al., 2012</v>
      </c>
      <c r="AD551" t="b">
        <f>NOT(IFERROR(Table1[[#This Row],[ref_short]]=Table1[[#This Row],[new_ref_short]],FALSE))</f>
        <v>0</v>
      </c>
    </row>
    <row r="552" spans="1:30" x14ac:dyDescent="0.3">
      <c r="A552" t="s">
        <v>7</v>
      </c>
      <c r="D552" t="s">
        <v>238</v>
      </c>
      <c r="G552" t="s">
        <v>256</v>
      </c>
      <c r="H552" t="s">
        <v>267</v>
      </c>
      <c r="I552" t="s">
        <v>294</v>
      </c>
      <c r="J552" t="s">
        <v>366</v>
      </c>
      <c r="K552" t="s">
        <v>384</v>
      </c>
      <c r="L552" t="s">
        <v>410</v>
      </c>
      <c r="N552" t="s">
        <v>462</v>
      </c>
      <c r="R552">
        <v>7.4999999999999997E-2</v>
      </c>
      <c r="S552">
        <v>2.7E-2</v>
      </c>
      <c r="T552">
        <v>0.16</v>
      </c>
      <c r="W552" t="s">
        <v>658</v>
      </c>
      <c r="X552" t="s">
        <v>793</v>
      </c>
      <c r="Y552">
        <v>2012</v>
      </c>
      <c r="Z552" t="s">
        <v>909</v>
      </c>
      <c r="AA552" t="s">
        <v>986</v>
      </c>
      <c r="AB552" t="str">
        <f>IF(ISBLANK(Table1[[#This Row],[ref]]),NA(),_xlfn.XLOOKUP(Table1[[#This Row],[ref]],Crossref!U:U,Crossref!E:E,_xlfn.XLOOKUP(Table1[[#This Row],[ref_short]],Crossref!AO:AO,Crossref!E:E)))</f>
        <v>10.1016/j.prevetmed.2012.03.007</v>
      </c>
      <c r="AC552" t="str">
        <f>IF(ISBLANK(Table1[[#This Row],[ref_short]]),NA(),_xlfn.XLOOKUP(Table1[[#This Row],[new_ref]],Crossref!E:E,Crossref!AO:AO,Table1[[#This Row],[ref_short]]))</f>
        <v>van Bunnik et al., 2012</v>
      </c>
      <c r="AD552" t="b">
        <f>NOT(IFERROR(Table1[[#This Row],[ref_short]]=Table1[[#This Row],[new_ref_short]],FALSE))</f>
        <v>0</v>
      </c>
    </row>
    <row r="553" spans="1:30" x14ac:dyDescent="0.3">
      <c r="A553" t="s">
        <v>7</v>
      </c>
      <c r="D553" t="s">
        <v>238</v>
      </c>
      <c r="G553" t="s">
        <v>256</v>
      </c>
      <c r="H553" t="s">
        <v>267</v>
      </c>
      <c r="I553" t="s">
        <v>294</v>
      </c>
      <c r="J553" t="s">
        <v>366</v>
      </c>
      <c r="K553" t="s">
        <v>384</v>
      </c>
      <c r="L553" t="s">
        <v>410</v>
      </c>
      <c r="N553" t="s">
        <v>463</v>
      </c>
      <c r="R553">
        <v>1.0999999999999999E-2</v>
      </c>
      <c r="S553">
        <v>5.9999999999999995E-4</v>
      </c>
      <c r="T553">
        <v>4.7E-2</v>
      </c>
      <c r="W553" t="s">
        <v>658</v>
      </c>
      <c r="X553" t="s">
        <v>793</v>
      </c>
      <c r="Y553">
        <v>2012</v>
      </c>
      <c r="Z553" t="s">
        <v>909</v>
      </c>
      <c r="AA553" t="s">
        <v>986</v>
      </c>
      <c r="AB553" t="str">
        <f>IF(ISBLANK(Table1[[#This Row],[ref]]),NA(),_xlfn.XLOOKUP(Table1[[#This Row],[ref]],Crossref!U:U,Crossref!E:E,_xlfn.XLOOKUP(Table1[[#This Row],[ref_short]],Crossref!AO:AO,Crossref!E:E)))</f>
        <v>10.1016/j.prevetmed.2012.03.007</v>
      </c>
      <c r="AC553" t="str">
        <f>IF(ISBLANK(Table1[[#This Row],[ref_short]]),NA(),_xlfn.XLOOKUP(Table1[[#This Row],[new_ref]],Crossref!E:E,Crossref!AO:AO,Table1[[#This Row],[ref_short]]))</f>
        <v>van Bunnik et al., 2012</v>
      </c>
      <c r="AD553" t="b">
        <f>NOT(IFERROR(Table1[[#This Row],[ref_short]]=Table1[[#This Row],[new_ref_short]],FALSE))</f>
        <v>0</v>
      </c>
    </row>
    <row r="554" spans="1:30" x14ac:dyDescent="0.3">
      <c r="A554" t="s">
        <v>7</v>
      </c>
      <c r="D554" t="s">
        <v>238</v>
      </c>
      <c r="G554" t="s">
        <v>256</v>
      </c>
      <c r="H554" t="s">
        <v>267</v>
      </c>
      <c r="I554" t="s">
        <v>294</v>
      </c>
      <c r="J554" t="s">
        <v>366</v>
      </c>
      <c r="K554" t="s">
        <v>384</v>
      </c>
      <c r="L554" t="s">
        <v>410</v>
      </c>
      <c r="N554" t="s">
        <v>464</v>
      </c>
      <c r="R554">
        <v>9.9000000000000005E-2</v>
      </c>
      <c r="S554">
        <v>3.5000000000000003E-2</v>
      </c>
      <c r="T554">
        <v>0.21</v>
      </c>
      <c r="W554" t="s">
        <v>658</v>
      </c>
      <c r="X554" t="s">
        <v>793</v>
      </c>
      <c r="Y554">
        <v>2012</v>
      </c>
      <c r="Z554" t="s">
        <v>909</v>
      </c>
      <c r="AA554" t="s">
        <v>986</v>
      </c>
      <c r="AB554" t="str">
        <f>IF(ISBLANK(Table1[[#This Row],[ref]]),NA(),_xlfn.XLOOKUP(Table1[[#This Row],[ref]],Crossref!U:U,Crossref!E:E,_xlfn.XLOOKUP(Table1[[#This Row],[ref_short]],Crossref!AO:AO,Crossref!E:E)))</f>
        <v>10.1016/j.prevetmed.2012.03.007</v>
      </c>
      <c r="AC554" t="str">
        <f>IF(ISBLANK(Table1[[#This Row],[ref_short]]),NA(),_xlfn.XLOOKUP(Table1[[#This Row],[new_ref]],Crossref!E:E,Crossref!AO:AO,Table1[[#This Row],[ref_short]]))</f>
        <v>van Bunnik et al., 2012</v>
      </c>
      <c r="AD554" t="b">
        <f>NOT(IFERROR(Table1[[#This Row],[ref_short]]=Table1[[#This Row],[new_ref_short]],FALSE))</f>
        <v>0</v>
      </c>
    </row>
    <row r="555" spans="1:30" x14ac:dyDescent="0.3">
      <c r="A555" t="s">
        <v>7</v>
      </c>
      <c r="D555" t="s">
        <v>238</v>
      </c>
      <c r="G555" t="s">
        <v>256</v>
      </c>
      <c r="H555" t="s">
        <v>267</v>
      </c>
      <c r="I555" t="s">
        <v>294</v>
      </c>
      <c r="J555" t="s">
        <v>366</v>
      </c>
      <c r="K555" t="s">
        <v>384</v>
      </c>
      <c r="L555" t="s">
        <v>410</v>
      </c>
      <c r="N555" t="s">
        <v>465</v>
      </c>
      <c r="R555">
        <v>1.0999999999999999E-2</v>
      </c>
      <c r="S555">
        <v>5.9999999999999995E-4</v>
      </c>
      <c r="T555">
        <v>4.9000000000000002E-2</v>
      </c>
      <c r="W555" t="s">
        <v>658</v>
      </c>
      <c r="X555" t="s">
        <v>793</v>
      </c>
      <c r="Y555">
        <v>2012</v>
      </c>
      <c r="Z555" t="s">
        <v>909</v>
      </c>
      <c r="AA555" t="s">
        <v>986</v>
      </c>
      <c r="AB555" t="str">
        <f>IF(ISBLANK(Table1[[#This Row],[ref]]),NA(),_xlfn.XLOOKUP(Table1[[#This Row],[ref]],Crossref!U:U,Crossref!E:E,_xlfn.XLOOKUP(Table1[[#This Row],[ref_short]],Crossref!AO:AO,Crossref!E:E)))</f>
        <v>10.1016/j.prevetmed.2012.03.007</v>
      </c>
      <c r="AC555" t="str">
        <f>IF(ISBLANK(Table1[[#This Row],[ref_short]]),NA(),_xlfn.XLOOKUP(Table1[[#This Row],[new_ref]],Crossref!E:E,Crossref!AO:AO,Table1[[#This Row],[ref_short]]))</f>
        <v>van Bunnik et al., 2012</v>
      </c>
      <c r="AD555" t="b">
        <f>NOT(IFERROR(Table1[[#This Row],[ref_short]]=Table1[[#This Row],[new_ref_short]],FALSE))</f>
        <v>0</v>
      </c>
    </row>
    <row r="556" spans="1:30" x14ac:dyDescent="0.3">
      <c r="A556" t="s">
        <v>7</v>
      </c>
      <c r="G556" t="s">
        <v>253</v>
      </c>
      <c r="H556" t="s">
        <v>267</v>
      </c>
      <c r="I556" t="s">
        <v>295</v>
      </c>
      <c r="J556" t="s">
        <v>366</v>
      </c>
      <c r="K556" t="s">
        <v>384</v>
      </c>
      <c r="R556">
        <v>0.13</v>
      </c>
      <c r="S556">
        <v>0.11</v>
      </c>
      <c r="T556">
        <v>0.17</v>
      </c>
      <c r="W556" t="s">
        <v>659</v>
      </c>
      <c r="X556" t="s">
        <v>794</v>
      </c>
      <c r="Y556">
        <v>2019</v>
      </c>
      <c r="Z556" t="s">
        <v>910</v>
      </c>
      <c r="AA556" t="s">
        <v>986</v>
      </c>
      <c r="AB556" t="str">
        <f>IF(ISBLANK(Table1[[#This Row],[ref]]),NA(),_xlfn.XLOOKUP(Table1[[#This Row],[ref]],Crossref!U:U,Crossref!E:E,_xlfn.XLOOKUP(Table1[[#This Row],[ref_short]],Crossref!AO:AO,Crossref!E:E)))</f>
        <v>10.1017/s0950268818003308</v>
      </c>
      <c r="AC556" t="str">
        <f>IF(ISBLANK(Table1[[#This Row],[ref_short]]),NA(),_xlfn.XLOOKUP(Table1[[#This Row],[new_ref]],Crossref!E:E,Crossref!AO:AO,Table1[[#This Row],[ref_short]]))</f>
        <v>Neves et al., 2019</v>
      </c>
      <c r="AD556" t="b">
        <f>NOT(IFERROR(Table1[[#This Row],[ref_short]]=Table1[[#This Row],[new_ref_short]],FALSE))</f>
        <v>0</v>
      </c>
    </row>
    <row r="557" spans="1:30" x14ac:dyDescent="0.3">
      <c r="A557" t="s">
        <v>7</v>
      </c>
      <c r="G557" t="s">
        <v>253</v>
      </c>
      <c r="H557" t="s">
        <v>267</v>
      </c>
      <c r="J557" t="s">
        <v>366</v>
      </c>
      <c r="K557" t="s">
        <v>384</v>
      </c>
      <c r="R557">
        <v>1.78</v>
      </c>
      <c r="S557">
        <v>1.66</v>
      </c>
      <c r="T557">
        <v>1.95</v>
      </c>
      <c r="U557" t="s">
        <v>617</v>
      </c>
      <c r="V557" t="s">
        <v>620</v>
      </c>
      <c r="W557" t="s">
        <v>660</v>
      </c>
      <c r="X557" t="s">
        <v>795</v>
      </c>
      <c r="Y557">
        <v>2013</v>
      </c>
      <c r="Z557" t="s">
        <v>911</v>
      </c>
      <c r="AA557" t="s">
        <v>986</v>
      </c>
      <c r="AB557" t="str">
        <f>IF(ISBLANK(Table1[[#This Row],[ref]]),NA(),_xlfn.XLOOKUP(Table1[[#This Row],[ref]],Crossref!U:U,Crossref!E:E,_xlfn.XLOOKUP(Table1[[#This Row],[ref_short]],Crossref!AO:AO,Crossref!E:E)))</f>
        <v>10.1017/s0950268813002926</v>
      </c>
      <c r="AC557" t="str">
        <f>IF(ISBLANK(Table1[[#This Row],[ref_short]]),NA(),_xlfn.XLOOKUP(Table1[[#This Row],[new_ref]],Crossref!E:E,Crossref!AO:AO,Table1[[#This Row],[ref_short]]))</f>
        <v>GODDARD et al., 2013</v>
      </c>
      <c r="AD557" t="b">
        <f>NOT(IFERROR(Table1[[#This Row],[ref_short]]=Table1[[#This Row],[new_ref_short]],FALSE))</f>
        <v>0</v>
      </c>
    </row>
    <row r="558" spans="1:30" x14ac:dyDescent="0.3">
      <c r="A558" t="s">
        <v>8</v>
      </c>
      <c r="G558" t="s">
        <v>254</v>
      </c>
      <c r="H558" t="s">
        <v>268</v>
      </c>
      <c r="K558" t="s">
        <v>385</v>
      </c>
      <c r="R558">
        <v>81.3</v>
      </c>
      <c r="W558" t="s">
        <v>661</v>
      </c>
      <c r="X558" t="s">
        <v>796</v>
      </c>
      <c r="Y558">
        <v>2011</v>
      </c>
      <c r="Z558" t="s">
        <v>912</v>
      </c>
      <c r="AA558" t="s">
        <v>986</v>
      </c>
      <c r="AB558" t="str">
        <f>IF(ISBLANK(Table1[[#This Row],[ref]]),NA(),_xlfn.XLOOKUP(Table1[[#This Row],[ref]],Crossref!U:U,Crossref!E:E,_xlfn.XLOOKUP(Table1[[#This Row],[ref_short]],Crossref!AO:AO,Crossref!E:E)))</f>
        <v>10.1080/01652176.2004.9695177</v>
      </c>
      <c r="AC558" t="str">
        <f>IF(ISBLANK(Table1[[#This Row],[ref_short]]),NA(),_xlfn.XLOOKUP(Table1[[#This Row],[new_ref]],Crossref!E:E,Crossref!AO:AO,Table1[[#This Row],[ref_short]]))</f>
        <v>Ribbens et al., 2004</v>
      </c>
      <c r="AD558" t="b">
        <f>NOT(IFERROR(Table1[[#This Row],[ref_short]]=Table1[[#This Row],[new_ref_short]],FALSE))</f>
        <v>1</v>
      </c>
    </row>
    <row r="559" spans="1:30" x14ac:dyDescent="0.3">
      <c r="A559" t="s">
        <v>8</v>
      </c>
      <c r="G559" t="s">
        <v>254</v>
      </c>
      <c r="H559" t="s">
        <v>268</v>
      </c>
      <c r="K559" t="s">
        <v>385</v>
      </c>
      <c r="R559">
        <v>100</v>
      </c>
      <c r="W559" t="s">
        <v>661</v>
      </c>
      <c r="X559" t="s">
        <v>796</v>
      </c>
      <c r="Y559">
        <v>2011</v>
      </c>
      <c r="Z559" t="s">
        <v>912</v>
      </c>
      <c r="AA559" t="s">
        <v>986</v>
      </c>
      <c r="AB559" t="str">
        <f>IF(ISBLANK(Table1[[#This Row],[ref]]),NA(),_xlfn.XLOOKUP(Table1[[#This Row],[ref]],Crossref!U:U,Crossref!E:E,_xlfn.XLOOKUP(Table1[[#This Row],[ref_short]],Crossref!AO:AO,Crossref!E:E)))</f>
        <v>10.1080/01652176.2004.9695177</v>
      </c>
      <c r="AC559" t="str">
        <f>IF(ISBLANK(Table1[[#This Row],[ref_short]]),NA(),_xlfn.XLOOKUP(Table1[[#This Row],[new_ref]],Crossref!E:E,Crossref!AO:AO,Table1[[#This Row],[ref_short]]))</f>
        <v>Ribbens et al., 2004</v>
      </c>
      <c r="AD559" t="b">
        <f>NOT(IFERROR(Table1[[#This Row],[ref_short]]=Table1[[#This Row],[new_ref_short]],FALSE))</f>
        <v>1</v>
      </c>
    </row>
    <row r="560" spans="1:30" x14ac:dyDescent="0.3">
      <c r="A560" t="s">
        <v>8</v>
      </c>
      <c r="G560" t="s">
        <v>254</v>
      </c>
      <c r="H560" t="s">
        <v>268</v>
      </c>
      <c r="K560" t="s">
        <v>386</v>
      </c>
      <c r="R560">
        <v>13.7</v>
      </c>
      <c r="W560" t="s">
        <v>661</v>
      </c>
      <c r="X560" t="s">
        <v>796</v>
      </c>
      <c r="Y560">
        <v>2011</v>
      </c>
      <c r="Z560" t="s">
        <v>912</v>
      </c>
      <c r="AA560" t="s">
        <v>986</v>
      </c>
      <c r="AB560" t="str">
        <f>IF(ISBLANK(Table1[[#This Row],[ref]]),NA(),_xlfn.XLOOKUP(Table1[[#This Row],[ref]],Crossref!U:U,Crossref!E:E,_xlfn.XLOOKUP(Table1[[#This Row],[ref_short]],Crossref!AO:AO,Crossref!E:E)))</f>
        <v>10.1080/01652176.2004.9695177</v>
      </c>
      <c r="AC560" t="str">
        <f>IF(ISBLANK(Table1[[#This Row],[ref_short]]),NA(),_xlfn.XLOOKUP(Table1[[#This Row],[new_ref]],Crossref!E:E,Crossref!AO:AO,Table1[[#This Row],[ref_short]]))</f>
        <v>Ribbens et al., 2004</v>
      </c>
      <c r="AD560" t="b">
        <f>NOT(IFERROR(Table1[[#This Row],[ref_short]]=Table1[[#This Row],[new_ref_short]],FALSE))</f>
        <v>1</v>
      </c>
    </row>
    <row r="561" spans="1:30" x14ac:dyDescent="0.3">
      <c r="A561" t="s">
        <v>8</v>
      </c>
      <c r="G561" t="s">
        <v>254</v>
      </c>
      <c r="H561" t="s">
        <v>268</v>
      </c>
      <c r="K561" t="s">
        <v>386</v>
      </c>
      <c r="R561">
        <v>15.5</v>
      </c>
      <c r="W561" t="s">
        <v>661</v>
      </c>
      <c r="X561" t="s">
        <v>796</v>
      </c>
      <c r="Y561">
        <v>2011</v>
      </c>
      <c r="Z561" t="s">
        <v>912</v>
      </c>
      <c r="AA561" t="s">
        <v>986</v>
      </c>
      <c r="AB561" t="str">
        <f>IF(ISBLANK(Table1[[#This Row],[ref]]),NA(),_xlfn.XLOOKUP(Table1[[#This Row],[ref]],Crossref!U:U,Crossref!E:E,_xlfn.XLOOKUP(Table1[[#This Row],[ref_short]],Crossref!AO:AO,Crossref!E:E)))</f>
        <v>10.1080/01652176.2004.9695177</v>
      </c>
      <c r="AC561" t="str">
        <f>IF(ISBLANK(Table1[[#This Row],[ref_short]]),NA(),_xlfn.XLOOKUP(Table1[[#This Row],[new_ref]],Crossref!E:E,Crossref!AO:AO,Table1[[#This Row],[ref_short]]))</f>
        <v>Ribbens et al., 2004</v>
      </c>
      <c r="AD561" t="b">
        <f>NOT(IFERROR(Table1[[#This Row],[ref_short]]=Table1[[#This Row],[new_ref_short]],FALSE))</f>
        <v>1</v>
      </c>
    </row>
    <row r="562" spans="1:30" x14ac:dyDescent="0.3">
      <c r="A562" t="s">
        <v>8</v>
      </c>
      <c r="G562" t="s">
        <v>254</v>
      </c>
      <c r="H562" t="s">
        <v>268</v>
      </c>
      <c r="K562" t="s">
        <v>387</v>
      </c>
      <c r="R562">
        <v>13</v>
      </c>
      <c r="W562" t="s">
        <v>661</v>
      </c>
      <c r="X562" t="s">
        <v>796</v>
      </c>
      <c r="Y562">
        <v>2011</v>
      </c>
      <c r="Z562" t="s">
        <v>912</v>
      </c>
      <c r="AA562" t="s">
        <v>986</v>
      </c>
      <c r="AB562" t="str">
        <f>IF(ISBLANK(Table1[[#This Row],[ref]]),NA(),_xlfn.XLOOKUP(Table1[[#This Row],[ref]],Crossref!U:U,Crossref!E:E,_xlfn.XLOOKUP(Table1[[#This Row],[ref_short]],Crossref!AO:AO,Crossref!E:E)))</f>
        <v>10.1080/01652176.2004.9695177</v>
      </c>
      <c r="AC562" t="str">
        <f>IF(ISBLANK(Table1[[#This Row],[ref_short]]),NA(),_xlfn.XLOOKUP(Table1[[#This Row],[new_ref]],Crossref!E:E,Crossref!AO:AO,Table1[[#This Row],[ref_short]]))</f>
        <v>Ribbens et al., 2004</v>
      </c>
      <c r="AD562" t="b">
        <f>NOT(IFERROR(Table1[[#This Row],[ref_short]]=Table1[[#This Row],[new_ref_short]],FALSE))</f>
        <v>1</v>
      </c>
    </row>
    <row r="563" spans="1:30" x14ac:dyDescent="0.3">
      <c r="A563" t="s">
        <v>8</v>
      </c>
      <c r="B563" t="s">
        <v>31</v>
      </c>
      <c r="G563" t="s">
        <v>254</v>
      </c>
      <c r="H563" t="s">
        <v>268</v>
      </c>
      <c r="K563" t="s">
        <v>385</v>
      </c>
      <c r="R563">
        <v>7.77</v>
      </c>
      <c r="W563" t="s">
        <v>661</v>
      </c>
      <c r="X563" t="s">
        <v>796</v>
      </c>
      <c r="Y563">
        <v>2011</v>
      </c>
      <c r="Z563" t="s">
        <v>912</v>
      </c>
      <c r="AA563" t="s">
        <v>986</v>
      </c>
      <c r="AB563" t="str">
        <f>IF(ISBLANK(Table1[[#This Row],[ref]]),NA(),_xlfn.XLOOKUP(Table1[[#This Row],[ref]],Crossref!U:U,Crossref!E:E,_xlfn.XLOOKUP(Table1[[#This Row],[ref_short]],Crossref!AO:AO,Crossref!E:E)))</f>
        <v>10.1080/01652176.2004.9695177</v>
      </c>
      <c r="AC563" t="str">
        <f>IF(ISBLANK(Table1[[#This Row],[ref_short]]),NA(),_xlfn.XLOOKUP(Table1[[#This Row],[new_ref]],Crossref!E:E,Crossref!AO:AO,Table1[[#This Row],[ref_short]]))</f>
        <v>Ribbens et al., 2004</v>
      </c>
      <c r="AD563" t="b">
        <f>NOT(IFERROR(Table1[[#This Row],[ref_short]]=Table1[[#This Row],[new_ref_short]],FALSE))</f>
        <v>1</v>
      </c>
    </row>
    <row r="564" spans="1:30" x14ac:dyDescent="0.3">
      <c r="A564" t="s">
        <v>8</v>
      </c>
      <c r="B564" t="s">
        <v>31</v>
      </c>
      <c r="G564" t="s">
        <v>254</v>
      </c>
      <c r="H564" t="s">
        <v>268</v>
      </c>
      <c r="K564" t="s">
        <v>386</v>
      </c>
      <c r="R564">
        <v>3.39</v>
      </c>
      <c r="W564" t="s">
        <v>661</v>
      </c>
      <c r="X564" t="s">
        <v>796</v>
      </c>
      <c r="Y564">
        <v>2011</v>
      </c>
      <c r="Z564" t="s">
        <v>912</v>
      </c>
      <c r="AA564" t="s">
        <v>986</v>
      </c>
      <c r="AB564" t="str">
        <f>IF(ISBLANK(Table1[[#This Row],[ref]]),NA(),_xlfn.XLOOKUP(Table1[[#This Row],[ref]],Crossref!U:U,Crossref!E:E,_xlfn.XLOOKUP(Table1[[#This Row],[ref_short]],Crossref!AO:AO,Crossref!E:E)))</f>
        <v>10.1080/01652176.2004.9695177</v>
      </c>
      <c r="AC564" t="str">
        <f>IF(ISBLANK(Table1[[#This Row],[ref_short]]),NA(),_xlfn.XLOOKUP(Table1[[#This Row],[new_ref]],Crossref!E:E,Crossref!AO:AO,Table1[[#This Row],[ref_short]]))</f>
        <v>Ribbens et al., 2004</v>
      </c>
      <c r="AD564" t="b">
        <f>NOT(IFERROR(Table1[[#This Row],[ref_short]]=Table1[[#This Row],[new_ref_short]],FALSE))</f>
        <v>1</v>
      </c>
    </row>
    <row r="565" spans="1:30" x14ac:dyDescent="0.3">
      <c r="A565" t="s">
        <v>7</v>
      </c>
      <c r="B565" t="s">
        <v>60</v>
      </c>
      <c r="G565" t="s">
        <v>254</v>
      </c>
      <c r="H565" t="s">
        <v>268</v>
      </c>
      <c r="R565">
        <v>1.0999999999999999E-2</v>
      </c>
      <c r="W565" t="s">
        <v>661</v>
      </c>
      <c r="X565" t="s">
        <v>796</v>
      </c>
      <c r="Y565">
        <v>2011</v>
      </c>
      <c r="Z565" t="s">
        <v>912</v>
      </c>
      <c r="AA565" t="s">
        <v>986</v>
      </c>
      <c r="AB565" t="str">
        <f>IF(ISBLANK(Table1[[#This Row],[ref]]),NA(),_xlfn.XLOOKUP(Table1[[#This Row],[ref]],Crossref!U:U,Crossref!E:E,_xlfn.XLOOKUP(Table1[[#This Row],[ref_short]],Crossref!AO:AO,Crossref!E:E)))</f>
        <v>10.1080/01652176.2004.9695177</v>
      </c>
      <c r="AC565" t="str">
        <f>IF(ISBLANK(Table1[[#This Row],[ref_short]]),NA(),_xlfn.XLOOKUP(Table1[[#This Row],[new_ref]],Crossref!E:E,Crossref!AO:AO,Table1[[#This Row],[ref_short]]))</f>
        <v>Ribbens et al., 2004</v>
      </c>
      <c r="AD565" t="b">
        <f>NOT(IFERROR(Table1[[#This Row],[ref_short]]=Table1[[#This Row],[new_ref_short]],FALSE))</f>
        <v>1</v>
      </c>
    </row>
    <row r="566" spans="1:30" x14ac:dyDescent="0.3">
      <c r="A566" t="s">
        <v>7</v>
      </c>
      <c r="B566" t="s">
        <v>39</v>
      </c>
      <c r="D566" t="s">
        <v>238</v>
      </c>
      <c r="G566" t="s">
        <v>253</v>
      </c>
      <c r="H566" t="s">
        <v>268</v>
      </c>
      <c r="K566" t="s">
        <v>388</v>
      </c>
      <c r="R566">
        <v>8.52</v>
      </c>
      <c r="W566" t="s">
        <v>662</v>
      </c>
      <c r="X566" t="s">
        <v>797</v>
      </c>
      <c r="Y566">
        <v>2011</v>
      </c>
      <c r="Z566" t="s">
        <v>913</v>
      </c>
      <c r="AA566" t="s">
        <v>986</v>
      </c>
      <c r="AB566" t="str">
        <f>IF(ISBLANK(Table1[[#This Row],[ref]]),NA(),_xlfn.XLOOKUP(Table1[[#This Row],[ref]],Crossref!U:U,Crossref!E:E,_xlfn.XLOOKUP(Table1[[#This Row],[ref_short]],Crossref!AO:AO,Crossref!E:E)))</f>
        <v>10.1016/j.vetmic.2010.07.009</v>
      </c>
      <c r="AC566" t="str">
        <f>IF(ISBLANK(Table1[[#This Row],[ref_short]]),NA(),_xlfn.XLOOKUP(Table1[[#This Row],[new_ref]],Crossref!E:E,Crossref!AO:AO,Table1[[#This Row],[ref_short]]))</f>
        <v>Martínez-López et al., 2011</v>
      </c>
      <c r="AD566" t="b">
        <f>NOT(IFERROR(Table1[[#This Row],[ref_short]]=Table1[[#This Row],[new_ref_short]],FALSE))</f>
        <v>1</v>
      </c>
    </row>
    <row r="567" spans="1:30" x14ac:dyDescent="0.3">
      <c r="A567" t="s">
        <v>7</v>
      </c>
      <c r="B567" t="s">
        <v>39</v>
      </c>
      <c r="D567" t="s">
        <v>238</v>
      </c>
      <c r="G567" t="s">
        <v>253</v>
      </c>
      <c r="H567" t="s">
        <v>268</v>
      </c>
      <c r="K567" t="s">
        <v>389</v>
      </c>
      <c r="R567">
        <v>1.85</v>
      </c>
      <c r="W567" t="s">
        <v>662</v>
      </c>
      <c r="X567" t="s">
        <v>797</v>
      </c>
      <c r="Y567">
        <v>2011</v>
      </c>
      <c r="Z567" t="s">
        <v>913</v>
      </c>
      <c r="AA567" t="s">
        <v>986</v>
      </c>
      <c r="AB567" t="str">
        <f>IF(ISBLANK(Table1[[#This Row],[ref]]),NA(),_xlfn.XLOOKUP(Table1[[#This Row],[ref]],Crossref!U:U,Crossref!E:E,_xlfn.XLOOKUP(Table1[[#This Row],[ref_short]],Crossref!AO:AO,Crossref!E:E)))</f>
        <v>10.1016/j.vetmic.2010.07.009</v>
      </c>
      <c r="AC567" t="str">
        <f>IF(ISBLANK(Table1[[#This Row],[ref_short]]),NA(),_xlfn.XLOOKUP(Table1[[#This Row],[new_ref]],Crossref!E:E,Crossref!AO:AO,Table1[[#This Row],[ref_short]]))</f>
        <v>Martínez-López et al., 2011</v>
      </c>
      <c r="AD567" t="b">
        <f>NOT(IFERROR(Table1[[#This Row],[ref_short]]=Table1[[#This Row],[new_ref_short]],FALSE))</f>
        <v>1</v>
      </c>
    </row>
    <row r="568" spans="1:30" x14ac:dyDescent="0.3">
      <c r="A568" t="s">
        <v>7</v>
      </c>
      <c r="B568" t="s">
        <v>39</v>
      </c>
      <c r="D568" t="s">
        <v>238</v>
      </c>
      <c r="G568" t="s">
        <v>253</v>
      </c>
      <c r="H568" t="s">
        <v>268</v>
      </c>
      <c r="K568" t="s">
        <v>390</v>
      </c>
      <c r="R568">
        <v>5.18</v>
      </c>
      <c r="W568" t="s">
        <v>662</v>
      </c>
      <c r="X568" t="s">
        <v>797</v>
      </c>
      <c r="Y568">
        <v>2011</v>
      </c>
      <c r="Z568" t="s">
        <v>913</v>
      </c>
      <c r="AA568" t="s">
        <v>986</v>
      </c>
      <c r="AB568" t="str">
        <f>IF(ISBLANK(Table1[[#This Row],[ref]]),NA(),_xlfn.XLOOKUP(Table1[[#This Row],[ref]],Crossref!U:U,Crossref!E:E,_xlfn.XLOOKUP(Table1[[#This Row],[ref_short]],Crossref!AO:AO,Crossref!E:E)))</f>
        <v>10.1016/j.vetmic.2010.07.009</v>
      </c>
      <c r="AC568" t="str">
        <f>IF(ISBLANK(Table1[[#This Row],[ref_short]]),NA(),_xlfn.XLOOKUP(Table1[[#This Row],[new_ref]],Crossref!E:E,Crossref!AO:AO,Table1[[#This Row],[ref_short]]))</f>
        <v>Martínez-López et al., 2011</v>
      </c>
      <c r="AD568" t="b">
        <f>NOT(IFERROR(Table1[[#This Row],[ref_short]]=Table1[[#This Row],[new_ref_short]],FALSE))</f>
        <v>1</v>
      </c>
    </row>
    <row r="569" spans="1:30" x14ac:dyDescent="0.3">
      <c r="A569" t="s">
        <v>8</v>
      </c>
      <c r="D569" t="s">
        <v>238</v>
      </c>
      <c r="G569" t="s">
        <v>253</v>
      </c>
      <c r="H569" t="s">
        <v>268</v>
      </c>
      <c r="K569" t="s">
        <v>388</v>
      </c>
      <c r="R569">
        <v>2.98</v>
      </c>
      <c r="S569">
        <v>0</v>
      </c>
      <c r="T569">
        <v>15.25</v>
      </c>
      <c r="W569" t="s">
        <v>662</v>
      </c>
      <c r="X569" t="s">
        <v>797</v>
      </c>
      <c r="Y569">
        <v>2011</v>
      </c>
      <c r="Z569" t="s">
        <v>913</v>
      </c>
      <c r="AA569" t="s">
        <v>986</v>
      </c>
      <c r="AB569" t="str">
        <f>IF(ISBLANK(Table1[[#This Row],[ref]]),NA(),_xlfn.XLOOKUP(Table1[[#This Row],[ref]],Crossref!U:U,Crossref!E:E,_xlfn.XLOOKUP(Table1[[#This Row],[ref_short]],Crossref!AO:AO,Crossref!E:E)))</f>
        <v>10.1016/j.vetmic.2010.07.009</v>
      </c>
      <c r="AC569" t="str">
        <f>IF(ISBLANK(Table1[[#This Row],[ref_short]]),NA(),_xlfn.XLOOKUP(Table1[[#This Row],[new_ref]],Crossref!E:E,Crossref!AO:AO,Table1[[#This Row],[ref_short]]))</f>
        <v>Martínez-López et al., 2011</v>
      </c>
      <c r="AD569" t="b">
        <f>NOT(IFERROR(Table1[[#This Row],[ref_short]]=Table1[[#This Row],[new_ref_short]],FALSE))</f>
        <v>1</v>
      </c>
    </row>
    <row r="570" spans="1:30" x14ac:dyDescent="0.3">
      <c r="A570" t="s">
        <v>8</v>
      </c>
      <c r="D570" t="s">
        <v>238</v>
      </c>
      <c r="G570" t="s">
        <v>253</v>
      </c>
      <c r="H570" t="s">
        <v>268</v>
      </c>
      <c r="K570" t="s">
        <v>390</v>
      </c>
      <c r="R570">
        <v>3.43</v>
      </c>
      <c r="S570">
        <v>0</v>
      </c>
      <c r="T570">
        <v>19</v>
      </c>
      <c r="W570" t="s">
        <v>662</v>
      </c>
      <c r="X570" t="s">
        <v>797</v>
      </c>
      <c r="Y570">
        <v>2011</v>
      </c>
      <c r="Z570" t="s">
        <v>913</v>
      </c>
      <c r="AA570" t="s">
        <v>986</v>
      </c>
      <c r="AB570" t="str">
        <f>IF(ISBLANK(Table1[[#This Row],[ref]]),NA(),_xlfn.XLOOKUP(Table1[[#This Row],[ref]],Crossref!U:U,Crossref!E:E,_xlfn.XLOOKUP(Table1[[#This Row],[ref_short]],Crossref!AO:AO,Crossref!E:E)))</f>
        <v>10.1016/j.vetmic.2010.07.009</v>
      </c>
      <c r="AC570" t="str">
        <f>IF(ISBLANK(Table1[[#This Row],[ref_short]]),NA(),_xlfn.XLOOKUP(Table1[[#This Row],[new_ref]],Crossref!E:E,Crossref!AO:AO,Table1[[#This Row],[ref_short]]))</f>
        <v>Martínez-López et al., 2011</v>
      </c>
      <c r="AD570" t="b">
        <f>NOT(IFERROR(Table1[[#This Row],[ref_short]]=Table1[[#This Row],[new_ref_short]],FALSE))</f>
        <v>1</v>
      </c>
    </row>
    <row r="571" spans="1:30" x14ac:dyDescent="0.3">
      <c r="A571" t="s">
        <v>8</v>
      </c>
      <c r="D571" t="s">
        <v>238</v>
      </c>
      <c r="G571" t="s">
        <v>253</v>
      </c>
      <c r="H571" t="s">
        <v>268</v>
      </c>
      <c r="K571" t="s">
        <v>389</v>
      </c>
      <c r="R571">
        <v>1.72</v>
      </c>
      <c r="S571">
        <v>0</v>
      </c>
      <c r="T571">
        <v>10</v>
      </c>
      <c r="W571" t="s">
        <v>662</v>
      </c>
      <c r="X571" t="s">
        <v>797</v>
      </c>
      <c r="Y571">
        <v>2011</v>
      </c>
      <c r="Z571" t="s">
        <v>913</v>
      </c>
      <c r="AA571" t="s">
        <v>986</v>
      </c>
      <c r="AB571" t="str">
        <f>IF(ISBLANK(Table1[[#This Row],[ref]]),NA(),_xlfn.XLOOKUP(Table1[[#This Row],[ref]],Crossref!U:U,Crossref!E:E,_xlfn.XLOOKUP(Table1[[#This Row],[ref_short]],Crossref!AO:AO,Crossref!E:E)))</f>
        <v>10.1016/j.vetmic.2010.07.009</v>
      </c>
      <c r="AC571" t="str">
        <f>IF(ISBLANK(Table1[[#This Row],[ref_short]]),NA(),_xlfn.XLOOKUP(Table1[[#This Row],[new_ref]],Crossref!E:E,Crossref!AO:AO,Table1[[#This Row],[ref_short]]))</f>
        <v>Martínez-López et al., 2011</v>
      </c>
      <c r="AD571" t="b">
        <f>NOT(IFERROR(Table1[[#This Row],[ref_short]]=Table1[[#This Row],[new_ref_short]],FALSE))</f>
        <v>1</v>
      </c>
    </row>
    <row r="572" spans="1:30" x14ac:dyDescent="0.3">
      <c r="A572" t="s">
        <v>12</v>
      </c>
      <c r="D572" t="s">
        <v>238</v>
      </c>
      <c r="G572" t="s">
        <v>253</v>
      </c>
      <c r="H572" t="s">
        <v>268</v>
      </c>
      <c r="K572" t="s">
        <v>388</v>
      </c>
      <c r="R572">
        <v>2.0499999999999998</v>
      </c>
      <c r="S572">
        <v>0</v>
      </c>
      <c r="T572">
        <v>2.5</v>
      </c>
      <c r="W572" t="s">
        <v>662</v>
      </c>
      <c r="X572" t="s">
        <v>797</v>
      </c>
      <c r="Y572">
        <v>2011</v>
      </c>
      <c r="Z572" t="s">
        <v>913</v>
      </c>
      <c r="AA572" t="s">
        <v>986</v>
      </c>
      <c r="AB572" t="str">
        <f>IF(ISBLANK(Table1[[#This Row],[ref]]),NA(),_xlfn.XLOOKUP(Table1[[#This Row],[ref]],Crossref!U:U,Crossref!E:E,_xlfn.XLOOKUP(Table1[[#This Row],[ref_short]],Crossref!AO:AO,Crossref!E:E)))</f>
        <v>10.1016/j.vetmic.2010.07.009</v>
      </c>
      <c r="AC572" t="str">
        <f>IF(ISBLANK(Table1[[#This Row],[ref_short]]),NA(),_xlfn.XLOOKUP(Table1[[#This Row],[new_ref]],Crossref!E:E,Crossref!AO:AO,Table1[[#This Row],[ref_short]]))</f>
        <v>Martínez-López et al., 2011</v>
      </c>
      <c r="AD572" t="b">
        <f>NOT(IFERROR(Table1[[#This Row],[ref_short]]=Table1[[#This Row],[new_ref_short]],FALSE))</f>
        <v>1</v>
      </c>
    </row>
    <row r="573" spans="1:30" x14ac:dyDescent="0.3">
      <c r="A573" t="s">
        <v>12</v>
      </c>
      <c r="D573" t="s">
        <v>238</v>
      </c>
      <c r="G573" t="s">
        <v>253</v>
      </c>
      <c r="H573" t="s">
        <v>268</v>
      </c>
      <c r="K573" t="s">
        <v>390</v>
      </c>
      <c r="R573">
        <v>1.79</v>
      </c>
      <c r="S573">
        <v>0</v>
      </c>
      <c r="T573">
        <v>10.55</v>
      </c>
      <c r="W573" t="s">
        <v>662</v>
      </c>
      <c r="X573" t="s">
        <v>797</v>
      </c>
      <c r="Y573">
        <v>2011</v>
      </c>
      <c r="Z573" t="s">
        <v>913</v>
      </c>
      <c r="AA573" t="s">
        <v>986</v>
      </c>
      <c r="AB573" t="str">
        <f>IF(ISBLANK(Table1[[#This Row],[ref]]),NA(),_xlfn.XLOOKUP(Table1[[#This Row],[ref]],Crossref!U:U,Crossref!E:E,_xlfn.XLOOKUP(Table1[[#This Row],[ref_short]],Crossref!AO:AO,Crossref!E:E)))</f>
        <v>10.1016/j.vetmic.2010.07.009</v>
      </c>
      <c r="AC573" t="str">
        <f>IF(ISBLANK(Table1[[#This Row],[ref_short]]),NA(),_xlfn.XLOOKUP(Table1[[#This Row],[new_ref]],Crossref!E:E,Crossref!AO:AO,Table1[[#This Row],[ref_short]]))</f>
        <v>Martínez-López et al., 2011</v>
      </c>
      <c r="AD573" t="b">
        <f>NOT(IFERROR(Table1[[#This Row],[ref_short]]=Table1[[#This Row],[new_ref_short]],FALSE))</f>
        <v>1</v>
      </c>
    </row>
    <row r="574" spans="1:30" x14ac:dyDescent="0.3">
      <c r="A574" t="s">
        <v>12</v>
      </c>
      <c r="D574" t="s">
        <v>238</v>
      </c>
      <c r="G574" t="s">
        <v>253</v>
      </c>
      <c r="H574" t="s">
        <v>268</v>
      </c>
      <c r="K574" t="s">
        <v>389</v>
      </c>
      <c r="R574">
        <v>1.33</v>
      </c>
      <c r="S574">
        <v>0</v>
      </c>
      <c r="T574">
        <v>8</v>
      </c>
      <c r="W574" t="s">
        <v>662</v>
      </c>
      <c r="X574" t="s">
        <v>797</v>
      </c>
      <c r="Y574">
        <v>2011</v>
      </c>
      <c r="Z574" t="s">
        <v>913</v>
      </c>
      <c r="AA574" t="s">
        <v>986</v>
      </c>
      <c r="AB574" t="str">
        <f>IF(ISBLANK(Table1[[#This Row],[ref]]),NA(),_xlfn.XLOOKUP(Table1[[#This Row],[ref]],Crossref!U:U,Crossref!E:E,_xlfn.XLOOKUP(Table1[[#This Row],[ref_short]],Crossref!AO:AO,Crossref!E:E)))</f>
        <v>10.1016/j.vetmic.2010.07.009</v>
      </c>
      <c r="AC574" t="str">
        <f>IF(ISBLANK(Table1[[#This Row],[ref_short]]),NA(),_xlfn.XLOOKUP(Table1[[#This Row],[new_ref]],Crossref!E:E,Crossref!AO:AO,Table1[[#This Row],[ref_short]]))</f>
        <v>Martínez-López et al., 2011</v>
      </c>
      <c r="AD574" t="b">
        <f>NOT(IFERROR(Table1[[#This Row],[ref_short]]=Table1[[#This Row],[new_ref_short]],FALSE))</f>
        <v>1</v>
      </c>
    </row>
    <row r="575" spans="1:30" x14ac:dyDescent="0.3">
      <c r="A575" t="s">
        <v>12</v>
      </c>
      <c r="D575" t="s">
        <v>238</v>
      </c>
      <c r="G575" t="s">
        <v>253</v>
      </c>
      <c r="H575" t="s">
        <v>268</v>
      </c>
      <c r="K575" t="s">
        <v>391</v>
      </c>
      <c r="R575">
        <v>0.2</v>
      </c>
      <c r="S575">
        <v>0</v>
      </c>
      <c r="T575">
        <v>0.9</v>
      </c>
      <c r="W575" t="s">
        <v>662</v>
      </c>
      <c r="X575" t="s">
        <v>797</v>
      </c>
      <c r="Y575">
        <v>2011</v>
      </c>
      <c r="Z575" t="s">
        <v>913</v>
      </c>
      <c r="AA575" t="s">
        <v>986</v>
      </c>
      <c r="AB575" t="str">
        <f>IF(ISBLANK(Table1[[#This Row],[ref]]),NA(),_xlfn.XLOOKUP(Table1[[#This Row],[ref]],Crossref!U:U,Crossref!E:E,_xlfn.XLOOKUP(Table1[[#This Row],[ref_short]],Crossref!AO:AO,Crossref!E:E)))</f>
        <v>10.1016/j.vetmic.2010.07.009</v>
      </c>
      <c r="AC575" t="str">
        <f>IF(ISBLANK(Table1[[#This Row],[ref_short]]),NA(),_xlfn.XLOOKUP(Table1[[#This Row],[new_ref]],Crossref!E:E,Crossref!AO:AO,Table1[[#This Row],[ref_short]]))</f>
        <v>Martínez-López et al., 2011</v>
      </c>
      <c r="AD575" t="b">
        <f>NOT(IFERROR(Table1[[#This Row],[ref_short]]=Table1[[#This Row],[new_ref_short]],FALSE))</f>
        <v>1</v>
      </c>
    </row>
    <row r="576" spans="1:30" x14ac:dyDescent="0.3">
      <c r="A576" t="s">
        <v>12</v>
      </c>
      <c r="D576" t="s">
        <v>238</v>
      </c>
      <c r="G576" t="s">
        <v>253</v>
      </c>
      <c r="H576" t="s">
        <v>268</v>
      </c>
      <c r="K576" t="s">
        <v>392</v>
      </c>
      <c r="R576">
        <v>0.05</v>
      </c>
      <c r="S576">
        <v>0</v>
      </c>
      <c r="T576">
        <v>0.12</v>
      </c>
      <c r="W576" t="s">
        <v>662</v>
      </c>
      <c r="X576" t="s">
        <v>797</v>
      </c>
      <c r="Y576">
        <v>2011</v>
      </c>
      <c r="Z576" t="s">
        <v>913</v>
      </c>
      <c r="AA576" t="s">
        <v>986</v>
      </c>
      <c r="AB576" t="str">
        <f>IF(ISBLANK(Table1[[#This Row],[ref]]),NA(),_xlfn.XLOOKUP(Table1[[#This Row],[ref]],Crossref!U:U,Crossref!E:E,_xlfn.XLOOKUP(Table1[[#This Row],[ref_short]],Crossref!AO:AO,Crossref!E:E)))</f>
        <v>10.1016/j.vetmic.2010.07.009</v>
      </c>
      <c r="AC576" t="str">
        <f>IF(ISBLANK(Table1[[#This Row],[ref_short]]),NA(),_xlfn.XLOOKUP(Table1[[#This Row],[new_ref]],Crossref!E:E,Crossref!AO:AO,Table1[[#This Row],[ref_short]]))</f>
        <v>Martínez-López et al., 2011</v>
      </c>
      <c r="AD576" t="b">
        <f>NOT(IFERROR(Table1[[#This Row],[ref_short]]=Table1[[#This Row],[new_ref_short]],FALSE))</f>
        <v>1</v>
      </c>
    </row>
    <row r="577" spans="1:30" x14ac:dyDescent="0.3">
      <c r="A577" t="s">
        <v>7</v>
      </c>
      <c r="B577" t="s">
        <v>61</v>
      </c>
      <c r="C577" t="s">
        <v>209</v>
      </c>
      <c r="D577" t="s">
        <v>239</v>
      </c>
      <c r="G577" t="s">
        <v>253</v>
      </c>
      <c r="H577" t="s">
        <v>268</v>
      </c>
      <c r="R577">
        <v>0.33</v>
      </c>
      <c r="S577">
        <v>0.14000000000000001</v>
      </c>
      <c r="T577">
        <v>0.64</v>
      </c>
      <c r="W577" t="s">
        <v>663</v>
      </c>
      <c r="X577" t="s">
        <v>798</v>
      </c>
      <c r="Y577">
        <v>2014</v>
      </c>
      <c r="Z577" t="s">
        <v>914</v>
      </c>
      <c r="AA577" t="s">
        <v>986</v>
      </c>
      <c r="AB577" t="str">
        <f>IF(ISBLANK(Table1[[#This Row],[ref]]),NA(),_xlfn.XLOOKUP(Table1[[#This Row],[ref]],Crossref!U:U,Crossref!E:E,_xlfn.XLOOKUP(Table1[[#This Row],[ref_short]],Crossref!AO:AO,Crossref!E:E)))</f>
        <v>10.1016/j.vetmic.2014.10.022</v>
      </c>
      <c r="AC577" t="str">
        <f>IF(ISBLANK(Table1[[#This Row],[ref_short]]),NA(),_xlfn.XLOOKUP(Table1[[#This Row],[new_ref]],Crossref!E:E,Crossref!AO:AO,Table1[[#This Row],[ref_short]]))</f>
        <v>Weesendorp et al., 2014</v>
      </c>
      <c r="AD577" t="b">
        <f>NOT(IFERROR(Table1[[#This Row],[ref_short]]=Table1[[#This Row],[new_ref_short]],FALSE))</f>
        <v>0</v>
      </c>
    </row>
    <row r="578" spans="1:30" x14ac:dyDescent="0.3">
      <c r="A578" t="s">
        <v>7</v>
      </c>
      <c r="B578" t="s">
        <v>31</v>
      </c>
      <c r="C578" t="s">
        <v>209</v>
      </c>
      <c r="D578" t="s">
        <v>239</v>
      </c>
      <c r="G578" t="s">
        <v>253</v>
      </c>
      <c r="H578" t="s">
        <v>268</v>
      </c>
      <c r="R578">
        <v>0.3</v>
      </c>
      <c r="S578">
        <v>0</v>
      </c>
      <c r="T578">
        <v>0.88</v>
      </c>
      <c r="W578" t="s">
        <v>663</v>
      </c>
      <c r="X578" t="s">
        <v>798</v>
      </c>
      <c r="Y578">
        <v>2014</v>
      </c>
      <c r="Z578" t="s">
        <v>914</v>
      </c>
      <c r="AA578" t="s">
        <v>986</v>
      </c>
      <c r="AB578" t="str">
        <f>IF(ISBLANK(Table1[[#This Row],[ref]]),NA(),_xlfn.XLOOKUP(Table1[[#This Row],[ref]],Crossref!U:U,Crossref!E:E,_xlfn.XLOOKUP(Table1[[#This Row],[ref_short]],Crossref!AO:AO,Crossref!E:E)))</f>
        <v>10.1016/j.vetmic.2014.10.022</v>
      </c>
      <c r="AC578" t="str">
        <f>IF(ISBLANK(Table1[[#This Row],[ref_short]]),NA(),_xlfn.XLOOKUP(Table1[[#This Row],[new_ref]],Crossref!E:E,Crossref!AO:AO,Table1[[#This Row],[ref_short]]))</f>
        <v>Weesendorp et al., 2014</v>
      </c>
      <c r="AD578" t="b">
        <f>NOT(IFERROR(Table1[[#This Row],[ref_short]]=Table1[[#This Row],[new_ref_short]],FALSE))</f>
        <v>0</v>
      </c>
    </row>
    <row r="579" spans="1:30" x14ac:dyDescent="0.3">
      <c r="A579" t="s">
        <v>7</v>
      </c>
      <c r="B579" t="s">
        <v>32</v>
      </c>
      <c r="C579" t="s">
        <v>209</v>
      </c>
      <c r="D579" t="s">
        <v>239</v>
      </c>
      <c r="G579" t="s">
        <v>253</v>
      </c>
      <c r="H579" t="s">
        <v>268</v>
      </c>
      <c r="R579">
        <v>6.1</v>
      </c>
      <c r="S579">
        <v>0.86</v>
      </c>
      <c r="T579">
        <v>18</v>
      </c>
      <c r="W579" t="s">
        <v>663</v>
      </c>
      <c r="X579" t="s">
        <v>798</v>
      </c>
      <c r="Y579">
        <v>2014</v>
      </c>
      <c r="Z579" t="s">
        <v>914</v>
      </c>
      <c r="AA579" t="s">
        <v>986</v>
      </c>
      <c r="AB579" t="str">
        <f>IF(ISBLANK(Table1[[#This Row],[ref]]),NA(),_xlfn.XLOOKUP(Table1[[#This Row],[ref]],Crossref!U:U,Crossref!E:E,_xlfn.XLOOKUP(Table1[[#This Row],[ref_short]],Crossref!AO:AO,Crossref!E:E)))</f>
        <v>10.1016/j.vetmic.2014.10.022</v>
      </c>
      <c r="AC579" t="str">
        <f>IF(ISBLANK(Table1[[#This Row],[ref_short]]),NA(),_xlfn.XLOOKUP(Table1[[#This Row],[new_ref]],Crossref!E:E,Crossref!AO:AO,Table1[[#This Row],[ref_short]]))</f>
        <v>Weesendorp et al., 2014</v>
      </c>
      <c r="AD579" t="b">
        <f>NOT(IFERROR(Table1[[#This Row],[ref_short]]=Table1[[#This Row],[new_ref_short]],FALSE))</f>
        <v>0</v>
      </c>
    </row>
    <row r="580" spans="1:30" x14ac:dyDescent="0.3">
      <c r="A580" t="s">
        <v>10</v>
      </c>
      <c r="G580" t="s">
        <v>253</v>
      </c>
      <c r="H580" t="s">
        <v>268</v>
      </c>
      <c r="R580">
        <v>0.08</v>
      </c>
      <c r="W580" t="s">
        <v>664</v>
      </c>
      <c r="X580" t="s">
        <v>799</v>
      </c>
      <c r="Y580">
        <v>2010</v>
      </c>
      <c r="Z580" t="s">
        <v>915</v>
      </c>
      <c r="AA580" t="s">
        <v>986</v>
      </c>
      <c r="AB580" t="str">
        <f>IF(ISBLANK(Table1[[#This Row],[ref]]),NA(),_xlfn.XLOOKUP(Table1[[#This Row],[ref]],Crossref!U:U,Crossref!E:E,_xlfn.XLOOKUP(Table1[[#This Row],[ref_short]],Crossref!AO:AO,Crossref!E:E)))</f>
        <v>10.1016/j.prevetmed.2010.11.010</v>
      </c>
      <c r="AC580" t="str">
        <f>IF(ISBLANK(Table1[[#This Row],[ref_short]]),NA(),_xlfn.XLOOKUP(Table1[[#This Row],[new_ref]],Crossref!E:E,Crossref!AO:AO,Table1[[#This Row],[ref_short]]))</f>
        <v>Weesendorp et al., 2011</v>
      </c>
      <c r="AD580" t="b">
        <f>NOT(IFERROR(Table1[[#This Row],[ref_short]]=Table1[[#This Row],[new_ref_short]],FALSE))</f>
        <v>1</v>
      </c>
    </row>
    <row r="581" spans="1:30" x14ac:dyDescent="0.3">
      <c r="A581" t="s">
        <v>10</v>
      </c>
      <c r="B581" t="s">
        <v>62</v>
      </c>
      <c r="G581" t="s">
        <v>253</v>
      </c>
      <c r="H581" t="s">
        <v>268</v>
      </c>
      <c r="R581">
        <v>0.27700000000000002</v>
      </c>
      <c r="W581" t="s">
        <v>665</v>
      </c>
      <c r="X581" t="s">
        <v>800</v>
      </c>
      <c r="Y581">
        <v>2002</v>
      </c>
      <c r="Z581" t="s">
        <v>916</v>
      </c>
      <c r="AA581" t="s">
        <v>986</v>
      </c>
      <c r="AB581" t="str">
        <f>IF(ISBLANK(Table1[[#This Row],[ref]]),NA(),_xlfn.XLOOKUP(Table1[[#This Row],[ref]],Crossref!U:U,Crossref!E:E,_xlfn.XLOOKUP(Table1[[#This Row],[ref_short]],Crossref!AO:AO,Crossref!E:E)))</f>
        <v>10.1016/s0167-5877(02)00155-1</v>
      </c>
      <c r="AC581" t="str">
        <f>IF(ISBLANK(Table1[[#This Row],[ref_short]]),NA(),_xlfn.XLOOKUP(Table1[[#This Row],[new_ref]],Crossref!E:E,Crossref!AO:AO,Table1[[#This Row],[ref_short]]))</f>
        <v>Mangen et al., 2002</v>
      </c>
      <c r="AD581" t="b">
        <f>NOT(IFERROR(Table1[[#This Row],[ref_short]]=Table1[[#This Row],[new_ref_short]],FALSE))</f>
        <v>0</v>
      </c>
    </row>
    <row r="582" spans="1:30" x14ac:dyDescent="0.3">
      <c r="A582" t="s">
        <v>11</v>
      </c>
      <c r="B582" t="s">
        <v>63</v>
      </c>
      <c r="G582" t="s">
        <v>253</v>
      </c>
      <c r="H582" t="s">
        <v>268</v>
      </c>
      <c r="R582">
        <v>4.8000000000000001E-2</v>
      </c>
      <c r="W582" t="s">
        <v>665</v>
      </c>
      <c r="X582" t="s">
        <v>800</v>
      </c>
      <c r="Y582">
        <v>2002</v>
      </c>
      <c r="Z582" t="s">
        <v>916</v>
      </c>
      <c r="AA582" t="s">
        <v>986</v>
      </c>
      <c r="AB582" t="str">
        <f>IF(ISBLANK(Table1[[#This Row],[ref]]),NA(),_xlfn.XLOOKUP(Table1[[#This Row],[ref]],Crossref!U:U,Crossref!E:E,_xlfn.XLOOKUP(Table1[[#This Row],[ref_short]],Crossref!AO:AO,Crossref!E:E)))</f>
        <v>10.1016/s0167-5877(02)00155-1</v>
      </c>
      <c r="AC582" t="str">
        <f>IF(ISBLANK(Table1[[#This Row],[ref_short]]),NA(),_xlfn.XLOOKUP(Table1[[#This Row],[new_ref]],Crossref!E:E,Crossref!AO:AO,Table1[[#This Row],[ref_short]]))</f>
        <v>Mangen et al., 2002</v>
      </c>
      <c r="AD582" t="b">
        <f>NOT(IFERROR(Table1[[#This Row],[ref_short]]=Table1[[#This Row],[new_ref_short]],FALSE))</f>
        <v>0</v>
      </c>
    </row>
    <row r="583" spans="1:30" x14ac:dyDescent="0.3">
      <c r="A583" t="s">
        <v>11</v>
      </c>
      <c r="B583" t="s">
        <v>64</v>
      </c>
      <c r="G583" t="s">
        <v>253</v>
      </c>
      <c r="H583" t="s">
        <v>268</v>
      </c>
      <c r="R583">
        <v>0.03</v>
      </c>
      <c r="W583" t="s">
        <v>665</v>
      </c>
      <c r="X583" t="s">
        <v>800</v>
      </c>
      <c r="Y583">
        <v>2002</v>
      </c>
      <c r="Z583" t="s">
        <v>916</v>
      </c>
      <c r="AA583" t="s">
        <v>986</v>
      </c>
      <c r="AB583" t="str">
        <f>IF(ISBLANK(Table1[[#This Row],[ref]]),NA(),_xlfn.XLOOKUP(Table1[[#This Row],[ref]],Crossref!U:U,Crossref!E:E,_xlfn.XLOOKUP(Table1[[#This Row],[ref_short]],Crossref!AO:AO,Crossref!E:E)))</f>
        <v>10.1016/s0167-5877(02)00155-1</v>
      </c>
      <c r="AC583" t="str">
        <f>IF(ISBLANK(Table1[[#This Row],[ref_short]]),NA(),_xlfn.XLOOKUP(Table1[[#This Row],[new_ref]],Crossref!E:E,Crossref!AO:AO,Table1[[#This Row],[ref_short]]))</f>
        <v>Mangen et al., 2002</v>
      </c>
      <c r="AD583" t="b">
        <f>NOT(IFERROR(Table1[[#This Row],[ref_short]]=Table1[[#This Row],[new_ref_short]],FALSE))</f>
        <v>0</v>
      </c>
    </row>
    <row r="584" spans="1:30" x14ac:dyDescent="0.3">
      <c r="A584" t="s">
        <v>7</v>
      </c>
      <c r="B584" t="s">
        <v>65</v>
      </c>
      <c r="G584" t="s">
        <v>254</v>
      </c>
      <c r="H584" t="s">
        <v>268</v>
      </c>
      <c r="R584">
        <v>0.3</v>
      </c>
      <c r="W584" t="s">
        <v>666</v>
      </c>
      <c r="X584" t="s">
        <v>801</v>
      </c>
      <c r="Y584">
        <v>2021</v>
      </c>
      <c r="Z584" t="s">
        <v>917</v>
      </c>
      <c r="AA584" t="s">
        <v>986</v>
      </c>
      <c r="AB584" t="str">
        <f>IF(ISBLANK(Table1[[#This Row],[ref]]),NA(),_xlfn.XLOOKUP(Table1[[#This Row],[ref]],Crossref!U:U,Crossref!E:E,_xlfn.XLOOKUP(Table1[[#This Row],[ref_short]],Crossref!AO:AO,Crossref!E:E)))</f>
        <v>10.2903/j.efsa.2021.6707</v>
      </c>
      <c r="AC584" t="str">
        <f>IF(ISBLANK(Table1[[#This Row],[ref_short]]),NA(),_xlfn.XLOOKUP(Table1[[#This Row],[new_ref]],Crossref!E:E,Crossref!AO:AO,Table1[[#This Row],[ref_short]]))</f>
        <v>EFSA Panel on Animal Health and Welfare (AHAW), 2021</v>
      </c>
      <c r="AD584" t="b">
        <f>NOT(IFERROR(Table1[[#This Row],[ref_short]]=Table1[[#This Row],[new_ref_short]],FALSE))</f>
        <v>1</v>
      </c>
    </row>
    <row r="585" spans="1:30" x14ac:dyDescent="0.3">
      <c r="A585" t="s">
        <v>7</v>
      </c>
      <c r="B585" t="s">
        <v>66</v>
      </c>
      <c r="G585" t="s">
        <v>254</v>
      </c>
      <c r="H585" t="s">
        <v>268</v>
      </c>
      <c r="R585">
        <v>1.5</v>
      </c>
      <c r="W585" t="s">
        <v>666</v>
      </c>
      <c r="X585" t="s">
        <v>801</v>
      </c>
      <c r="Y585">
        <v>2021</v>
      </c>
      <c r="Z585" t="s">
        <v>917</v>
      </c>
      <c r="AA585" t="s">
        <v>986</v>
      </c>
      <c r="AB585" t="str">
        <f>IF(ISBLANK(Table1[[#This Row],[ref]]),NA(),_xlfn.XLOOKUP(Table1[[#This Row],[ref]],Crossref!U:U,Crossref!E:E,_xlfn.XLOOKUP(Table1[[#This Row],[ref_short]],Crossref!AO:AO,Crossref!E:E)))</f>
        <v>10.2903/j.efsa.2021.6707</v>
      </c>
      <c r="AC585" t="str">
        <f>IF(ISBLANK(Table1[[#This Row],[ref_short]]),NA(),_xlfn.XLOOKUP(Table1[[#This Row],[new_ref]],Crossref!E:E,Crossref!AO:AO,Table1[[#This Row],[ref_short]]))</f>
        <v>EFSA Panel on Animal Health and Welfare (AHAW), 2021</v>
      </c>
      <c r="AD585" t="b">
        <f>NOT(IFERROR(Table1[[#This Row],[ref_short]]=Table1[[#This Row],[new_ref_short]],FALSE))</f>
        <v>1</v>
      </c>
    </row>
    <row r="586" spans="1:30" x14ac:dyDescent="0.3">
      <c r="A586" t="s">
        <v>7</v>
      </c>
      <c r="B586" t="s">
        <v>67</v>
      </c>
      <c r="G586" t="s">
        <v>254</v>
      </c>
      <c r="H586" t="s">
        <v>268</v>
      </c>
      <c r="R586">
        <v>6</v>
      </c>
      <c r="W586" t="s">
        <v>666</v>
      </c>
      <c r="X586" t="s">
        <v>801</v>
      </c>
      <c r="Y586">
        <v>2021</v>
      </c>
      <c r="Z586" t="s">
        <v>917</v>
      </c>
      <c r="AA586" t="s">
        <v>986</v>
      </c>
      <c r="AB586" t="str">
        <f>IF(ISBLANK(Table1[[#This Row],[ref]]),NA(),_xlfn.XLOOKUP(Table1[[#This Row],[ref]],Crossref!U:U,Crossref!E:E,_xlfn.XLOOKUP(Table1[[#This Row],[ref_short]],Crossref!AO:AO,Crossref!E:E)))</f>
        <v>10.2903/j.efsa.2021.6707</v>
      </c>
      <c r="AC586" t="str">
        <f>IF(ISBLANK(Table1[[#This Row],[ref_short]]),NA(),_xlfn.XLOOKUP(Table1[[#This Row],[new_ref]],Crossref!E:E,Crossref!AO:AO,Table1[[#This Row],[ref_short]]))</f>
        <v>EFSA Panel on Animal Health and Welfare (AHAW), 2021</v>
      </c>
      <c r="AD586" t="b">
        <f>NOT(IFERROR(Table1[[#This Row],[ref_short]]=Table1[[#This Row],[new_ref_short]],FALSE))</f>
        <v>1</v>
      </c>
    </row>
    <row r="587" spans="1:30" x14ac:dyDescent="0.3">
      <c r="A587" t="s">
        <v>7</v>
      </c>
      <c r="B587" t="s">
        <v>68</v>
      </c>
      <c r="G587" t="s">
        <v>254</v>
      </c>
      <c r="H587" t="s">
        <v>268</v>
      </c>
      <c r="R587">
        <v>0.3</v>
      </c>
      <c r="W587" t="s">
        <v>666</v>
      </c>
      <c r="X587" t="s">
        <v>801</v>
      </c>
      <c r="Y587">
        <v>2021</v>
      </c>
      <c r="Z587" t="s">
        <v>917</v>
      </c>
      <c r="AA587" t="s">
        <v>986</v>
      </c>
      <c r="AB587" t="str">
        <f>IF(ISBLANK(Table1[[#This Row],[ref]]),NA(),_xlfn.XLOOKUP(Table1[[#This Row],[ref]],Crossref!U:U,Crossref!E:E,_xlfn.XLOOKUP(Table1[[#This Row],[ref_short]],Crossref!AO:AO,Crossref!E:E)))</f>
        <v>10.2903/j.efsa.2021.6707</v>
      </c>
      <c r="AC587" t="str">
        <f>IF(ISBLANK(Table1[[#This Row],[ref_short]]),NA(),_xlfn.XLOOKUP(Table1[[#This Row],[new_ref]],Crossref!E:E,Crossref!AO:AO,Table1[[#This Row],[ref_short]]))</f>
        <v>EFSA Panel on Animal Health and Welfare (AHAW), 2021</v>
      </c>
      <c r="AD587" t="b">
        <f>NOT(IFERROR(Table1[[#This Row],[ref_short]]=Table1[[#This Row],[new_ref_short]],FALSE))</f>
        <v>1</v>
      </c>
    </row>
    <row r="588" spans="1:30" x14ac:dyDescent="0.3">
      <c r="A588" t="s">
        <v>7</v>
      </c>
      <c r="B588" t="s">
        <v>69</v>
      </c>
      <c r="G588" t="s">
        <v>254</v>
      </c>
      <c r="H588" t="s">
        <v>268</v>
      </c>
      <c r="R588">
        <v>1.5</v>
      </c>
      <c r="W588" t="s">
        <v>666</v>
      </c>
      <c r="X588" t="s">
        <v>801</v>
      </c>
      <c r="Y588">
        <v>2021</v>
      </c>
      <c r="Z588" t="s">
        <v>917</v>
      </c>
      <c r="AA588" t="s">
        <v>986</v>
      </c>
      <c r="AB588" t="str">
        <f>IF(ISBLANK(Table1[[#This Row],[ref]]),NA(),_xlfn.XLOOKUP(Table1[[#This Row],[ref]],Crossref!U:U,Crossref!E:E,_xlfn.XLOOKUP(Table1[[#This Row],[ref_short]],Crossref!AO:AO,Crossref!E:E)))</f>
        <v>10.2903/j.efsa.2021.6707</v>
      </c>
      <c r="AC588" t="str">
        <f>IF(ISBLANK(Table1[[#This Row],[ref_short]]),NA(),_xlfn.XLOOKUP(Table1[[#This Row],[new_ref]],Crossref!E:E,Crossref!AO:AO,Table1[[#This Row],[ref_short]]))</f>
        <v>EFSA Panel on Animal Health and Welfare (AHAW), 2021</v>
      </c>
      <c r="AD588" t="b">
        <f>NOT(IFERROR(Table1[[#This Row],[ref_short]]=Table1[[#This Row],[new_ref_short]],FALSE))</f>
        <v>1</v>
      </c>
    </row>
    <row r="589" spans="1:30" x14ac:dyDescent="0.3">
      <c r="A589" t="s">
        <v>7</v>
      </c>
      <c r="B589" t="s">
        <v>70</v>
      </c>
      <c r="G589" t="s">
        <v>254</v>
      </c>
      <c r="H589" t="s">
        <v>268</v>
      </c>
      <c r="R589">
        <v>6</v>
      </c>
      <c r="W589" t="s">
        <v>666</v>
      </c>
      <c r="X589" t="s">
        <v>801</v>
      </c>
      <c r="Y589">
        <v>2021</v>
      </c>
      <c r="Z589" t="s">
        <v>917</v>
      </c>
      <c r="AA589" t="s">
        <v>986</v>
      </c>
      <c r="AB589" t="str">
        <f>IF(ISBLANK(Table1[[#This Row],[ref]]),NA(),_xlfn.XLOOKUP(Table1[[#This Row],[ref]],Crossref!U:U,Crossref!E:E,_xlfn.XLOOKUP(Table1[[#This Row],[ref_short]],Crossref!AO:AO,Crossref!E:E)))</f>
        <v>10.2903/j.efsa.2021.6707</v>
      </c>
      <c r="AC589" t="str">
        <f>IF(ISBLANK(Table1[[#This Row],[ref_short]]),NA(),_xlfn.XLOOKUP(Table1[[#This Row],[new_ref]],Crossref!E:E,Crossref!AO:AO,Table1[[#This Row],[ref_short]]))</f>
        <v>EFSA Panel on Animal Health and Welfare (AHAW), 2021</v>
      </c>
      <c r="AD589" t="b">
        <f>NOT(IFERROR(Table1[[#This Row],[ref_short]]=Table1[[#This Row],[new_ref_short]],FALSE))</f>
        <v>1</v>
      </c>
    </row>
    <row r="590" spans="1:30" x14ac:dyDescent="0.3">
      <c r="A590" t="s">
        <v>7</v>
      </c>
      <c r="B590" t="s">
        <v>71</v>
      </c>
      <c r="G590" t="s">
        <v>253</v>
      </c>
      <c r="H590" t="s">
        <v>269</v>
      </c>
      <c r="J590" t="s">
        <v>370</v>
      </c>
      <c r="N590" t="s">
        <v>466</v>
      </c>
      <c r="R590">
        <v>0.61</v>
      </c>
      <c r="W590" t="s">
        <v>667</v>
      </c>
      <c r="X590" t="s">
        <v>802</v>
      </c>
      <c r="Y590">
        <v>2011</v>
      </c>
      <c r="Z590" t="s">
        <v>918</v>
      </c>
      <c r="AA590" t="s">
        <v>986</v>
      </c>
      <c r="AB590" t="str">
        <f>IF(ISBLANK(Table1[[#This Row],[ref]]),NA(),_xlfn.XLOOKUP(Table1[[#This Row],[ref]],Crossref!U:U,Crossref!E:E,_xlfn.XLOOKUP(Table1[[#This Row],[ref_short]],Crossref!AO:AO,Crossref!E:E)))</f>
        <v>10.1016/j.jtbi.2011.06.017</v>
      </c>
      <c r="AC590" t="str">
        <f>IF(ISBLANK(Table1[[#This Row],[ref_short]]),NA(),_xlfn.XLOOKUP(Table1[[#This Row],[new_ref]],Crossref!E:E,Crossref!AO:AO,Table1[[#This Row],[ref_short]]))</f>
        <v>Courcoul et al., 2011</v>
      </c>
      <c r="AD590" t="b">
        <f>NOT(IFERROR(Table1[[#This Row],[ref_short]]=Table1[[#This Row],[new_ref_short]],FALSE))</f>
        <v>0</v>
      </c>
    </row>
    <row r="591" spans="1:30" x14ac:dyDescent="0.3">
      <c r="A591" t="s">
        <v>7</v>
      </c>
      <c r="B591" t="s">
        <v>71</v>
      </c>
      <c r="G591" t="s">
        <v>253</v>
      </c>
      <c r="H591" t="s">
        <v>269</v>
      </c>
      <c r="J591" t="s">
        <v>370</v>
      </c>
      <c r="N591" t="s">
        <v>467</v>
      </c>
      <c r="R591">
        <v>0.33</v>
      </c>
      <c r="W591" t="s">
        <v>667</v>
      </c>
      <c r="X591" t="s">
        <v>802</v>
      </c>
      <c r="Y591">
        <v>2011</v>
      </c>
      <c r="Z591" t="s">
        <v>918</v>
      </c>
      <c r="AA591" t="s">
        <v>986</v>
      </c>
      <c r="AB591" t="str">
        <f>IF(ISBLANK(Table1[[#This Row],[ref]]),NA(),_xlfn.XLOOKUP(Table1[[#This Row],[ref]],Crossref!U:U,Crossref!E:E,_xlfn.XLOOKUP(Table1[[#This Row],[ref_short]],Crossref!AO:AO,Crossref!E:E)))</f>
        <v>10.1016/j.jtbi.2011.06.017</v>
      </c>
      <c r="AC591" t="str">
        <f>IF(ISBLANK(Table1[[#This Row],[ref_short]]),NA(),_xlfn.XLOOKUP(Table1[[#This Row],[new_ref]],Crossref!E:E,Crossref!AO:AO,Table1[[#This Row],[ref_short]]))</f>
        <v>Courcoul et al., 2011</v>
      </c>
      <c r="AD591" t="b">
        <f>NOT(IFERROR(Table1[[#This Row],[ref_short]]=Table1[[#This Row],[new_ref_short]],FALSE))</f>
        <v>0</v>
      </c>
    </row>
    <row r="592" spans="1:30" x14ac:dyDescent="0.3">
      <c r="A592" t="s">
        <v>7</v>
      </c>
      <c r="B592" t="s">
        <v>71</v>
      </c>
      <c r="G592" t="s">
        <v>253</v>
      </c>
      <c r="H592" t="s">
        <v>269</v>
      </c>
      <c r="J592" t="s">
        <v>370</v>
      </c>
      <c r="N592" t="s">
        <v>468</v>
      </c>
      <c r="R592">
        <v>0.06</v>
      </c>
      <c r="W592" t="s">
        <v>667</v>
      </c>
      <c r="X592" t="s">
        <v>802</v>
      </c>
      <c r="Y592">
        <v>2011</v>
      </c>
      <c r="Z592" t="s">
        <v>918</v>
      </c>
      <c r="AA592" t="s">
        <v>986</v>
      </c>
      <c r="AB592" t="str">
        <f>IF(ISBLANK(Table1[[#This Row],[ref]]),NA(),_xlfn.XLOOKUP(Table1[[#This Row],[ref]],Crossref!U:U,Crossref!E:E,_xlfn.XLOOKUP(Table1[[#This Row],[ref_short]],Crossref!AO:AO,Crossref!E:E)))</f>
        <v>10.1016/j.jtbi.2011.06.017</v>
      </c>
      <c r="AC592" t="str">
        <f>IF(ISBLANK(Table1[[#This Row],[ref_short]]),NA(),_xlfn.XLOOKUP(Table1[[#This Row],[new_ref]],Crossref!E:E,Crossref!AO:AO,Table1[[#This Row],[ref_short]]))</f>
        <v>Courcoul et al., 2011</v>
      </c>
      <c r="AD592" t="b">
        <f>NOT(IFERROR(Table1[[#This Row],[ref_short]]=Table1[[#This Row],[new_ref_short]],FALSE))</f>
        <v>0</v>
      </c>
    </row>
    <row r="593" spans="1:30" x14ac:dyDescent="0.3">
      <c r="A593" t="s">
        <v>7</v>
      </c>
      <c r="B593" t="s">
        <v>71</v>
      </c>
      <c r="G593" t="s">
        <v>253</v>
      </c>
      <c r="H593" t="s">
        <v>269</v>
      </c>
      <c r="J593" t="s">
        <v>370</v>
      </c>
      <c r="N593" t="s">
        <v>466</v>
      </c>
      <c r="R593">
        <v>0.14000000000000001</v>
      </c>
      <c r="W593" t="s">
        <v>668</v>
      </c>
      <c r="X593" t="s">
        <v>802</v>
      </c>
      <c r="Y593">
        <v>2011</v>
      </c>
      <c r="Z593" t="s">
        <v>918</v>
      </c>
      <c r="AA593" t="s">
        <v>986</v>
      </c>
      <c r="AB593" t="str">
        <f>IF(ISBLANK(Table1[[#This Row],[ref]]),NA(),_xlfn.XLOOKUP(Table1[[#This Row],[ref]],Crossref!U:U,Crossref!E:E,_xlfn.XLOOKUP(Table1[[#This Row],[ref_short]],Crossref!AO:AO,Crossref!E:E)))</f>
        <v>10.1016/j.jtbi.2011.06.017</v>
      </c>
      <c r="AC593" t="str">
        <f>IF(ISBLANK(Table1[[#This Row],[ref_short]]),NA(),_xlfn.XLOOKUP(Table1[[#This Row],[new_ref]],Crossref!E:E,Crossref!AO:AO,Table1[[#This Row],[ref_short]]))</f>
        <v>Courcoul et al., 2011</v>
      </c>
      <c r="AD593" t="b">
        <f>NOT(IFERROR(Table1[[#This Row],[ref_short]]=Table1[[#This Row],[new_ref_short]],FALSE))</f>
        <v>0</v>
      </c>
    </row>
    <row r="594" spans="1:30" x14ac:dyDescent="0.3">
      <c r="A594" t="s">
        <v>7</v>
      </c>
      <c r="B594" t="s">
        <v>71</v>
      </c>
      <c r="G594" t="s">
        <v>253</v>
      </c>
      <c r="H594" t="s">
        <v>269</v>
      </c>
      <c r="J594" t="s">
        <v>370</v>
      </c>
      <c r="N594" t="s">
        <v>467</v>
      </c>
      <c r="R594">
        <v>0.5</v>
      </c>
      <c r="W594" t="s">
        <v>668</v>
      </c>
      <c r="X594" t="s">
        <v>802</v>
      </c>
      <c r="Y594">
        <v>2011</v>
      </c>
      <c r="Z594" t="s">
        <v>918</v>
      </c>
      <c r="AA594" t="s">
        <v>986</v>
      </c>
      <c r="AB594" t="str">
        <f>IF(ISBLANK(Table1[[#This Row],[ref]]),NA(),_xlfn.XLOOKUP(Table1[[#This Row],[ref]],Crossref!U:U,Crossref!E:E,_xlfn.XLOOKUP(Table1[[#This Row],[ref_short]],Crossref!AO:AO,Crossref!E:E)))</f>
        <v>10.1016/j.jtbi.2011.06.017</v>
      </c>
      <c r="AC594" t="str">
        <f>IF(ISBLANK(Table1[[#This Row],[ref_short]]),NA(),_xlfn.XLOOKUP(Table1[[#This Row],[new_ref]],Crossref!E:E,Crossref!AO:AO,Table1[[#This Row],[ref_short]]))</f>
        <v>Courcoul et al., 2011</v>
      </c>
      <c r="AD594" t="b">
        <f>NOT(IFERROR(Table1[[#This Row],[ref_short]]=Table1[[#This Row],[new_ref_short]],FALSE))</f>
        <v>0</v>
      </c>
    </row>
    <row r="595" spans="1:30" x14ac:dyDescent="0.3">
      <c r="A595" t="s">
        <v>7</v>
      </c>
      <c r="B595" t="s">
        <v>71</v>
      </c>
      <c r="G595" t="s">
        <v>253</v>
      </c>
      <c r="H595" t="s">
        <v>269</v>
      </c>
      <c r="J595" t="s">
        <v>370</v>
      </c>
      <c r="N595" t="s">
        <v>469</v>
      </c>
      <c r="R595">
        <v>0.36</v>
      </c>
      <c r="W595" t="s">
        <v>668</v>
      </c>
      <c r="X595" t="s">
        <v>802</v>
      </c>
      <c r="Y595">
        <v>2011</v>
      </c>
      <c r="Z595" t="s">
        <v>918</v>
      </c>
      <c r="AA595" t="s">
        <v>986</v>
      </c>
      <c r="AB595" t="str">
        <f>IF(ISBLANK(Table1[[#This Row],[ref]]),NA(),_xlfn.XLOOKUP(Table1[[#This Row],[ref]],Crossref!U:U,Crossref!E:E,_xlfn.XLOOKUP(Table1[[#This Row],[ref_short]],Crossref!AO:AO,Crossref!E:E)))</f>
        <v>10.1016/j.jtbi.2011.06.017</v>
      </c>
      <c r="AC595" t="str">
        <f>IF(ISBLANK(Table1[[#This Row],[ref_short]]),NA(),_xlfn.XLOOKUP(Table1[[#This Row],[new_ref]],Crossref!E:E,Crossref!AO:AO,Table1[[#This Row],[ref_short]]))</f>
        <v>Courcoul et al., 2011</v>
      </c>
      <c r="AD595" t="b">
        <f>NOT(IFERROR(Table1[[#This Row],[ref_short]]=Table1[[#This Row],[new_ref_short]],FALSE))</f>
        <v>0</v>
      </c>
    </row>
    <row r="596" spans="1:30" x14ac:dyDescent="0.3">
      <c r="A596" t="s">
        <v>12</v>
      </c>
      <c r="B596" t="s">
        <v>72</v>
      </c>
      <c r="G596" t="s">
        <v>253</v>
      </c>
      <c r="H596" t="s">
        <v>269</v>
      </c>
      <c r="J596" t="s">
        <v>370</v>
      </c>
      <c r="R596">
        <v>1.5193000000000001</v>
      </c>
      <c r="W596" t="s">
        <v>669</v>
      </c>
      <c r="X596" t="s">
        <v>803</v>
      </c>
      <c r="Y596">
        <v>2020</v>
      </c>
      <c r="Z596" t="s">
        <v>919</v>
      </c>
      <c r="AA596" t="s">
        <v>986</v>
      </c>
      <c r="AB596" t="str">
        <f>IF(ISBLANK(Table1[[#This Row],[ref]]),NA(),_xlfn.XLOOKUP(Table1[[#This Row],[ref]],Crossref!U:U,Crossref!E:E,_xlfn.XLOOKUP(Table1[[#This Row],[ref_short]],Crossref!AO:AO,Crossref!E:E)))</f>
        <v>10.1155/2020/6820608</v>
      </c>
      <c r="AC596" t="str">
        <f>IF(ISBLANK(Table1[[#This Row],[ref_short]]),NA(),_xlfn.XLOOKUP(Table1[[#This Row],[new_ref]],Crossref!E:E,Crossref!AO:AO,Table1[[#This Row],[ref_short]]))</f>
        <v>Asamoah et al., 2020</v>
      </c>
      <c r="AD596" t="b">
        <f>NOT(IFERROR(Table1[[#This Row],[ref_short]]=Table1[[#This Row],[new_ref_short]],FALSE))</f>
        <v>0</v>
      </c>
    </row>
    <row r="597" spans="1:30" x14ac:dyDescent="0.3">
      <c r="A597" t="s">
        <v>7</v>
      </c>
      <c r="B597" t="s">
        <v>73</v>
      </c>
      <c r="C597" t="s">
        <v>210</v>
      </c>
      <c r="G597" t="s">
        <v>253</v>
      </c>
      <c r="H597" t="s">
        <v>269</v>
      </c>
      <c r="J597" t="s">
        <v>370</v>
      </c>
      <c r="R597">
        <v>0.28000000000000003</v>
      </c>
      <c r="W597" t="s">
        <v>670</v>
      </c>
      <c r="X597" t="s">
        <v>804</v>
      </c>
      <c r="Y597">
        <v>2016</v>
      </c>
      <c r="Z597" t="s">
        <v>920</v>
      </c>
      <c r="AA597" t="s">
        <v>986</v>
      </c>
      <c r="AB597" t="str">
        <f>IF(ISBLANK(Table1[[#This Row],[ref]]),NA(),_xlfn.XLOOKUP(Table1[[#This Row],[ref]],Crossref!U:U,Crossref!E:E,_xlfn.XLOOKUP(Table1[[#This Row],[ref_short]],Crossref!AO:AO,Crossref!E:E)))</f>
        <v>10.1186/s13567-016-0330-4</v>
      </c>
      <c r="AC597" t="str">
        <f>IF(ISBLANK(Table1[[#This Row],[ref_short]]),NA(),_xlfn.XLOOKUP(Table1[[#This Row],[new_ref]],Crossref!E:E,Crossref!AO:AO,Table1[[#This Row],[ref_short]]))</f>
        <v>Pandit et al., 2016</v>
      </c>
      <c r="AD597" t="b">
        <f>NOT(IFERROR(Table1[[#This Row],[ref_short]]=Table1[[#This Row],[new_ref_short]],FALSE))</f>
        <v>0</v>
      </c>
    </row>
    <row r="598" spans="1:30" x14ac:dyDescent="0.3">
      <c r="A598" t="s">
        <v>7</v>
      </c>
      <c r="B598" t="s">
        <v>74</v>
      </c>
      <c r="G598" t="s">
        <v>253</v>
      </c>
      <c r="H598" t="s">
        <v>269</v>
      </c>
      <c r="J598" t="s">
        <v>370</v>
      </c>
      <c r="R598">
        <v>0.33</v>
      </c>
      <c r="S598">
        <v>0.05</v>
      </c>
      <c r="T598">
        <v>0.77</v>
      </c>
      <c r="U598" t="s">
        <v>617</v>
      </c>
      <c r="W598" t="s">
        <v>671</v>
      </c>
      <c r="X598" t="s">
        <v>805</v>
      </c>
      <c r="Y598">
        <v>2010</v>
      </c>
      <c r="Z598" t="s">
        <v>921</v>
      </c>
      <c r="AA598" t="s">
        <v>986</v>
      </c>
      <c r="AB598" t="str">
        <f>IF(ISBLANK(Table1[[#This Row],[ref]]),NA(),_xlfn.XLOOKUP(Table1[[#This Row],[ref]],Crossref!U:U,Crossref!E:E,_xlfn.XLOOKUP(Table1[[#This Row],[ref_short]],Crossref!AO:AO,Crossref!E:E)))</f>
        <v>10.1098/rspb.2010.0575</v>
      </c>
      <c r="AC598" t="str">
        <f>IF(ISBLANK(Table1[[#This Row],[ref_short]]),NA(),_xlfn.XLOOKUP(Table1[[#This Row],[new_ref]],Crossref!E:E,Crossref!AO:AO,Table1[[#This Row],[ref_short]]))</f>
        <v>Courcoul et al., 2010</v>
      </c>
      <c r="AD598" t="b">
        <f>NOT(IFERROR(Table1[[#This Row],[ref_short]]=Table1[[#This Row],[new_ref_short]],FALSE))</f>
        <v>0</v>
      </c>
    </row>
    <row r="599" spans="1:30" x14ac:dyDescent="0.3">
      <c r="A599" t="s">
        <v>7</v>
      </c>
      <c r="B599" t="s">
        <v>71</v>
      </c>
      <c r="G599" t="s">
        <v>253</v>
      </c>
      <c r="H599" t="s">
        <v>269</v>
      </c>
      <c r="J599" t="s">
        <v>371</v>
      </c>
      <c r="N599" t="s">
        <v>466</v>
      </c>
      <c r="R599">
        <v>0.61</v>
      </c>
      <c r="W599" t="s">
        <v>672</v>
      </c>
      <c r="X599" t="s">
        <v>806</v>
      </c>
      <c r="Y599">
        <v>2013</v>
      </c>
      <c r="Z599" t="s">
        <v>922</v>
      </c>
      <c r="AA599" t="s">
        <v>986</v>
      </c>
      <c r="AB599" t="str">
        <f>IF(ISBLANK(Table1[[#This Row],[ref]]),NA(),_xlfn.XLOOKUP(Table1[[#This Row],[ref]],Crossref!U:U,Crossref!E:E,_xlfn.XLOOKUP(Table1[[#This Row],[ref_short]],Crossref!AO:AO,Crossref!E:E)))</f>
        <v>10.1186/1297-9716-44-28</v>
      </c>
      <c r="AC599" t="str">
        <f>IF(ISBLANK(Table1[[#This Row],[ref_short]]),NA(),_xlfn.XLOOKUP(Table1[[#This Row],[new_ref]],Crossref!E:E,Crossref!AO:AO,Table1[[#This Row],[ref_short]]))</f>
        <v>Hogerwerf et al., 2013</v>
      </c>
      <c r="AD599" t="b">
        <f>NOT(IFERROR(Table1[[#This Row],[ref_short]]=Table1[[#This Row],[new_ref_short]],FALSE))</f>
        <v>0</v>
      </c>
    </row>
    <row r="600" spans="1:30" x14ac:dyDescent="0.3">
      <c r="A600" t="s">
        <v>7</v>
      </c>
      <c r="B600" t="s">
        <v>71</v>
      </c>
      <c r="G600" t="s">
        <v>253</v>
      </c>
      <c r="H600" t="s">
        <v>269</v>
      </c>
      <c r="J600" t="s">
        <v>371</v>
      </c>
      <c r="N600" t="s">
        <v>467</v>
      </c>
      <c r="R600">
        <v>0.33</v>
      </c>
      <c r="W600" t="s">
        <v>672</v>
      </c>
      <c r="X600" t="s">
        <v>806</v>
      </c>
      <c r="Y600">
        <v>2013</v>
      </c>
      <c r="Z600" t="s">
        <v>922</v>
      </c>
      <c r="AA600" t="s">
        <v>986</v>
      </c>
      <c r="AB600" t="str">
        <f>IF(ISBLANK(Table1[[#This Row],[ref]]),NA(),_xlfn.XLOOKUP(Table1[[#This Row],[ref]],Crossref!U:U,Crossref!E:E,_xlfn.XLOOKUP(Table1[[#This Row],[ref_short]],Crossref!AO:AO,Crossref!E:E)))</f>
        <v>10.1186/1297-9716-44-28</v>
      </c>
      <c r="AC600" t="str">
        <f>IF(ISBLANK(Table1[[#This Row],[ref_short]]),NA(),_xlfn.XLOOKUP(Table1[[#This Row],[new_ref]],Crossref!E:E,Crossref!AO:AO,Table1[[#This Row],[ref_short]]))</f>
        <v>Hogerwerf et al., 2013</v>
      </c>
      <c r="AD600" t="b">
        <f>NOT(IFERROR(Table1[[#This Row],[ref_short]]=Table1[[#This Row],[new_ref_short]],FALSE))</f>
        <v>0</v>
      </c>
    </row>
    <row r="601" spans="1:30" x14ac:dyDescent="0.3">
      <c r="A601" t="s">
        <v>7</v>
      </c>
      <c r="B601" t="s">
        <v>71</v>
      </c>
      <c r="G601" t="s">
        <v>253</v>
      </c>
      <c r="H601" t="s">
        <v>269</v>
      </c>
      <c r="J601" t="s">
        <v>371</v>
      </c>
      <c r="N601" t="s">
        <v>468</v>
      </c>
      <c r="R601">
        <v>0.06</v>
      </c>
      <c r="W601" t="s">
        <v>672</v>
      </c>
      <c r="X601" t="s">
        <v>806</v>
      </c>
      <c r="Y601">
        <v>2013</v>
      </c>
      <c r="Z601" t="s">
        <v>922</v>
      </c>
      <c r="AA601" t="s">
        <v>986</v>
      </c>
      <c r="AB601" t="str">
        <f>IF(ISBLANK(Table1[[#This Row],[ref]]),NA(),_xlfn.XLOOKUP(Table1[[#This Row],[ref]],Crossref!U:U,Crossref!E:E,_xlfn.XLOOKUP(Table1[[#This Row],[ref_short]],Crossref!AO:AO,Crossref!E:E)))</f>
        <v>10.1186/1297-9716-44-28</v>
      </c>
      <c r="AC601" t="str">
        <f>IF(ISBLANK(Table1[[#This Row],[ref_short]]),NA(),_xlfn.XLOOKUP(Table1[[#This Row],[new_ref]],Crossref!E:E,Crossref!AO:AO,Table1[[#This Row],[ref_short]]))</f>
        <v>Hogerwerf et al., 2013</v>
      </c>
      <c r="AD601" t="b">
        <f>NOT(IFERROR(Table1[[#This Row],[ref_short]]=Table1[[#This Row],[new_ref_short]],FALSE))</f>
        <v>0</v>
      </c>
    </row>
    <row r="602" spans="1:30" x14ac:dyDescent="0.3">
      <c r="A602" t="s">
        <v>7</v>
      </c>
      <c r="B602" t="s">
        <v>71</v>
      </c>
      <c r="G602" t="s">
        <v>253</v>
      </c>
      <c r="H602" t="s">
        <v>269</v>
      </c>
      <c r="J602" t="s">
        <v>371</v>
      </c>
      <c r="N602" t="s">
        <v>466</v>
      </c>
      <c r="R602">
        <v>0.14000000000000001</v>
      </c>
      <c r="W602" t="s">
        <v>672</v>
      </c>
      <c r="X602" t="s">
        <v>806</v>
      </c>
      <c r="Y602">
        <v>2013</v>
      </c>
      <c r="Z602" t="s">
        <v>922</v>
      </c>
      <c r="AA602" t="s">
        <v>986</v>
      </c>
      <c r="AB602" t="str">
        <f>IF(ISBLANK(Table1[[#This Row],[ref]]),NA(),_xlfn.XLOOKUP(Table1[[#This Row],[ref]],Crossref!U:U,Crossref!E:E,_xlfn.XLOOKUP(Table1[[#This Row],[ref_short]],Crossref!AO:AO,Crossref!E:E)))</f>
        <v>10.1186/1297-9716-44-28</v>
      </c>
      <c r="AC602" t="str">
        <f>IF(ISBLANK(Table1[[#This Row],[ref_short]]),NA(),_xlfn.XLOOKUP(Table1[[#This Row],[new_ref]],Crossref!E:E,Crossref!AO:AO,Table1[[#This Row],[ref_short]]))</f>
        <v>Hogerwerf et al., 2013</v>
      </c>
      <c r="AD602" t="b">
        <f>NOT(IFERROR(Table1[[#This Row],[ref_short]]=Table1[[#This Row],[new_ref_short]],FALSE))</f>
        <v>0</v>
      </c>
    </row>
    <row r="603" spans="1:30" x14ac:dyDescent="0.3">
      <c r="A603" t="s">
        <v>7</v>
      </c>
      <c r="B603" t="s">
        <v>71</v>
      </c>
      <c r="G603" t="s">
        <v>253</v>
      </c>
      <c r="H603" t="s">
        <v>269</v>
      </c>
      <c r="J603" t="s">
        <v>371</v>
      </c>
      <c r="N603" t="s">
        <v>467</v>
      </c>
      <c r="R603">
        <v>0.5</v>
      </c>
      <c r="W603" t="s">
        <v>672</v>
      </c>
      <c r="X603" t="s">
        <v>806</v>
      </c>
      <c r="Y603">
        <v>2013</v>
      </c>
      <c r="Z603" t="s">
        <v>922</v>
      </c>
      <c r="AA603" t="s">
        <v>986</v>
      </c>
      <c r="AB603" t="str">
        <f>IF(ISBLANK(Table1[[#This Row],[ref]]),NA(),_xlfn.XLOOKUP(Table1[[#This Row],[ref]],Crossref!U:U,Crossref!E:E,_xlfn.XLOOKUP(Table1[[#This Row],[ref_short]],Crossref!AO:AO,Crossref!E:E)))</f>
        <v>10.1186/1297-9716-44-28</v>
      </c>
      <c r="AC603" t="str">
        <f>IF(ISBLANK(Table1[[#This Row],[ref_short]]),NA(),_xlfn.XLOOKUP(Table1[[#This Row],[new_ref]],Crossref!E:E,Crossref!AO:AO,Table1[[#This Row],[ref_short]]))</f>
        <v>Hogerwerf et al., 2013</v>
      </c>
      <c r="AD603" t="b">
        <f>NOT(IFERROR(Table1[[#This Row],[ref_short]]=Table1[[#This Row],[new_ref_short]],FALSE))</f>
        <v>0</v>
      </c>
    </row>
    <row r="604" spans="1:30" x14ac:dyDescent="0.3">
      <c r="A604" t="s">
        <v>7</v>
      </c>
      <c r="B604" t="s">
        <v>71</v>
      </c>
      <c r="G604" t="s">
        <v>253</v>
      </c>
      <c r="H604" t="s">
        <v>269</v>
      </c>
      <c r="J604" t="s">
        <v>371</v>
      </c>
      <c r="N604" t="s">
        <v>469</v>
      </c>
      <c r="R604">
        <v>0.36</v>
      </c>
      <c r="W604" t="s">
        <v>672</v>
      </c>
      <c r="X604" t="s">
        <v>806</v>
      </c>
      <c r="Y604">
        <v>2013</v>
      </c>
      <c r="Z604" t="s">
        <v>922</v>
      </c>
      <c r="AA604" t="s">
        <v>986</v>
      </c>
      <c r="AB604" t="str">
        <f>IF(ISBLANK(Table1[[#This Row],[ref]]),NA(),_xlfn.XLOOKUP(Table1[[#This Row],[ref]],Crossref!U:U,Crossref!E:E,_xlfn.XLOOKUP(Table1[[#This Row],[ref_short]],Crossref!AO:AO,Crossref!E:E)))</f>
        <v>10.1186/1297-9716-44-28</v>
      </c>
      <c r="AC604" t="str">
        <f>IF(ISBLANK(Table1[[#This Row],[ref_short]]),NA(),_xlfn.XLOOKUP(Table1[[#This Row],[new_ref]],Crossref!E:E,Crossref!AO:AO,Table1[[#This Row],[ref_short]]))</f>
        <v>Hogerwerf et al., 2013</v>
      </c>
      <c r="AD604" t="b">
        <f>NOT(IFERROR(Table1[[#This Row],[ref_short]]=Table1[[#This Row],[new_ref_short]],FALSE))</f>
        <v>0</v>
      </c>
    </row>
    <row r="605" spans="1:30" x14ac:dyDescent="0.3">
      <c r="A605" t="s">
        <v>7</v>
      </c>
      <c r="B605" t="s">
        <v>75</v>
      </c>
      <c r="G605" t="s">
        <v>253</v>
      </c>
      <c r="H605" t="s">
        <v>269</v>
      </c>
      <c r="J605" t="s">
        <v>372</v>
      </c>
      <c r="R605">
        <v>1E-4</v>
      </c>
      <c r="W605" t="s">
        <v>673</v>
      </c>
      <c r="X605" t="s">
        <v>807</v>
      </c>
      <c r="Y605">
        <v>2022</v>
      </c>
      <c r="Z605" t="s">
        <v>923</v>
      </c>
      <c r="AA605" t="s">
        <v>986</v>
      </c>
      <c r="AB605" t="str">
        <f>IF(ISBLANK(Table1[[#This Row],[ref]]),NA(),_xlfn.XLOOKUP(Table1[[#This Row],[ref]],Crossref!U:U,Crossref!E:E,_xlfn.XLOOKUP(Table1[[#This Row],[ref_short]],Crossref!AO:AO,Crossref!E:E)))</f>
        <v>10.1016/j.chaos.2022.111821</v>
      </c>
      <c r="AC605" t="str">
        <f>IF(ISBLANK(Table1[[#This Row],[ref_short]]),NA(),_xlfn.XLOOKUP(Table1[[#This Row],[new_ref]],Crossref!E:E,Crossref!AO:AO,Table1[[#This Row],[ref_short]]))</f>
        <v>Asamoah et al., 2022</v>
      </c>
      <c r="AD605" t="b">
        <f>NOT(IFERROR(Table1[[#This Row],[ref_short]]=Table1[[#This Row],[new_ref_short]],FALSE))</f>
        <v>0</v>
      </c>
    </row>
    <row r="606" spans="1:30" x14ac:dyDescent="0.3">
      <c r="A606" t="s">
        <v>8</v>
      </c>
      <c r="D606" t="s">
        <v>238</v>
      </c>
      <c r="G606" t="s">
        <v>256</v>
      </c>
      <c r="H606" t="s">
        <v>270</v>
      </c>
      <c r="I606" t="s">
        <v>296</v>
      </c>
      <c r="J606" t="s">
        <v>368</v>
      </c>
      <c r="L606" t="s">
        <v>411</v>
      </c>
      <c r="M606" t="s">
        <v>419</v>
      </c>
      <c r="R606">
        <v>7.3</v>
      </c>
      <c r="S606">
        <v>3.92</v>
      </c>
      <c r="T606">
        <v>11.5</v>
      </c>
      <c r="X606" t="s">
        <v>808</v>
      </c>
      <c r="Y606">
        <v>2009</v>
      </c>
      <c r="Z606" t="s">
        <v>924</v>
      </c>
      <c r="AA606" t="s">
        <v>986</v>
      </c>
      <c r="AB606" t="str">
        <f>IF(ISBLANK(Table1[[#This Row],[ref]]),NA(),_xlfn.XLOOKUP(Table1[[#This Row],[ref]],Crossref!U:U,Crossref!E:E,_xlfn.XLOOKUP(Table1[[#This Row],[ref_short]],Crossref!AO:AO,Crossref!E:E)))</f>
        <v>10.1017/s0950268808000320</v>
      </c>
      <c r="AC606" t="str">
        <f>IF(ISBLANK(Table1[[#This Row],[ref_short]]),NA(),_xlfn.XLOOKUP(Table1[[#This Row],[new_ref]],Crossref!E:E,Crossref!AO:AO,Table1[[#This Row],[ref_short]]))</f>
        <v>SCHOUTEN et al., 2008</v>
      </c>
      <c r="AD606" t="b">
        <f>NOT(IFERROR(Table1[[#This Row],[ref_short]]=Table1[[#This Row],[new_ref_short]],FALSE))</f>
        <v>1</v>
      </c>
    </row>
    <row r="607" spans="1:30" x14ac:dyDescent="0.3">
      <c r="A607" t="s">
        <v>8</v>
      </c>
      <c r="D607" t="s">
        <v>238</v>
      </c>
      <c r="G607" t="s">
        <v>256</v>
      </c>
      <c r="H607" t="s">
        <v>270</v>
      </c>
      <c r="I607" t="s">
        <v>296</v>
      </c>
      <c r="J607" t="s">
        <v>368</v>
      </c>
      <c r="L607" t="s">
        <v>411</v>
      </c>
      <c r="M607" t="s">
        <v>420</v>
      </c>
      <c r="N607" t="s">
        <v>427</v>
      </c>
      <c r="R607">
        <v>0.7</v>
      </c>
      <c r="S607">
        <v>0.48</v>
      </c>
      <c r="T607">
        <v>1.04</v>
      </c>
      <c r="X607" t="s">
        <v>808</v>
      </c>
      <c r="Y607">
        <v>2009</v>
      </c>
      <c r="Z607" t="s">
        <v>924</v>
      </c>
      <c r="AA607" t="s">
        <v>986</v>
      </c>
      <c r="AB607" t="str">
        <f>IF(ISBLANK(Table1[[#This Row],[ref]]),NA(),_xlfn.XLOOKUP(Table1[[#This Row],[ref]],Crossref!U:U,Crossref!E:E,_xlfn.XLOOKUP(Table1[[#This Row],[ref_short]],Crossref!AO:AO,Crossref!E:E)))</f>
        <v>10.1017/s0950268808000320</v>
      </c>
      <c r="AC607" t="str">
        <f>IF(ISBLANK(Table1[[#This Row],[ref_short]]),NA(),_xlfn.XLOOKUP(Table1[[#This Row],[new_ref]],Crossref!E:E,Crossref!AO:AO,Table1[[#This Row],[ref_short]]))</f>
        <v>SCHOUTEN et al., 2008</v>
      </c>
      <c r="AD607" t="b">
        <f>NOT(IFERROR(Table1[[#This Row],[ref_short]]=Table1[[#This Row],[new_ref_short]],FALSE))</f>
        <v>1</v>
      </c>
    </row>
    <row r="608" spans="1:30" x14ac:dyDescent="0.3">
      <c r="A608" t="s">
        <v>8</v>
      </c>
      <c r="D608" t="s">
        <v>238</v>
      </c>
      <c r="G608" t="s">
        <v>256</v>
      </c>
      <c r="H608" t="s">
        <v>270</v>
      </c>
      <c r="I608" t="s">
        <v>297</v>
      </c>
      <c r="J608" t="s">
        <v>368</v>
      </c>
      <c r="L608" t="s">
        <v>411</v>
      </c>
      <c r="N608" t="s">
        <v>470</v>
      </c>
      <c r="R608">
        <v>10.3</v>
      </c>
      <c r="S608">
        <v>5.04</v>
      </c>
      <c r="T608">
        <v>21.9</v>
      </c>
      <c r="X608" t="s">
        <v>808</v>
      </c>
      <c r="Y608">
        <v>2009</v>
      </c>
      <c r="Z608" t="s">
        <v>924</v>
      </c>
      <c r="AA608" t="s">
        <v>986</v>
      </c>
      <c r="AB608" t="str">
        <f>IF(ISBLANK(Table1[[#This Row],[ref]]),NA(),_xlfn.XLOOKUP(Table1[[#This Row],[ref]],Crossref!U:U,Crossref!E:E,_xlfn.XLOOKUP(Table1[[#This Row],[ref_short]],Crossref!AO:AO,Crossref!E:E)))</f>
        <v>10.1017/s0950268808000320</v>
      </c>
      <c r="AC608" t="str">
        <f>IF(ISBLANK(Table1[[#This Row],[ref_short]]),NA(),_xlfn.XLOOKUP(Table1[[#This Row],[new_ref]],Crossref!E:E,Crossref!AO:AO,Table1[[#This Row],[ref_short]]))</f>
        <v>SCHOUTEN et al., 2008</v>
      </c>
      <c r="AD608" t="b">
        <f>NOT(IFERROR(Table1[[#This Row],[ref_short]]=Table1[[#This Row],[new_ref_short]],FALSE))</f>
        <v>1</v>
      </c>
    </row>
    <row r="609" spans="1:30" x14ac:dyDescent="0.3">
      <c r="A609" t="s">
        <v>8</v>
      </c>
      <c r="D609" t="s">
        <v>238</v>
      </c>
      <c r="G609" t="s">
        <v>256</v>
      </c>
      <c r="H609" t="s">
        <v>270</v>
      </c>
      <c r="I609" t="s">
        <v>298</v>
      </c>
      <c r="J609" t="s">
        <v>368</v>
      </c>
      <c r="L609" t="s">
        <v>411</v>
      </c>
      <c r="N609" t="s">
        <v>471</v>
      </c>
      <c r="R609">
        <v>6.4</v>
      </c>
      <c r="S609">
        <v>3.64</v>
      </c>
      <c r="T609">
        <v>10.9</v>
      </c>
      <c r="X609" t="s">
        <v>808</v>
      </c>
      <c r="Y609">
        <v>2009</v>
      </c>
      <c r="Z609" t="s">
        <v>924</v>
      </c>
      <c r="AA609" t="s">
        <v>986</v>
      </c>
      <c r="AB609" t="str">
        <f>IF(ISBLANK(Table1[[#This Row],[ref]]),NA(),_xlfn.XLOOKUP(Table1[[#This Row],[ref]],Crossref!U:U,Crossref!E:E,_xlfn.XLOOKUP(Table1[[#This Row],[ref_short]],Crossref!AO:AO,Crossref!E:E)))</f>
        <v>10.1017/s0950268808000320</v>
      </c>
      <c r="AC609" t="str">
        <f>IF(ISBLANK(Table1[[#This Row],[ref_short]]),NA(),_xlfn.XLOOKUP(Table1[[#This Row],[new_ref]],Crossref!E:E,Crossref!AO:AO,Table1[[#This Row],[ref_short]]))</f>
        <v>SCHOUTEN et al., 2008</v>
      </c>
      <c r="AD609" t="b">
        <f>NOT(IFERROR(Table1[[#This Row],[ref_short]]=Table1[[#This Row],[new_ref_short]],FALSE))</f>
        <v>1</v>
      </c>
    </row>
    <row r="610" spans="1:30" x14ac:dyDescent="0.3">
      <c r="A610" t="s">
        <v>8</v>
      </c>
      <c r="D610" t="s">
        <v>238</v>
      </c>
      <c r="G610" t="s">
        <v>256</v>
      </c>
      <c r="H610" t="s">
        <v>270</v>
      </c>
      <c r="I610" t="s">
        <v>299</v>
      </c>
      <c r="J610" t="s">
        <v>368</v>
      </c>
      <c r="L610" t="s">
        <v>411</v>
      </c>
      <c r="N610" t="s">
        <v>472</v>
      </c>
      <c r="R610">
        <v>7.3</v>
      </c>
      <c r="S610">
        <v>3.92</v>
      </c>
      <c r="T610">
        <v>11.5</v>
      </c>
      <c r="X610" t="s">
        <v>808</v>
      </c>
      <c r="Y610">
        <v>2009</v>
      </c>
      <c r="Z610" t="s">
        <v>924</v>
      </c>
      <c r="AA610" t="s">
        <v>986</v>
      </c>
      <c r="AB610" t="str">
        <f>IF(ISBLANK(Table1[[#This Row],[ref]]),NA(),_xlfn.XLOOKUP(Table1[[#This Row],[ref]],Crossref!U:U,Crossref!E:E,_xlfn.XLOOKUP(Table1[[#This Row],[ref_short]],Crossref!AO:AO,Crossref!E:E)))</f>
        <v>10.1017/s0950268808000320</v>
      </c>
      <c r="AC610" t="str">
        <f>IF(ISBLANK(Table1[[#This Row],[ref_short]]),NA(),_xlfn.XLOOKUP(Table1[[#This Row],[new_ref]],Crossref!E:E,Crossref!AO:AO,Table1[[#This Row],[ref_short]]))</f>
        <v>SCHOUTEN et al., 2008</v>
      </c>
      <c r="AD610" t="b">
        <f>NOT(IFERROR(Table1[[#This Row],[ref_short]]=Table1[[#This Row],[new_ref_short]],FALSE))</f>
        <v>1</v>
      </c>
    </row>
    <row r="611" spans="1:30" x14ac:dyDescent="0.3">
      <c r="A611" t="s">
        <v>8</v>
      </c>
      <c r="D611" t="s">
        <v>238</v>
      </c>
      <c r="G611" t="s">
        <v>259</v>
      </c>
      <c r="H611" t="s">
        <v>270</v>
      </c>
      <c r="I611" t="s">
        <v>300</v>
      </c>
      <c r="J611" t="s">
        <v>368</v>
      </c>
      <c r="L611" t="s">
        <v>411</v>
      </c>
      <c r="N611" t="s">
        <v>473</v>
      </c>
      <c r="R611">
        <v>0.62</v>
      </c>
      <c r="S611">
        <v>0.48</v>
      </c>
      <c r="T611">
        <v>1.62</v>
      </c>
      <c r="X611" t="s">
        <v>808</v>
      </c>
      <c r="Y611">
        <v>2009</v>
      </c>
      <c r="Z611" t="s">
        <v>924</v>
      </c>
      <c r="AA611" t="s">
        <v>986</v>
      </c>
      <c r="AB611" t="str">
        <f>IF(ISBLANK(Table1[[#This Row],[ref]]),NA(),_xlfn.XLOOKUP(Table1[[#This Row],[ref]],Crossref!U:U,Crossref!E:E,_xlfn.XLOOKUP(Table1[[#This Row],[ref_short]],Crossref!AO:AO,Crossref!E:E)))</f>
        <v>10.1017/s0950268808000320</v>
      </c>
      <c r="AC611" t="str">
        <f>IF(ISBLANK(Table1[[#This Row],[ref_short]]),NA(),_xlfn.XLOOKUP(Table1[[#This Row],[new_ref]],Crossref!E:E,Crossref!AO:AO,Table1[[#This Row],[ref_short]]))</f>
        <v>SCHOUTEN et al., 2008</v>
      </c>
      <c r="AD611" t="b">
        <f>NOT(IFERROR(Table1[[#This Row],[ref_short]]=Table1[[#This Row],[new_ref_short]],FALSE))</f>
        <v>1</v>
      </c>
    </row>
    <row r="612" spans="1:30" x14ac:dyDescent="0.3">
      <c r="A612" t="s">
        <v>8</v>
      </c>
      <c r="D612" t="s">
        <v>238</v>
      </c>
      <c r="G612" t="s">
        <v>259</v>
      </c>
      <c r="H612" t="s">
        <v>270</v>
      </c>
      <c r="I612" t="s">
        <v>301</v>
      </c>
      <c r="J612" t="s">
        <v>368</v>
      </c>
      <c r="L612" t="s">
        <v>411</v>
      </c>
      <c r="N612" t="s">
        <v>474</v>
      </c>
      <c r="R612">
        <v>0.87</v>
      </c>
      <c r="S612">
        <v>0.48</v>
      </c>
      <c r="T612">
        <v>1.04</v>
      </c>
      <c r="X612" t="s">
        <v>808</v>
      </c>
      <c r="Y612">
        <v>2009</v>
      </c>
      <c r="Z612" t="s">
        <v>924</v>
      </c>
      <c r="AA612" t="s">
        <v>986</v>
      </c>
      <c r="AB612" t="str">
        <f>IF(ISBLANK(Table1[[#This Row],[ref]]),NA(),_xlfn.XLOOKUP(Table1[[#This Row],[ref]],Crossref!U:U,Crossref!E:E,_xlfn.XLOOKUP(Table1[[#This Row],[ref_short]],Crossref!AO:AO,Crossref!E:E)))</f>
        <v>10.1017/s0950268808000320</v>
      </c>
      <c r="AC612" t="str">
        <f>IF(ISBLANK(Table1[[#This Row],[ref_short]]),NA(),_xlfn.XLOOKUP(Table1[[#This Row],[new_ref]],Crossref!E:E,Crossref!AO:AO,Table1[[#This Row],[ref_short]]))</f>
        <v>SCHOUTEN et al., 2008</v>
      </c>
      <c r="AD612" t="b">
        <f>NOT(IFERROR(Table1[[#This Row],[ref_short]]=Table1[[#This Row],[new_ref_short]],FALSE))</f>
        <v>1</v>
      </c>
    </row>
    <row r="613" spans="1:30" x14ac:dyDescent="0.3">
      <c r="A613" t="s">
        <v>8</v>
      </c>
      <c r="D613" t="s">
        <v>238</v>
      </c>
      <c r="G613" t="s">
        <v>259</v>
      </c>
      <c r="H613" t="s">
        <v>270</v>
      </c>
      <c r="I613" t="s">
        <v>302</v>
      </c>
      <c r="J613" t="s">
        <v>368</v>
      </c>
      <c r="L613" t="s">
        <v>411</v>
      </c>
      <c r="N613" t="s">
        <v>475</v>
      </c>
      <c r="R613">
        <v>0.7</v>
      </c>
      <c r="S613">
        <v>0.48</v>
      </c>
      <c r="T613">
        <v>1.04</v>
      </c>
      <c r="X613" t="s">
        <v>808</v>
      </c>
      <c r="Y613">
        <v>2009</v>
      </c>
      <c r="Z613" t="s">
        <v>924</v>
      </c>
      <c r="AA613" t="s">
        <v>986</v>
      </c>
      <c r="AB613" t="str">
        <f>IF(ISBLANK(Table1[[#This Row],[ref]]),NA(),_xlfn.XLOOKUP(Table1[[#This Row],[ref]],Crossref!U:U,Crossref!E:E,_xlfn.XLOOKUP(Table1[[#This Row],[ref_short]],Crossref!AO:AO,Crossref!E:E)))</f>
        <v>10.1017/s0950268808000320</v>
      </c>
      <c r="AC613" t="str">
        <f>IF(ISBLANK(Table1[[#This Row],[ref_short]]),NA(),_xlfn.XLOOKUP(Table1[[#This Row],[new_ref]],Crossref!E:E,Crossref!AO:AO,Table1[[#This Row],[ref_short]]))</f>
        <v>SCHOUTEN et al., 2008</v>
      </c>
      <c r="AD613" t="b">
        <f>NOT(IFERROR(Table1[[#This Row],[ref_short]]=Table1[[#This Row],[new_ref_short]],FALSE))</f>
        <v>1</v>
      </c>
    </row>
    <row r="614" spans="1:30" x14ac:dyDescent="0.3">
      <c r="A614" t="s">
        <v>8</v>
      </c>
      <c r="D614" t="s">
        <v>238</v>
      </c>
      <c r="G614" t="s">
        <v>259</v>
      </c>
      <c r="H614" t="s">
        <v>270</v>
      </c>
      <c r="I614" t="s">
        <v>303</v>
      </c>
      <c r="J614" t="s">
        <v>368</v>
      </c>
      <c r="L614" t="s">
        <v>411</v>
      </c>
      <c r="N614" t="s">
        <v>476</v>
      </c>
      <c r="R614">
        <v>0.71</v>
      </c>
      <c r="S614">
        <v>0.53</v>
      </c>
      <c r="T614">
        <v>0.99</v>
      </c>
      <c r="X614" t="s">
        <v>808</v>
      </c>
      <c r="Y614">
        <v>2009</v>
      </c>
      <c r="Z614" t="s">
        <v>924</v>
      </c>
      <c r="AA614" t="s">
        <v>986</v>
      </c>
      <c r="AB614" t="str">
        <f>IF(ISBLANK(Table1[[#This Row],[ref]]),NA(),_xlfn.XLOOKUP(Table1[[#This Row],[ref]],Crossref!U:U,Crossref!E:E,_xlfn.XLOOKUP(Table1[[#This Row],[ref_short]],Crossref!AO:AO,Crossref!E:E)))</f>
        <v>10.1017/s0950268808000320</v>
      </c>
      <c r="AC614" t="str">
        <f>IF(ISBLANK(Table1[[#This Row],[ref_short]]),NA(),_xlfn.XLOOKUP(Table1[[#This Row],[new_ref]],Crossref!E:E,Crossref!AO:AO,Table1[[#This Row],[ref_short]]))</f>
        <v>SCHOUTEN et al., 2008</v>
      </c>
      <c r="AD614" t="b">
        <f>NOT(IFERROR(Table1[[#This Row],[ref_short]]=Table1[[#This Row],[new_ref_short]],FALSE))</f>
        <v>1</v>
      </c>
    </row>
    <row r="615" spans="1:30" x14ac:dyDescent="0.3">
      <c r="A615" t="s">
        <v>7</v>
      </c>
      <c r="D615" t="s">
        <v>238</v>
      </c>
      <c r="G615" t="s">
        <v>256</v>
      </c>
      <c r="H615" t="s">
        <v>270</v>
      </c>
      <c r="I615" t="s">
        <v>297</v>
      </c>
      <c r="J615" t="s">
        <v>368</v>
      </c>
      <c r="L615" t="s">
        <v>411</v>
      </c>
      <c r="N615" t="s">
        <v>470</v>
      </c>
      <c r="R615">
        <v>0.37</v>
      </c>
      <c r="S615">
        <v>0.18</v>
      </c>
      <c r="T615">
        <v>0.78</v>
      </c>
      <c r="X615" t="s">
        <v>808</v>
      </c>
      <c r="Y615">
        <v>2009</v>
      </c>
      <c r="Z615" t="s">
        <v>924</v>
      </c>
      <c r="AA615" t="s">
        <v>986</v>
      </c>
      <c r="AB615" t="str">
        <f>IF(ISBLANK(Table1[[#This Row],[ref]]),NA(),_xlfn.XLOOKUP(Table1[[#This Row],[ref]],Crossref!U:U,Crossref!E:E,_xlfn.XLOOKUP(Table1[[#This Row],[ref_short]],Crossref!AO:AO,Crossref!E:E)))</f>
        <v>10.1017/s0950268808000320</v>
      </c>
      <c r="AC615" t="str">
        <f>IF(ISBLANK(Table1[[#This Row],[ref_short]]),NA(),_xlfn.XLOOKUP(Table1[[#This Row],[new_ref]],Crossref!E:E,Crossref!AO:AO,Table1[[#This Row],[ref_short]]))</f>
        <v>SCHOUTEN et al., 2008</v>
      </c>
      <c r="AD615" t="b">
        <f>NOT(IFERROR(Table1[[#This Row],[ref_short]]=Table1[[#This Row],[new_ref_short]],FALSE))</f>
        <v>1</v>
      </c>
    </row>
    <row r="616" spans="1:30" x14ac:dyDescent="0.3">
      <c r="A616" t="s">
        <v>7</v>
      </c>
      <c r="D616" t="s">
        <v>238</v>
      </c>
      <c r="G616" t="s">
        <v>256</v>
      </c>
      <c r="H616" t="s">
        <v>270</v>
      </c>
      <c r="I616" t="s">
        <v>298</v>
      </c>
      <c r="J616" t="s">
        <v>368</v>
      </c>
      <c r="L616" t="s">
        <v>411</v>
      </c>
      <c r="N616" t="s">
        <v>471</v>
      </c>
      <c r="R616">
        <v>0.23</v>
      </c>
      <c r="S616">
        <v>0.13</v>
      </c>
      <c r="T616">
        <v>0.39</v>
      </c>
      <c r="X616" t="s">
        <v>808</v>
      </c>
      <c r="Y616">
        <v>2009</v>
      </c>
      <c r="Z616" t="s">
        <v>924</v>
      </c>
      <c r="AA616" t="s">
        <v>986</v>
      </c>
      <c r="AB616" t="str">
        <f>IF(ISBLANK(Table1[[#This Row],[ref]]),NA(),_xlfn.XLOOKUP(Table1[[#This Row],[ref]],Crossref!U:U,Crossref!E:E,_xlfn.XLOOKUP(Table1[[#This Row],[ref_short]],Crossref!AO:AO,Crossref!E:E)))</f>
        <v>10.1017/s0950268808000320</v>
      </c>
      <c r="AC616" t="str">
        <f>IF(ISBLANK(Table1[[#This Row],[ref_short]]),NA(),_xlfn.XLOOKUP(Table1[[#This Row],[new_ref]],Crossref!E:E,Crossref!AO:AO,Table1[[#This Row],[ref_short]]))</f>
        <v>SCHOUTEN et al., 2008</v>
      </c>
      <c r="AD616" t="b">
        <f>NOT(IFERROR(Table1[[#This Row],[ref_short]]=Table1[[#This Row],[new_ref_short]],FALSE))</f>
        <v>1</v>
      </c>
    </row>
    <row r="617" spans="1:30" x14ac:dyDescent="0.3">
      <c r="A617" t="s">
        <v>7</v>
      </c>
      <c r="D617" t="s">
        <v>238</v>
      </c>
      <c r="G617" t="s">
        <v>256</v>
      </c>
      <c r="H617" t="s">
        <v>270</v>
      </c>
      <c r="I617" t="s">
        <v>299</v>
      </c>
      <c r="J617" t="s">
        <v>368</v>
      </c>
      <c r="L617" t="s">
        <v>411</v>
      </c>
      <c r="N617" t="s">
        <v>472</v>
      </c>
      <c r="R617">
        <v>0.26</v>
      </c>
      <c r="S617">
        <v>0.14000000000000001</v>
      </c>
      <c r="T617">
        <v>0.41</v>
      </c>
      <c r="X617" t="s">
        <v>808</v>
      </c>
      <c r="Y617">
        <v>2009</v>
      </c>
      <c r="Z617" t="s">
        <v>924</v>
      </c>
      <c r="AA617" t="s">
        <v>986</v>
      </c>
      <c r="AB617" t="str">
        <f>IF(ISBLANK(Table1[[#This Row],[ref]]),NA(),_xlfn.XLOOKUP(Table1[[#This Row],[ref]],Crossref!U:U,Crossref!E:E,_xlfn.XLOOKUP(Table1[[#This Row],[ref_short]],Crossref!AO:AO,Crossref!E:E)))</f>
        <v>10.1017/s0950268808000320</v>
      </c>
      <c r="AC617" t="str">
        <f>IF(ISBLANK(Table1[[#This Row],[ref_short]]),NA(),_xlfn.XLOOKUP(Table1[[#This Row],[new_ref]],Crossref!E:E,Crossref!AO:AO,Table1[[#This Row],[ref_short]]))</f>
        <v>SCHOUTEN et al., 2008</v>
      </c>
      <c r="AD617" t="b">
        <f>NOT(IFERROR(Table1[[#This Row],[ref_short]]=Table1[[#This Row],[new_ref_short]],FALSE))</f>
        <v>1</v>
      </c>
    </row>
    <row r="618" spans="1:30" x14ac:dyDescent="0.3">
      <c r="A618" t="s">
        <v>7</v>
      </c>
      <c r="D618" t="s">
        <v>238</v>
      </c>
      <c r="G618" t="s">
        <v>259</v>
      </c>
      <c r="H618" t="s">
        <v>270</v>
      </c>
      <c r="I618" t="s">
        <v>300</v>
      </c>
      <c r="J618" t="s">
        <v>368</v>
      </c>
      <c r="L618" t="s">
        <v>411</v>
      </c>
      <c r="N618" t="s">
        <v>473</v>
      </c>
      <c r="R618">
        <v>2.1999999999999999E-2</v>
      </c>
      <c r="S618">
        <v>1.7000000000000001E-2</v>
      </c>
      <c r="T618">
        <v>5.8000000000000003E-2</v>
      </c>
      <c r="X618" t="s">
        <v>808</v>
      </c>
      <c r="Y618">
        <v>2009</v>
      </c>
      <c r="Z618" t="s">
        <v>924</v>
      </c>
      <c r="AA618" t="s">
        <v>986</v>
      </c>
      <c r="AB618" t="str">
        <f>IF(ISBLANK(Table1[[#This Row],[ref]]),NA(),_xlfn.XLOOKUP(Table1[[#This Row],[ref]],Crossref!U:U,Crossref!E:E,_xlfn.XLOOKUP(Table1[[#This Row],[ref_short]],Crossref!AO:AO,Crossref!E:E)))</f>
        <v>10.1017/s0950268808000320</v>
      </c>
      <c r="AC618" t="str">
        <f>IF(ISBLANK(Table1[[#This Row],[ref_short]]),NA(),_xlfn.XLOOKUP(Table1[[#This Row],[new_ref]],Crossref!E:E,Crossref!AO:AO,Table1[[#This Row],[ref_short]]))</f>
        <v>SCHOUTEN et al., 2008</v>
      </c>
      <c r="AD618" t="b">
        <f>NOT(IFERROR(Table1[[#This Row],[ref_short]]=Table1[[#This Row],[new_ref_short]],FALSE))</f>
        <v>1</v>
      </c>
    </row>
    <row r="619" spans="1:30" x14ac:dyDescent="0.3">
      <c r="A619" t="s">
        <v>7</v>
      </c>
      <c r="D619" t="s">
        <v>238</v>
      </c>
      <c r="G619" t="s">
        <v>259</v>
      </c>
      <c r="H619" t="s">
        <v>270</v>
      </c>
      <c r="I619" t="s">
        <v>301</v>
      </c>
      <c r="J619" t="s">
        <v>368</v>
      </c>
      <c r="L619" t="s">
        <v>411</v>
      </c>
      <c r="N619" t="s">
        <v>474</v>
      </c>
      <c r="R619">
        <v>3.1E-2</v>
      </c>
      <c r="S619">
        <v>1.7000000000000001E-2</v>
      </c>
      <c r="T619">
        <v>3.6999999999999998E-2</v>
      </c>
      <c r="X619" t="s">
        <v>808</v>
      </c>
      <c r="Y619">
        <v>2009</v>
      </c>
      <c r="Z619" t="s">
        <v>924</v>
      </c>
      <c r="AA619" t="s">
        <v>986</v>
      </c>
      <c r="AB619" t="str">
        <f>IF(ISBLANK(Table1[[#This Row],[ref]]),NA(),_xlfn.XLOOKUP(Table1[[#This Row],[ref]],Crossref!U:U,Crossref!E:E,_xlfn.XLOOKUP(Table1[[#This Row],[ref_short]],Crossref!AO:AO,Crossref!E:E)))</f>
        <v>10.1017/s0950268808000320</v>
      </c>
      <c r="AC619" t="str">
        <f>IF(ISBLANK(Table1[[#This Row],[ref_short]]),NA(),_xlfn.XLOOKUP(Table1[[#This Row],[new_ref]],Crossref!E:E,Crossref!AO:AO,Table1[[#This Row],[ref_short]]))</f>
        <v>SCHOUTEN et al., 2008</v>
      </c>
      <c r="AD619" t="b">
        <f>NOT(IFERROR(Table1[[#This Row],[ref_short]]=Table1[[#This Row],[new_ref_short]],FALSE))</f>
        <v>1</v>
      </c>
    </row>
    <row r="620" spans="1:30" x14ac:dyDescent="0.3">
      <c r="A620" t="s">
        <v>7</v>
      </c>
      <c r="D620" t="s">
        <v>238</v>
      </c>
      <c r="G620" t="s">
        <v>259</v>
      </c>
      <c r="H620" t="s">
        <v>270</v>
      </c>
      <c r="I620" t="s">
        <v>302</v>
      </c>
      <c r="J620" t="s">
        <v>368</v>
      </c>
      <c r="L620" t="s">
        <v>411</v>
      </c>
      <c r="N620" t="s">
        <v>475</v>
      </c>
      <c r="R620">
        <v>2.5000000000000001E-2</v>
      </c>
      <c r="S620">
        <v>1.7000000000000001E-2</v>
      </c>
      <c r="T620">
        <v>3.6999999999999998E-2</v>
      </c>
      <c r="X620" t="s">
        <v>808</v>
      </c>
      <c r="Y620">
        <v>2009</v>
      </c>
      <c r="Z620" t="s">
        <v>924</v>
      </c>
      <c r="AA620" t="s">
        <v>986</v>
      </c>
      <c r="AB620" t="str">
        <f>IF(ISBLANK(Table1[[#This Row],[ref]]),NA(),_xlfn.XLOOKUP(Table1[[#This Row],[ref]],Crossref!U:U,Crossref!E:E,_xlfn.XLOOKUP(Table1[[#This Row],[ref_short]],Crossref!AO:AO,Crossref!E:E)))</f>
        <v>10.1017/s0950268808000320</v>
      </c>
      <c r="AC620" t="str">
        <f>IF(ISBLANK(Table1[[#This Row],[ref_short]]),NA(),_xlfn.XLOOKUP(Table1[[#This Row],[new_ref]],Crossref!E:E,Crossref!AO:AO,Table1[[#This Row],[ref_short]]))</f>
        <v>SCHOUTEN et al., 2008</v>
      </c>
      <c r="AD620" t="b">
        <f>NOT(IFERROR(Table1[[#This Row],[ref_short]]=Table1[[#This Row],[new_ref_short]],FALSE))</f>
        <v>1</v>
      </c>
    </row>
    <row r="621" spans="1:30" x14ac:dyDescent="0.3">
      <c r="A621" t="s">
        <v>7</v>
      </c>
      <c r="D621" t="s">
        <v>238</v>
      </c>
      <c r="G621" t="s">
        <v>259</v>
      </c>
      <c r="H621" t="s">
        <v>270</v>
      </c>
      <c r="I621" t="s">
        <v>303</v>
      </c>
      <c r="J621" t="s">
        <v>368</v>
      </c>
      <c r="L621" t="s">
        <v>411</v>
      </c>
      <c r="N621" t="s">
        <v>476</v>
      </c>
      <c r="R621">
        <v>2.5999999999999999E-2</v>
      </c>
      <c r="S621">
        <v>1.9E-2</v>
      </c>
      <c r="T621">
        <v>3.5000000000000003E-2</v>
      </c>
      <c r="X621" t="s">
        <v>808</v>
      </c>
      <c r="Y621">
        <v>2009</v>
      </c>
      <c r="Z621" t="s">
        <v>924</v>
      </c>
      <c r="AA621" t="s">
        <v>986</v>
      </c>
      <c r="AB621" t="str">
        <f>IF(ISBLANK(Table1[[#This Row],[ref]]),NA(),_xlfn.XLOOKUP(Table1[[#This Row],[ref]],Crossref!U:U,Crossref!E:E,_xlfn.XLOOKUP(Table1[[#This Row],[ref_short]],Crossref!AO:AO,Crossref!E:E)))</f>
        <v>10.1017/s0950268808000320</v>
      </c>
      <c r="AC621" t="str">
        <f>IF(ISBLANK(Table1[[#This Row],[ref_short]]),NA(),_xlfn.XLOOKUP(Table1[[#This Row],[new_ref]],Crossref!E:E,Crossref!AO:AO,Table1[[#This Row],[ref_short]]))</f>
        <v>SCHOUTEN et al., 2008</v>
      </c>
      <c r="AD621" t="b">
        <f>NOT(IFERROR(Table1[[#This Row],[ref_short]]=Table1[[#This Row],[new_ref_short]],FALSE))</f>
        <v>1</v>
      </c>
    </row>
    <row r="622" spans="1:30" x14ac:dyDescent="0.3">
      <c r="A622" t="s">
        <v>8</v>
      </c>
      <c r="D622" t="s">
        <v>2684</v>
      </c>
      <c r="G622" t="s">
        <v>259</v>
      </c>
      <c r="H622" t="s">
        <v>270</v>
      </c>
      <c r="I622" t="s">
        <v>304</v>
      </c>
      <c r="J622" t="s">
        <v>368</v>
      </c>
      <c r="M622" t="s">
        <v>395</v>
      </c>
      <c r="N622" t="s">
        <v>477</v>
      </c>
      <c r="R622">
        <v>0.8</v>
      </c>
      <c r="X622" t="s">
        <v>809</v>
      </c>
      <c r="Y622">
        <v>2016</v>
      </c>
      <c r="Z622" t="s">
        <v>925</v>
      </c>
      <c r="AA622" t="s">
        <v>986</v>
      </c>
      <c r="AB622" t="str">
        <f>IF(ISBLANK(Table1[[#This Row],[ref]]),NA(),_xlfn.XLOOKUP(Table1[[#This Row],[ref]],Crossref!U:U,Crossref!E:E,_xlfn.XLOOKUP(Table1[[#This Row],[ref_short]],Crossref!AO:AO,Crossref!E:E)))</f>
        <v>10.1128/aem.00815-16</v>
      </c>
      <c r="AC622" t="str">
        <f>IF(ISBLANK(Table1[[#This Row],[ref_short]]),NA(),_xlfn.XLOOKUP(Table1[[#This Row],[new_ref]],Crossref!E:E,Crossref!AO:AO,Table1[[#This Row],[ref_short]]))</f>
        <v>Chen et al., 2016</v>
      </c>
      <c r="AD622" t="b">
        <f>NOT(IFERROR(Table1[[#This Row],[ref_short]]=Table1[[#This Row],[new_ref_short]],FALSE))</f>
        <v>0</v>
      </c>
    </row>
    <row r="623" spans="1:30" x14ac:dyDescent="0.3">
      <c r="A623" t="s">
        <v>8</v>
      </c>
      <c r="D623" t="s">
        <v>2684</v>
      </c>
      <c r="G623" t="s">
        <v>259</v>
      </c>
      <c r="H623" t="s">
        <v>270</v>
      </c>
      <c r="I623" t="s">
        <v>305</v>
      </c>
      <c r="J623" t="s">
        <v>368</v>
      </c>
      <c r="M623" t="s">
        <v>395</v>
      </c>
      <c r="N623" t="s">
        <v>477</v>
      </c>
      <c r="R623">
        <v>1.9</v>
      </c>
      <c r="X623" t="s">
        <v>809</v>
      </c>
      <c r="Y623">
        <v>2016</v>
      </c>
      <c r="Z623" t="s">
        <v>925</v>
      </c>
      <c r="AA623" t="s">
        <v>986</v>
      </c>
      <c r="AB623" t="str">
        <f>IF(ISBLANK(Table1[[#This Row],[ref]]),NA(),_xlfn.XLOOKUP(Table1[[#This Row],[ref]],Crossref!U:U,Crossref!E:E,_xlfn.XLOOKUP(Table1[[#This Row],[ref_short]],Crossref!AO:AO,Crossref!E:E)))</f>
        <v>10.1128/aem.00815-16</v>
      </c>
      <c r="AC623" t="str">
        <f>IF(ISBLANK(Table1[[#This Row],[ref_short]]),NA(),_xlfn.XLOOKUP(Table1[[#This Row],[new_ref]],Crossref!E:E,Crossref!AO:AO,Table1[[#This Row],[ref_short]]))</f>
        <v>Chen et al., 2016</v>
      </c>
      <c r="AD623" t="b">
        <f>NOT(IFERROR(Table1[[#This Row],[ref_short]]=Table1[[#This Row],[new_ref_short]],FALSE))</f>
        <v>0</v>
      </c>
    </row>
    <row r="624" spans="1:30" x14ac:dyDescent="0.3">
      <c r="A624" t="s">
        <v>8</v>
      </c>
      <c r="D624" t="s">
        <v>2684</v>
      </c>
      <c r="G624" t="s">
        <v>259</v>
      </c>
      <c r="H624" t="s">
        <v>270</v>
      </c>
      <c r="I624" t="s">
        <v>305</v>
      </c>
      <c r="J624" t="s">
        <v>368</v>
      </c>
      <c r="M624" t="s">
        <v>395</v>
      </c>
      <c r="N624" t="s">
        <v>477</v>
      </c>
      <c r="R624">
        <v>1.3</v>
      </c>
      <c r="X624" t="s">
        <v>809</v>
      </c>
      <c r="Y624">
        <v>2016</v>
      </c>
      <c r="Z624" t="s">
        <v>925</v>
      </c>
      <c r="AA624" t="s">
        <v>986</v>
      </c>
      <c r="AB624" t="str">
        <f>IF(ISBLANK(Table1[[#This Row],[ref]]),NA(),_xlfn.XLOOKUP(Table1[[#This Row],[ref]],Crossref!U:U,Crossref!E:E,_xlfn.XLOOKUP(Table1[[#This Row],[ref_short]],Crossref!AO:AO,Crossref!E:E)))</f>
        <v>10.1128/aem.00815-16</v>
      </c>
      <c r="AC624" t="str">
        <f>IF(ISBLANK(Table1[[#This Row],[ref_short]]),NA(),_xlfn.XLOOKUP(Table1[[#This Row],[new_ref]],Crossref!E:E,Crossref!AO:AO,Table1[[#This Row],[ref_short]]))</f>
        <v>Chen et al., 2016</v>
      </c>
      <c r="AD624" t="b">
        <f>NOT(IFERROR(Table1[[#This Row],[ref_short]]=Table1[[#This Row],[new_ref_short]],FALSE))</f>
        <v>0</v>
      </c>
    </row>
    <row r="625" spans="1:30" x14ac:dyDescent="0.3">
      <c r="A625" t="s">
        <v>8</v>
      </c>
      <c r="D625" t="s">
        <v>245</v>
      </c>
      <c r="G625" t="s">
        <v>259</v>
      </c>
      <c r="H625" t="s">
        <v>270</v>
      </c>
      <c r="I625" t="s">
        <v>306</v>
      </c>
      <c r="J625" t="s">
        <v>368</v>
      </c>
      <c r="M625" t="s">
        <v>417</v>
      </c>
      <c r="N625" t="s">
        <v>478</v>
      </c>
      <c r="R625">
        <v>0.13</v>
      </c>
      <c r="X625" t="s">
        <v>810</v>
      </c>
      <c r="Y625">
        <v>2007</v>
      </c>
      <c r="Z625" t="s">
        <v>926</v>
      </c>
      <c r="AA625" t="s">
        <v>986</v>
      </c>
      <c r="AB625" t="str">
        <f>IF(ISBLANK(Table1[[#This Row],[ref]]),NA(),_xlfn.XLOOKUP(Table1[[#This Row],[ref]],Crossref!U:U,Crossref!E:E,_xlfn.XLOOKUP(Table1[[#This Row],[ref_short]],Crossref!AO:AO,Crossref!E:E)))</f>
        <v>10.1017/s0950268806007722</v>
      </c>
      <c r="AC625" t="str">
        <f>IF(ISBLANK(Table1[[#This Row],[ref_short]]),NA(),_xlfn.XLOOKUP(Table1[[#This Row],[new_ref]],Crossref!E:E,Crossref!AO:AO,Table1[[#This Row],[ref_short]]))</f>
        <v>LIU et al., 2007</v>
      </c>
      <c r="AD625" t="b">
        <f>NOT(IFERROR(Table1[[#This Row],[ref_short]]=Table1[[#This Row],[new_ref_short]],FALSE))</f>
        <v>0</v>
      </c>
    </row>
    <row r="626" spans="1:30" x14ac:dyDescent="0.3">
      <c r="A626" t="s">
        <v>8</v>
      </c>
      <c r="D626" t="s">
        <v>245</v>
      </c>
      <c r="G626" t="s">
        <v>259</v>
      </c>
      <c r="H626" t="s">
        <v>270</v>
      </c>
      <c r="I626" t="s">
        <v>307</v>
      </c>
      <c r="J626" t="s">
        <v>368</v>
      </c>
      <c r="M626" t="s">
        <v>417</v>
      </c>
      <c r="N626" t="s">
        <v>478</v>
      </c>
      <c r="R626">
        <v>0.25</v>
      </c>
      <c r="X626" t="s">
        <v>810</v>
      </c>
      <c r="Y626">
        <v>2007</v>
      </c>
      <c r="Z626" t="s">
        <v>926</v>
      </c>
      <c r="AA626" t="s">
        <v>986</v>
      </c>
      <c r="AB626" t="str">
        <f>IF(ISBLANK(Table1[[#This Row],[ref]]),NA(),_xlfn.XLOOKUP(Table1[[#This Row],[ref]],Crossref!U:U,Crossref!E:E,_xlfn.XLOOKUP(Table1[[#This Row],[ref_short]],Crossref!AO:AO,Crossref!E:E)))</f>
        <v>10.1017/s0950268806007722</v>
      </c>
      <c r="AC626" t="str">
        <f>IF(ISBLANK(Table1[[#This Row],[ref_short]]),NA(),_xlfn.XLOOKUP(Table1[[#This Row],[new_ref]],Crossref!E:E,Crossref!AO:AO,Table1[[#This Row],[ref_short]]))</f>
        <v>LIU et al., 2007</v>
      </c>
      <c r="AD626" t="b">
        <f>NOT(IFERROR(Table1[[#This Row],[ref_short]]=Table1[[#This Row],[new_ref_short]],FALSE))</f>
        <v>0</v>
      </c>
    </row>
    <row r="627" spans="1:30" x14ac:dyDescent="0.3">
      <c r="A627" t="s">
        <v>8</v>
      </c>
      <c r="D627" t="s">
        <v>245</v>
      </c>
      <c r="G627" t="s">
        <v>259</v>
      </c>
      <c r="H627" t="s">
        <v>270</v>
      </c>
      <c r="I627" t="s">
        <v>306</v>
      </c>
      <c r="J627" t="s">
        <v>368</v>
      </c>
      <c r="M627" t="s">
        <v>417</v>
      </c>
      <c r="N627" t="s">
        <v>478</v>
      </c>
      <c r="R627">
        <v>1.03</v>
      </c>
      <c r="X627" t="s">
        <v>810</v>
      </c>
      <c r="Y627">
        <v>2007</v>
      </c>
      <c r="Z627" t="s">
        <v>926</v>
      </c>
      <c r="AA627" t="s">
        <v>986</v>
      </c>
      <c r="AB627" t="str">
        <f>IF(ISBLANK(Table1[[#This Row],[ref]]),NA(),_xlfn.XLOOKUP(Table1[[#This Row],[ref]],Crossref!U:U,Crossref!E:E,_xlfn.XLOOKUP(Table1[[#This Row],[ref_short]],Crossref!AO:AO,Crossref!E:E)))</f>
        <v>10.1017/s0950268806007722</v>
      </c>
      <c r="AC627" t="str">
        <f>IF(ISBLANK(Table1[[#This Row],[ref_short]]),NA(),_xlfn.XLOOKUP(Table1[[#This Row],[new_ref]],Crossref!E:E,Crossref!AO:AO,Table1[[#This Row],[ref_short]]))</f>
        <v>LIU et al., 2007</v>
      </c>
      <c r="AD627" t="b">
        <f>NOT(IFERROR(Table1[[#This Row],[ref_short]]=Table1[[#This Row],[new_ref_short]],FALSE))</f>
        <v>0</v>
      </c>
    </row>
    <row r="628" spans="1:30" x14ac:dyDescent="0.3">
      <c r="A628" t="s">
        <v>8</v>
      </c>
      <c r="D628" t="s">
        <v>245</v>
      </c>
      <c r="G628" t="s">
        <v>259</v>
      </c>
      <c r="H628" t="s">
        <v>270</v>
      </c>
      <c r="I628" t="s">
        <v>307</v>
      </c>
      <c r="J628" t="s">
        <v>368</v>
      </c>
      <c r="M628" t="s">
        <v>417</v>
      </c>
      <c r="N628" t="s">
        <v>478</v>
      </c>
      <c r="R628">
        <v>0.04</v>
      </c>
      <c r="X628" t="s">
        <v>810</v>
      </c>
      <c r="Y628">
        <v>2007</v>
      </c>
      <c r="Z628" t="s">
        <v>926</v>
      </c>
      <c r="AA628" t="s">
        <v>986</v>
      </c>
      <c r="AB628" t="str">
        <f>IF(ISBLANK(Table1[[#This Row],[ref]]),NA(),_xlfn.XLOOKUP(Table1[[#This Row],[ref]],Crossref!U:U,Crossref!E:E,_xlfn.XLOOKUP(Table1[[#This Row],[ref_short]],Crossref!AO:AO,Crossref!E:E)))</f>
        <v>10.1017/s0950268806007722</v>
      </c>
      <c r="AC628" t="str">
        <f>IF(ISBLANK(Table1[[#This Row],[ref_short]]),NA(),_xlfn.XLOOKUP(Table1[[#This Row],[new_ref]],Crossref!E:E,Crossref!AO:AO,Table1[[#This Row],[ref_short]]))</f>
        <v>LIU et al., 2007</v>
      </c>
      <c r="AD628" t="b">
        <f>NOT(IFERROR(Table1[[#This Row],[ref_short]]=Table1[[#This Row],[new_ref_short]],FALSE))</f>
        <v>0</v>
      </c>
    </row>
    <row r="629" spans="1:30" x14ac:dyDescent="0.3">
      <c r="A629" t="s">
        <v>8</v>
      </c>
      <c r="D629" t="s">
        <v>245</v>
      </c>
      <c r="G629" t="s">
        <v>259</v>
      </c>
      <c r="H629" t="s">
        <v>270</v>
      </c>
      <c r="I629" t="s">
        <v>307</v>
      </c>
      <c r="J629" t="s">
        <v>368</v>
      </c>
      <c r="M629" t="s">
        <v>417</v>
      </c>
      <c r="N629" t="s">
        <v>478</v>
      </c>
      <c r="R629">
        <v>39</v>
      </c>
      <c r="X629" t="s">
        <v>810</v>
      </c>
      <c r="Y629">
        <v>2007</v>
      </c>
      <c r="Z629" t="s">
        <v>926</v>
      </c>
      <c r="AA629" t="s">
        <v>986</v>
      </c>
      <c r="AB629" t="str">
        <f>IF(ISBLANK(Table1[[#This Row],[ref]]),NA(),_xlfn.XLOOKUP(Table1[[#This Row],[ref]],Crossref!U:U,Crossref!E:E,_xlfn.XLOOKUP(Table1[[#This Row],[ref_short]],Crossref!AO:AO,Crossref!E:E)))</f>
        <v>10.1017/s0950268806007722</v>
      </c>
      <c r="AC629" t="str">
        <f>IF(ISBLANK(Table1[[#This Row],[ref_short]]),NA(),_xlfn.XLOOKUP(Table1[[#This Row],[new_ref]],Crossref!E:E,Crossref!AO:AO,Table1[[#This Row],[ref_short]]))</f>
        <v>LIU et al., 2007</v>
      </c>
      <c r="AD629" t="b">
        <f>NOT(IFERROR(Table1[[#This Row],[ref_short]]=Table1[[#This Row],[new_ref_short]],FALSE))</f>
        <v>0</v>
      </c>
    </row>
    <row r="630" spans="1:30" x14ac:dyDescent="0.3">
      <c r="A630" t="s">
        <v>8</v>
      </c>
      <c r="D630" t="s">
        <v>245</v>
      </c>
      <c r="G630" t="s">
        <v>259</v>
      </c>
      <c r="H630" t="s">
        <v>270</v>
      </c>
      <c r="I630" t="s">
        <v>307</v>
      </c>
      <c r="J630" t="s">
        <v>368</v>
      </c>
      <c r="M630" t="s">
        <v>417</v>
      </c>
      <c r="N630" t="s">
        <v>478</v>
      </c>
      <c r="R630">
        <v>0.45</v>
      </c>
      <c r="X630" t="s">
        <v>810</v>
      </c>
      <c r="Y630">
        <v>2007</v>
      </c>
      <c r="Z630" t="s">
        <v>926</v>
      </c>
      <c r="AA630" t="s">
        <v>986</v>
      </c>
      <c r="AB630" t="str">
        <f>IF(ISBLANK(Table1[[#This Row],[ref]]),NA(),_xlfn.XLOOKUP(Table1[[#This Row],[ref]],Crossref!U:U,Crossref!E:E,_xlfn.XLOOKUP(Table1[[#This Row],[ref_short]],Crossref!AO:AO,Crossref!E:E)))</f>
        <v>10.1017/s0950268806007722</v>
      </c>
      <c r="AC630" t="str">
        <f>IF(ISBLANK(Table1[[#This Row],[ref_short]]),NA(),_xlfn.XLOOKUP(Table1[[#This Row],[new_ref]],Crossref!E:E,Crossref!AO:AO,Table1[[#This Row],[ref_short]]))</f>
        <v>LIU et al., 2007</v>
      </c>
      <c r="AD630" t="b">
        <f>NOT(IFERROR(Table1[[#This Row],[ref_short]]=Table1[[#This Row],[new_ref_short]],FALSE))</f>
        <v>0</v>
      </c>
    </row>
    <row r="631" spans="1:30" x14ac:dyDescent="0.3">
      <c r="A631" t="s">
        <v>7</v>
      </c>
      <c r="D631" t="s">
        <v>245</v>
      </c>
      <c r="G631" t="s">
        <v>259</v>
      </c>
      <c r="H631" t="s">
        <v>270</v>
      </c>
      <c r="I631" t="s">
        <v>306</v>
      </c>
      <c r="J631" t="s">
        <v>368</v>
      </c>
      <c r="M631" t="s">
        <v>417</v>
      </c>
      <c r="N631" t="s">
        <v>478</v>
      </c>
      <c r="R631">
        <v>1E-3</v>
      </c>
      <c r="S631">
        <v>0</v>
      </c>
      <c r="T631">
        <v>8.0000000000000002E-3</v>
      </c>
      <c r="X631" t="s">
        <v>810</v>
      </c>
      <c r="Y631">
        <v>2007</v>
      </c>
      <c r="Z631" t="s">
        <v>926</v>
      </c>
      <c r="AA631" t="s">
        <v>986</v>
      </c>
      <c r="AB631" t="str">
        <f>IF(ISBLANK(Table1[[#This Row],[ref]]),NA(),_xlfn.XLOOKUP(Table1[[#This Row],[ref]],Crossref!U:U,Crossref!E:E,_xlfn.XLOOKUP(Table1[[#This Row],[ref_short]],Crossref!AO:AO,Crossref!E:E)))</f>
        <v>10.1017/s0950268806007722</v>
      </c>
      <c r="AC631" t="str">
        <f>IF(ISBLANK(Table1[[#This Row],[ref_short]]),NA(),_xlfn.XLOOKUP(Table1[[#This Row],[new_ref]],Crossref!E:E,Crossref!AO:AO,Table1[[#This Row],[ref_short]]))</f>
        <v>LIU et al., 2007</v>
      </c>
      <c r="AD631" t="b">
        <f>NOT(IFERROR(Table1[[#This Row],[ref_short]]=Table1[[#This Row],[new_ref_short]],FALSE))</f>
        <v>0</v>
      </c>
    </row>
    <row r="632" spans="1:30" x14ac:dyDescent="0.3">
      <c r="A632" t="s">
        <v>7</v>
      </c>
      <c r="D632" t="s">
        <v>245</v>
      </c>
      <c r="G632" t="s">
        <v>259</v>
      </c>
      <c r="H632" t="s">
        <v>270</v>
      </c>
      <c r="I632" t="s">
        <v>307</v>
      </c>
      <c r="J632" t="s">
        <v>368</v>
      </c>
      <c r="M632" t="s">
        <v>417</v>
      </c>
      <c r="N632" t="s">
        <v>478</v>
      </c>
      <c r="R632">
        <v>2E-3</v>
      </c>
      <c r="S632">
        <v>0</v>
      </c>
      <c r="T632">
        <v>6.0000000000000001E-3</v>
      </c>
      <c r="X632" t="s">
        <v>810</v>
      </c>
      <c r="Y632">
        <v>2007</v>
      </c>
      <c r="Z632" t="s">
        <v>926</v>
      </c>
      <c r="AA632" t="s">
        <v>986</v>
      </c>
      <c r="AB632" t="str">
        <f>IF(ISBLANK(Table1[[#This Row],[ref]]),NA(),_xlfn.XLOOKUP(Table1[[#This Row],[ref]],Crossref!U:U,Crossref!E:E,_xlfn.XLOOKUP(Table1[[#This Row],[ref_short]],Crossref!AO:AO,Crossref!E:E)))</f>
        <v>10.1017/s0950268806007722</v>
      </c>
      <c r="AC632" t="str">
        <f>IF(ISBLANK(Table1[[#This Row],[ref_short]]),NA(),_xlfn.XLOOKUP(Table1[[#This Row],[new_ref]],Crossref!E:E,Crossref!AO:AO,Table1[[#This Row],[ref_short]]))</f>
        <v>LIU et al., 2007</v>
      </c>
      <c r="AD632" t="b">
        <f>NOT(IFERROR(Table1[[#This Row],[ref_short]]=Table1[[#This Row],[new_ref_short]],FALSE))</f>
        <v>0</v>
      </c>
    </row>
    <row r="633" spans="1:30" x14ac:dyDescent="0.3">
      <c r="A633" t="s">
        <v>7</v>
      </c>
      <c r="D633" t="s">
        <v>245</v>
      </c>
      <c r="G633" t="s">
        <v>259</v>
      </c>
      <c r="H633" t="s">
        <v>270</v>
      </c>
      <c r="I633" t="s">
        <v>306</v>
      </c>
      <c r="J633" t="s">
        <v>368</v>
      </c>
      <c r="M633" t="s">
        <v>417</v>
      </c>
      <c r="N633" t="s">
        <v>478</v>
      </c>
      <c r="R633">
        <v>5.0000000000000001E-3</v>
      </c>
      <c r="S633">
        <v>2E-3</v>
      </c>
      <c r="T633">
        <v>8.9999999999999993E-3</v>
      </c>
      <c r="X633" t="s">
        <v>810</v>
      </c>
      <c r="Y633">
        <v>2007</v>
      </c>
      <c r="Z633" t="s">
        <v>926</v>
      </c>
      <c r="AA633" t="s">
        <v>986</v>
      </c>
      <c r="AB633" t="str">
        <f>IF(ISBLANK(Table1[[#This Row],[ref]]),NA(),_xlfn.XLOOKUP(Table1[[#This Row],[ref]],Crossref!U:U,Crossref!E:E,_xlfn.XLOOKUP(Table1[[#This Row],[ref_short]],Crossref!AO:AO,Crossref!E:E)))</f>
        <v>10.1017/s0950268806007722</v>
      </c>
      <c r="AC633" t="str">
        <f>IF(ISBLANK(Table1[[#This Row],[ref_short]]),NA(),_xlfn.XLOOKUP(Table1[[#This Row],[new_ref]],Crossref!E:E,Crossref!AO:AO,Table1[[#This Row],[ref_short]]))</f>
        <v>LIU et al., 2007</v>
      </c>
      <c r="AD633" t="b">
        <f>NOT(IFERROR(Table1[[#This Row],[ref_short]]=Table1[[#This Row],[new_ref_short]],FALSE))</f>
        <v>0</v>
      </c>
    </row>
    <row r="634" spans="1:30" x14ac:dyDescent="0.3">
      <c r="A634" t="s">
        <v>7</v>
      </c>
      <c r="D634" t="s">
        <v>245</v>
      </c>
      <c r="G634" t="s">
        <v>259</v>
      </c>
      <c r="H634" t="s">
        <v>270</v>
      </c>
      <c r="I634" t="s">
        <v>307</v>
      </c>
      <c r="J634" t="s">
        <v>368</v>
      </c>
      <c r="M634" t="s">
        <v>417</v>
      </c>
      <c r="N634" t="s">
        <v>478</v>
      </c>
      <c r="R634">
        <v>2.0000000000000001E-4</v>
      </c>
      <c r="S634">
        <v>0</v>
      </c>
      <c r="T634">
        <v>3.0000000000000001E-3</v>
      </c>
      <c r="X634" t="s">
        <v>810</v>
      </c>
      <c r="Y634">
        <v>2007</v>
      </c>
      <c r="Z634" t="s">
        <v>926</v>
      </c>
      <c r="AA634" t="s">
        <v>986</v>
      </c>
      <c r="AB634" t="str">
        <f>IF(ISBLANK(Table1[[#This Row],[ref]]),NA(),_xlfn.XLOOKUP(Table1[[#This Row],[ref]],Crossref!U:U,Crossref!E:E,_xlfn.XLOOKUP(Table1[[#This Row],[ref_short]],Crossref!AO:AO,Crossref!E:E)))</f>
        <v>10.1017/s0950268806007722</v>
      </c>
      <c r="AC634" t="str">
        <f>IF(ISBLANK(Table1[[#This Row],[ref_short]]),NA(),_xlfn.XLOOKUP(Table1[[#This Row],[new_ref]],Crossref!E:E,Crossref!AO:AO,Table1[[#This Row],[ref_short]]))</f>
        <v>LIU et al., 2007</v>
      </c>
      <c r="AD634" t="b">
        <f>NOT(IFERROR(Table1[[#This Row],[ref_short]]=Table1[[#This Row],[new_ref_short]],FALSE))</f>
        <v>0</v>
      </c>
    </row>
    <row r="635" spans="1:30" x14ac:dyDescent="0.3">
      <c r="A635" t="s">
        <v>7</v>
      </c>
      <c r="D635" t="s">
        <v>245</v>
      </c>
      <c r="G635" t="s">
        <v>259</v>
      </c>
      <c r="H635" t="s">
        <v>270</v>
      </c>
      <c r="I635" t="s">
        <v>307</v>
      </c>
      <c r="J635" t="s">
        <v>368</v>
      </c>
      <c r="M635" t="s">
        <v>417</v>
      </c>
      <c r="N635" t="s">
        <v>478</v>
      </c>
      <c r="R635">
        <v>2E-3</v>
      </c>
      <c r="S635">
        <v>0</v>
      </c>
      <c r="T635">
        <v>5.0000000000000001E-3</v>
      </c>
      <c r="X635" t="s">
        <v>810</v>
      </c>
      <c r="Y635">
        <v>2007</v>
      </c>
      <c r="Z635" t="s">
        <v>926</v>
      </c>
      <c r="AA635" t="s">
        <v>986</v>
      </c>
      <c r="AB635" t="str">
        <f>IF(ISBLANK(Table1[[#This Row],[ref]]),NA(),_xlfn.XLOOKUP(Table1[[#This Row],[ref]],Crossref!U:U,Crossref!E:E,_xlfn.XLOOKUP(Table1[[#This Row],[ref_short]],Crossref!AO:AO,Crossref!E:E)))</f>
        <v>10.1017/s0950268806007722</v>
      </c>
      <c r="AC635" t="str">
        <f>IF(ISBLANK(Table1[[#This Row],[ref_short]]),NA(),_xlfn.XLOOKUP(Table1[[#This Row],[new_ref]],Crossref!E:E,Crossref!AO:AO,Table1[[#This Row],[ref_short]]))</f>
        <v>LIU et al., 2007</v>
      </c>
      <c r="AD635" t="b">
        <f>NOT(IFERROR(Table1[[#This Row],[ref_short]]=Table1[[#This Row],[new_ref_short]],FALSE))</f>
        <v>0</v>
      </c>
    </row>
    <row r="636" spans="1:30" x14ac:dyDescent="0.3">
      <c r="A636" t="s">
        <v>9</v>
      </c>
      <c r="B636" t="s">
        <v>76</v>
      </c>
      <c r="D636" t="s">
        <v>245</v>
      </c>
      <c r="G636" t="s">
        <v>259</v>
      </c>
      <c r="H636" t="s">
        <v>270</v>
      </c>
      <c r="I636" t="s">
        <v>306</v>
      </c>
      <c r="J636" t="s">
        <v>368</v>
      </c>
      <c r="M636" t="s">
        <v>417</v>
      </c>
      <c r="N636" t="s">
        <v>478</v>
      </c>
      <c r="R636">
        <v>1.7000000000000001E-2</v>
      </c>
      <c r="S636">
        <v>8.9999999999999993E-3</v>
      </c>
      <c r="T636">
        <v>3.5000000000000003E-2</v>
      </c>
      <c r="X636" t="s">
        <v>810</v>
      </c>
      <c r="Y636">
        <v>2007</v>
      </c>
      <c r="Z636" t="s">
        <v>926</v>
      </c>
      <c r="AA636" t="s">
        <v>986</v>
      </c>
      <c r="AB636" t="str">
        <f>IF(ISBLANK(Table1[[#This Row],[ref]]),NA(),_xlfn.XLOOKUP(Table1[[#This Row],[ref]],Crossref!U:U,Crossref!E:E,_xlfn.XLOOKUP(Table1[[#This Row],[ref_short]],Crossref!AO:AO,Crossref!E:E)))</f>
        <v>10.1017/s0950268806007722</v>
      </c>
      <c r="AC636" t="str">
        <f>IF(ISBLANK(Table1[[#This Row],[ref_short]]),NA(),_xlfn.XLOOKUP(Table1[[#This Row],[new_ref]],Crossref!E:E,Crossref!AO:AO,Table1[[#This Row],[ref_short]]))</f>
        <v>LIU et al., 2007</v>
      </c>
      <c r="AD636" t="b">
        <f>NOT(IFERROR(Table1[[#This Row],[ref_short]]=Table1[[#This Row],[new_ref_short]],FALSE))</f>
        <v>0</v>
      </c>
    </row>
    <row r="637" spans="1:30" x14ac:dyDescent="0.3">
      <c r="A637" t="s">
        <v>9</v>
      </c>
      <c r="B637" t="s">
        <v>76</v>
      </c>
      <c r="D637" t="s">
        <v>245</v>
      </c>
      <c r="G637" t="s">
        <v>259</v>
      </c>
      <c r="H637" t="s">
        <v>270</v>
      </c>
      <c r="I637" t="s">
        <v>307</v>
      </c>
      <c r="J637" t="s">
        <v>368</v>
      </c>
      <c r="M637" t="s">
        <v>417</v>
      </c>
      <c r="N637" t="s">
        <v>478</v>
      </c>
      <c r="R637">
        <v>7.5999999999999998E-2</v>
      </c>
      <c r="S637">
        <v>5.5E-2</v>
      </c>
      <c r="T637">
        <v>0.11</v>
      </c>
      <c r="X637" t="s">
        <v>810</v>
      </c>
      <c r="Y637">
        <v>2007</v>
      </c>
      <c r="Z637" t="s">
        <v>926</v>
      </c>
      <c r="AA637" t="s">
        <v>986</v>
      </c>
      <c r="AB637" t="str">
        <f>IF(ISBLANK(Table1[[#This Row],[ref]]),NA(),_xlfn.XLOOKUP(Table1[[#This Row],[ref]],Crossref!U:U,Crossref!E:E,_xlfn.XLOOKUP(Table1[[#This Row],[ref_short]],Crossref!AO:AO,Crossref!E:E)))</f>
        <v>10.1017/s0950268806007722</v>
      </c>
      <c r="AC637" t="str">
        <f>IF(ISBLANK(Table1[[#This Row],[ref_short]]),NA(),_xlfn.XLOOKUP(Table1[[#This Row],[new_ref]],Crossref!E:E,Crossref!AO:AO,Table1[[#This Row],[ref_short]]))</f>
        <v>LIU et al., 2007</v>
      </c>
      <c r="AD637" t="b">
        <f>NOT(IFERROR(Table1[[#This Row],[ref_short]]=Table1[[#This Row],[new_ref_short]],FALSE))</f>
        <v>0</v>
      </c>
    </row>
    <row r="638" spans="1:30" x14ac:dyDescent="0.3">
      <c r="A638" t="s">
        <v>9</v>
      </c>
      <c r="B638" t="s">
        <v>76</v>
      </c>
      <c r="D638" t="s">
        <v>245</v>
      </c>
      <c r="G638" t="s">
        <v>259</v>
      </c>
      <c r="H638" t="s">
        <v>270</v>
      </c>
      <c r="I638" t="s">
        <v>306</v>
      </c>
      <c r="J638" t="s">
        <v>368</v>
      </c>
      <c r="M638" t="s">
        <v>417</v>
      </c>
      <c r="N638" t="s">
        <v>478</v>
      </c>
      <c r="R638">
        <v>2E-3</v>
      </c>
      <c r="S638">
        <v>1E-4</v>
      </c>
      <c r="T638">
        <v>8.9999999999999993E-3</v>
      </c>
      <c r="X638" t="s">
        <v>810</v>
      </c>
      <c r="Y638">
        <v>2007</v>
      </c>
      <c r="Z638" t="s">
        <v>926</v>
      </c>
      <c r="AA638" t="s">
        <v>986</v>
      </c>
      <c r="AB638" t="str">
        <f>IF(ISBLANK(Table1[[#This Row],[ref]]),NA(),_xlfn.XLOOKUP(Table1[[#This Row],[ref]],Crossref!U:U,Crossref!E:E,_xlfn.XLOOKUP(Table1[[#This Row],[ref_short]],Crossref!AO:AO,Crossref!E:E)))</f>
        <v>10.1017/s0950268806007722</v>
      </c>
      <c r="AC638" t="str">
        <f>IF(ISBLANK(Table1[[#This Row],[ref_short]]),NA(),_xlfn.XLOOKUP(Table1[[#This Row],[new_ref]],Crossref!E:E,Crossref!AO:AO,Table1[[#This Row],[ref_short]]))</f>
        <v>LIU et al., 2007</v>
      </c>
      <c r="AD638" t="b">
        <f>NOT(IFERROR(Table1[[#This Row],[ref_short]]=Table1[[#This Row],[new_ref_short]],FALSE))</f>
        <v>0</v>
      </c>
    </row>
    <row r="639" spans="1:30" x14ac:dyDescent="0.3">
      <c r="A639" t="s">
        <v>9</v>
      </c>
      <c r="B639" t="s">
        <v>76</v>
      </c>
      <c r="D639" t="s">
        <v>245</v>
      </c>
      <c r="G639" t="s">
        <v>259</v>
      </c>
      <c r="H639" t="s">
        <v>270</v>
      </c>
      <c r="I639" t="s">
        <v>307</v>
      </c>
      <c r="J639" t="s">
        <v>368</v>
      </c>
      <c r="M639" t="s">
        <v>417</v>
      </c>
      <c r="N639" t="s">
        <v>478</v>
      </c>
      <c r="R639">
        <v>6.0999999999999999E-2</v>
      </c>
      <c r="S639">
        <v>4.2999999999999997E-2</v>
      </c>
      <c r="T639">
        <v>0.1</v>
      </c>
      <c r="X639" t="s">
        <v>810</v>
      </c>
      <c r="Y639">
        <v>2007</v>
      </c>
      <c r="Z639" t="s">
        <v>926</v>
      </c>
      <c r="AA639" t="s">
        <v>986</v>
      </c>
      <c r="AB639" t="str">
        <f>IF(ISBLANK(Table1[[#This Row],[ref]]),NA(),_xlfn.XLOOKUP(Table1[[#This Row],[ref]],Crossref!U:U,Crossref!E:E,_xlfn.XLOOKUP(Table1[[#This Row],[ref_short]],Crossref!AO:AO,Crossref!E:E)))</f>
        <v>10.1017/s0950268806007722</v>
      </c>
      <c r="AC639" t="str">
        <f>IF(ISBLANK(Table1[[#This Row],[ref_short]]),NA(),_xlfn.XLOOKUP(Table1[[#This Row],[new_ref]],Crossref!E:E,Crossref!AO:AO,Table1[[#This Row],[ref_short]]))</f>
        <v>LIU et al., 2007</v>
      </c>
      <c r="AD639" t="b">
        <f>NOT(IFERROR(Table1[[#This Row],[ref_short]]=Table1[[#This Row],[new_ref_short]],FALSE))</f>
        <v>0</v>
      </c>
    </row>
    <row r="640" spans="1:30" x14ac:dyDescent="0.3">
      <c r="A640" t="s">
        <v>9</v>
      </c>
      <c r="B640" t="s">
        <v>76</v>
      </c>
      <c r="D640" t="s">
        <v>245</v>
      </c>
      <c r="G640" t="s">
        <v>259</v>
      </c>
      <c r="H640" t="s">
        <v>270</v>
      </c>
      <c r="I640" t="s">
        <v>307</v>
      </c>
      <c r="J640" t="s">
        <v>368</v>
      </c>
      <c r="M640" t="s">
        <v>417</v>
      </c>
      <c r="N640" t="s">
        <v>478</v>
      </c>
      <c r="R640">
        <v>0.125</v>
      </c>
      <c r="S640">
        <v>8.5000000000000006E-2</v>
      </c>
      <c r="T640">
        <v>0.2</v>
      </c>
      <c r="X640" t="s">
        <v>810</v>
      </c>
      <c r="Y640">
        <v>2007</v>
      </c>
      <c r="Z640" t="s">
        <v>926</v>
      </c>
      <c r="AA640" t="s">
        <v>986</v>
      </c>
      <c r="AB640" t="str">
        <f>IF(ISBLANK(Table1[[#This Row],[ref]]),NA(),_xlfn.XLOOKUP(Table1[[#This Row],[ref]],Crossref!U:U,Crossref!E:E,_xlfn.XLOOKUP(Table1[[#This Row],[ref_short]],Crossref!AO:AO,Crossref!E:E)))</f>
        <v>10.1017/s0950268806007722</v>
      </c>
      <c r="AC640" t="str">
        <f>IF(ISBLANK(Table1[[#This Row],[ref_short]]),NA(),_xlfn.XLOOKUP(Table1[[#This Row],[new_ref]],Crossref!E:E,Crossref!AO:AO,Table1[[#This Row],[ref_short]]))</f>
        <v>LIU et al., 2007</v>
      </c>
      <c r="AD640" t="b">
        <f>NOT(IFERROR(Table1[[#This Row],[ref_short]]=Table1[[#This Row],[new_ref_short]],FALSE))</f>
        <v>0</v>
      </c>
    </row>
    <row r="641" spans="1:30" x14ac:dyDescent="0.3">
      <c r="A641" t="s">
        <v>9</v>
      </c>
      <c r="B641" t="s">
        <v>76</v>
      </c>
      <c r="D641" t="s">
        <v>245</v>
      </c>
      <c r="G641" t="s">
        <v>259</v>
      </c>
      <c r="H641" t="s">
        <v>270</v>
      </c>
      <c r="I641" t="s">
        <v>307</v>
      </c>
      <c r="J641" t="s">
        <v>368</v>
      </c>
      <c r="M641" t="s">
        <v>417</v>
      </c>
      <c r="N641" t="s">
        <v>478</v>
      </c>
      <c r="R641">
        <v>0.12</v>
      </c>
      <c r="S641">
        <v>7.0000000000000007E-2</v>
      </c>
      <c r="T641">
        <v>0.2</v>
      </c>
      <c r="X641" t="s">
        <v>810</v>
      </c>
      <c r="Y641">
        <v>2007</v>
      </c>
      <c r="Z641" t="s">
        <v>926</v>
      </c>
      <c r="AA641" t="s">
        <v>986</v>
      </c>
      <c r="AB641" t="str">
        <f>IF(ISBLANK(Table1[[#This Row],[ref]]),NA(),_xlfn.XLOOKUP(Table1[[#This Row],[ref]],Crossref!U:U,Crossref!E:E,_xlfn.XLOOKUP(Table1[[#This Row],[ref_short]],Crossref!AO:AO,Crossref!E:E)))</f>
        <v>10.1017/s0950268806007722</v>
      </c>
      <c r="AC641" t="str">
        <f>IF(ISBLANK(Table1[[#This Row],[ref_short]]),NA(),_xlfn.XLOOKUP(Table1[[#This Row],[new_ref]],Crossref!E:E,Crossref!AO:AO,Table1[[#This Row],[ref_short]]))</f>
        <v>LIU et al., 2007</v>
      </c>
      <c r="AD641" t="b">
        <f>NOT(IFERROR(Table1[[#This Row],[ref_short]]=Table1[[#This Row],[new_ref_short]],FALSE))</f>
        <v>0</v>
      </c>
    </row>
    <row r="642" spans="1:30" x14ac:dyDescent="0.3">
      <c r="A642" t="s">
        <v>9</v>
      </c>
      <c r="B642" t="s">
        <v>77</v>
      </c>
      <c r="D642" t="s">
        <v>245</v>
      </c>
      <c r="G642" t="s">
        <v>259</v>
      </c>
      <c r="H642" t="s">
        <v>270</v>
      </c>
      <c r="I642" t="s">
        <v>306</v>
      </c>
      <c r="J642" t="s">
        <v>368</v>
      </c>
      <c r="M642" t="s">
        <v>417</v>
      </c>
      <c r="N642" t="s">
        <v>478</v>
      </c>
      <c r="R642">
        <v>0.75</v>
      </c>
      <c r="S642">
        <v>0.2</v>
      </c>
      <c r="T642">
        <v>1</v>
      </c>
      <c r="X642" t="s">
        <v>810</v>
      </c>
      <c r="Y642">
        <v>2007</v>
      </c>
      <c r="Z642" t="s">
        <v>926</v>
      </c>
      <c r="AA642" t="s">
        <v>986</v>
      </c>
      <c r="AB642" t="str">
        <f>IF(ISBLANK(Table1[[#This Row],[ref]]),NA(),_xlfn.XLOOKUP(Table1[[#This Row],[ref]],Crossref!U:U,Crossref!E:E,_xlfn.XLOOKUP(Table1[[#This Row],[ref_short]],Crossref!AO:AO,Crossref!E:E)))</f>
        <v>10.1017/s0950268806007722</v>
      </c>
      <c r="AC642" t="str">
        <f>IF(ISBLANK(Table1[[#This Row],[ref_short]]),NA(),_xlfn.XLOOKUP(Table1[[#This Row],[new_ref]],Crossref!E:E,Crossref!AO:AO,Table1[[#This Row],[ref_short]]))</f>
        <v>LIU et al., 2007</v>
      </c>
      <c r="AD642" t="b">
        <f>NOT(IFERROR(Table1[[#This Row],[ref_short]]=Table1[[#This Row],[new_ref_short]],FALSE))</f>
        <v>0</v>
      </c>
    </row>
    <row r="643" spans="1:30" x14ac:dyDescent="0.3">
      <c r="A643" t="s">
        <v>9</v>
      </c>
      <c r="B643" t="s">
        <v>77</v>
      </c>
      <c r="D643" t="s">
        <v>245</v>
      </c>
      <c r="G643" t="s">
        <v>259</v>
      </c>
      <c r="H643" t="s">
        <v>270</v>
      </c>
      <c r="I643" t="s">
        <v>307</v>
      </c>
      <c r="J643" t="s">
        <v>368</v>
      </c>
      <c r="M643" t="s">
        <v>417</v>
      </c>
      <c r="N643" t="s">
        <v>478</v>
      </c>
      <c r="R643">
        <v>0.39</v>
      </c>
      <c r="S643">
        <v>0.17</v>
      </c>
      <c r="T643">
        <v>0.6</v>
      </c>
      <c r="X643" t="s">
        <v>810</v>
      </c>
      <c r="Y643">
        <v>2007</v>
      </c>
      <c r="Z643" t="s">
        <v>926</v>
      </c>
      <c r="AA643" t="s">
        <v>986</v>
      </c>
      <c r="AB643" t="str">
        <f>IF(ISBLANK(Table1[[#This Row],[ref]]),NA(),_xlfn.XLOOKUP(Table1[[#This Row],[ref]],Crossref!U:U,Crossref!E:E,_xlfn.XLOOKUP(Table1[[#This Row],[ref_short]],Crossref!AO:AO,Crossref!E:E)))</f>
        <v>10.1017/s0950268806007722</v>
      </c>
      <c r="AC643" t="str">
        <f>IF(ISBLANK(Table1[[#This Row],[ref_short]]),NA(),_xlfn.XLOOKUP(Table1[[#This Row],[new_ref]],Crossref!E:E,Crossref!AO:AO,Table1[[#This Row],[ref_short]]))</f>
        <v>LIU et al., 2007</v>
      </c>
      <c r="AD643" t="b">
        <f>NOT(IFERROR(Table1[[#This Row],[ref_short]]=Table1[[#This Row],[new_ref_short]],FALSE))</f>
        <v>0</v>
      </c>
    </row>
    <row r="644" spans="1:30" x14ac:dyDescent="0.3">
      <c r="A644" t="s">
        <v>9</v>
      </c>
      <c r="B644" t="s">
        <v>77</v>
      </c>
      <c r="D644" t="s">
        <v>245</v>
      </c>
      <c r="G644" t="s">
        <v>259</v>
      </c>
      <c r="H644" t="s">
        <v>270</v>
      </c>
      <c r="I644" t="s">
        <v>306</v>
      </c>
      <c r="J644" t="s">
        <v>368</v>
      </c>
      <c r="M644" t="s">
        <v>417</v>
      </c>
      <c r="N644" t="s">
        <v>478</v>
      </c>
      <c r="R644">
        <v>0.85</v>
      </c>
      <c r="S644">
        <v>0.56999999999999995</v>
      </c>
      <c r="T644">
        <v>1</v>
      </c>
      <c r="X644" t="s">
        <v>810</v>
      </c>
      <c r="Y644">
        <v>2007</v>
      </c>
      <c r="Z644" t="s">
        <v>926</v>
      </c>
      <c r="AA644" t="s">
        <v>986</v>
      </c>
      <c r="AB644" t="str">
        <f>IF(ISBLANK(Table1[[#This Row],[ref]]),NA(),_xlfn.XLOOKUP(Table1[[#This Row],[ref]],Crossref!U:U,Crossref!E:E,_xlfn.XLOOKUP(Table1[[#This Row],[ref_short]],Crossref!AO:AO,Crossref!E:E)))</f>
        <v>10.1017/s0950268806007722</v>
      </c>
      <c r="AC644" t="str">
        <f>IF(ISBLANK(Table1[[#This Row],[ref_short]]),NA(),_xlfn.XLOOKUP(Table1[[#This Row],[new_ref]],Crossref!E:E,Crossref!AO:AO,Table1[[#This Row],[ref_short]]))</f>
        <v>LIU et al., 2007</v>
      </c>
      <c r="AD644" t="b">
        <f>NOT(IFERROR(Table1[[#This Row],[ref_short]]=Table1[[#This Row],[new_ref_short]],FALSE))</f>
        <v>0</v>
      </c>
    </row>
    <row r="645" spans="1:30" x14ac:dyDescent="0.3">
      <c r="A645" t="s">
        <v>9</v>
      </c>
      <c r="B645" t="s">
        <v>77</v>
      </c>
      <c r="D645" t="s">
        <v>245</v>
      </c>
      <c r="G645" t="s">
        <v>259</v>
      </c>
      <c r="H645" t="s">
        <v>270</v>
      </c>
      <c r="I645" t="s">
        <v>307</v>
      </c>
      <c r="J645" t="s">
        <v>368</v>
      </c>
      <c r="M645" t="s">
        <v>417</v>
      </c>
      <c r="N645" t="s">
        <v>478</v>
      </c>
      <c r="R645">
        <v>0.68</v>
      </c>
      <c r="S645">
        <v>0.56000000000000005</v>
      </c>
      <c r="T645">
        <v>0.8</v>
      </c>
      <c r="X645" t="s">
        <v>810</v>
      </c>
      <c r="Y645">
        <v>2007</v>
      </c>
      <c r="Z645" t="s">
        <v>926</v>
      </c>
      <c r="AA645" t="s">
        <v>986</v>
      </c>
      <c r="AB645" t="str">
        <f>IF(ISBLANK(Table1[[#This Row],[ref]]),NA(),_xlfn.XLOOKUP(Table1[[#This Row],[ref]],Crossref!U:U,Crossref!E:E,_xlfn.XLOOKUP(Table1[[#This Row],[ref_short]],Crossref!AO:AO,Crossref!E:E)))</f>
        <v>10.1017/s0950268806007722</v>
      </c>
      <c r="AC645" t="str">
        <f>IF(ISBLANK(Table1[[#This Row],[ref_short]]),NA(),_xlfn.XLOOKUP(Table1[[#This Row],[new_ref]],Crossref!E:E,Crossref!AO:AO,Table1[[#This Row],[ref_short]]))</f>
        <v>LIU et al., 2007</v>
      </c>
      <c r="AD645" t="b">
        <f>NOT(IFERROR(Table1[[#This Row],[ref_short]]=Table1[[#This Row],[new_ref_short]],FALSE))</f>
        <v>0</v>
      </c>
    </row>
    <row r="646" spans="1:30" x14ac:dyDescent="0.3">
      <c r="A646" t="s">
        <v>9</v>
      </c>
      <c r="B646" t="s">
        <v>77</v>
      </c>
      <c r="D646" t="s">
        <v>245</v>
      </c>
      <c r="G646" t="s">
        <v>259</v>
      </c>
      <c r="H646" t="s">
        <v>270</v>
      </c>
      <c r="I646" t="s">
        <v>307</v>
      </c>
      <c r="J646" t="s">
        <v>368</v>
      </c>
      <c r="M646" t="s">
        <v>417</v>
      </c>
      <c r="N646" t="s">
        <v>478</v>
      </c>
      <c r="R646">
        <v>0.49</v>
      </c>
      <c r="S646">
        <v>0.4</v>
      </c>
      <c r="T646">
        <v>0.57999999999999996</v>
      </c>
      <c r="X646" t="s">
        <v>810</v>
      </c>
      <c r="Y646">
        <v>2007</v>
      </c>
      <c r="Z646" t="s">
        <v>926</v>
      </c>
      <c r="AA646" t="s">
        <v>986</v>
      </c>
      <c r="AB646" t="str">
        <f>IF(ISBLANK(Table1[[#This Row],[ref]]),NA(),_xlfn.XLOOKUP(Table1[[#This Row],[ref]],Crossref!U:U,Crossref!E:E,_xlfn.XLOOKUP(Table1[[#This Row],[ref_short]],Crossref!AO:AO,Crossref!E:E)))</f>
        <v>10.1017/s0950268806007722</v>
      </c>
      <c r="AC646" t="str">
        <f>IF(ISBLANK(Table1[[#This Row],[ref_short]]),NA(),_xlfn.XLOOKUP(Table1[[#This Row],[new_ref]],Crossref!E:E,Crossref!AO:AO,Table1[[#This Row],[ref_short]]))</f>
        <v>LIU et al., 2007</v>
      </c>
      <c r="AD646" t="b">
        <f>NOT(IFERROR(Table1[[#This Row],[ref_short]]=Table1[[#This Row],[new_ref_short]],FALSE))</f>
        <v>0</v>
      </c>
    </row>
    <row r="647" spans="1:30" x14ac:dyDescent="0.3">
      <c r="A647" t="s">
        <v>7</v>
      </c>
      <c r="D647" t="s">
        <v>245</v>
      </c>
      <c r="G647" t="s">
        <v>259</v>
      </c>
      <c r="H647" t="s">
        <v>270</v>
      </c>
      <c r="I647" t="s">
        <v>308</v>
      </c>
      <c r="J647" t="s">
        <v>368</v>
      </c>
      <c r="K647" t="s">
        <v>383</v>
      </c>
      <c r="M647" t="s">
        <v>417</v>
      </c>
      <c r="N647" t="s">
        <v>479</v>
      </c>
      <c r="R647">
        <v>4.0000000000000001E-3</v>
      </c>
      <c r="S647">
        <v>2E-3</v>
      </c>
      <c r="T647">
        <v>8.9999999999999993E-3</v>
      </c>
      <c r="X647" t="s">
        <v>811</v>
      </c>
      <c r="Y647">
        <v>2005</v>
      </c>
      <c r="Z647" t="s">
        <v>927</v>
      </c>
      <c r="AA647" t="s">
        <v>986</v>
      </c>
      <c r="AB647" t="str">
        <f>IF(ISBLANK(Table1[[#This Row],[ref]]),NA(),_xlfn.XLOOKUP(Table1[[#This Row],[ref]],Crossref!U:U,Crossref!E:E,_xlfn.XLOOKUP(Table1[[#This Row],[ref_short]],Crossref!AO:AO,Crossref!E:E)))</f>
        <v>10.1017/s0950268804003644</v>
      </c>
      <c r="AC647" t="str">
        <f>IF(ISBLANK(Table1[[#This Row],[ref_short]]),NA(),_xlfn.XLOOKUP(Table1[[#This Row],[new_ref]],Crossref!E:E,Crossref!AO:AO,Table1[[#This Row],[ref_short]]))</f>
        <v>LIU et al., 2005</v>
      </c>
      <c r="AD647" t="b">
        <f>NOT(IFERROR(Table1[[#This Row],[ref_short]]=Table1[[#This Row],[new_ref_short]],FALSE))</f>
        <v>0</v>
      </c>
    </row>
    <row r="648" spans="1:30" x14ac:dyDescent="0.3">
      <c r="A648" t="s">
        <v>9</v>
      </c>
      <c r="B648" t="s">
        <v>78</v>
      </c>
      <c r="C648" t="s">
        <v>211</v>
      </c>
      <c r="D648" t="s">
        <v>245</v>
      </c>
      <c r="G648" t="s">
        <v>259</v>
      </c>
      <c r="H648" t="s">
        <v>270</v>
      </c>
      <c r="I648" t="s">
        <v>308</v>
      </c>
      <c r="J648" t="s">
        <v>368</v>
      </c>
      <c r="K648" t="s">
        <v>383</v>
      </c>
      <c r="M648" t="s">
        <v>417</v>
      </c>
      <c r="N648" t="s">
        <v>479</v>
      </c>
      <c r="R648">
        <v>1E-3</v>
      </c>
      <c r="S648">
        <v>5.0000000000000001E-4</v>
      </c>
      <c r="T648">
        <v>3.2499999999999999E-3</v>
      </c>
      <c r="X648" t="s">
        <v>811</v>
      </c>
      <c r="Y648">
        <v>2005</v>
      </c>
      <c r="Z648" t="s">
        <v>927</v>
      </c>
      <c r="AA648" t="s">
        <v>986</v>
      </c>
      <c r="AB648" t="str">
        <f>IF(ISBLANK(Table1[[#This Row],[ref]]),NA(),_xlfn.XLOOKUP(Table1[[#This Row],[ref]],Crossref!U:U,Crossref!E:E,_xlfn.XLOOKUP(Table1[[#This Row],[ref_short]],Crossref!AO:AO,Crossref!E:E)))</f>
        <v>10.1017/s0950268804003644</v>
      </c>
      <c r="AC648" t="str">
        <f>IF(ISBLANK(Table1[[#This Row],[ref_short]]),NA(),_xlfn.XLOOKUP(Table1[[#This Row],[new_ref]],Crossref!E:E,Crossref!AO:AO,Table1[[#This Row],[ref_short]]))</f>
        <v>LIU et al., 2005</v>
      </c>
      <c r="AD648" t="b">
        <f>NOT(IFERROR(Table1[[#This Row],[ref_short]]=Table1[[#This Row],[new_ref_short]],FALSE))</f>
        <v>0</v>
      </c>
    </row>
    <row r="649" spans="1:30" x14ac:dyDescent="0.3">
      <c r="A649" t="s">
        <v>9</v>
      </c>
      <c r="B649" t="s">
        <v>79</v>
      </c>
      <c r="C649" t="s">
        <v>212</v>
      </c>
      <c r="D649" t="s">
        <v>245</v>
      </c>
      <c r="G649" t="s">
        <v>259</v>
      </c>
      <c r="H649" t="s">
        <v>270</v>
      </c>
      <c r="I649" t="s">
        <v>308</v>
      </c>
      <c r="J649" t="s">
        <v>368</v>
      </c>
      <c r="K649" t="s">
        <v>383</v>
      </c>
      <c r="R649">
        <v>0.76</v>
      </c>
      <c r="S649">
        <v>0.63</v>
      </c>
      <c r="T649">
        <v>0.93</v>
      </c>
      <c r="X649" t="s">
        <v>811</v>
      </c>
      <c r="Y649">
        <v>2005</v>
      </c>
      <c r="Z649" t="s">
        <v>927</v>
      </c>
      <c r="AA649" t="s">
        <v>986</v>
      </c>
      <c r="AB649" t="str">
        <f>IF(ISBLANK(Table1[[#This Row],[ref]]),NA(),_xlfn.XLOOKUP(Table1[[#This Row],[ref]],Crossref!U:U,Crossref!E:E,_xlfn.XLOOKUP(Table1[[#This Row],[ref_short]],Crossref!AO:AO,Crossref!E:E)))</f>
        <v>10.1017/s0950268804003644</v>
      </c>
      <c r="AC649" t="str">
        <f>IF(ISBLANK(Table1[[#This Row],[ref_short]]),NA(),_xlfn.XLOOKUP(Table1[[#This Row],[new_ref]],Crossref!E:E,Crossref!AO:AO,Table1[[#This Row],[ref_short]]))</f>
        <v>LIU et al., 2005</v>
      </c>
      <c r="AD649" t="b">
        <f>NOT(IFERROR(Table1[[#This Row],[ref_short]]=Table1[[#This Row],[new_ref_short]],FALSE))</f>
        <v>0</v>
      </c>
    </row>
    <row r="650" spans="1:30" x14ac:dyDescent="0.3">
      <c r="A650" t="s">
        <v>9</v>
      </c>
      <c r="B650" t="s">
        <v>80</v>
      </c>
      <c r="C650" t="s">
        <v>212</v>
      </c>
      <c r="D650" t="s">
        <v>245</v>
      </c>
      <c r="G650" t="s">
        <v>259</v>
      </c>
      <c r="H650" t="s">
        <v>270</v>
      </c>
      <c r="I650" t="s">
        <v>308</v>
      </c>
      <c r="J650" t="s">
        <v>368</v>
      </c>
      <c r="K650" t="s">
        <v>383</v>
      </c>
      <c r="M650" t="s">
        <v>417</v>
      </c>
      <c r="N650" t="s">
        <v>479</v>
      </c>
      <c r="R650">
        <v>0.189</v>
      </c>
      <c r="S650">
        <v>0.05</v>
      </c>
      <c r="T650">
        <v>0.31</v>
      </c>
      <c r="X650" t="s">
        <v>811</v>
      </c>
      <c r="Y650">
        <v>2005</v>
      </c>
      <c r="Z650" t="s">
        <v>927</v>
      </c>
      <c r="AA650" t="s">
        <v>986</v>
      </c>
      <c r="AB650" t="str">
        <f>IF(ISBLANK(Table1[[#This Row],[ref]]),NA(),_xlfn.XLOOKUP(Table1[[#This Row],[ref]],Crossref!U:U,Crossref!E:E,_xlfn.XLOOKUP(Table1[[#This Row],[ref_short]],Crossref!AO:AO,Crossref!E:E)))</f>
        <v>10.1017/s0950268804003644</v>
      </c>
      <c r="AC650" t="str">
        <f>IF(ISBLANK(Table1[[#This Row],[ref_short]]),NA(),_xlfn.XLOOKUP(Table1[[#This Row],[new_ref]],Crossref!E:E,Crossref!AO:AO,Table1[[#This Row],[ref_short]]))</f>
        <v>LIU et al., 2005</v>
      </c>
      <c r="AD650" t="b">
        <f>NOT(IFERROR(Table1[[#This Row],[ref_short]]=Table1[[#This Row],[new_ref_short]],FALSE))</f>
        <v>0</v>
      </c>
    </row>
    <row r="651" spans="1:30" x14ac:dyDescent="0.3">
      <c r="A651" t="s">
        <v>7</v>
      </c>
      <c r="G651" t="s">
        <v>9</v>
      </c>
      <c r="H651" t="s">
        <v>270</v>
      </c>
      <c r="I651" t="s">
        <v>305</v>
      </c>
      <c r="J651" t="s">
        <v>368</v>
      </c>
      <c r="K651" t="s">
        <v>382</v>
      </c>
      <c r="R651">
        <v>2.4400000000000002E-2</v>
      </c>
      <c r="X651" t="s">
        <v>812</v>
      </c>
      <c r="Y651">
        <v>2003</v>
      </c>
      <c r="Z651" t="s">
        <v>928</v>
      </c>
      <c r="AA651" t="s">
        <v>986</v>
      </c>
      <c r="AB651" t="str">
        <f>IF(ISBLANK(Table1[[#This Row],[ref]]),NA(),_xlfn.XLOOKUP(Table1[[#This Row],[ref]],Crossref!U:U,Crossref!E:E,_xlfn.XLOOKUP(Table1[[#This Row],[ref_short]],Crossref!AO:AO,Crossref!E:E)))</f>
        <v>10.1016/j.jtbi.2006.01.020</v>
      </c>
      <c r="AC651" t="str">
        <f>IF(ISBLANK(Table1[[#This Row],[ref_short]]),NA(),_xlfn.XLOOKUP(Table1[[#This Row],[new_ref]],Crossref!E:E,Crossref!AO:AO,Table1[[#This Row],[ref_short]]))</f>
        <v>Turner et al., 2006</v>
      </c>
      <c r="AD651" t="b">
        <f>NOT(IFERROR(Table1[[#This Row],[ref_short]]=Table1[[#This Row],[new_ref_short]],FALSE))</f>
        <v>1</v>
      </c>
    </row>
    <row r="652" spans="1:30" x14ac:dyDescent="0.3">
      <c r="A652" t="s">
        <v>7</v>
      </c>
      <c r="G652" t="s">
        <v>9</v>
      </c>
      <c r="H652" t="s">
        <v>270</v>
      </c>
      <c r="I652" t="s">
        <v>305</v>
      </c>
      <c r="J652" t="s">
        <v>368</v>
      </c>
      <c r="K652" t="s">
        <v>382</v>
      </c>
      <c r="R652">
        <v>1.2689999999999999E-3</v>
      </c>
      <c r="X652" t="s">
        <v>812</v>
      </c>
      <c r="Y652">
        <v>2003</v>
      </c>
      <c r="Z652" t="s">
        <v>928</v>
      </c>
      <c r="AA652" t="s">
        <v>986</v>
      </c>
      <c r="AB652" t="str">
        <f>IF(ISBLANK(Table1[[#This Row],[ref]]),NA(),_xlfn.XLOOKUP(Table1[[#This Row],[ref]],Crossref!U:U,Crossref!E:E,_xlfn.XLOOKUP(Table1[[#This Row],[ref_short]],Crossref!AO:AO,Crossref!E:E)))</f>
        <v>10.1016/j.jtbi.2006.01.020</v>
      </c>
      <c r="AC652" t="str">
        <f>IF(ISBLANK(Table1[[#This Row],[ref_short]]),NA(),_xlfn.XLOOKUP(Table1[[#This Row],[new_ref]],Crossref!E:E,Crossref!AO:AO,Table1[[#This Row],[ref_short]]))</f>
        <v>Turner et al., 2006</v>
      </c>
      <c r="AD652" t="b">
        <f>NOT(IFERROR(Table1[[#This Row],[ref_short]]=Table1[[#This Row],[new_ref_short]],FALSE))</f>
        <v>1</v>
      </c>
    </row>
    <row r="653" spans="1:30" x14ac:dyDescent="0.3">
      <c r="A653" t="s">
        <v>7</v>
      </c>
      <c r="G653" t="s">
        <v>9</v>
      </c>
      <c r="H653" t="s">
        <v>270</v>
      </c>
      <c r="I653" t="s">
        <v>305</v>
      </c>
      <c r="J653" t="s">
        <v>368</v>
      </c>
      <c r="K653" t="s">
        <v>382</v>
      </c>
      <c r="R653">
        <v>3.2499999999999999E-3</v>
      </c>
      <c r="X653" t="s">
        <v>812</v>
      </c>
      <c r="Y653">
        <v>2003</v>
      </c>
      <c r="Z653" t="s">
        <v>928</v>
      </c>
      <c r="AA653" t="s">
        <v>986</v>
      </c>
      <c r="AB653" t="str">
        <f>IF(ISBLANK(Table1[[#This Row],[ref]]),NA(),_xlfn.XLOOKUP(Table1[[#This Row],[ref]],Crossref!U:U,Crossref!E:E,_xlfn.XLOOKUP(Table1[[#This Row],[ref_short]],Crossref!AO:AO,Crossref!E:E)))</f>
        <v>10.1016/j.jtbi.2006.01.020</v>
      </c>
      <c r="AC653" t="str">
        <f>IF(ISBLANK(Table1[[#This Row],[ref_short]]),NA(),_xlfn.XLOOKUP(Table1[[#This Row],[new_ref]],Crossref!E:E,Crossref!AO:AO,Table1[[#This Row],[ref_short]]))</f>
        <v>Turner et al., 2006</v>
      </c>
      <c r="AD653" t="b">
        <f>NOT(IFERROR(Table1[[#This Row],[ref_short]]=Table1[[#This Row],[new_ref_short]],FALSE))</f>
        <v>1</v>
      </c>
    </row>
    <row r="654" spans="1:30" x14ac:dyDescent="0.3">
      <c r="A654" t="s">
        <v>7</v>
      </c>
      <c r="G654" t="s">
        <v>9</v>
      </c>
      <c r="H654" t="s">
        <v>270</v>
      </c>
      <c r="I654" t="s">
        <v>305</v>
      </c>
      <c r="J654" t="s">
        <v>368</v>
      </c>
      <c r="K654" t="s">
        <v>382</v>
      </c>
      <c r="R654">
        <v>8.9999999999999998E-4</v>
      </c>
      <c r="X654" t="s">
        <v>812</v>
      </c>
      <c r="Y654">
        <v>2003</v>
      </c>
      <c r="Z654" t="s">
        <v>928</v>
      </c>
      <c r="AA654" t="s">
        <v>986</v>
      </c>
      <c r="AB654" t="str">
        <f>IF(ISBLANK(Table1[[#This Row],[ref]]),NA(),_xlfn.XLOOKUP(Table1[[#This Row],[ref]],Crossref!U:U,Crossref!E:E,_xlfn.XLOOKUP(Table1[[#This Row],[ref_short]],Crossref!AO:AO,Crossref!E:E)))</f>
        <v>10.1016/j.jtbi.2006.01.020</v>
      </c>
      <c r="AC654" t="str">
        <f>IF(ISBLANK(Table1[[#This Row],[ref_short]]),NA(),_xlfn.XLOOKUP(Table1[[#This Row],[new_ref]],Crossref!E:E,Crossref!AO:AO,Table1[[#This Row],[ref_short]]))</f>
        <v>Turner et al., 2006</v>
      </c>
      <c r="AD654" t="b">
        <f>NOT(IFERROR(Table1[[#This Row],[ref_short]]=Table1[[#This Row],[new_ref_short]],FALSE))</f>
        <v>1</v>
      </c>
    </row>
    <row r="655" spans="1:30" x14ac:dyDescent="0.3">
      <c r="A655" t="s">
        <v>11</v>
      </c>
      <c r="C655" t="s">
        <v>213</v>
      </c>
      <c r="G655" t="s">
        <v>9</v>
      </c>
      <c r="H655" t="s">
        <v>270</v>
      </c>
      <c r="I655" t="s">
        <v>305</v>
      </c>
      <c r="J655" t="s">
        <v>368</v>
      </c>
      <c r="K655" t="s">
        <v>382</v>
      </c>
      <c r="R655">
        <v>1.9040000000000001E-10</v>
      </c>
      <c r="X655" t="s">
        <v>812</v>
      </c>
      <c r="Y655">
        <v>2003</v>
      </c>
      <c r="Z655" t="s">
        <v>928</v>
      </c>
      <c r="AA655" t="s">
        <v>986</v>
      </c>
      <c r="AB655" t="str">
        <f>IF(ISBLANK(Table1[[#This Row],[ref]]),NA(),_xlfn.XLOOKUP(Table1[[#This Row],[ref]],Crossref!U:U,Crossref!E:E,_xlfn.XLOOKUP(Table1[[#This Row],[ref_short]],Crossref!AO:AO,Crossref!E:E)))</f>
        <v>10.1016/j.jtbi.2006.01.020</v>
      </c>
      <c r="AC655" t="str">
        <f>IF(ISBLANK(Table1[[#This Row],[ref_short]]),NA(),_xlfn.XLOOKUP(Table1[[#This Row],[new_ref]],Crossref!E:E,Crossref!AO:AO,Table1[[#This Row],[ref_short]]))</f>
        <v>Turner et al., 2006</v>
      </c>
      <c r="AD655" t="b">
        <f>NOT(IFERROR(Table1[[#This Row],[ref_short]]=Table1[[#This Row],[new_ref_short]],FALSE))</f>
        <v>1</v>
      </c>
    </row>
    <row r="656" spans="1:30" x14ac:dyDescent="0.3">
      <c r="A656" t="s">
        <v>11</v>
      </c>
      <c r="C656" t="s">
        <v>213</v>
      </c>
      <c r="G656" t="s">
        <v>9</v>
      </c>
      <c r="H656" t="s">
        <v>270</v>
      </c>
      <c r="I656" t="s">
        <v>305</v>
      </c>
      <c r="J656" t="s">
        <v>368</v>
      </c>
      <c r="K656" t="s">
        <v>382</v>
      </c>
      <c r="R656">
        <v>4.1800000000000004E-12</v>
      </c>
      <c r="X656" t="s">
        <v>812</v>
      </c>
      <c r="Y656">
        <v>2003</v>
      </c>
      <c r="Z656" t="s">
        <v>928</v>
      </c>
      <c r="AA656" t="s">
        <v>986</v>
      </c>
      <c r="AB656" t="str">
        <f>IF(ISBLANK(Table1[[#This Row],[ref]]),NA(),_xlfn.XLOOKUP(Table1[[#This Row],[ref]],Crossref!U:U,Crossref!E:E,_xlfn.XLOOKUP(Table1[[#This Row],[ref_short]],Crossref!AO:AO,Crossref!E:E)))</f>
        <v>10.1016/j.jtbi.2006.01.020</v>
      </c>
      <c r="AC656" t="str">
        <f>IF(ISBLANK(Table1[[#This Row],[ref_short]]),NA(),_xlfn.XLOOKUP(Table1[[#This Row],[new_ref]],Crossref!E:E,Crossref!AO:AO,Table1[[#This Row],[ref_short]]))</f>
        <v>Turner et al., 2006</v>
      </c>
      <c r="AD656" t="b">
        <f>NOT(IFERROR(Table1[[#This Row],[ref_short]]=Table1[[#This Row],[new_ref_short]],FALSE))</f>
        <v>1</v>
      </c>
    </row>
    <row r="657" spans="1:30" x14ac:dyDescent="0.3">
      <c r="A657" t="s">
        <v>11</v>
      </c>
      <c r="C657" t="s">
        <v>213</v>
      </c>
      <c r="G657" t="s">
        <v>9</v>
      </c>
      <c r="H657" t="s">
        <v>270</v>
      </c>
      <c r="I657" t="s">
        <v>305</v>
      </c>
      <c r="J657" t="s">
        <v>368</v>
      </c>
      <c r="K657" t="s">
        <v>382</v>
      </c>
      <c r="R657">
        <v>1.475E-8</v>
      </c>
      <c r="X657" t="s">
        <v>812</v>
      </c>
      <c r="Y657">
        <v>2003</v>
      </c>
      <c r="Z657" t="s">
        <v>928</v>
      </c>
      <c r="AA657" t="s">
        <v>986</v>
      </c>
      <c r="AB657" t="str">
        <f>IF(ISBLANK(Table1[[#This Row],[ref]]),NA(),_xlfn.XLOOKUP(Table1[[#This Row],[ref]],Crossref!U:U,Crossref!E:E,_xlfn.XLOOKUP(Table1[[#This Row],[ref_short]],Crossref!AO:AO,Crossref!E:E)))</f>
        <v>10.1016/j.jtbi.2006.01.020</v>
      </c>
      <c r="AC657" t="str">
        <f>IF(ISBLANK(Table1[[#This Row],[ref_short]]),NA(),_xlfn.XLOOKUP(Table1[[#This Row],[new_ref]],Crossref!E:E,Crossref!AO:AO,Table1[[#This Row],[ref_short]]))</f>
        <v>Turner et al., 2006</v>
      </c>
      <c r="AD657" t="b">
        <f>NOT(IFERROR(Table1[[#This Row],[ref_short]]=Table1[[#This Row],[new_ref_short]],FALSE))</f>
        <v>1</v>
      </c>
    </row>
    <row r="658" spans="1:30" x14ac:dyDescent="0.3">
      <c r="A658" t="s">
        <v>11</v>
      </c>
      <c r="C658" t="s">
        <v>213</v>
      </c>
      <c r="G658" t="s">
        <v>9</v>
      </c>
      <c r="H658" t="s">
        <v>270</v>
      </c>
      <c r="I658" t="s">
        <v>305</v>
      </c>
      <c r="J658" t="s">
        <v>368</v>
      </c>
      <c r="K658" t="s">
        <v>382</v>
      </c>
      <c r="R658">
        <v>1.325E-8</v>
      </c>
      <c r="X658" t="s">
        <v>812</v>
      </c>
      <c r="Y658">
        <v>2003</v>
      </c>
      <c r="Z658" t="s">
        <v>928</v>
      </c>
      <c r="AA658" t="s">
        <v>986</v>
      </c>
      <c r="AB658" t="str">
        <f>IF(ISBLANK(Table1[[#This Row],[ref]]),NA(),_xlfn.XLOOKUP(Table1[[#This Row],[ref]],Crossref!U:U,Crossref!E:E,_xlfn.XLOOKUP(Table1[[#This Row],[ref_short]],Crossref!AO:AO,Crossref!E:E)))</f>
        <v>10.1016/j.jtbi.2006.01.020</v>
      </c>
      <c r="AC658" t="str">
        <f>IF(ISBLANK(Table1[[#This Row],[ref_short]]),NA(),_xlfn.XLOOKUP(Table1[[#This Row],[new_ref]],Crossref!E:E,Crossref!AO:AO,Table1[[#This Row],[ref_short]]))</f>
        <v>Turner et al., 2006</v>
      </c>
      <c r="AD658" t="b">
        <f>NOT(IFERROR(Table1[[#This Row],[ref_short]]=Table1[[#This Row],[new_ref_short]],FALSE))</f>
        <v>1</v>
      </c>
    </row>
    <row r="659" spans="1:30" x14ac:dyDescent="0.3">
      <c r="A659" t="s">
        <v>11</v>
      </c>
      <c r="C659" t="s">
        <v>214</v>
      </c>
      <c r="G659" t="s">
        <v>9</v>
      </c>
      <c r="H659" t="s">
        <v>270</v>
      </c>
      <c r="I659" t="s">
        <v>305</v>
      </c>
      <c r="J659" t="s">
        <v>368</v>
      </c>
      <c r="K659" t="s">
        <v>382</v>
      </c>
      <c r="R659">
        <v>0.01</v>
      </c>
      <c r="X659" t="s">
        <v>812</v>
      </c>
      <c r="Y659">
        <v>2003</v>
      </c>
      <c r="Z659" t="s">
        <v>928</v>
      </c>
      <c r="AA659" t="s">
        <v>986</v>
      </c>
      <c r="AB659" t="str">
        <f>IF(ISBLANK(Table1[[#This Row],[ref]]),NA(),_xlfn.XLOOKUP(Table1[[#This Row],[ref]],Crossref!U:U,Crossref!E:E,_xlfn.XLOOKUP(Table1[[#This Row],[ref_short]],Crossref!AO:AO,Crossref!E:E)))</f>
        <v>10.1016/j.jtbi.2006.01.020</v>
      </c>
      <c r="AC659" t="str">
        <f>IF(ISBLANK(Table1[[#This Row],[ref_short]]),NA(),_xlfn.XLOOKUP(Table1[[#This Row],[new_ref]],Crossref!E:E,Crossref!AO:AO,Table1[[#This Row],[ref_short]]))</f>
        <v>Turner et al., 2006</v>
      </c>
      <c r="AD659" t="b">
        <f>NOT(IFERROR(Table1[[#This Row],[ref_short]]=Table1[[#This Row],[new_ref_short]],FALSE))</f>
        <v>1</v>
      </c>
    </row>
    <row r="660" spans="1:30" x14ac:dyDescent="0.3">
      <c r="A660" t="s">
        <v>11</v>
      </c>
      <c r="C660" t="s">
        <v>214</v>
      </c>
      <c r="G660" t="s">
        <v>9</v>
      </c>
      <c r="H660" t="s">
        <v>270</v>
      </c>
      <c r="I660" t="s">
        <v>305</v>
      </c>
      <c r="J660" t="s">
        <v>368</v>
      </c>
      <c r="K660" t="s">
        <v>382</v>
      </c>
      <c r="R660">
        <v>5.0000000000000001E-3</v>
      </c>
      <c r="X660" t="s">
        <v>812</v>
      </c>
      <c r="Y660">
        <v>2003</v>
      </c>
      <c r="Z660" t="s">
        <v>928</v>
      </c>
      <c r="AA660" t="s">
        <v>986</v>
      </c>
      <c r="AB660" t="str">
        <f>IF(ISBLANK(Table1[[#This Row],[ref]]),NA(),_xlfn.XLOOKUP(Table1[[#This Row],[ref]],Crossref!U:U,Crossref!E:E,_xlfn.XLOOKUP(Table1[[#This Row],[ref_short]],Crossref!AO:AO,Crossref!E:E)))</f>
        <v>10.1016/j.jtbi.2006.01.020</v>
      </c>
      <c r="AC660" t="str">
        <f>IF(ISBLANK(Table1[[#This Row],[ref_short]]),NA(),_xlfn.XLOOKUP(Table1[[#This Row],[new_ref]],Crossref!E:E,Crossref!AO:AO,Table1[[#This Row],[ref_short]]))</f>
        <v>Turner et al., 2006</v>
      </c>
      <c r="AD660" t="b">
        <f>NOT(IFERROR(Table1[[#This Row],[ref_short]]=Table1[[#This Row],[new_ref_short]],FALSE))</f>
        <v>1</v>
      </c>
    </row>
    <row r="661" spans="1:30" x14ac:dyDescent="0.3">
      <c r="A661" t="s">
        <v>11</v>
      </c>
      <c r="C661" t="s">
        <v>214</v>
      </c>
      <c r="G661" t="s">
        <v>9</v>
      </c>
      <c r="H661" t="s">
        <v>270</v>
      </c>
      <c r="I661" t="s">
        <v>305</v>
      </c>
      <c r="J661" t="s">
        <v>368</v>
      </c>
      <c r="K661" t="s">
        <v>382</v>
      </c>
      <c r="R661">
        <v>0.02</v>
      </c>
      <c r="X661" t="s">
        <v>812</v>
      </c>
      <c r="Y661">
        <v>2003</v>
      </c>
      <c r="Z661" t="s">
        <v>928</v>
      </c>
      <c r="AA661" t="s">
        <v>986</v>
      </c>
      <c r="AB661" t="str">
        <f>IF(ISBLANK(Table1[[#This Row],[ref]]),NA(),_xlfn.XLOOKUP(Table1[[#This Row],[ref]],Crossref!U:U,Crossref!E:E,_xlfn.XLOOKUP(Table1[[#This Row],[ref_short]],Crossref!AO:AO,Crossref!E:E)))</f>
        <v>10.1016/j.jtbi.2006.01.020</v>
      </c>
      <c r="AC661" t="str">
        <f>IF(ISBLANK(Table1[[#This Row],[ref_short]]),NA(),_xlfn.XLOOKUP(Table1[[#This Row],[new_ref]],Crossref!E:E,Crossref!AO:AO,Table1[[#This Row],[ref_short]]))</f>
        <v>Turner et al., 2006</v>
      </c>
      <c r="AD661" t="b">
        <f>NOT(IFERROR(Table1[[#This Row],[ref_short]]=Table1[[#This Row],[new_ref_short]],FALSE))</f>
        <v>1</v>
      </c>
    </row>
    <row r="662" spans="1:30" x14ac:dyDescent="0.3">
      <c r="A662" t="s">
        <v>7</v>
      </c>
      <c r="G662" t="s">
        <v>9</v>
      </c>
      <c r="H662" t="s">
        <v>270</v>
      </c>
      <c r="J662" t="s">
        <v>373</v>
      </c>
      <c r="R662">
        <v>0.62</v>
      </c>
      <c r="S662">
        <v>0.19</v>
      </c>
      <c r="T662">
        <v>2.06</v>
      </c>
      <c r="X662" t="s">
        <v>813</v>
      </c>
      <c r="Y662">
        <v>2004</v>
      </c>
      <c r="Z662" t="s">
        <v>929</v>
      </c>
      <c r="AA662" t="s">
        <v>986</v>
      </c>
      <c r="AB662" t="str">
        <f>IF(ISBLANK(Table1[[#This Row],[ref]]),NA(),_xlfn.XLOOKUP(Table1[[#This Row],[ref]],Crossref!U:U,Crossref!E:E,_xlfn.XLOOKUP(Table1[[#This Row],[ref_short]],Crossref!AO:AO,Crossref!E:E)))</f>
        <v>10.1017/s0950268804002675</v>
      </c>
      <c r="AC662" t="str">
        <f>IF(ISBLANK(Table1[[#This Row],[ref_short]]),NA(),_xlfn.XLOOKUP(Table1[[#This Row],[new_ref]],Crossref!E:E,Crossref!AO:AO,Table1[[#This Row],[ref_short]]))</f>
        <v>GEENEN et al., 2004</v>
      </c>
      <c r="AD662" t="b">
        <f>NOT(IFERROR(Table1[[#This Row],[ref_short]]=Table1[[#This Row],[new_ref_short]],FALSE))</f>
        <v>0</v>
      </c>
    </row>
    <row r="663" spans="1:30" x14ac:dyDescent="0.3">
      <c r="A663" t="s">
        <v>7</v>
      </c>
      <c r="G663" t="s">
        <v>9</v>
      </c>
      <c r="H663" t="s">
        <v>270</v>
      </c>
      <c r="J663" t="s">
        <v>373</v>
      </c>
      <c r="R663">
        <v>0</v>
      </c>
      <c r="S663">
        <v>0</v>
      </c>
      <c r="T663">
        <v>1.98</v>
      </c>
      <c r="X663" t="s">
        <v>813</v>
      </c>
      <c r="Y663">
        <v>2004</v>
      </c>
      <c r="Z663" t="s">
        <v>929</v>
      </c>
      <c r="AA663" t="s">
        <v>986</v>
      </c>
      <c r="AB663" t="str">
        <f>IF(ISBLANK(Table1[[#This Row],[ref]]),NA(),_xlfn.XLOOKUP(Table1[[#This Row],[ref]],Crossref!U:U,Crossref!E:E,_xlfn.XLOOKUP(Table1[[#This Row],[ref_short]],Crossref!AO:AO,Crossref!E:E)))</f>
        <v>10.1017/s0950268804002675</v>
      </c>
      <c r="AC663" t="str">
        <f>IF(ISBLANK(Table1[[#This Row],[ref_short]]),NA(),_xlfn.XLOOKUP(Table1[[#This Row],[new_ref]],Crossref!E:E,Crossref!AO:AO,Table1[[#This Row],[ref_short]]))</f>
        <v>GEENEN et al., 2004</v>
      </c>
      <c r="AD663" t="b">
        <f>NOT(IFERROR(Table1[[#This Row],[ref_short]]=Table1[[#This Row],[new_ref_short]],FALSE))</f>
        <v>0</v>
      </c>
    </row>
    <row r="664" spans="1:30" x14ac:dyDescent="0.3">
      <c r="A664" t="s">
        <v>7</v>
      </c>
      <c r="G664" t="s">
        <v>9</v>
      </c>
      <c r="H664" t="s">
        <v>270</v>
      </c>
      <c r="J664" t="s">
        <v>373</v>
      </c>
      <c r="R664">
        <v>0.16</v>
      </c>
      <c r="S664">
        <v>0.03</v>
      </c>
      <c r="T664">
        <v>0.75</v>
      </c>
      <c r="X664" t="s">
        <v>813</v>
      </c>
      <c r="Y664">
        <v>2004</v>
      </c>
      <c r="Z664" t="s">
        <v>929</v>
      </c>
      <c r="AA664" t="s">
        <v>986</v>
      </c>
      <c r="AB664" t="str">
        <f>IF(ISBLANK(Table1[[#This Row],[ref]]),NA(),_xlfn.XLOOKUP(Table1[[#This Row],[ref]],Crossref!U:U,Crossref!E:E,_xlfn.XLOOKUP(Table1[[#This Row],[ref_short]],Crossref!AO:AO,Crossref!E:E)))</f>
        <v>10.1017/s0950268804002675</v>
      </c>
      <c r="AC664" t="str">
        <f>IF(ISBLANK(Table1[[#This Row],[ref_short]]),NA(),_xlfn.XLOOKUP(Table1[[#This Row],[new_ref]],Crossref!E:E,Crossref!AO:AO,Table1[[#This Row],[ref_short]]))</f>
        <v>GEENEN et al., 2004</v>
      </c>
      <c r="AD664" t="b">
        <f>NOT(IFERROR(Table1[[#This Row],[ref_short]]=Table1[[#This Row],[new_ref_short]],FALSE))</f>
        <v>0</v>
      </c>
    </row>
    <row r="665" spans="1:30" x14ac:dyDescent="0.3">
      <c r="A665" t="s">
        <v>7</v>
      </c>
      <c r="G665" t="s">
        <v>9</v>
      </c>
      <c r="H665" t="s">
        <v>270</v>
      </c>
      <c r="J665" t="s">
        <v>373</v>
      </c>
      <c r="R665">
        <v>0.57999999999999996</v>
      </c>
      <c r="S665">
        <v>0.19</v>
      </c>
      <c r="T665">
        <v>1.75</v>
      </c>
      <c r="X665" t="s">
        <v>813</v>
      </c>
      <c r="Y665">
        <v>2004</v>
      </c>
      <c r="Z665" t="s">
        <v>929</v>
      </c>
      <c r="AA665" t="s">
        <v>986</v>
      </c>
      <c r="AB665" t="str">
        <f>IF(ISBLANK(Table1[[#This Row],[ref]]),NA(),_xlfn.XLOOKUP(Table1[[#This Row],[ref]],Crossref!U:U,Crossref!E:E,_xlfn.XLOOKUP(Table1[[#This Row],[ref_short]],Crossref!AO:AO,Crossref!E:E)))</f>
        <v>10.1017/s0950268804002675</v>
      </c>
      <c r="AC665" t="str">
        <f>IF(ISBLANK(Table1[[#This Row],[ref_short]]),NA(),_xlfn.XLOOKUP(Table1[[#This Row],[new_ref]],Crossref!E:E,Crossref!AO:AO,Table1[[#This Row],[ref_short]]))</f>
        <v>GEENEN et al., 2004</v>
      </c>
      <c r="AD665" t="b">
        <f>NOT(IFERROR(Table1[[#This Row],[ref_short]]=Table1[[#This Row],[new_ref_short]],FALSE))</f>
        <v>0</v>
      </c>
    </row>
    <row r="666" spans="1:30" x14ac:dyDescent="0.3">
      <c r="A666" t="s">
        <v>7</v>
      </c>
      <c r="G666" t="s">
        <v>9</v>
      </c>
      <c r="H666" t="s">
        <v>270</v>
      </c>
      <c r="J666" t="s">
        <v>373</v>
      </c>
      <c r="R666">
        <v>0.15</v>
      </c>
      <c r="S666">
        <v>0.03</v>
      </c>
      <c r="T666">
        <v>0.66</v>
      </c>
      <c r="X666" t="s">
        <v>813</v>
      </c>
      <c r="Y666">
        <v>2004</v>
      </c>
      <c r="Z666" t="s">
        <v>929</v>
      </c>
      <c r="AA666" t="s">
        <v>986</v>
      </c>
      <c r="AB666" t="str">
        <f>IF(ISBLANK(Table1[[#This Row],[ref]]),NA(),_xlfn.XLOOKUP(Table1[[#This Row],[ref]],Crossref!U:U,Crossref!E:E,_xlfn.XLOOKUP(Table1[[#This Row],[ref_short]],Crossref!AO:AO,Crossref!E:E)))</f>
        <v>10.1017/s0950268804002675</v>
      </c>
      <c r="AC666" t="str">
        <f>IF(ISBLANK(Table1[[#This Row],[ref_short]]),NA(),_xlfn.XLOOKUP(Table1[[#This Row],[new_ref]],Crossref!E:E,Crossref!AO:AO,Table1[[#This Row],[ref_short]]))</f>
        <v>GEENEN et al., 2004</v>
      </c>
      <c r="AD666" t="b">
        <f>NOT(IFERROR(Table1[[#This Row],[ref_short]]=Table1[[#This Row],[new_ref_short]],FALSE))</f>
        <v>0</v>
      </c>
    </row>
    <row r="667" spans="1:30" x14ac:dyDescent="0.3">
      <c r="A667" t="s">
        <v>7</v>
      </c>
      <c r="B667" t="s">
        <v>81</v>
      </c>
      <c r="C667" t="s">
        <v>116</v>
      </c>
      <c r="D667" t="s">
        <v>241</v>
      </c>
      <c r="G667" t="s">
        <v>256</v>
      </c>
      <c r="H667" t="s">
        <v>270</v>
      </c>
      <c r="I667" t="s">
        <v>309</v>
      </c>
      <c r="J667" t="s">
        <v>373</v>
      </c>
      <c r="K667" t="s">
        <v>377</v>
      </c>
      <c r="L667" t="s">
        <v>412</v>
      </c>
      <c r="M667" t="s">
        <v>421</v>
      </c>
      <c r="R667">
        <v>0.55000000000000004</v>
      </c>
      <c r="S667">
        <v>0.4</v>
      </c>
      <c r="T667">
        <v>0.74</v>
      </c>
      <c r="X667" t="s">
        <v>814</v>
      </c>
      <c r="Y667">
        <v>2011</v>
      </c>
      <c r="Z667" t="s">
        <v>930</v>
      </c>
      <c r="AA667" t="s">
        <v>986</v>
      </c>
      <c r="AB667" t="str">
        <f>IF(ISBLANK(Table1[[#This Row],[ref]]),NA(),_xlfn.XLOOKUP(Table1[[#This Row],[ref]],Crossref!U:U,Crossref!E:E,_xlfn.XLOOKUP(Table1[[#This Row],[ref_short]],Crossref!AO:AO,Crossref!E:E)))</f>
        <v>10.1186/1297-9716-42-44</v>
      </c>
      <c r="AC667" t="str">
        <f>IF(ISBLANK(Table1[[#This Row],[ref_short]]),NA(),_xlfn.XLOOKUP(Table1[[#This Row],[new_ref]],Crossref!E:E,Crossref!AO:AO,Table1[[#This Row],[ref_short]]))</f>
        <v>Andraud et al., 2011</v>
      </c>
      <c r="AD667" t="b">
        <f>NOT(IFERROR(Table1[[#This Row],[ref_short]]=Table1[[#This Row],[new_ref_short]],FALSE))</f>
        <v>0</v>
      </c>
    </row>
    <row r="668" spans="1:30" x14ac:dyDescent="0.3">
      <c r="A668" t="s">
        <v>7</v>
      </c>
      <c r="B668" t="s">
        <v>81</v>
      </c>
      <c r="C668" t="s">
        <v>116</v>
      </c>
      <c r="D668" t="s">
        <v>241</v>
      </c>
      <c r="G668" t="s">
        <v>256</v>
      </c>
      <c r="H668" t="s">
        <v>270</v>
      </c>
      <c r="I668" t="s">
        <v>309</v>
      </c>
      <c r="J668" t="s">
        <v>373</v>
      </c>
      <c r="K668" t="s">
        <v>377</v>
      </c>
      <c r="L668" t="s">
        <v>412</v>
      </c>
      <c r="M668" t="s">
        <v>421</v>
      </c>
      <c r="R668">
        <v>0.41</v>
      </c>
      <c r="S668">
        <v>0.27</v>
      </c>
      <c r="T668">
        <v>0.62</v>
      </c>
      <c r="X668" t="s">
        <v>814</v>
      </c>
      <c r="Y668">
        <v>2011</v>
      </c>
      <c r="Z668" t="s">
        <v>930</v>
      </c>
      <c r="AA668" t="s">
        <v>986</v>
      </c>
      <c r="AB668" t="str">
        <f>IF(ISBLANK(Table1[[#This Row],[ref]]),NA(),_xlfn.XLOOKUP(Table1[[#This Row],[ref]],Crossref!U:U,Crossref!E:E,_xlfn.XLOOKUP(Table1[[#This Row],[ref_short]],Crossref!AO:AO,Crossref!E:E)))</f>
        <v>10.1186/1297-9716-42-44</v>
      </c>
      <c r="AC668" t="str">
        <f>IF(ISBLANK(Table1[[#This Row],[ref_short]]),NA(),_xlfn.XLOOKUP(Table1[[#This Row],[new_ref]],Crossref!E:E,Crossref!AO:AO,Table1[[#This Row],[ref_short]]))</f>
        <v>Andraud et al., 2011</v>
      </c>
      <c r="AD668" t="b">
        <f>NOT(IFERROR(Table1[[#This Row],[ref_short]]=Table1[[#This Row],[new_ref_short]],FALSE))</f>
        <v>0</v>
      </c>
    </row>
    <row r="669" spans="1:30" x14ac:dyDescent="0.3">
      <c r="A669" t="s">
        <v>7</v>
      </c>
      <c r="B669" t="s">
        <v>81</v>
      </c>
      <c r="C669" t="s">
        <v>116</v>
      </c>
      <c r="D669" t="s">
        <v>241</v>
      </c>
      <c r="G669" t="s">
        <v>256</v>
      </c>
      <c r="H669" t="s">
        <v>270</v>
      </c>
      <c r="I669" t="s">
        <v>309</v>
      </c>
      <c r="J669" t="s">
        <v>373</v>
      </c>
      <c r="K669" t="s">
        <v>377</v>
      </c>
      <c r="L669" t="s">
        <v>412</v>
      </c>
      <c r="M669" t="s">
        <v>421</v>
      </c>
      <c r="R669">
        <v>0.41</v>
      </c>
      <c r="S669">
        <v>0.23</v>
      </c>
      <c r="T669">
        <v>0.71</v>
      </c>
      <c r="X669" t="s">
        <v>814</v>
      </c>
      <c r="Y669">
        <v>2011</v>
      </c>
      <c r="Z669" t="s">
        <v>930</v>
      </c>
      <c r="AA669" t="s">
        <v>986</v>
      </c>
      <c r="AB669" t="str">
        <f>IF(ISBLANK(Table1[[#This Row],[ref]]),NA(),_xlfn.XLOOKUP(Table1[[#This Row],[ref]],Crossref!U:U,Crossref!E:E,_xlfn.XLOOKUP(Table1[[#This Row],[ref_short]],Crossref!AO:AO,Crossref!E:E)))</f>
        <v>10.1186/1297-9716-42-44</v>
      </c>
      <c r="AC669" t="str">
        <f>IF(ISBLANK(Table1[[#This Row],[ref_short]]),NA(),_xlfn.XLOOKUP(Table1[[#This Row],[new_ref]],Crossref!E:E,Crossref!AO:AO,Table1[[#This Row],[ref_short]]))</f>
        <v>Andraud et al., 2011</v>
      </c>
      <c r="AD669" t="b">
        <f>NOT(IFERROR(Table1[[#This Row],[ref_short]]=Table1[[#This Row],[new_ref_short]],FALSE))</f>
        <v>0</v>
      </c>
    </row>
    <row r="670" spans="1:30" x14ac:dyDescent="0.3">
      <c r="A670" t="s">
        <v>7</v>
      </c>
      <c r="B670" t="s">
        <v>82</v>
      </c>
      <c r="C670" t="s">
        <v>215</v>
      </c>
      <c r="D670" t="s">
        <v>241</v>
      </c>
      <c r="G670" t="s">
        <v>256</v>
      </c>
      <c r="H670" t="s">
        <v>270</v>
      </c>
      <c r="I670" t="s">
        <v>309</v>
      </c>
      <c r="J670" t="s">
        <v>373</v>
      </c>
      <c r="K670" t="s">
        <v>377</v>
      </c>
      <c r="L670" t="s">
        <v>412</v>
      </c>
      <c r="M670" t="s">
        <v>421</v>
      </c>
      <c r="R670">
        <v>0.42</v>
      </c>
      <c r="S670">
        <v>0.15</v>
      </c>
      <c r="T670">
        <v>1.19</v>
      </c>
      <c r="X670" t="s">
        <v>814</v>
      </c>
      <c r="Y670">
        <v>2011</v>
      </c>
      <c r="Z670" t="s">
        <v>930</v>
      </c>
      <c r="AA670" t="s">
        <v>986</v>
      </c>
      <c r="AB670" t="str">
        <f>IF(ISBLANK(Table1[[#This Row],[ref]]),NA(),_xlfn.XLOOKUP(Table1[[#This Row],[ref]],Crossref!U:U,Crossref!E:E,_xlfn.XLOOKUP(Table1[[#This Row],[ref_short]],Crossref!AO:AO,Crossref!E:E)))</f>
        <v>10.1186/1297-9716-42-44</v>
      </c>
      <c r="AC670" t="str">
        <f>IF(ISBLANK(Table1[[#This Row],[ref_short]]),NA(),_xlfn.XLOOKUP(Table1[[#This Row],[new_ref]],Crossref!E:E,Crossref!AO:AO,Table1[[#This Row],[ref_short]]))</f>
        <v>Andraud et al., 2011</v>
      </c>
      <c r="AD670" t="b">
        <f>NOT(IFERROR(Table1[[#This Row],[ref_short]]=Table1[[#This Row],[new_ref_short]],FALSE))</f>
        <v>0</v>
      </c>
    </row>
    <row r="671" spans="1:30" x14ac:dyDescent="0.3">
      <c r="A671" t="s">
        <v>7</v>
      </c>
      <c r="B671" t="s">
        <v>83</v>
      </c>
      <c r="C671" t="s">
        <v>216</v>
      </c>
      <c r="D671" t="s">
        <v>241</v>
      </c>
      <c r="G671" t="s">
        <v>256</v>
      </c>
      <c r="H671" t="s">
        <v>270</v>
      </c>
      <c r="I671" t="s">
        <v>309</v>
      </c>
      <c r="J671" t="s">
        <v>373</v>
      </c>
      <c r="K671" t="s">
        <v>377</v>
      </c>
      <c r="L671" t="s">
        <v>412</v>
      </c>
      <c r="M671" t="s">
        <v>421</v>
      </c>
      <c r="R671">
        <v>0.98</v>
      </c>
      <c r="S671">
        <v>0.59</v>
      </c>
      <c r="T671">
        <v>1.62</v>
      </c>
      <c r="X671" t="s">
        <v>814</v>
      </c>
      <c r="Y671">
        <v>2011</v>
      </c>
      <c r="Z671" t="s">
        <v>930</v>
      </c>
      <c r="AA671" t="s">
        <v>986</v>
      </c>
      <c r="AB671" t="str">
        <f>IF(ISBLANK(Table1[[#This Row],[ref]]),NA(),_xlfn.XLOOKUP(Table1[[#This Row],[ref]],Crossref!U:U,Crossref!E:E,_xlfn.XLOOKUP(Table1[[#This Row],[ref_short]],Crossref!AO:AO,Crossref!E:E)))</f>
        <v>10.1186/1297-9716-42-44</v>
      </c>
      <c r="AC671" t="str">
        <f>IF(ISBLANK(Table1[[#This Row],[ref_short]]),NA(),_xlfn.XLOOKUP(Table1[[#This Row],[new_ref]],Crossref!E:E,Crossref!AO:AO,Table1[[#This Row],[ref_short]]))</f>
        <v>Andraud et al., 2011</v>
      </c>
      <c r="AD671" t="b">
        <f>NOT(IFERROR(Table1[[#This Row],[ref_short]]=Table1[[#This Row],[new_ref_short]],FALSE))</f>
        <v>0</v>
      </c>
    </row>
    <row r="672" spans="1:30" x14ac:dyDescent="0.3">
      <c r="A672" t="s">
        <v>7</v>
      </c>
      <c r="B672" t="s">
        <v>84</v>
      </c>
      <c r="D672" t="s">
        <v>238</v>
      </c>
      <c r="G672" t="s">
        <v>256</v>
      </c>
      <c r="H672" t="s">
        <v>270</v>
      </c>
      <c r="I672" t="s">
        <v>310</v>
      </c>
      <c r="J672" t="s">
        <v>366</v>
      </c>
      <c r="K672" t="s">
        <v>384</v>
      </c>
      <c r="M672" t="s">
        <v>422</v>
      </c>
      <c r="R672" t="e">
        <v>#DIV/0!</v>
      </c>
      <c r="S672">
        <v>4.53</v>
      </c>
      <c r="T672" t="e">
        <v>#DIV/0!</v>
      </c>
      <c r="W672" t="s">
        <v>674</v>
      </c>
      <c r="X672" t="s">
        <v>815</v>
      </c>
      <c r="Y672">
        <v>2017</v>
      </c>
      <c r="Z672" t="s">
        <v>931</v>
      </c>
      <c r="AA672" t="s">
        <v>986</v>
      </c>
      <c r="AB672" t="str">
        <f>IF(ISBLANK(Table1[[#This Row],[ref]]),NA(),_xlfn.XLOOKUP(Table1[[#This Row],[ref]],Crossref!U:U,Crossref!E:E,_xlfn.XLOOKUP(Table1[[#This Row],[ref_short]],Crossref!AO:AO,Crossref!E:E)))</f>
        <v>10.1128/aem.03439-16</v>
      </c>
      <c r="AC672" t="str">
        <f>IF(ISBLANK(Table1[[#This Row],[ref_short]]),NA(),_xlfn.XLOOKUP(Table1[[#This Row],[new_ref]],Crossref!E:E,Crossref!AO:AO,Table1[[#This Row],[ref_short]]))</f>
        <v>Ceccarelli et al., 2017</v>
      </c>
      <c r="AD672" t="b">
        <f>NOT(IFERROR(Table1[[#This Row],[ref_short]]=Table1[[#This Row],[new_ref_short]],FALSE))</f>
        <v>0</v>
      </c>
    </row>
    <row r="673" spans="1:30" x14ac:dyDescent="0.3">
      <c r="A673" t="s">
        <v>7</v>
      </c>
      <c r="B673" t="s">
        <v>85</v>
      </c>
      <c r="D673" t="s">
        <v>238</v>
      </c>
      <c r="G673" t="s">
        <v>256</v>
      </c>
      <c r="H673" t="s">
        <v>270</v>
      </c>
      <c r="I673" t="s">
        <v>310</v>
      </c>
      <c r="J673" t="s">
        <v>366</v>
      </c>
      <c r="K673" t="s">
        <v>384</v>
      </c>
      <c r="M673" t="s">
        <v>422</v>
      </c>
      <c r="R673">
        <v>0.66900000000000004</v>
      </c>
      <c r="S673">
        <v>0.33400000000000002</v>
      </c>
      <c r="T673">
        <v>1.18</v>
      </c>
      <c r="W673" t="s">
        <v>674</v>
      </c>
      <c r="X673" t="s">
        <v>815</v>
      </c>
      <c r="Y673">
        <v>2017</v>
      </c>
      <c r="Z673" t="s">
        <v>931</v>
      </c>
      <c r="AA673" t="s">
        <v>986</v>
      </c>
      <c r="AB673" t="str">
        <f>IF(ISBLANK(Table1[[#This Row],[ref]]),NA(),_xlfn.XLOOKUP(Table1[[#This Row],[ref]],Crossref!U:U,Crossref!E:E,_xlfn.XLOOKUP(Table1[[#This Row],[ref_short]],Crossref!AO:AO,Crossref!E:E)))</f>
        <v>10.1128/aem.03439-16</v>
      </c>
      <c r="AC673" t="str">
        <f>IF(ISBLANK(Table1[[#This Row],[ref_short]]),NA(),_xlfn.XLOOKUP(Table1[[#This Row],[new_ref]],Crossref!E:E,Crossref!AO:AO,Table1[[#This Row],[ref_short]]))</f>
        <v>Ceccarelli et al., 2017</v>
      </c>
      <c r="AD673" t="b">
        <f>NOT(IFERROR(Table1[[#This Row],[ref_short]]=Table1[[#This Row],[new_ref_short]],FALSE))</f>
        <v>0</v>
      </c>
    </row>
    <row r="674" spans="1:30" x14ac:dyDescent="0.3">
      <c r="A674" t="s">
        <v>7</v>
      </c>
      <c r="B674" t="s">
        <v>86</v>
      </c>
      <c r="D674" t="s">
        <v>238</v>
      </c>
      <c r="G674" t="s">
        <v>256</v>
      </c>
      <c r="H674" t="s">
        <v>270</v>
      </c>
      <c r="I674" t="s">
        <v>310</v>
      </c>
      <c r="J674" t="s">
        <v>366</v>
      </c>
      <c r="K674" t="s">
        <v>384</v>
      </c>
      <c r="M674" t="s">
        <v>422</v>
      </c>
      <c r="R674">
        <v>0.33100000000000002</v>
      </c>
      <c r="S674">
        <v>0.151</v>
      </c>
      <c r="T674">
        <v>0.61699999999999999</v>
      </c>
      <c r="W674" t="s">
        <v>674</v>
      </c>
      <c r="X674" t="s">
        <v>815</v>
      </c>
      <c r="Y674">
        <v>2017</v>
      </c>
      <c r="Z674" t="s">
        <v>931</v>
      </c>
      <c r="AA674" t="s">
        <v>986</v>
      </c>
      <c r="AB674" t="str">
        <f>IF(ISBLANK(Table1[[#This Row],[ref]]),NA(),_xlfn.XLOOKUP(Table1[[#This Row],[ref]],Crossref!U:U,Crossref!E:E,_xlfn.XLOOKUP(Table1[[#This Row],[ref_short]],Crossref!AO:AO,Crossref!E:E)))</f>
        <v>10.1128/aem.03439-16</v>
      </c>
      <c r="AC674" t="str">
        <f>IF(ISBLANK(Table1[[#This Row],[ref_short]]),NA(),_xlfn.XLOOKUP(Table1[[#This Row],[new_ref]],Crossref!E:E,Crossref!AO:AO,Table1[[#This Row],[ref_short]]))</f>
        <v>Ceccarelli et al., 2017</v>
      </c>
      <c r="AD674" t="b">
        <f>NOT(IFERROR(Table1[[#This Row],[ref_short]]=Table1[[#This Row],[new_ref_short]],FALSE))</f>
        <v>0</v>
      </c>
    </row>
    <row r="675" spans="1:30" x14ac:dyDescent="0.3">
      <c r="A675" t="s">
        <v>7</v>
      </c>
      <c r="B675" t="s">
        <v>87</v>
      </c>
      <c r="D675" t="s">
        <v>238</v>
      </c>
      <c r="G675" t="s">
        <v>256</v>
      </c>
      <c r="H675" t="s">
        <v>270</v>
      </c>
      <c r="I675" t="s">
        <v>310</v>
      </c>
      <c r="J675" t="s">
        <v>366</v>
      </c>
      <c r="K675" t="s">
        <v>384</v>
      </c>
      <c r="M675" t="s">
        <v>422</v>
      </c>
      <c r="R675">
        <v>4.68</v>
      </c>
      <c r="S675">
        <v>2.09</v>
      </c>
      <c r="T675">
        <v>9.9499999999999993</v>
      </c>
      <c r="W675" t="s">
        <v>674</v>
      </c>
      <c r="X675" t="s">
        <v>815</v>
      </c>
      <c r="Y675">
        <v>2017</v>
      </c>
      <c r="Z675" t="s">
        <v>931</v>
      </c>
      <c r="AA675" t="s">
        <v>986</v>
      </c>
      <c r="AB675" t="str">
        <f>IF(ISBLANK(Table1[[#This Row],[ref]]),NA(),_xlfn.XLOOKUP(Table1[[#This Row],[ref]],Crossref!U:U,Crossref!E:E,_xlfn.XLOOKUP(Table1[[#This Row],[ref_short]],Crossref!AO:AO,Crossref!E:E)))</f>
        <v>10.1128/aem.03439-16</v>
      </c>
      <c r="AC675" t="str">
        <f>IF(ISBLANK(Table1[[#This Row],[ref_short]]),NA(),_xlfn.XLOOKUP(Table1[[#This Row],[new_ref]],Crossref!E:E,Crossref!AO:AO,Table1[[#This Row],[ref_short]]))</f>
        <v>Ceccarelli et al., 2017</v>
      </c>
      <c r="AD675" t="b">
        <f>NOT(IFERROR(Table1[[#This Row],[ref_short]]=Table1[[#This Row],[new_ref_short]],FALSE))</f>
        <v>0</v>
      </c>
    </row>
    <row r="676" spans="1:30" x14ac:dyDescent="0.3">
      <c r="A676" t="s">
        <v>9</v>
      </c>
      <c r="B676" t="s">
        <v>85</v>
      </c>
      <c r="C676" t="s">
        <v>217</v>
      </c>
      <c r="D676" t="s">
        <v>238</v>
      </c>
      <c r="G676" t="s">
        <v>256</v>
      </c>
      <c r="H676" t="s">
        <v>270</v>
      </c>
      <c r="I676" t="s">
        <v>310</v>
      </c>
      <c r="J676" t="s">
        <v>366</v>
      </c>
      <c r="K676" t="s">
        <v>384</v>
      </c>
      <c r="M676" t="s">
        <v>422</v>
      </c>
      <c r="R676">
        <v>5.68</v>
      </c>
      <c r="W676" t="s">
        <v>674</v>
      </c>
      <c r="X676" t="s">
        <v>815</v>
      </c>
      <c r="Y676">
        <v>2017</v>
      </c>
      <c r="Z676" t="s">
        <v>931</v>
      </c>
      <c r="AA676" t="s">
        <v>986</v>
      </c>
      <c r="AB676" t="str">
        <f>IF(ISBLANK(Table1[[#This Row],[ref]]),NA(),_xlfn.XLOOKUP(Table1[[#This Row],[ref]],Crossref!U:U,Crossref!E:E,_xlfn.XLOOKUP(Table1[[#This Row],[ref_short]],Crossref!AO:AO,Crossref!E:E)))</f>
        <v>10.1128/aem.03439-16</v>
      </c>
      <c r="AC676" t="str">
        <f>IF(ISBLANK(Table1[[#This Row],[ref_short]]),NA(),_xlfn.XLOOKUP(Table1[[#This Row],[new_ref]],Crossref!E:E,Crossref!AO:AO,Table1[[#This Row],[ref_short]]))</f>
        <v>Ceccarelli et al., 2017</v>
      </c>
      <c r="AD676" t="b">
        <f>NOT(IFERROR(Table1[[#This Row],[ref_short]]=Table1[[#This Row],[new_ref_short]],FALSE))</f>
        <v>0</v>
      </c>
    </row>
    <row r="677" spans="1:30" x14ac:dyDescent="0.3">
      <c r="A677" t="s">
        <v>9</v>
      </c>
      <c r="B677" t="s">
        <v>86</v>
      </c>
      <c r="C677" t="s">
        <v>217</v>
      </c>
      <c r="D677" t="s">
        <v>238</v>
      </c>
      <c r="G677" t="s">
        <v>256</v>
      </c>
      <c r="H677" t="s">
        <v>270</v>
      </c>
      <c r="I677" t="s">
        <v>310</v>
      </c>
      <c r="J677" t="s">
        <v>366</v>
      </c>
      <c r="K677" t="s">
        <v>384</v>
      </c>
      <c r="M677" t="s">
        <v>422</v>
      </c>
      <c r="R677">
        <v>1.17</v>
      </c>
      <c r="W677" t="s">
        <v>674</v>
      </c>
      <c r="X677" t="s">
        <v>815</v>
      </c>
      <c r="Y677">
        <v>2017</v>
      </c>
      <c r="Z677" t="s">
        <v>931</v>
      </c>
      <c r="AA677" t="s">
        <v>986</v>
      </c>
      <c r="AB677" t="str">
        <f>IF(ISBLANK(Table1[[#This Row],[ref]]),NA(),_xlfn.XLOOKUP(Table1[[#This Row],[ref]],Crossref!U:U,Crossref!E:E,_xlfn.XLOOKUP(Table1[[#This Row],[ref_short]],Crossref!AO:AO,Crossref!E:E)))</f>
        <v>10.1128/aem.03439-16</v>
      </c>
      <c r="AC677" t="str">
        <f>IF(ISBLANK(Table1[[#This Row],[ref_short]]),NA(),_xlfn.XLOOKUP(Table1[[#This Row],[new_ref]],Crossref!E:E,Crossref!AO:AO,Table1[[#This Row],[ref_short]]))</f>
        <v>Ceccarelli et al., 2017</v>
      </c>
      <c r="AD677" t="b">
        <f>NOT(IFERROR(Table1[[#This Row],[ref_short]]=Table1[[#This Row],[new_ref_short]],FALSE))</f>
        <v>0</v>
      </c>
    </row>
    <row r="678" spans="1:30" x14ac:dyDescent="0.3">
      <c r="A678" t="s">
        <v>9</v>
      </c>
      <c r="B678" t="s">
        <v>87</v>
      </c>
      <c r="C678" t="s">
        <v>217</v>
      </c>
      <c r="D678" t="s">
        <v>238</v>
      </c>
      <c r="G678" t="s">
        <v>256</v>
      </c>
      <c r="H678" t="s">
        <v>270</v>
      </c>
      <c r="I678" t="s">
        <v>310</v>
      </c>
      <c r="J678" t="s">
        <v>366</v>
      </c>
      <c r="K678" t="s">
        <v>384</v>
      </c>
      <c r="M678" t="s">
        <v>422</v>
      </c>
      <c r="R678">
        <v>2.2200000000000002</v>
      </c>
      <c r="W678" t="s">
        <v>674</v>
      </c>
      <c r="X678" t="s">
        <v>815</v>
      </c>
      <c r="Y678">
        <v>2017</v>
      </c>
      <c r="Z678" t="s">
        <v>931</v>
      </c>
      <c r="AA678" t="s">
        <v>986</v>
      </c>
      <c r="AB678" t="str">
        <f>IF(ISBLANK(Table1[[#This Row],[ref]]),NA(),_xlfn.XLOOKUP(Table1[[#This Row],[ref]],Crossref!U:U,Crossref!E:E,_xlfn.XLOOKUP(Table1[[#This Row],[ref_short]],Crossref!AO:AO,Crossref!E:E)))</f>
        <v>10.1128/aem.03439-16</v>
      </c>
      <c r="AC678" t="str">
        <f>IF(ISBLANK(Table1[[#This Row],[ref_short]]),NA(),_xlfn.XLOOKUP(Table1[[#This Row],[new_ref]],Crossref!E:E,Crossref!AO:AO,Table1[[#This Row],[ref_short]]))</f>
        <v>Ceccarelli et al., 2017</v>
      </c>
      <c r="AD678" t="b">
        <f>NOT(IFERROR(Table1[[#This Row],[ref_short]]=Table1[[#This Row],[new_ref_short]],FALSE))</f>
        <v>0</v>
      </c>
    </row>
    <row r="679" spans="1:30" x14ac:dyDescent="0.3">
      <c r="A679" t="s">
        <v>7</v>
      </c>
      <c r="B679" t="s">
        <v>88</v>
      </c>
      <c r="C679" t="s">
        <v>218</v>
      </c>
      <c r="G679" t="s">
        <v>253</v>
      </c>
      <c r="H679" t="s">
        <v>270</v>
      </c>
      <c r="I679" t="s">
        <v>310</v>
      </c>
      <c r="J679" t="s">
        <v>366</v>
      </c>
      <c r="K679" t="s">
        <v>384</v>
      </c>
      <c r="R679">
        <v>0.7</v>
      </c>
      <c r="W679" t="s">
        <v>675</v>
      </c>
      <c r="X679" t="s">
        <v>816</v>
      </c>
      <c r="Y679">
        <v>2022</v>
      </c>
      <c r="Z679" t="s">
        <v>932</v>
      </c>
      <c r="AA679" t="s">
        <v>986</v>
      </c>
      <c r="AB679" t="str">
        <f>IF(ISBLANK(Table1[[#This Row],[ref]]),NA(),_xlfn.XLOOKUP(Table1[[#This Row],[ref]],Crossref!U:U,Crossref!E:E,_xlfn.XLOOKUP(Table1[[#This Row],[ref_short]],Crossref!AO:AO,Crossref!E:E)))</f>
        <v>10.1016/j.mran.2022.100230</v>
      </c>
      <c r="AC679" t="str">
        <f>IF(ISBLANK(Table1[[#This Row],[ref_short]]),NA(),_xlfn.XLOOKUP(Table1[[#This Row],[new_ref]],Crossref!E:E,Crossref!AO:AO,Table1[[#This Row],[ref_short]]))</f>
        <v>de Freitas Costa et al., 2022</v>
      </c>
      <c r="AD679" t="b">
        <f>NOT(IFERROR(Table1[[#This Row],[ref_short]]=Table1[[#This Row],[new_ref_short]],FALSE))</f>
        <v>0</v>
      </c>
    </row>
    <row r="680" spans="1:30" x14ac:dyDescent="0.3">
      <c r="A680" t="s">
        <v>7</v>
      </c>
      <c r="B680" t="s">
        <v>89</v>
      </c>
      <c r="G680" t="s">
        <v>253</v>
      </c>
      <c r="H680" t="s">
        <v>270</v>
      </c>
      <c r="I680" t="s">
        <v>310</v>
      </c>
      <c r="J680" t="s">
        <v>366</v>
      </c>
      <c r="K680" t="s">
        <v>384</v>
      </c>
      <c r="R680">
        <v>0.46</v>
      </c>
      <c r="W680" t="s">
        <v>675</v>
      </c>
      <c r="X680" t="s">
        <v>816</v>
      </c>
      <c r="Y680">
        <v>2022</v>
      </c>
      <c r="Z680" t="s">
        <v>932</v>
      </c>
      <c r="AA680" t="s">
        <v>986</v>
      </c>
      <c r="AB680" t="str">
        <f>IF(ISBLANK(Table1[[#This Row],[ref]]),NA(),_xlfn.XLOOKUP(Table1[[#This Row],[ref]],Crossref!U:U,Crossref!E:E,_xlfn.XLOOKUP(Table1[[#This Row],[ref_short]],Crossref!AO:AO,Crossref!E:E)))</f>
        <v>10.1016/j.mran.2022.100230</v>
      </c>
      <c r="AC680" t="str">
        <f>IF(ISBLANK(Table1[[#This Row],[ref_short]]),NA(),_xlfn.XLOOKUP(Table1[[#This Row],[new_ref]],Crossref!E:E,Crossref!AO:AO,Table1[[#This Row],[ref_short]]))</f>
        <v>de Freitas Costa et al., 2022</v>
      </c>
      <c r="AD680" t="b">
        <f>NOT(IFERROR(Table1[[#This Row],[ref_short]]=Table1[[#This Row],[new_ref_short]],FALSE))</f>
        <v>0</v>
      </c>
    </row>
    <row r="681" spans="1:30" x14ac:dyDescent="0.3">
      <c r="A681" t="s">
        <v>10</v>
      </c>
      <c r="B681" t="s">
        <v>90</v>
      </c>
      <c r="C681" t="s">
        <v>218</v>
      </c>
      <c r="G681" t="s">
        <v>253</v>
      </c>
      <c r="H681" t="s">
        <v>270</v>
      </c>
      <c r="I681" t="s">
        <v>310</v>
      </c>
      <c r="J681" t="s">
        <v>366</v>
      </c>
      <c r="K681" t="s">
        <v>384</v>
      </c>
      <c r="R681">
        <v>0.01</v>
      </c>
      <c r="W681" t="s">
        <v>675</v>
      </c>
      <c r="X681" t="s">
        <v>816</v>
      </c>
      <c r="Y681">
        <v>2022</v>
      </c>
      <c r="Z681" t="s">
        <v>932</v>
      </c>
      <c r="AA681" t="s">
        <v>986</v>
      </c>
      <c r="AB681" t="str">
        <f>IF(ISBLANK(Table1[[#This Row],[ref]]),NA(),_xlfn.XLOOKUP(Table1[[#This Row],[ref]],Crossref!U:U,Crossref!E:E,_xlfn.XLOOKUP(Table1[[#This Row],[ref_short]],Crossref!AO:AO,Crossref!E:E)))</f>
        <v>10.1016/j.mran.2022.100230</v>
      </c>
      <c r="AC681" t="str">
        <f>IF(ISBLANK(Table1[[#This Row],[ref_short]]),NA(),_xlfn.XLOOKUP(Table1[[#This Row],[new_ref]],Crossref!E:E,Crossref!AO:AO,Table1[[#This Row],[ref_short]]))</f>
        <v>de Freitas Costa et al., 2022</v>
      </c>
      <c r="AD681" t="b">
        <f>NOT(IFERROR(Table1[[#This Row],[ref_short]]=Table1[[#This Row],[new_ref_short]],FALSE))</f>
        <v>0</v>
      </c>
    </row>
    <row r="682" spans="1:30" x14ac:dyDescent="0.3">
      <c r="A682" t="s">
        <v>12</v>
      </c>
      <c r="G682" t="s">
        <v>259</v>
      </c>
      <c r="H682" t="s">
        <v>270</v>
      </c>
      <c r="I682" t="s">
        <v>311</v>
      </c>
      <c r="J682" t="s">
        <v>366</v>
      </c>
      <c r="K682" t="s">
        <v>384</v>
      </c>
      <c r="N682" t="s">
        <v>480</v>
      </c>
      <c r="R682">
        <v>1.7</v>
      </c>
      <c r="S682">
        <v>0.55000000000000004</v>
      </c>
      <c r="T682">
        <v>5.25</v>
      </c>
      <c r="W682" t="s">
        <v>676</v>
      </c>
      <c r="X682" t="s">
        <v>817</v>
      </c>
      <c r="Y682">
        <v>2016</v>
      </c>
      <c r="Z682" t="s">
        <v>933</v>
      </c>
      <c r="AA682" t="s">
        <v>986</v>
      </c>
      <c r="AB682" t="str">
        <f>IF(ISBLANK(Table1[[#This Row],[ref]]),NA(),_xlfn.XLOOKUP(Table1[[#This Row],[ref]],Crossref!U:U,Crossref!E:E,_xlfn.XLOOKUP(Table1[[#This Row],[ref_short]],Crossref!AO:AO,Crossref!E:E)))</f>
        <v>10.1016/j.prevetmed.2016.07.001</v>
      </c>
      <c r="AC682" t="str">
        <f>IF(ISBLANK(Table1[[#This Row],[ref_short]]),NA(),_xlfn.XLOOKUP(Table1[[#This Row],[new_ref]],Crossref!E:E,Crossref!AO:AO,Table1[[#This Row],[ref_short]]))</f>
        <v>Huijbers et al., 2016</v>
      </c>
      <c r="AD682" t="b">
        <f>NOT(IFERROR(Table1[[#This Row],[ref_short]]=Table1[[#This Row],[new_ref_short]],FALSE))</f>
        <v>0</v>
      </c>
    </row>
    <row r="683" spans="1:30" x14ac:dyDescent="0.3">
      <c r="A683" s="8" t="s">
        <v>7</v>
      </c>
      <c r="B683" s="8" t="s">
        <v>91</v>
      </c>
      <c r="C683" s="8"/>
      <c r="D683" s="8"/>
      <c r="E683" s="8"/>
      <c r="F683" s="8"/>
      <c r="G683" s="8" t="s">
        <v>259</v>
      </c>
      <c r="H683" s="8" t="s">
        <v>270</v>
      </c>
      <c r="I683" s="8" t="s">
        <v>311</v>
      </c>
      <c r="J683" s="8" t="s">
        <v>366</v>
      </c>
      <c r="K683" s="8" t="s">
        <v>384</v>
      </c>
      <c r="L683" s="8"/>
      <c r="M683" s="8"/>
      <c r="N683" s="8" t="s">
        <v>480</v>
      </c>
      <c r="O683" s="8"/>
      <c r="P683" s="8"/>
      <c r="Q683" s="8"/>
      <c r="R683" s="8">
        <v>0.02</v>
      </c>
      <c r="S683" s="8"/>
      <c r="T683" s="8"/>
      <c r="U683" s="8"/>
      <c r="V683" s="8"/>
      <c r="W683" s="8"/>
      <c r="X683" s="8" t="s">
        <v>770</v>
      </c>
      <c r="Y683" s="8"/>
      <c r="AA683" s="8"/>
      <c r="AB683" t="e">
        <f>IF(ISBLANK(Table1[[#This Row],[ref]]),NA(),_xlfn.XLOOKUP(Table1[[#This Row],[ref]],Crossref!U:U,Crossref!E:E,_xlfn.XLOOKUP(Table1[[#This Row],[ref_short]],Crossref!AO:AO,Crossref!E:E)))</f>
        <v>#N/A</v>
      </c>
      <c r="AC683" t="e">
        <f>IF(ISBLANK(Table1[[#This Row],[ref_short]]),NA(),_xlfn.XLOOKUP(Table1[[#This Row],[new_ref]],Crossref!E:E,Crossref!AO:AO,Table1[[#This Row],[ref_short]]))</f>
        <v>#N/A</v>
      </c>
      <c r="AD683" t="b">
        <f>NOT(IFERROR(Table1[[#This Row],[ref_short]]=Table1[[#This Row],[new_ref_short]],FALSE))</f>
        <v>1</v>
      </c>
    </row>
    <row r="684" spans="1:30" x14ac:dyDescent="0.3">
      <c r="A684" t="s">
        <v>7</v>
      </c>
      <c r="B684" t="s">
        <v>92</v>
      </c>
      <c r="G684" t="s">
        <v>259</v>
      </c>
      <c r="H684" t="s">
        <v>270</v>
      </c>
      <c r="I684" t="s">
        <v>311</v>
      </c>
      <c r="J684" t="s">
        <v>366</v>
      </c>
      <c r="K684" t="s">
        <v>384</v>
      </c>
      <c r="N684" t="s">
        <v>480</v>
      </c>
      <c r="R684">
        <v>3.41</v>
      </c>
      <c r="W684" t="s">
        <v>676</v>
      </c>
      <c r="X684" t="s">
        <v>817</v>
      </c>
      <c r="Y684">
        <v>2016</v>
      </c>
      <c r="Z684" t="s">
        <v>933</v>
      </c>
      <c r="AA684" t="s">
        <v>986</v>
      </c>
      <c r="AB684" t="str">
        <f>IF(ISBLANK(Table1[[#This Row],[ref]]),NA(),_xlfn.XLOOKUP(Table1[[#This Row],[ref]],Crossref!U:U,Crossref!E:E,_xlfn.XLOOKUP(Table1[[#This Row],[ref_short]],Crossref!AO:AO,Crossref!E:E)))</f>
        <v>10.1016/j.prevetmed.2016.07.001</v>
      </c>
      <c r="AC684" t="str">
        <f>IF(ISBLANK(Table1[[#This Row],[ref_short]]),NA(),_xlfn.XLOOKUP(Table1[[#This Row],[new_ref]],Crossref!E:E,Crossref!AO:AO,Table1[[#This Row],[ref_short]]))</f>
        <v>Huijbers et al., 2016</v>
      </c>
      <c r="AD684" t="b">
        <f>NOT(IFERROR(Table1[[#This Row],[ref_short]]=Table1[[#This Row],[new_ref_short]],FALSE))</f>
        <v>0</v>
      </c>
    </row>
    <row r="685" spans="1:30" x14ac:dyDescent="0.3">
      <c r="A685" t="s">
        <v>10</v>
      </c>
      <c r="B685" t="s">
        <v>93</v>
      </c>
      <c r="G685" t="s">
        <v>256</v>
      </c>
      <c r="H685" t="s">
        <v>270</v>
      </c>
      <c r="I685" t="s">
        <v>312</v>
      </c>
      <c r="J685" t="s">
        <v>374</v>
      </c>
      <c r="M685" t="s">
        <v>423</v>
      </c>
      <c r="N685" t="s">
        <v>481</v>
      </c>
      <c r="R685">
        <v>1</v>
      </c>
      <c r="W685" t="s">
        <v>677</v>
      </c>
      <c r="X685" t="s">
        <v>818</v>
      </c>
      <c r="Y685">
        <v>2008</v>
      </c>
      <c r="Z685" t="s">
        <v>7386</v>
      </c>
      <c r="AA685" t="s">
        <v>986</v>
      </c>
      <c r="AB685" t="str">
        <f>IF(ISBLANK(Table1[[#This Row],[ref]]),NA(),_xlfn.XLOOKUP(Table1[[#This Row],[ref]],Crossref!U:U,Crossref!E:E,_xlfn.XLOOKUP(Table1[[#This Row],[ref_short]],Crossref!AO:AO,Crossref!E:E)))</f>
        <v>10.1128/aem.02897-07</v>
      </c>
      <c r="AC685" t="str">
        <f>IF(ISBLANK(Table1[[#This Row],[ref_short]]),NA(),_xlfn.XLOOKUP(Table1[[#This Row],[new_ref]],Crossref!E:E,Crossref!AO:AO,Table1[[#This Row],[ref_short]]))</f>
        <v>Cornick et al., 2008</v>
      </c>
      <c r="AD685" t="b">
        <f>NOT(IFERROR(Table1[[#This Row],[ref_short]]=Table1[[#This Row],[new_ref_short]],FALSE))</f>
        <v>1</v>
      </c>
    </row>
    <row r="686" spans="1:30" x14ac:dyDescent="0.3">
      <c r="A686" t="s">
        <v>10</v>
      </c>
      <c r="B686" t="s">
        <v>94</v>
      </c>
      <c r="G686" t="s">
        <v>256</v>
      </c>
      <c r="H686" t="s">
        <v>270</v>
      </c>
      <c r="I686" t="s">
        <v>312</v>
      </c>
      <c r="J686" t="s">
        <v>374</v>
      </c>
      <c r="M686" t="s">
        <v>423</v>
      </c>
      <c r="N686" t="s">
        <v>482</v>
      </c>
      <c r="R686">
        <v>0.66666666666666696</v>
      </c>
      <c r="W686" t="s">
        <v>677</v>
      </c>
      <c r="X686" t="s">
        <v>818</v>
      </c>
      <c r="Y686">
        <v>2008</v>
      </c>
      <c r="Z686" t="s">
        <v>7386</v>
      </c>
      <c r="AA686" t="s">
        <v>986</v>
      </c>
      <c r="AB686" t="str">
        <f>IF(ISBLANK(Table1[[#This Row],[ref]]),NA(),_xlfn.XLOOKUP(Table1[[#This Row],[ref]],Crossref!U:U,Crossref!E:E,_xlfn.XLOOKUP(Table1[[#This Row],[ref_short]],Crossref!AO:AO,Crossref!E:E)))</f>
        <v>10.1128/aem.02897-07</v>
      </c>
      <c r="AC686" t="str">
        <f>IF(ISBLANK(Table1[[#This Row],[ref_short]]),NA(),_xlfn.XLOOKUP(Table1[[#This Row],[new_ref]],Crossref!E:E,Crossref!AO:AO,Table1[[#This Row],[ref_short]]))</f>
        <v>Cornick et al., 2008</v>
      </c>
      <c r="AD686" t="b">
        <f>NOT(IFERROR(Table1[[#This Row],[ref_short]]=Table1[[#This Row],[new_ref_short]],FALSE))</f>
        <v>1</v>
      </c>
    </row>
    <row r="687" spans="1:30" x14ac:dyDescent="0.3">
      <c r="A687" s="8"/>
      <c r="B687" s="8" t="s">
        <v>95</v>
      </c>
      <c r="C687" s="8"/>
      <c r="D687" s="8"/>
      <c r="E687" s="8"/>
      <c r="F687" s="8"/>
      <c r="G687" s="8" t="s">
        <v>256</v>
      </c>
      <c r="H687" s="8" t="s">
        <v>270</v>
      </c>
      <c r="I687" s="8" t="s">
        <v>312</v>
      </c>
      <c r="J687" s="8" t="s">
        <v>374</v>
      </c>
      <c r="K687" s="8"/>
      <c r="L687" s="8"/>
      <c r="M687" s="8"/>
      <c r="N687" s="8" t="s">
        <v>481</v>
      </c>
      <c r="O687" s="8"/>
      <c r="P687" s="8"/>
      <c r="Q687" s="8"/>
      <c r="R687" s="8">
        <v>0.83333333333333304</v>
      </c>
      <c r="S687" s="8"/>
      <c r="T687" s="8"/>
      <c r="U687" s="8"/>
      <c r="V687" s="8"/>
      <c r="W687" s="8"/>
      <c r="X687" s="8" t="s">
        <v>770</v>
      </c>
      <c r="Y687" s="8"/>
      <c r="AA687" s="8"/>
      <c r="AB687" t="e">
        <f>IF(ISBLANK(Table1[[#This Row],[ref]]),NA(),_xlfn.XLOOKUP(Table1[[#This Row],[ref]],Crossref!U:U,Crossref!E:E,_xlfn.XLOOKUP(Table1[[#This Row],[ref_short]],Crossref!AO:AO,Crossref!E:E)))</f>
        <v>#N/A</v>
      </c>
      <c r="AC687" t="e">
        <f>IF(ISBLANK(Table1[[#This Row],[ref_short]]),NA(),_xlfn.XLOOKUP(Table1[[#This Row],[new_ref]],Crossref!E:E,Crossref!AO:AO,Table1[[#This Row],[ref_short]]))</f>
        <v>#N/A</v>
      </c>
      <c r="AD687" t="b">
        <f>NOT(IFERROR(Table1[[#This Row],[ref_short]]=Table1[[#This Row],[new_ref_short]],FALSE))</f>
        <v>1</v>
      </c>
    </row>
    <row r="688" spans="1:30" x14ac:dyDescent="0.3">
      <c r="A688" t="s">
        <v>11</v>
      </c>
      <c r="B688" t="s">
        <v>96</v>
      </c>
      <c r="G688" t="s">
        <v>256</v>
      </c>
      <c r="H688" t="s">
        <v>270</v>
      </c>
      <c r="I688" t="s">
        <v>312</v>
      </c>
      <c r="J688" t="s">
        <v>374</v>
      </c>
      <c r="M688" t="s">
        <v>423</v>
      </c>
      <c r="N688" t="s">
        <v>482</v>
      </c>
      <c r="R688">
        <v>0</v>
      </c>
      <c r="W688" t="s">
        <v>677</v>
      </c>
      <c r="X688" t="s">
        <v>818</v>
      </c>
      <c r="Y688">
        <v>2008</v>
      </c>
      <c r="Z688" t="s">
        <v>7386</v>
      </c>
      <c r="AA688" t="s">
        <v>986</v>
      </c>
      <c r="AB688" t="str">
        <f>IF(ISBLANK(Table1[[#This Row],[ref]]),NA(),_xlfn.XLOOKUP(Table1[[#This Row],[ref]],Crossref!U:U,Crossref!E:E,_xlfn.XLOOKUP(Table1[[#This Row],[ref_short]],Crossref!AO:AO,Crossref!E:E)))</f>
        <v>10.1128/aem.02897-07</v>
      </c>
      <c r="AC688" t="str">
        <f>IF(ISBLANK(Table1[[#This Row],[ref_short]]),NA(),_xlfn.XLOOKUP(Table1[[#This Row],[new_ref]],Crossref!E:E,Crossref!AO:AO,Table1[[#This Row],[ref_short]]))</f>
        <v>Cornick et al., 2008</v>
      </c>
      <c r="AD688" t="b">
        <f>NOT(IFERROR(Table1[[#This Row],[ref_short]]=Table1[[#This Row],[new_ref_short]],FALSE))</f>
        <v>1</v>
      </c>
    </row>
    <row r="689" spans="1:30" x14ac:dyDescent="0.3">
      <c r="A689" t="s">
        <v>7</v>
      </c>
      <c r="B689" t="s">
        <v>97</v>
      </c>
      <c r="D689" t="s">
        <v>245</v>
      </c>
      <c r="G689" t="s">
        <v>256</v>
      </c>
      <c r="H689" t="s">
        <v>270</v>
      </c>
      <c r="I689" t="s">
        <v>313</v>
      </c>
      <c r="J689" t="s">
        <v>368</v>
      </c>
      <c r="K689" t="s">
        <v>393</v>
      </c>
      <c r="R689">
        <v>3.7999999999999999E-2</v>
      </c>
      <c r="S689">
        <v>1.3299999999999999E-2</v>
      </c>
      <c r="T689">
        <v>0.09</v>
      </c>
      <c r="W689" t="s">
        <v>678</v>
      </c>
      <c r="X689" t="s">
        <v>819</v>
      </c>
      <c r="Y689">
        <v>2015</v>
      </c>
      <c r="Z689" t="s">
        <v>7387</v>
      </c>
      <c r="AA689" t="s">
        <v>986</v>
      </c>
      <c r="AB689" t="str">
        <f>IF(ISBLANK(Table1[[#This Row],[ref]]),NA(),_xlfn.XLOOKUP(Table1[[#This Row],[ref]],Crossref!U:U,Crossref!E:E,_xlfn.XLOOKUP(Table1[[#This Row],[ref_short]],Crossref!AO:AO,Crossref!E:E)))</f>
        <v>10.1017/s0950268814000867</v>
      </c>
      <c r="AC689" t="str">
        <f>IF(ISBLANK(Table1[[#This Row],[ref_short]]),NA(),_xlfn.XLOOKUP(Table1[[#This Row],[new_ref]],Crossref!E:E,Crossref!AO:AO,Table1[[#This Row],[ref_short]]))</f>
        <v>GAUTAM et al., 2014</v>
      </c>
      <c r="AD689" t="b">
        <f>NOT(IFERROR(Table1[[#This Row],[ref_short]]=Table1[[#This Row],[new_ref_short]],FALSE))</f>
        <v>1</v>
      </c>
    </row>
    <row r="690" spans="1:30" x14ac:dyDescent="0.3">
      <c r="A690" t="s">
        <v>7</v>
      </c>
      <c r="B690" t="s">
        <v>97</v>
      </c>
      <c r="D690" t="s">
        <v>245</v>
      </c>
      <c r="G690" t="s">
        <v>256</v>
      </c>
      <c r="H690" t="s">
        <v>270</v>
      </c>
      <c r="I690" t="s">
        <v>314</v>
      </c>
      <c r="J690" t="s">
        <v>368</v>
      </c>
      <c r="K690" t="s">
        <v>393</v>
      </c>
      <c r="R690">
        <v>1.69</v>
      </c>
      <c r="S690">
        <v>0.65</v>
      </c>
      <c r="T690">
        <v>4.37</v>
      </c>
      <c r="W690" t="s">
        <v>678</v>
      </c>
      <c r="X690" t="s">
        <v>819</v>
      </c>
      <c r="Y690">
        <v>2015</v>
      </c>
      <c r="Z690" t="s">
        <v>7387</v>
      </c>
      <c r="AA690" t="s">
        <v>986</v>
      </c>
      <c r="AB690" t="str">
        <f>IF(ISBLANK(Table1[[#This Row],[ref]]),NA(),_xlfn.XLOOKUP(Table1[[#This Row],[ref]],Crossref!U:U,Crossref!E:E,_xlfn.XLOOKUP(Table1[[#This Row],[ref_short]],Crossref!AO:AO,Crossref!E:E)))</f>
        <v>10.1017/s0950268814000867</v>
      </c>
      <c r="AC690" t="str">
        <f>IF(ISBLANK(Table1[[#This Row],[ref_short]]),NA(),_xlfn.XLOOKUP(Table1[[#This Row],[new_ref]],Crossref!E:E,Crossref!AO:AO,Table1[[#This Row],[ref_short]]))</f>
        <v>GAUTAM et al., 2014</v>
      </c>
      <c r="AD690" t="b">
        <f>NOT(IFERROR(Table1[[#This Row],[ref_short]]=Table1[[#This Row],[new_ref_short]],FALSE))</f>
        <v>1</v>
      </c>
    </row>
    <row r="691" spans="1:30" x14ac:dyDescent="0.3">
      <c r="A691" t="s">
        <v>7</v>
      </c>
      <c r="B691" t="s">
        <v>97</v>
      </c>
      <c r="D691" t="s">
        <v>245</v>
      </c>
      <c r="G691" t="s">
        <v>256</v>
      </c>
      <c r="H691" t="s">
        <v>270</v>
      </c>
      <c r="I691" t="s">
        <v>313</v>
      </c>
      <c r="J691" t="s">
        <v>368</v>
      </c>
      <c r="K691" t="s">
        <v>393</v>
      </c>
      <c r="L691" t="s">
        <v>413</v>
      </c>
      <c r="R691">
        <v>1.56</v>
      </c>
      <c r="S691">
        <v>0.57999999999999996</v>
      </c>
      <c r="T691">
        <v>4.6100000000000003</v>
      </c>
      <c r="W691" t="s">
        <v>678</v>
      </c>
      <c r="X691" t="s">
        <v>819</v>
      </c>
      <c r="Y691">
        <v>2015</v>
      </c>
      <c r="Z691" t="s">
        <v>7387</v>
      </c>
      <c r="AA691" t="s">
        <v>986</v>
      </c>
      <c r="AB691" t="str">
        <f>IF(ISBLANK(Table1[[#This Row],[ref]]),NA(),_xlfn.XLOOKUP(Table1[[#This Row],[ref]],Crossref!U:U,Crossref!E:E,_xlfn.XLOOKUP(Table1[[#This Row],[ref_short]],Crossref!AO:AO,Crossref!E:E)))</f>
        <v>10.1017/s0950268814000867</v>
      </c>
      <c r="AC691" t="str">
        <f>IF(ISBLANK(Table1[[#This Row],[ref_short]]),NA(),_xlfn.XLOOKUP(Table1[[#This Row],[new_ref]],Crossref!E:E,Crossref!AO:AO,Table1[[#This Row],[ref_short]]))</f>
        <v>GAUTAM et al., 2014</v>
      </c>
      <c r="AD691" t="b">
        <f>NOT(IFERROR(Table1[[#This Row],[ref_short]]=Table1[[#This Row],[new_ref_short]],FALSE))</f>
        <v>1</v>
      </c>
    </row>
    <row r="692" spans="1:30" x14ac:dyDescent="0.3">
      <c r="A692" t="s">
        <v>7</v>
      </c>
      <c r="B692" t="s">
        <v>97</v>
      </c>
      <c r="D692" t="s">
        <v>245</v>
      </c>
      <c r="G692" t="s">
        <v>256</v>
      </c>
      <c r="H692" t="s">
        <v>270</v>
      </c>
      <c r="I692" t="s">
        <v>313</v>
      </c>
      <c r="J692" t="s">
        <v>368</v>
      </c>
      <c r="K692" t="s">
        <v>393</v>
      </c>
      <c r="L692" t="s">
        <v>414</v>
      </c>
      <c r="R692">
        <v>1.5</v>
      </c>
      <c r="S692">
        <v>1.19</v>
      </c>
      <c r="T692">
        <v>1.9</v>
      </c>
      <c r="W692" t="s">
        <v>678</v>
      </c>
      <c r="X692" t="s">
        <v>819</v>
      </c>
      <c r="Y692">
        <v>2015</v>
      </c>
      <c r="Z692" t="s">
        <v>7387</v>
      </c>
      <c r="AA692" t="s">
        <v>986</v>
      </c>
      <c r="AB692" t="str">
        <f>IF(ISBLANK(Table1[[#This Row],[ref]]),NA(),_xlfn.XLOOKUP(Table1[[#This Row],[ref]],Crossref!U:U,Crossref!E:E,_xlfn.XLOOKUP(Table1[[#This Row],[ref_short]],Crossref!AO:AO,Crossref!E:E)))</f>
        <v>10.1017/s0950268814000867</v>
      </c>
      <c r="AC692" t="str">
        <f>IF(ISBLANK(Table1[[#This Row],[ref_short]]),NA(),_xlfn.XLOOKUP(Table1[[#This Row],[new_ref]],Crossref!E:E,Crossref!AO:AO,Table1[[#This Row],[ref_short]]))</f>
        <v>GAUTAM et al., 2014</v>
      </c>
      <c r="AD692" t="b">
        <f>NOT(IFERROR(Table1[[#This Row],[ref_short]]=Table1[[#This Row],[new_ref_short]],FALSE))</f>
        <v>1</v>
      </c>
    </row>
    <row r="693" spans="1:30" x14ac:dyDescent="0.3">
      <c r="A693" t="s">
        <v>7</v>
      </c>
      <c r="C693" t="s">
        <v>219</v>
      </c>
      <c r="D693" t="s">
        <v>246</v>
      </c>
      <c r="G693" t="s">
        <v>256</v>
      </c>
      <c r="H693" t="s">
        <v>270</v>
      </c>
      <c r="I693" t="s">
        <v>310</v>
      </c>
      <c r="J693" t="s">
        <v>366</v>
      </c>
      <c r="K693" t="s">
        <v>384</v>
      </c>
      <c r="L693" t="s">
        <v>410</v>
      </c>
      <c r="R693">
        <v>3.1E-4</v>
      </c>
      <c r="U693" t="s">
        <v>617</v>
      </c>
      <c r="W693" t="s">
        <v>679</v>
      </c>
      <c r="X693" t="s">
        <v>820</v>
      </c>
      <c r="Y693">
        <v>2023</v>
      </c>
      <c r="Z693" t="s">
        <v>934</v>
      </c>
      <c r="AA693" t="s">
        <v>986</v>
      </c>
      <c r="AB693" t="str">
        <f>IF(ISBLANK(Table1[[#This Row],[ref]]),NA(),_xlfn.XLOOKUP(Table1[[#This Row],[ref]],Crossref!U:U,Crossref!E:E,_xlfn.XLOOKUP(Table1[[#This Row],[ref_short]],Crossref!AO:AO,Crossref!E:E)))</f>
        <v>10.1016/j.prevetmed.2023.105998</v>
      </c>
      <c r="AC693" t="str">
        <f>IF(ISBLANK(Table1[[#This Row],[ref_short]]),NA(),_xlfn.XLOOKUP(Table1[[#This Row],[new_ref]],Crossref!E:E,Crossref!AO:AO,Table1[[#This Row],[ref_short]]))</f>
        <v>Dankittipong et al., 2023</v>
      </c>
      <c r="AD693" t="b">
        <f>NOT(IFERROR(Table1[[#This Row],[ref_short]]=Table1[[#This Row],[new_ref_short]],FALSE))</f>
        <v>1</v>
      </c>
    </row>
    <row r="694" spans="1:30" x14ac:dyDescent="0.3">
      <c r="A694" t="s">
        <v>7</v>
      </c>
      <c r="C694" t="s">
        <v>219</v>
      </c>
      <c r="D694" t="s">
        <v>246</v>
      </c>
      <c r="G694" t="s">
        <v>256</v>
      </c>
      <c r="H694" t="s">
        <v>270</v>
      </c>
      <c r="I694" t="s">
        <v>310</v>
      </c>
      <c r="J694" t="s">
        <v>366</v>
      </c>
      <c r="K694" t="s">
        <v>384</v>
      </c>
      <c r="L694" t="s">
        <v>410</v>
      </c>
      <c r="R694">
        <v>1.1000000000000001E-3</v>
      </c>
      <c r="U694" t="s">
        <v>617</v>
      </c>
      <c r="W694" t="s">
        <v>679</v>
      </c>
      <c r="X694" t="s">
        <v>820</v>
      </c>
      <c r="Y694">
        <v>2023</v>
      </c>
      <c r="Z694" t="s">
        <v>934</v>
      </c>
      <c r="AA694" t="s">
        <v>986</v>
      </c>
      <c r="AB694" t="str">
        <f>IF(ISBLANK(Table1[[#This Row],[ref]]),NA(),_xlfn.XLOOKUP(Table1[[#This Row],[ref]],Crossref!U:U,Crossref!E:E,_xlfn.XLOOKUP(Table1[[#This Row],[ref_short]],Crossref!AO:AO,Crossref!E:E)))</f>
        <v>10.1016/j.prevetmed.2023.105998</v>
      </c>
      <c r="AC694" t="str">
        <f>IF(ISBLANK(Table1[[#This Row],[ref_short]]),NA(),_xlfn.XLOOKUP(Table1[[#This Row],[new_ref]],Crossref!E:E,Crossref!AO:AO,Table1[[#This Row],[ref_short]]))</f>
        <v>Dankittipong et al., 2023</v>
      </c>
      <c r="AD694" t="b">
        <f>NOT(IFERROR(Table1[[#This Row],[ref_short]]=Table1[[#This Row],[new_ref_short]],FALSE))</f>
        <v>1</v>
      </c>
    </row>
    <row r="695" spans="1:30" x14ac:dyDescent="0.3">
      <c r="A695" t="s">
        <v>7</v>
      </c>
      <c r="C695" t="s">
        <v>219</v>
      </c>
      <c r="D695" t="s">
        <v>246</v>
      </c>
      <c r="G695" t="s">
        <v>256</v>
      </c>
      <c r="H695" t="s">
        <v>270</v>
      </c>
      <c r="I695" t="s">
        <v>315</v>
      </c>
      <c r="R695">
        <v>1E-4</v>
      </c>
      <c r="S695">
        <v>1E-4</v>
      </c>
      <c r="T695">
        <v>2.0000000000000001E-4</v>
      </c>
      <c r="U695" t="s">
        <v>617</v>
      </c>
      <c r="W695" t="s">
        <v>679</v>
      </c>
      <c r="X695" t="s">
        <v>820</v>
      </c>
      <c r="Y695">
        <v>2023</v>
      </c>
      <c r="Z695" t="s">
        <v>934</v>
      </c>
      <c r="AA695" t="s">
        <v>986</v>
      </c>
      <c r="AB695" t="str">
        <f>IF(ISBLANK(Table1[[#This Row],[ref]]),NA(),_xlfn.XLOOKUP(Table1[[#This Row],[ref]],Crossref!U:U,Crossref!E:E,_xlfn.XLOOKUP(Table1[[#This Row],[ref_short]],Crossref!AO:AO,Crossref!E:E)))</f>
        <v>10.1016/j.prevetmed.2023.105998</v>
      </c>
      <c r="AC695" t="str">
        <f>IF(ISBLANK(Table1[[#This Row],[ref_short]]),NA(),_xlfn.XLOOKUP(Table1[[#This Row],[new_ref]],Crossref!E:E,Crossref!AO:AO,Table1[[#This Row],[ref_short]]))</f>
        <v>Dankittipong et al., 2023</v>
      </c>
      <c r="AD695" t="b">
        <f>NOT(IFERROR(Table1[[#This Row],[ref_short]]=Table1[[#This Row],[new_ref_short]],FALSE))</f>
        <v>1</v>
      </c>
    </row>
    <row r="696" spans="1:30" x14ac:dyDescent="0.3">
      <c r="A696" t="s">
        <v>7</v>
      </c>
      <c r="C696" t="s">
        <v>219</v>
      </c>
      <c r="D696" t="s">
        <v>246</v>
      </c>
      <c r="G696" t="s">
        <v>256</v>
      </c>
      <c r="H696" t="s">
        <v>270</v>
      </c>
      <c r="I696" t="s">
        <v>316</v>
      </c>
      <c r="R696">
        <v>2.0000000000000001E-4</v>
      </c>
      <c r="S696">
        <v>1E-4</v>
      </c>
      <c r="T696">
        <v>4.0000000000000002E-4</v>
      </c>
      <c r="U696" t="s">
        <v>617</v>
      </c>
      <c r="W696" t="s">
        <v>679</v>
      </c>
      <c r="X696" t="s">
        <v>820</v>
      </c>
      <c r="Y696">
        <v>2023</v>
      </c>
      <c r="Z696" t="s">
        <v>934</v>
      </c>
      <c r="AA696" t="s">
        <v>986</v>
      </c>
      <c r="AB696" t="str">
        <f>IF(ISBLANK(Table1[[#This Row],[ref]]),NA(),_xlfn.XLOOKUP(Table1[[#This Row],[ref]],Crossref!U:U,Crossref!E:E,_xlfn.XLOOKUP(Table1[[#This Row],[ref_short]],Crossref!AO:AO,Crossref!E:E)))</f>
        <v>10.1016/j.prevetmed.2023.105998</v>
      </c>
      <c r="AC696" t="str">
        <f>IF(ISBLANK(Table1[[#This Row],[ref_short]]),NA(),_xlfn.XLOOKUP(Table1[[#This Row],[new_ref]],Crossref!E:E,Crossref!AO:AO,Table1[[#This Row],[ref_short]]))</f>
        <v>Dankittipong et al., 2023</v>
      </c>
      <c r="AD696" t="b">
        <f>NOT(IFERROR(Table1[[#This Row],[ref_short]]=Table1[[#This Row],[new_ref_short]],FALSE))</f>
        <v>1</v>
      </c>
    </row>
    <row r="697" spans="1:30" x14ac:dyDescent="0.3">
      <c r="A697" t="s">
        <v>7</v>
      </c>
      <c r="C697" t="s">
        <v>219</v>
      </c>
      <c r="D697" t="s">
        <v>246</v>
      </c>
      <c r="G697" t="s">
        <v>256</v>
      </c>
      <c r="H697" t="s">
        <v>270</v>
      </c>
      <c r="I697" t="s">
        <v>317</v>
      </c>
      <c r="R697">
        <v>4.0000000000000002E-4</v>
      </c>
      <c r="S697">
        <v>2.0000000000000001E-4</v>
      </c>
      <c r="T697">
        <v>6.9999999999999999E-4</v>
      </c>
      <c r="U697" t="s">
        <v>617</v>
      </c>
      <c r="W697" t="s">
        <v>679</v>
      </c>
      <c r="X697" t="s">
        <v>820</v>
      </c>
      <c r="Y697">
        <v>2023</v>
      </c>
      <c r="Z697" t="s">
        <v>934</v>
      </c>
      <c r="AA697" t="s">
        <v>986</v>
      </c>
      <c r="AB697" t="str">
        <f>IF(ISBLANK(Table1[[#This Row],[ref]]),NA(),_xlfn.XLOOKUP(Table1[[#This Row],[ref]],Crossref!U:U,Crossref!E:E,_xlfn.XLOOKUP(Table1[[#This Row],[ref_short]],Crossref!AO:AO,Crossref!E:E)))</f>
        <v>10.1016/j.prevetmed.2023.105998</v>
      </c>
      <c r="AC697" t="str">
        <f>IF(ISBLANK(Table1[[#This Row],[ref_short]]),NA(),_xlfn.XLOOKUP(Table1[[#This Row],[new_ref]],Crossref!E:E,Crossref!AO:AO,Table1[[#This Row],[ref_short]]))</f>
        <v>Dankittipong et al., 2023</v>
      </c>
      <c r="AD697" t="b">
        <f>NOT(IFERROR(Table1[[#This Row],[ref_short]]=Table1[[#This Row],[new_ref_short]],FALSE))</f>
        <v>1</v>
      </c>
    </row>
    <row r="698" spans="1:30" x14ac:dyDescent="0.3">
      <c r="A698" t="s">
        <v>7</v>
      </c>
      <c r="C698" t="s">
        <v>219</v>
      </c>
      <c r="D698" t="s">
        <v>246</v>
      </c>
      <c r="G698" t="s">
        <v>256</v>
      </c>
      <c r="H698" t="s">
        <v>270</v>
      </c>
      <c r="I698" t="s">
        <v>318</v>
      </c>
      <c r="R698">
        <v>4.0000000000000002E-4</v>
      </c>
      <c r="S698">
        <v>2.0000000000000001E-4</v>
      </c>
      <c r="T698">
        <v>8.0000000000000004E-4</v>
      </c>
      <c r="U698" t="s">
        <v>617</v>
      </c>
      <c r="W698" t="s">
        <v>679</v>
      </c>
      <c r="X698" t="s">
        <v>820</v>
      </c>
      <c r="Y698">
        <v>2023</v>
      </c>
      <c r="Z698" t="s">
        <v>934</v>
      </c>
      <c r="AA698" t="s">
        <v>986</v>
      </c>
      <c r="AB698" t="str">
        <f>IF(ISBLANK(Table1[[#This Row],[ref]]),NA(),_xlfn.XLOOKUP(Table1[[#This Row],[ref]],Crossref!U:U,Crossref!E:E,_xlfn.XLOOKUP(Table1[[#This Row],[ref_short]],Crossref!AO:AO,Crossref!E:E)))</f>
        <v>10.1016/j.prevetmed.2023.105998</v>
      </c>
      <c r="AC698" t="str">
        <f>IF(ISBLANK(Table1[[#This Row],[ref_short]]),NA(),_xlfn.XLOOKUP(Table1[[#This Row],[new_ref]],Crossref!E:E,Crossref!AO:AO,Table1[[#This Row],[ref_short]]))</f>
        <v>Dankittipong et al., 2023</v>
      </c>
      <c r="AD698" t="b">
        <f>NOT(IFERROR(Table1[[#This Row],[ref_short]]=Table1[[#This Row],[new_ref_short]],FALSE))</f>
        <v>1</v>
      </c>
    </row>
    <row r="699" spans="1:30" x14ac:dyDescent="0.3">
      <c r="A699" t="s">
        <v>7</v>
      </c>
      <c r="C699" t="s">
        <v>219</v>
      </c>
      <c r="D699" t="s">
        <v>246</v>
      </c>
      <c r="G699" t="s">
        <v>256</v>
      </c>
      <c r="H699" t="s">
        <v>270</v>
      </c>
      <c r="I699" t="s">
        <v>319</v>
      </c>
      <c r="R699">
        <v>1E-3</v>
      </c>
      <c r="S699">
        <v>5.0000000000000001E-4</v>
      </c>
      <c r="T699">
        <v>2.5000000000000001E-3</v>
      </c>
      <c r="U699" t="s">
        <v>617</v>
      </c>
      <c r="W699" t="s">
        <v>679</v>
      </c>
      <c r="X699" t="s">
        <v>820</v>
      </c>
      <c r="Y699">
        <v>2023</v>
      </c>
      <c r="Z699" t="s">
        <v>934</v>
      </c>
      <c r="AA699" t="s">
        <v>986</v>
      </c>
      <c r="AB699" t="str">
        <f>IF(ISBLANK(Table1[[#This Row],[ref]]),NA(),_xlfn.XLOOKUP(Table1[[#This Row],[ref]],Crossref!U:U,Crossref!E:E,_xlfn.XLOOKUP(Table1[[#This Row],[ref_short]],Crossref!AO:AO,Crossref!E:E)))</f>
        <v>10.1016/j.prevetmed.2023.105998</v>
      </c>
      <c r="AC699" t="str">
        <f>IF(ISBLANK(Table1[[#This Row],[ref_short]]),NA(),_xlfn.XLOOKUP(Table1[[#This Row],[new_ref]],Crossref!E:E,Crossref!AO:AO,Table1[[#This Row],[ref_short]]))</f>
        <v>Dankittipong et al., 2023</v>
      </c>
      <c r="AD699" t="b">
        <f>NOT(IFERROR(Table1[[#This Row],[ref_short]]=Table1[[#This Row],[new_ref_short]],FALSE))</f>
        <v>1</v>
      </c>
    </row>
    <row r="700" spans="1:30" x14ac:dyDescent="0.3">
      <c r="A700" t="s">
        <v>7</v>
      </c>
      <c r="C700" t="s">
        <v>219</v>
      </c>
      <c r="D700" t="s">
        <v>246</v>
      </c>
      <c r="G700" t="s">
        <v>256</v>
      </c>
      <c r="H700" t="s">
        <v>270</v>
      </c>
      <c r="I700" t="s">
        <v>320</v>
      </c>
      <c r="R700">
        <v>8.0000000000000004E-4</v>
      </c>
      <c r="S700">
        <v>4.0000000000000002E-4</v>
      </c>
      <c r="T700">
        <v>2.2000000000000001E-3</v>
      </c>
      <c r="U700" t="s">
        <v>617</v>
      </c>
      <c r="W700" t="s">
        <v>679</v>
      </c>
      <c r="X700" t="s">
        <v>820</v>
      </c>
      <c r="Y700">
        <v>2023</v>
      </c>
      <c r="Z700" t="s">
        <v>934</v>
      </c>
      <c r="AA700" t="s">
        <v>986</v>
      </c>
      <c r="AB700" t="str">
        <f>IF(ISBLANK(Table1[[#This Row],[ref]]),NA(),_xlfn.XLOOKUP(Table1[[#This Row],[ref]],Crossref!U:U,Crossref!E:E,_xlfn.XLOOKUP(Table1[[#This Row],[ref_short]],Crossref!AO:AO,Crossref!E:E)))</f>
        <v>10.1016/j.prevetmed.2023.105998</v>
      </c>
      <c r="AC700" t="str">
        <f>IF(ISBLANK(Table1[[#This Row],[ref_short]]),NA(),_xlfn.XLOOKUP(Table1[[#This Row],[new_ref]],Crossref!E:E,Crossref!AO:AO,Table1[[#This Row],[ref_short]]))</f>
        <v>Dankittipong et al., 2023</v>
      </c>
      <c r="AD700" t="b">
        <f>NOT(IFERROR(Table1[[#This Row],[ref_short]]=Table1[[#This Row],[new_ref_short]],FALSE))</f>
        <v>1</v>
      </c>
    </row>
    <row r="701" spans="1:30" x14ac:dyDescent="0.3">
      <c r="A701" t="s">
        <v>9</v>
      </c>
      <c r="B701" t="s">
        <v>35</v>
      </c>
      <c r="C701" t="s">
        <v>219</v>
      </c>
      <c r="G701" t="s">
        <v>256</v>
      </c>
      <c r="H701" t="s">
        <v>270</v>
      </c>
      <c r="I701" t="s">
        <v>320</v>
      </c>
      <c r="J701" t="s">
        <v>366</v>
      </c>
      <c r="K701" t="s">
        <v>384</v>
      </c>
      <c r="L701" t="s">
        <v>410</v>
      </c>
      <c r="R701">
        <v>0.04</v>
      </c>
      <c r="U701" t="s">
        <v>617</v>
      </c>
      <c r="W701" t="s">
        <v>679</v>
      </c>
      <c r="X701" t="s">
        <v>820</v>
      </c>
      <c r="Y701">
        <v>2023</v>
      </c>
      <c r="Z701" t="s">
        <v>934</v>
      </c>
      <c r="AA701" t="s">
        <v>986</v>
      </c>
      <c r="AB701" t="str">
        <f>IF(ISBLANK(Table1[[#This Row],[ref]]),NA(),_xlfn.XLOOKUP(Table1[[#This Row],[ref]],Crossref!U:U,Crossref!E:E,_xlfn.XLOOKUP(Table1[[#This Row],[ref_short]],Crossref!AO:AO,Crossref!E:E)))</f>
        <v>10.1016/j.prevetmed.2023.105998</v>
      </c>
      <c r="AC701" t="str">
        <f>IF(ISBLANK(Table1[[#This Row],[ref_short]]),NA(),_xlfn.XLOOKUP(Table1[[#This Row],[new_ref]],Crossref!E:E,Crossref!AO:AO,Table1[[#This Row],[ref_short]]))</f>
        <v>Dankittipong et al., 2023</v>
      </c>
      <c r="AD701" t="b">
        <f>NOT(IFERROR(Table1[[#This Row],[ref_short]]=Table1[[#This Row],[new_ref_short]],FALSE))</f>
        <v>1</v>
      </c>
    </row>
    <row r="702" spans="1:30" x14ac:dyDescent="0.3">
      <c r="A702" t="s">
        <v>9</v>
      </c>
      <c r="B702" t="s">
        <v>98</v>
      </c>
      <c r="G702" t="s">
        <v>256</v>
      </c>
      <c r="I702" t="s">
        <v>321</v>
      </c>
      <c r="J702" t="s">
        <v>366</v>
      </c>
      <c r="K702" t="s">
        <v>384</v>
      </c>
      <c r="L702" t="s">
        <v>410</v>
      </c>
      <c r="N702" t="s">
        <v>377</v>
      </c>
      <c r="R702">
        <v>0.05</v>
      </c>
      <c r="W702" t="s">
        <v>680</v>
      </c>
      <c r="X702" t="s">
        <v>821</v>
      </c>
      <c r="Y702">
        <v>2020</v>
      </c>
      <c r="Z702" t="s">
        <v>935</v>
      </c>
      <c r="AA702" t="s">
        <v>986</v>
      </c>
      <c r="AB702" t="str">
        <f>IF(ISBLANK(Table1[[#This Row],[ref]]),NA(),_xlfn.XLOOKUP(Table1[[#This Row],[ref]],Crossref!U:U,Crossref!E:E,_xlfn.XLOOKUP(Table1[[#This Row],[ref_short]],Crossref!AO:AO,Crossref!E:E)))</f>
        <v>10.3389/fmicb.2020.566619</v>
      </c>
      <c r="AC702" t="str">
        <f>IF(ISBLANK(Table1[[#This Row],[ref_short]]),NA(),_xlfn.XLOOKUP(Table1[[#This Row],[new_ref]],Crossref!E:E,Crossref!AO:AO,Table1[[#This Row],[ref_short]]))</f>
        <v>Dame-Korevaar et al., 2020</v>
      </c>
      <c r="AD702" t="b">
        <f>NOT(IFERROR(Table1[[#This Row],[ref_short]]=Table1[[#This Row],[new_ref_short]],FALSE))</f>
        <v>0</v>
      </c>
    </row>
    <row r="703" spans="1:30" x14ac:dyDescent="0.3">
      <c r="A703" t="s">
        <v>9</v>
      </c>
      <c r="B703" t="s">
        <v>98</v>
      </c>
      <c r="G703" t="s">
        <v>256</v>
      </c>
      <c r="I703" t="s">
        <v>321</v>
      </c>
      <c r="J703" t="s">
        <v>366</v>
      </c>
      <c r="K703" t="s">
        <v>384</v>
      </c>
      <c r="L703" t="s">
        <v>410</v>
      </c>
      <c r="N703" t="s">
        <v>483</v>
      </c>
      <c r="R703">
        <v>0.02</v>
      </c>
      <c r="W703" t="s">
        <v>680</v>
      </c>
      <c r="X703" t="s">
        <v>821</v>
      </c>
      <c r="Y703">
        <v>2020</v>
      </c>
      <c r="Z703" t="s">
        <v>935</v>
      </c>
      <c r="AA703" t="s">
        <v>986</v>
      </c>
      <c r="AB703" t="str">
        <f>IF(ISBLANK(Table1[[#This Row],[ref]]),NA(),_xlfn.XLOOKUP(Table1[[#This Row],[ref]],Crossref!U:U,Crossref!E:E,_xlfn.XLOOKUP(Table1[[#This Row],[ref_short]],Crossref!AO:AO,Crossref!E:E)))</f>
        <v>10.3389/fmicb.2020.566619</v>
      </c>
      <c r="AC703" t="str">
        <f>IF(ISBLANK(Table1[[#This Row],[ref_short]]),NA(),_xlfn.XLOOKUP(Table1[[#This Row],[new_ref]],Crossref!E:E,Crossref!AO:AO,Table1[[#This Row],[ref_short]]))</f>
        <v>Dame-Korevaar et al., 2020</v>
      </c>
      <c r="AD703" t="b">
        <f>NOT(IFERROR(Table1[[#This Row],[ref_short]]=Table1[[#This Row],[new_ref_short]],FALSE))</f>
        <v>0</v>
      </c>
    </row>
    <row r="704" spans="1:30" x14ac:dyDescent="0.3">
      <c r="A704" t="s">
        <v>7</v>
      </c>
      <c r="B704" t="s">
        <v>99</v>
      </c>
      <c r="C704" t="s">
        <v>220</v>
      </c>
      <c r="G704" t="s">
        <v>256</v>
      </c>
      <c r="H704" t="s">
        <v>270</v>
      </c>
      <c r="I704" t="s">
        <v>310</v>
      </c>
      <c r="J704" t="s">
        <v>366</v>
      </c>
      <c r="K704" t="s">
        <v>384</v>
      </c>
      <c r="L704" t="s">
        <v>410</v>
      </c>
      <c r="M704" t="s">
        <v>424</v>
      </c>
      <c r="O704" t="s">
        <v>609</v>
      </c>
      <c r="R704">
        <v>3.28E-4</v>
      </c>
      <c r="S704">
        <v>2.41E-4</v>
      </c>
      <c r="T704">
        <v>4.3199999999999998E-4</v>
      </c>
      <c r="W704" t="s">
        <v>681</v>
      </c>
      <c r="X704" t="s">
        <v>821</v>
      </c>
      <c r="Y704">
        <v>2020</v>
      </c>
      <c r="Z704" t="s">
        <v>936</v>
      </c>
      <c r="AA704" t="s">
        <v>986</v>
      </c>
      <c r="AB704" t="str">
        <f>IF(ISBLANK(Table1[[#This Row],[ref]]),NA(),_xlfn.XLOOKUP(Table1[[#This Row],[ref]],Crossref!U:U,Crossref!E:E,_xlfn.XLOOKUP(Table1[[#This Row],[ref_short]],Crossref!AO:AO,Crossref!E:E)))</f>
        <v>10.3389/fmicb.2020.566619</v>
      </c>
      <c r="AC704" t="str">
        <f>IF(ISBLANK(Table1[[#This Row],[ref_short]]),NA(),_xlfn.XLOOKUP(Table1[[#This Row],[new_ref]],Crossref!E:E,Crossref!AO:AO,Table1[[#This Row],[ref_short]]))</f>
        <v>Dame-Korevaar et al., 2020</v>
      </c>
      <c r="AD704" t="b">
        <f>NOT(IFERROR(Table1[[#This Row],[ref_short]]=Table1[[#This Row],[new_ref_short]],FALSE))</f>
        <v>0</v>
      </c>
    </row>
    <row r="705" spans="1:30" x14ac:dyDescent="0.3">
      <c r="A705" t="s">
        <v>7</v>
      </c>
      <c r="B705" t="s">
        <v>100</v>
      </c>
      <c r="C705" t="s">
        <v>220</v>
      </c>
      <c r="G705" t="s">
        <v>256</v>
      </c>
      <c r="H705" t="s">
        <v>270</v>
      </c>
      <c r="I705" t="s">
        <v>310</v>
      </c>
      <c r="J705" t="s">
        <v>366</v>
      </c>
      <c r="K705" t="s">
        <v>384</v>
      </c>
      <c r="L705" t="s">
        <v>410</v>
      </c>
      <c r="M705" t="s">
        <v>424</v>
      </c>
      <c r="O705" t="s">
        <v>609</v>
      </c>
      <c r="R705">
        <v>6.1199999999999997E-2</v>
      </c>
      <c r="S705">
        <v>4.7800000000000002E-2</v>
      </c>
      <c r="T705">
        <v>7.6399999999999996E-2</v>
      </c>
      <c r="W705" t="s">
        <v>681</v>
      </c>
      <c r="X705" t="s">
        <v>821</v>
      </c>
      <c r="Y705">
        <v>2020</v>
      </c>
      <c r="Z705" t="s">
        <v>936</v>
      </c>
      <c r="AA705" t="s">
        <v>986</v>
      </c>
      <c r="AB705" t="str">
        <f>IF(ISBLANK(Table1[[#This Row],[ref]]),NA(),_xlfn.XLOOKUP(Table1[[#This Row],[ref]],Crossref!U:U,Crossref!E:E,_xlfn.XLOOKUP(Table1[[#This Row],[ref_short]],Crossref!AO:AO,Crossref!E:E)))</f>
        <v>10.3389/fmicb.2020.566619</v>
      </c>
      <c r="AC705" t="str">
        <f>IF(ISBLANK(Table1[[#This Row],[ref_short]]),NA(),_xlfn.XLOOKUP(Table1[[#This Row],[new_ref]],Crossref!E:E,Crossref!AO:AO,Table1[[#This Row],[ref_short]]))</f>
        <v>Dame-Korevaar et al., 2020</v>
      </c>
      <c r="AD705" t="b">
        <f>NOT(IFERROR(Table1[[#This Row],[ref_short]]=Table1[[#This Row],[new_ref_short]],FALSE))</f>
        <v>0</v>
      </c>
    </row>
    <row r="706" spans="1:30" x14ac:dyDescent="0.3">
      <c r="A706" t="s">
        <v>7</v>
      </c>
      <c r="B706" t="s">
        <v>100</v>
      </c>
      <c r="G706" t="s">
        <v>256</v>
      </c>
      <c r="H706" t="s">
        <v>270</v>
      </c>
      <c r="I706" t="s">
        <v>310</v>
      </c>
      <c r="J706" t="s">
        <v>366</v>
      </c>
      <c r="K706" t="s">
        <v>384</v>
      </c>
      <c r="L706" t="s">
        <v>410</v>
      </c>
      <c r="M706" t="s">
        <v>424</v>
      </c>
      <c r="O706" t="s">
        <v>609</v>
      </c>
      <c r="R706">
        <v>1.31</v>
      </c>
      <c r="S706">
        <v>1.07</v>
      </c>
      <c r="T706">
        <v>1.59</v>
      </c>
      <c r="W706" t="s">
        <v>681</v>
      </c>
      <c r="X706" t="s">
        <v>821</v>
      </c>
      <c r="Y706">
        <v>2020</v>
      </c>
      <c r="Z706" t="s">
        <v>936</v>
      </c>
      <c r="AA706" t="s">
        <v>986</v>
      </c>
      <c r="AB706" t="str">
        <f>IF(ISBLANK(Table1[[#This Row],[ref]]),NA(),_xlfn.XLOOKUP(Table1[[#This Row],[ref]],Crossref!U:U,Crossref!E:E,_xlfn.XLOOKUP(Table1[[#This Row],[ref_short]],Crossref!AO:AO,Crossref!E:E)))</f>
        <v>10.3389/fmicb.2020.566619</v>
      </c>
      <c r="AC706" t="str">
        <f>IF(ISBLANK(Table1[[#This Row],[ref_short]]),NA(),_xlfn.XLOOKUP(Table1[[#This Row],[new_ref]],Crossref!E:E,Crossref!AO:AO,Table1[[#This Row],[ref_short]]))</f>
        <v>Dame-Korevaar et al., 2020</v>
      </c>
      <c r="AD706" t="b">
        <f>NOT(IFERROR(Table1[[#This Row],[ref_short]]=Table1[[#This Row],[new_ref_short]],FALSE))</f>
        <v>0</v>
      </c>
    </row>
    <row r="707" spans="1:30" x14ac:dyDescent="0.3">
      <c r="A707" t="s">
        <v>7</v>
      </c>
      <c r="B707" t="s">
        <v>99</v>
      </c>
      <c r="G707" t="s">
        <v>256</v>
      </c>
      <c r="H707" t="s">
        <v>270</v>
      </c>
      <c r="I707" t="s">
        <v>310</v>
      </c>
      <c r="J707" t="s">
        <v>366</v>
      </c>
      <c r="K707" t="s">
        <v>384</v>
      </c>
      <c r="L707" t="s">
        <v>410</v>
      </c>
      <c r="M707" t="s">
        <v>424</v>
      </c>
      <c r="O707" t="s">
        <v>609</v>
      </c>
      <c r="R707">
        <v>0.03</v>
      </c>
      <c r="S707">
        <v>0.02</v>
      </c>
      <c r="T707">
        <v>0.04</v>
      </c>
      <c r="W707" t="s">
        <v>681</v>
      </c>
      <c r="X707" t="s">
        <v>821</v>
      </c>
      <c r="Y707">
        <v>2020</v>
      </c>
      <c r="Z707" t="s">
        <v>936</v>
      </c>
      <c r="AA707" t="s">
        <v>986</v>
      </c>
      <c r="AB707" t="str">
        <f>IF(ISBLANK(Table1[[#This Row],[ref]]),NA(),_xlfn.XLOOKUP(Table1[[#This Row],[ref]],Crossref!U:U,Crossref!E:E,_xlfn.XLOOKUP(Table1[[#This Row],[ref_short]],Crossref!AO:AO,Crossref!E:E)))</f>
        <v>10.3389/fmicb.2020.566619</v>
      </c>
      <c r="AC707" t="str">
        <f>IF(ISBLANK(Table1[[#This Row],[ref_short]]),NA(),_xlfn.XLOOKUP(Table1[[#This Row],[new_ref]],Crossref!E:E,Crossref!AO:AO,Table1[[#This Row],[ref_short]]))</f>
        <v>Dame-Korevaar et al., 2020</v>
      </c>
      <c r="AD707" t="b">
        <f>NOT(IFERROR(Table1[[#This Row],[ref_short]]=Table1[[#This Row],[new_ref_short]],FALSE))</f>
        <v>0</v>
      </c>
    </row>
    <row r="708" spans="1:30" x14ac:dyDescent="0.3">
      <c r="A708" t="s">
        <v>8</v>
      </c>
      <c r="G708" t="s">
        <v>256</v>
      </c>
      <c r="H708" t="s">
        <v>271</v>
      </c>
      <c r="J708" t="s">
        <v>368</v>
      </c>
      <c r="N708" t="s">
        <v>484</v>
      </c>
      <c r="R708">
        <v>1.65</v>
      </c>
      <c r="S708">
        <v>0.5</v>
      </c>
      <c r="T708">
        <v>4.5</v>
      </c>
      <c r="W708" t="s">
        <v>682</v>
      </c>
      <c r="X708" t="s">
        <v>822</v>
      </c>
      <c r="Y708">
        <v>2022</v>
      </c>
      <c r="Z708" t="s">
        <v>4028</v>
      </c>
      <c r="AA708" t="s">
        <v>986</v>
      </c>
      <c r="AB708" t="str">
        <f>IF(ISBLANK(Table1[[#This Row],[ref]]),NA(),_xlfn.XLOOKUP(Table1[[#This Row],[ref]],Crossref!U:U,Crossref!E:E,_xlfn.XLOOKUP(Table1[[#This Row],[ref_short]],Crossref!AO:AO,Crossref!E:E)))</f>
        <v>10.1128/mbio.00381-20</v>
      </c>
      <c r="AC708" t="str">
        <f>IF(ISBLANK(Table1[[#This Row],[ref_short]]),NA(),_xlfn.XLOOKUP(Table1[[#This Row],[new_ref]],Crossref!E:E,Crossref!AO:AO,Table1[[#This Row],[ref_short]]))</f>
        <v>Colenutt et al., 2020</v>
      </c>
      <c r="AD708" t="b">
        <f>NOT(IFERROR(Table1[[#This Row],[ref_short]]=Table1[[#This Row],[new_ref_short]],FALSE))</f>
        <v>1</v>
      </c>
    </row>
    <row r="709" spans="1:30" x14ac:dyDescent="0.3">
      <c r="A709" t="s">
        <v>7</v>
      </c>
      <c r="G709" t="s">
        <v>256</v>
      </c>
      <c r="H709" t="s">
        <v>271</v>
      </c>
      <c r="J709" t="s">
        <v>368</v>
      </c>
      <c r="N709" t="s">
        <v>484</v>
      </c>
      <c r="R709">
        <v>2.7E-2</v>
      </c>
      <c r="S709">
        <v>1.0999999999999999E-2</v>
      </c>
      <c r="T709">
        <v>5.7000000000000002E-2</v>
      </c>
      <c r="W709" t="s">
        <v>682</v>
      </c>
      <c r="X709" t="s">
        <v>822</v>
      </c>
      <c r="Y709">
        <v>2022</v>
      </c>
      <c r="Z709" t="s">
        <v>4028</v>
      </c>
      <c r="AA709" t="s">
        <v>986</v>
      </c>
      <c r="AB709" t="str">
        <f>IF(ISBLANK(Table1[[#This Row],[ref]]),NA(),_xlfn.XLOOKUP(Table1[[#This Row],[ref]],Crossref!U:U,Crossref!E:E,_xlfn.XLOOKUP(Table1[[#This Row],[ref_short]],Crossref!AO:AO,Crossref!E:E)))</f>
        <v>10.1128/mbio.00381-20</v>
      </c>
      <c r="AC709" t="str">
        <f>IF(ISBLANK(Table1[[#This Row],[ref_short]]),NA(),_xlfn.XLOOKUP(Table1[[#This Row],[new_ref]],Crossref!E:E,Crossref!AO:AO,Table1[[#This Row],[ref_short]]))</f>
        <v>Colenutt et al., 2020</v>
      </c>
      <c r="AD709" t="b">
        <f>NOT(IFERROR(Table1[[#This Row],[ref_short]]=Table1[[#This Row],[new_ref_short]],FALSE))</f>
        <v>1</v>
      </c>
    </row>
    <row r="710" spans="1:30" x14ac:dyDescent="0.3">
      <c r="A710" t="s">
        <v>8</v>
      </c>
      <c r="D710" t="s">
        <v>241</v>
      </c>
      <c r="G710" t="s">
        <v>256</v>
      </c>
      <c r="H710" t="s">
        <v>271</v>
      </c>
      <c r="I710" t="s">
        <v>322</v>
      </c>
      <c r="J710" t="s">
        <v>368</v>
      </c>
      <c r="K710" t="s">
        <v>382</v>
      </c>
      <c r="M710" t="s">
        <v>425</v>
      </c>
      <c r="N710" t="s">
        <v>485</v>
      </c>
      <c r="R710">
        <v>3.7</v>
      </c>
      <c r="S710">
        <v>1.3</v>
      </c>
      <c r="T710">
        <v>10</v>
      </c>
      <c r="W710" t="s">
        <v>683</v>
      </c>
      <c r="X710" t="s">
        <v>823</v>
      </c>
      <c r="Y710">
        <v>2015</v>
      </c>
      <c r="Z710" t="s">
        <v>938</v>
      </c>
      <c r="AA710" t="s">
        <v>986</v>
      </c>
      <c r="AB710" t="str">
        <f>IF(ISBLANK(Table1[[#This Row],[ref]]),NA(),_xlfn.XLOOKUP(Table1[[#This Row],[ref]],Crossref!U:U,Crossref!E:E,_xlfn.XLOOKUP(Table1[[#This Row],[ref_short]],Crossref!AO:AO,Crossref!E:E)))</f>
        <v>10.1186/s13567-015-0156-5</v>
      </c>
      <c r="AC710" t="str">
        <f>IF(ISBLANK(Table1[[#This Row],[ref_short]]),NA(),_xlfn.XLOOKUP(Table1[[#This Row],[new_ref]],Crossref!E:E,Crossref!AO:AO,Table1[[#This Row],[ref_short]]))</f>
        <v>Bravo de Rueda et al., 2015</v>
      </c>
      <c r="AD710" t="b">
        <f>NOT(IFERROR(Table1[[#This Row],[ref_short]]=Table1[[#This Row],[new_ref_short]],FALSE))</f>
        <v>0</v>
      </c>
    </row>
    <row r="711" spans="1:30" x14ac:dyDescent="0.3">
      <c r="A711" t="s">
        <v>7</v>
      </c>
      <c r="D711" t="s">
        <v>241</v>
      </c>
      <c r="G711" t="s">
        <v>256</v>
      </c>
      <c r="H711" t="s">
        <v>271</v>
      </c>
      <c r="I711" t="s">
        <v>322</v>
      </c>
      <c r="J711" t="s">
        <v>368</v>
      </c>
      <c r="K711" t="s">
        <v>382</v>
      </c>
      <c r="M711" t="s">
        <v>425</v>
      </c>
      <c r="N711" t="s">
        <v>485</v>
      </c>
      <c r="R711">
        <v>0.67</v>
      </c>
      <c r="S711">
        <v>0.26</v>
      </c>
      <c r="T711">
        <v>1.8</v>
      </c>
      <c r="W711" t="s">
        <v>683</v>
      </c>
      <c r="X711" t="s">
        <v>823</v>
      </c>
      <c r="Y711">
        <v>2015</v>
      </c>
      <c r="Z711" t="s">
        <v>938</v>
      </c>
      <c r="AA711" t="s">
        <v>986</v>
      </c>
      <c r="AB711" t="str">
        <f>IF(ISBLANK(Table1[[#This Row],[ref]]),NA(),_xlfn.XLOOKUP(Table1[[#This Row],[ref]],Crossref!U:U,Crossref!E:E,_xlfn.XLOOKUP(Table1[[#This Row],[ref_short]],Crossref!AO:AO,Crossref!E:E)))</f>
        <v>10.1186/s13567-015-0156-5</v>
      </c>
      <c r="AC711" t="str">
        <f>IF(ISBLANK(Table1[[#This Row],[ref_short]]),NA(),_xlfn.XLOOKUP(Table1[[#This Row],[new_ref]],Crossref!E:E,Crossref!AO:AO,Table1[[#This Row],[ref_short]]))</f>
        <v>Bravo de Rueda et al., 2015</v>
      </c>
      <c r="AD711" t="b">
        <f>NOT(IFERROR(Table1[[#This Row],[ref_short]]=Table1[[#This Row],[new_ref_short]],FALSE))</f>
        <v>0</v>
      </c>
    </row>
    <row r="712" spans="1:30" x14ac:dyDescent="0.3">
      <c r="A712" t="s">
        <v>8</v>
      </c>
      <c r="D712" t="s">
        <v>2686</v>
      </c>
      <c r="G712" t="s">
        <v>256</v>
      </c>
      <c r="H712" t="s">
        <v>271</v>
      </c>
      <c r="I712" t="s">
        <v>322</v>
      </c>
      <c r="J712" t="s">
        <v>368</v>
      </c>
      <c r="K712" t="s">
        <v>382</v>
      </c>
      <c r="M712" t="s">
        <v>425</v>
      </c>
      <c r="N712" t="s">
        <v>485</v>
      </c>
      <c r="R712">
        <v>14</v>
      </c>
      <c r="S712">
        <v>1.3</v>
      </c>
      <c r="T712" t="e">
        <v>#DIV/0!</v>
      </c>
      <c r="W712" t="s">
        <v>683</v>
      </c>
      <c r="X712" t="s">
        <v>823</v>
      </c>
      <c r="Y712">
        <v>2015</v>
      </c>
      <c r="Z712" t="s">
        <v>938</v>
      </c>
      <c r="AA712" t="s">
        <v>986</v>
      </c>
      <c r="AB712" t="str">
        <f>IF(ISBLANK(Table1[[#This Row],[ref]]),NA(),_xlfn.XLOOKUP(Table1[[#This Row],[ref]],Crossref!U:U,Crossref!E:E,_xlfn.XLOOKUP(Table1[[#This Row],[ref_short]],Crossref!AO:AO,Crossref!E:E)))</f>
        <v>10.1186/s13567-015-0156-5</v>
      </c>
      <c r="AC712" t="str">
        <f>IF(ISBLANK(Table1[[#This Row],[ref_short]]),NA(),_xlfn.XLOOKUP(Table1[[#This Row],[new_ref]],Crossref!E:E,Crossref!AO:AO,Table1[[#This Row],[ref_short]]))</f>
        <v>Bravo de Rueda et al., 2015</v>
      </c>
      <c r="AD712" t="b">
        <f>NOT(IFERROR(Table1[[#This Row],[ref_short]]=Table1[[#This Row],[new_ref_short]],FALSE))</f>
        <v>0</v>
      </c>
    </row>
    <row r="713" spans="1:30" x14ac:dyDescent="0.3">
      <c r="A713" t="s">
        <v>8</v>
      </c>
      <c r="B713" t="s">
        <v>101</v>
      </c>
      <c r="D713" t="s">
        <v>241</v>
      </c>
      <c r="G713" t="s">
        <v>256</v>
      </c>
      <c r="H713" t="s">
        <v>271</v>
      </c>
      <c r="I713" t="s">
        <v>322</v>
      </c>
      <c r="J713" t="s">
        <v>368</v>
      </c>
      <c r="K713" t="s">
        <v>382</v>
      </c>
      <c r="M713" t="s">
        <v>425</v>
      </c>
      <c r="N713" t="s">
        <v>485</v>
      </c>
      <c r="R713">
        <v>4.4000000000000004</v>
      </c>
      <c r="S713">
        <v>1.5</v>
      </c>
      <c r="T713">
        <v>7.4</v>
      </c>
      <c r="W713" t="s">
        <v>683</v>
      </c>
      <c r="X713" t="s">
        <v>823</v>
      </c>
      <c r="Y713">
        <v>2015</v>
      </c>
      <c r="Z713" t="s">
        <v>938</v>
      </c>
      <c r="AA713" t="s">
        <v>986</v>
      </c>
      <c r="AB713" t="str">
        <f>IF(ISBLANK(Table1[[#This Row],[ref]]),NA(),_xlfn.XLOOKUP(Table1[[#This Row],[ref]],Crossref!U:U,Crossref!E:E,_xlfn.XLOOKUP(Table1[[#This Row],[ref_short]],Crossref!AO:AO,Crossref!E:E)))</f>
        <v>10.1186/s13567-015-0156-5</v>
      </c>
      <c r="AC713" t="str">
        <f>IF(ISBLANK(Table1[[#This Row],[ref_short]]),NA(),_xlfn.XLOOKUP(Table1[[#This Row],[new_ref]],Crossref!E:E,Crossref!AO:AO,Table1[[#This Row],[ref_short]]))</f>
        <v>Bravo de Rueda et al., 2015</v>
      </c>
      <c r="AD713" t="b">
        <f>NOT(IFERROR(Table1[[#This Row],[ref_short]]=Table1[[#This Row],[new_ref_short]],FALSE))</f>
        <v>0</v>
      </c>
    </row>
    <row r="714" spans="1:30" x14ac:dyDescent="0.3">
      <c r="A714" t="s">
        <v>8</v>
      </c>
      <c r="B714" t="s">
        <v>102</v>
      </c>
      <c r="D714" t="s">
        <v>241</v>
      </c>
      <c r="G714" t="s">
        <v>256</v>
      </c>
      <c r="H714" t="s">
        <v>271</v>
      </c>
      <c r="I714" t="s">
        <v>322</v>
      </c>
      <c r="J714" t="s">
        <v>368</v>
      </c>
      <c r="K714" t="s">
        <v>382</v>
      </c>
      <c r="M714" t="s">
        <v>425</v>
      </c>
      <c r="N714" t="s">
        <v>485</v>
      </c>
      <c r="R714">
        <v>1.9</v>
      </c>
      <c r="S714">
        <v>1.0069999999999999</v>
      </c>
      <c r="T714">
        <v>3.8</v>
      </c>
      <c r="W714" t="s">
        <v>683</v>
      </c>
      <c r="X714" t="s">
        <v>823</v>
      </c>
      <c r="Y714">
        <v>2015</v>
      </c>
      <c r="Z714" t="s">
        <v>938</v>
      </c>
      <c r="AA714" t="s">
        <v>986</v>
      </c>
      <c r="AB714" t="str">
        <f>IF(ISBLANK(Table1[[#This Row],[ref]]),NA(),_xlfn.XLOOKUP(Table1[[#This Row],[ref]],Crossref!U:U,Crossref!E:E,_xlfn.XLOOKUP(Table1[[#This Row],[ref_short]],Crossref!AO:AO,Crossref!E:E)))</f>
        <v>10.1186/s13567-015-0156-5</v>
      </c>
      <c r="AC714" t="str">
        <f>IF(ISBLANK(Table1[[#This Row],[ref_short]]),NA(),_xlfn.XLOOKUP(Table1[[#This Row],[new_ref]],Crossref!E:E,Crossref!AO:AO,Table1[[#This Row],[ref_short]]))</f>
        <v>Bravo de Rueda et al., 2015</v>
      </c>
      <c r="AD714" t="b">
        <f>NOT(IFERROR(Table1[[#This Row],[ref_short]]=Table1[[#This Row],[new_ref_short]],FALSE))</f>
        <v>0</v>
      </c>
    </row>
    <row r="715" spans="1:30" x14ac:dyDescent="0.3">
      <c r="A715" t="s">
        <v>8</v>
      </c>
      <c r="B715" t="s">
        <v>103</v>
      </c>
      <c r="D715" t="s">
        <v>241</v>
      </c>
      <c r="G715" t="s">
        <v>256</v>
      </c>
      <c r="H715" t="s">
        <v>271</v>
      </c>
      <c r="I715" t="s">
        <v>322</v>
      </c>
      <c r="J715" t="s">
        <v>368</v>
      </c>
      <c r="K715" t="s">
        <v>382</v>
      </c>
      <c r="M715" t="s">
        <v>425</v>
      </c>
      <c r="N715" t="s">
        <v>485</v>
      </c>
      <c r="R715">
        <v>2.5</v>
      </c>
      <c r="S715">
        <v>1.3</v>
      </c>
      <c r="T715">
        <v>5</v>
      </c>
      <c r="W715" t="s">
        <v>683</v>
      </c>
      <c r="X715" t="s">
        <v>823</v>
      </c>
      <c r="Y715">
        <v>2015</v>
      </c>
      <c r="Z715" t="s">
        <v>938</v>
      </c>
      <c r="AA715" t="s">
        <v>986</v>
      </c>
      <c r="AB715" t="str">
        <f>IF(ISBLANK(Table1[[#This Row],[ref]]),NA(),_xlfn.XLOOKUP(Table1[[#This Row],[ref]],Crossref!U:U,Crossref!E:E,_xlfn.XLOOKUP(Table1[[#This Row],[ref_short]],Crossref!AO:AO,Crossref!E:E)))</f>
        <v>10.1186/s13567-015-0156-5</v>
      </c>
      <c r="AC715" t="str">
        <f>IF(ISBLANK(Table1[[#This Row],[ref_short]]),NA(),_xlfn.XLOOKUP(Table1[[#This Row],[new_ref]],Crossref!E:E,Crossref!AO:AO,Table1[[#This Row],[ref_short]]))</f>
        <v>Bravo de Rueda et al., 2015</v>
      </c>
      <c r="AD715" t="b">
        <f>NOT(IFERROR(Table1[[#This Row],[ref_short]]=Table1[[#This Row],[new_ref_short]],FALSE))</f>
        <v>0</v>
      </c>
    </row>
    <row r="716" spans="1:30" x14ac:dyDescent="0.3">
      <c r="A716" t="s">
        <v>7</v>
      </c>
      <c r="B716" t="s">
        <v>104</v>
      </c>
      <c r="D716" t="s">
        <v>241</v>
      </c>
      <c r="G716" t="s">
        <v>256</v>
      </c>
      <c r="H716" t="s">
        <v>271</v>
      </c>
      <c r="I716" t="s">
        <v>322</v>
      </c>
      <c r="J716" t="s">
        <v>368</v>
      </c>
      <c r="K716" t="s">
        <v>382</v>
      </c>
      <c r="M716" t="s">
        <v>425</v>
      </c>
      <c r="N716" t="s">
        <v>485</v>
      </c>
      <c r="R716">
        <v>0.45</v>
      </c>
      <c r="S716">
        <v>0.24</v>
      </c>
      <c r="T716">
        <v>0.85</v>
      </c>
      <c r="W716" t="s">
        <v>683</v>
      </c>
      <c r="X716" t="s">
        <v>823</v>
      </c>
      <c r="Y716">
        <v>2015</v>
      </c>
      <c r="Z716" t="s">
        <v>938</v>
      </c>
      <c r="AA716" t="s">
        <v>986</v>
      </c>
      <c r="AB716" t="str">
        <f>IF(ISBLANK(Table1[[#This Row],[ref]]),NA(),_xlfn.XLOOKUP(Table1[[#This Row],[ref]],Crossref!U:U,Crossref!E:E,_xlfn.XLOOKUP(Table1[[#This Row],[ref_short]],Crossref!AO:AO,Crossref!E:E)))</f>
        <v>10.1186/s13567-015-0156-5</v>
      </c>
      <c r="AC716" t="str">
        <f>IF(ISBLANK(Table1[[#This Row],[ref_short]]),NA(),_xlfn.XLOOKUP(Table1[[#This Row],[new_ref]],Crossref!E:E,Crossref!AO:AO,Table1[[#This Row],[ref_short]]))</f>
        <v>Bravo de Rueda et al., 2015</v>
      </c>
      <c r="AD716" t="b">
        <f>NOT(IFERROR(Table1[[#This Row],[ref_short]]=Table1[[#This Row],[new_ref_short]],FALSE))</f>
        <v>0</v>
      </c>
    </row>
    <row r="717" spans="1:30" x14ac:dyDescent="0.3">
      <c r="A717" t="s">
        <v>7</v>
      </c>
      <c r="B717" t="s">
        <v>105</v>
      </c>
      <c r="D717" t="s">
        <v>241</v>
      </c>
      <c r="G717" t="s">
        <v>256</v>
      </c>
      <c r="H717" t="s">
        <v>271</v>
      </c>
      <c r="I717" t="s">
        <v>322</v>
      </c>
      <c r="J717" t="s">
        <v>368</v>
      </c>
      <c r="K717" t="s">
        <v>382</v>
      </c>
      <c r="M717" t="s">
        <v>425</v>
      </c>
      <c r="N717" t="s">
        <v>485</v>
      </c>
      <c r="R717">
        <v>1.4</v>
      </c>
      <c r="S717">
        <v>0.14000000000000001</v>
      </c>
      <c r="T717">
        <v>14</v>
      </c>
      <c r="W717" t="s">
        <v>683</v>
      </c>
      <c r="X717" t="s">
        <v>823</v>
      </c>
      <c r="Y717">
        <v>2015</v>
      </c>
      <c r="Z717" t="s">
        <v>938</v>
      </c>
      <c r="AA717" t="s">
        <v>986</v>
      </c>
      <c r="AB717" t="str">
        <f>IF(ISBLANK(Table1[[#This Row],[ref]]),NA(),_xlfn.XLOOKUP(Table1[[#This Row],[ref]],Crossref!U:U,Crossref!E:E,_xlfn.XLOOKUP(Table1[[#This Row],[ref_short]],Crossref!AO:AO,Crossref!E:E)))</f>
        <v>10.1186/s13567-015-0156-5</v>
      </c>
      <c r="AC717" t="str">
        <f>IF(ISBLANK(Table1[[#This Row],[ref_short]]),NA(),_xlfn.XLOOKUP(Table1[[#This Row],[new_ref]],Crossref!E:E,Crossref!AO:AO,Table1[[#This Row],[ref_short]]))</f>
        <v>Bravo de Rueda et al., 2015</v>
      </c>
      <c r="AD717" t="b">
        <f>NOT(IFERROR(Table1[[#This Row],[ref_short]]=Table1[[#This Row],[new_ref_short]],FALSE))</f>
        <v>0</v>
      </c>
    </row>
    <row r="718" spans="1:30" x14ac:dyDescent="0.3">
      <c r="A718" t="s">
        <v>12</v>
      </c>
      <c r="D718" t="s">
        <v>240</v>
      </c>
      <c r="G718" t="s">
        <v>256</v>
      </c>
      <c r="H718" t="s">
        <v>271</v>
      </c>
      <c r="I718" t="s">
        <v>323</v>
      </c>
      <c r="J718" t="s">
        <v>358</v>
      </c>
      <c r="R718">
        <v>40</v>
      </c>
      <c r="S718">
        <v>21</v>
      </c>
      <c r="T718">
        <v>74</v>
      </c>
      <c r="W718" t="s">
        <v>684</v>
      </c>
      <c r="X718" t="s">
        <v>824</v>
      </c>
      <c r="Y718">
        <v>2008</v>
      </c>
      <c r="Z718" t="s">
        <v>939</v>
      </c>
      <c r="AA718" t="s">
        <v>986</v>
      </c>
      <c r="AB718" t="str">
        <f>IF(ISBLANK(Table1[[#This Row],[ref]]),NA(),_xlfn.XLOOKUP(Table1[[#This Row],[ref]],Crossref!U:U,Crossref!E:E,_xlfn.XLOOKUP(Table1[[#This Row],[ref_short]],Crossref!AO:AO,Crossref!E:E)))</f>
        <v>10.1016/j.prevetmed.2007.06.004</v>
      </c>
      <c r="AC718" t="str">
        <f>IF(ISBLANK(Table1[[#This Row],[ref_short]]),NA(),_xlfn.XLOOKUP(Table1[[#This Row],[new_ref]],Crossref!E:E,Crossref!AO:AO,Table1[[#This Row],[ref_short]]))</f>
        <v>Eblé et al., 2008</v>
      </c>
      <c r="AD718" t="b">
        <f>NOT(IFERROR(Table1[[#This Row],[ref_short]]=Table1[[#This Row],[new_ref_short]],FALSE))</f>
        <v>1</v>
      </c>
    </row>
    <row r="719" spans="1:30" x14ac:dyDescent="0.3">
      <c r="A719" t="s">
        <v>12</v>
      </c>
      <c r="D719" t="s">
        <v>240</v>
      </c>
      <c r="G719" t="s">
        <v>256</v>
      </c>
      <c r="H719" t="s">
        <v>271</v>
      </c>
      <c r="I719" t="s">
        <v>323</v>
      </c>
      <c r="J719" t="s">
        <v>358</v>
      </c>
      <c r="O719" t="s">
        <v>610</v>
      </c>
      <c r="Q719" t="s">
        <v>613</v>
      </c>
      <c r="R719">
        <v>11</v>
      </c>
      <c r="S719">
        <v>4.9000000000000004</v>
      </c>
      <c r="T719">
        <v>24</v>
      </c>
      <c r="W719" t="s">
        <v>684</v>
      </c>
      <c r="X719" t="s">
        <v>824</v>
      </c>
      <c r="Y719">
        <v>2008</v>
      </c>
      <c r="Z719" t="s">
        <v>939</v>
      </c>
      <c r="AA719" t="s">
        <v>986</v>
      </c>
      <c r="AB719" t="str">
        <f>IF(ISBLANK(Table1[[#This Row],[ref]]),NA(),_xlfn.XLOOKUP(Table1[[#This Row],[ref]],Crossref!U:U,Crossref!E:E,_xlfn.XLOOKUP(Table1[[#This Row],[ref_short]],Crossref!AO:AO,Crossref!E:E)))</f>
        <v>10.1016/j.prevetmed.2007.06.004</v>
      </c>
      <c r="AC719" t="str">
        <f>IF(ISBLANK(Table1[[#This Row],[ref_short]]),NA(),_xlfn.XLOOKUP(Table1[[#This Row],[new_ref]],Crossref!E:E,Crossref!AO:AO,Table1[[#This Row],[ref_short]]))</f>
        <v>Eblé et al., 2008</v>
      </c>
      <c r="AD719" t="b">
        <f>NOT(IFERROR(Table1[[#This Row],[ref_short]]=Table1[[#This Row],[new_ref_short]],FALSE))</f>
        <v>1</v>
      </c>
    </row>
    <row r="720" spans="1:30" x14ac:dyDescent="0.3">
      <c r="A720" t="s">
        <v>12</v>
      </c>
      <c r="D720" t="s">
        <v>240</v>
      </c>
      <c r="G720" t="s">
        <v>256</v>
      </c>
      <c r="H720" t="s">
        <v>271</v>
      </c>
      <c r="I720" t="s">
        <v>323</v>
      </c>
      <c r="J720" t="s">
        <v>358</v>
      </c>
      <c r="O720" t="s">
        <v>610</v>
      </c>
      <c r="Q720" t="s">
        <v>613</v>
      </c>
      <c r="R720">
        <v>1</v>
      </c>
      <c r="S720">
        <v>0.1</v>
      </c>
      <c r="T720">
        <v>7.8</v>
      </c>
      <c r="W720" t="s">
        <v>684</v>
      </c>
      <c r="X720" t="s">
        <v>824</v>
      </c>
      <c r="Y720">
        <v>2008</v>
      </c>
      <c r="Z720" t="s">
        <v>939</v>
      </c>
      <c r="AA720" t="s">
        <v>986</v>
      </c>
      <c r="AB720" t="str">
        <f>IF(ISBLANK(Table1[[#This Row],[ref]]),NA(),_xlfn.XLOOKUP(Table1[[#This Row],[ref]],Crossref!U:U,Crossref!E:E,_xlfn.XLOOKUP(Table1[[#This Row],[ref_short]],Crossref!AO:AO,Crossref!E:E)))</f>
        <v>10.1016/j.prevetmed.2007.06.004</v>
      </c>
      <c r="AC720" t="str">
        <f>IF(ISBLANK(Table1[[#This Row],[ref_short]]),NA(),_xlfn.XLOOKUP(Table1[[#This Row],[new_ref]],Crossref!E:E,Crossref!AO:AO,Table1[[#This Row],[ref_short]]))</f>
        <v>Eblé et al., 2008</v>
      </c>
      <c r="AD720" t="b">
        <f>NOT(IFERROR(Table1[[#This Row],[ref_short]]=Table1[[#This Row],[new_ref_short]],FALSE))</f>
        <v>1</v>
      </c>
    </row>
    <row r="721" spans="1:30" x14ac:dyDescent="0.3">
      <c r="A721" t="s">
        <v>7</v>
      </c>
      <c r="D721" t="s">
        <v>240</v>
      </c>
      <c r="G721" t="s">
        <v>256</v>
      </c>
      <c r="H721" t="s">
        <v>271</v>
      </c>
      <c r="I721" t="s">
        <v>323</v>
      </c>
      <c r="J721" t="s">
        <v>358</v>
      </c>
      <c r="R721">
        <v>6.1</v>
      </c>
      <c r="S721">
        <v>3.7</v>
      </c>
      <c r="T721">
        <v>10</v>
      </c>
      <c r="W721" t="s">
        <v>684</v>
      </c>
      <c r="X721" t="s">
        <v>824</v>
      </c>
      <c r="Y721">
        <v>2008</v>
      </c>
      <c r="Z721" t="s">
        <v>939</v>
      </c>
      <c r="AA721" t="s">
        <v>986</v>
      </c>
      <c r="AB721" t="str">
        <f>IF(ISBLANK(Table1[[#This Row],[ref]]),NA(),_xlfn.XLOOKUP(Table1[[#This Row],[ref]],Crossref!U:U,Crossref!E:E,_xlfn.XLOOKUP(Table1[[#This Row],[ref_short]],Crossref!AO:AO,Crossref!E:E)))</f>
        <v>10.1016/j.prevetmed.2007.06.004</v>
      </c>
      <c r="AC721" t="str">
        <f>IF(ISBLANK(Table1[[#This Row],[ref_short]]),NA(),_xlfn.XLOOKUP(Table1[[#This Row],[new_ref]],Crossref!E:E,Crossref!AO:AO,Table1[[#This Row],[ref_short]]))</f>
        <v>Eblé et al., 2008</v>
      </c>
      <c r="AD721" t="b">
        <f>NOT(IFERROR(Table1[[#This Row],[ref_short]]=Table1[[#This Row],[new_ref_short]],FALSE))</f>
        <v>1</v>
      </c>
    </row>
    <row r="722" spans="1:30" x14ac:dyDescent="0.3">
      <c r="A722" t="s">
        <v>7</v>
      </c>
      <c r="D722" t="s">
        <v>240</v>
      </c>
      <c r="G722" t="s">
        <v>256</v>
      </c>
      <c r="H722" t="s">
        <v>271</v>
      </c>
      <c r="I722" t="s">
        <v>323</v>
      </c>
      <c r="J722" t="s">
        <v>358</v>
      </c>
      <c r="N722" t="s">
        <v>486</v>
      </c>
      <c r="O722" t="s">
        <v>610</v>
      </c>
      <c r="Q722" t="s">
        <v>613</v>
      </c>
      <c r="R722">
        <v>2</v>
      </c>
      <c r="S722">
        <v>1</v>
      </c>
      <c r="T722">
        <v>4</v>
      </c>
      <c r="W722" t="s">
        <v>684</v>
      </c>
      <c r="X722" t="s">
        <v>824</v>
      </c>
      <c r="Y722">
        <v>2008</v>
      </c>
      <c r="Z722" t="s">
        <v>939</v>
      </c>
      <c r="AA722" t="s">
        <v>986</v>
      </c>
      <c r="AB722" t="str">
        <f>IF(ISBLANK(Table1[[#This Row],[ref]]),NA(),_xlfn.XLOOKUP(Table1[[#This Row],[ref]],Crossref!U:U,Crossref!E:E,_xlfn.XLOOKUP(Table1[[#This Row],[ref_short]],Crossref!AO:AO,Crossref!E:E)))</f>
        <v>10.1016/j.prevetmed.2007.06.004</v>
      </c>
      <c r="AC722" t="str">
        <f>IF(ISBLANK(Table1[[#This Row],[ref_short]]),NA(),_xlfn.XLOOKUP(Table1[[#This Row],[new_ref]],Crossref!E:E,Crossref!AO:AO,Table1[[#This Row],[ref_short]]))</f>
        <v>Eblé et al., 2008</v>
      </c>
      <c r="AD722" t="b">
        <f>NOT(IFERROR(Table1[[#This Row],[ref_short]]=Table1[[#This Row],[new_ref_short]],FALSE))</f>
        <v>1</v>
      </c>
    </row>
    <row r="723" spans="1:30" x14ac:dyDescent="0.3">
      <c r="A723" t="s">
        <v>7</v>
      </c>
      <c r="D723" t="s">
        <v>240</v>
      </c>
      <c r="G723" t="s">
        <v>256</v>
      </c>
      <c r="H723" t="s">
        <v>271</v>
      </c>
      <c r="I723" t="s">
        <v>323</v>
      </c>
      <c r="J723" t="s">
        <v>358</v>
      </c>
      <c r="N723" t="s">
        <v>487</v>
      </c>
      <c r="O723" t="s">
        <v>610</v>
      </c>
      <c r="Q723" t="s">
        <v>613</v>
      </c>
      <c r="R723">
        <v>0.4</v>
      </c>
      <c r="S723">
        <v>0.1</v>
      </c>
      <c r="T723">
        <v>1.4</v>
      </c>
      <c r="W723" t="s">
        <v>684</v>
      </c>
      <c r="X723" t="s">
        <v>824</v>
      </c>
      <c r="Y723">
        <v>2008</v>
      </c>
      <c r="Z723" t="s">
        <v>939</v>
      </c>
      <c r="AA723" t="s">
        <v>986</v>
      </c>
      <c r="AB723" t="str">
        <f>IF(ISBLANK(Table1[[#This Row],[ref]]),NA(),_xlfn.XLOOKUP(Table1[[#This Row],[ref]],Crossref!U:U,Crossref!E:E,_xlfn.XLOOKUP(Table1[[#This Row],[ref_short]],Crossref!AO:AO,Crossref!E:E)))</f>
        <v>10.1016/j.prevetmed.2007.06.004</v>
      </c>
      <c r="AC723" t="str">
        <f>IF(ISBLANK(Table1[[#This Row],[ref_short]]),NA(),_xlfn.XLOOKUP(Table1[[#This Row],[new_ref]],Crossref!E:E,Crossref!AO:AO,Table1[[#This Row],[ref_short]]))</f>
        <v>Eblé et al., 2008</v>
      </c>
      <c r="AD723" t="b">
        <f>NOT(IFERROR(Table1[[#This Row],[ref_short]]=Table1[[#This Row],[new_ref_short]],FALSE))</f>
        <v>1</v>
      </c>
    </row>
    <row r="724" spans="1:30" x14ac:dyDescent="0.3">
      <c r="A724" t="s">
        <v>12</v>
      </c>
      <c r="B724" t="s">
        <v>106</v>
      </c>
      <c r="G724" t="s">
        <v>256</v>
      </c>
      <c r="H724" t="s">
        <v>271</v>
      </c>
      <c r="I724" t="s">
        <v>324</v>
      </c>
      <c r="J724" t="s">
        <v>369</v>
      </c>
      <c r="K724" t="s">
        <v>394</v>
      </c>
      <c r="L724" t="s">
        <v>415</v>
      </c>
      <c r="M724" t="s">
        <v>426</v>
      </c>
      <c r="R724">
        <v>1.1399999999999999</v>
      </c>
      <c r="S724">
        <v>0.3</v>
      </c>
      <c r="T724">
        <v>3.3</v>
      </c>
      <c r="W724" t="s">
        <v>685</v>
      </c>
      <c r="X724" t="s">
        <v>825</v>
      </c>
      <c r="Y724">
        <v>2007</v>
      </c>
      <c r="Z724" t="s">
        <v>940</v>
      </c>
      <c r="AA724" t="s">
        <v>986</v>
      </c>
      <c r="AB724" t="str">
        <f>IF(ISBLANK(Table1[[#This Row],[ref]]),NA(),_xlfn.XLOOKUP(Table1[[#This Row],[ref]],Crossref!U:U,Crossref!E:E,_xlfn.XLOOKUP(Table1[[#This Row],[ref_short]],Crossref!AO:AO,Crossref!E:E)))</f>
        <v>10.1016/j.vaccine.2006.11.048</v>
      </c>
      <c r="AC724" t="str">
        <f>IF(ISBLANK(Table1[[#This Row],[ref_short]]),NA(),_xlfn.XLOOKUP(Table1[[#This Row],[new_ref]],Crossref!E:E,Crossref!AO:AO,Table1[[#This Row],[ref_short]]))</f>
        <v>Orsel et al., 2007</v>
      </c>
      <c r="AD724" t="b">
        <f>NOT(IFERROR(Table1[[#This Row],[ref_short]]=Table1[[#This Row],[new_ref_short]],FALSE))</f>
        <v>0</v>
      </c>
    </row>
    <row r="725" spans="1:30" x14ac:dyDescent="0.3">
      <c r="A725" t="s">
        <v>12</v>
      </c>
      <c r="B725" t="s">
        <v>107</v>
      </c>
      <c r="G725" t="s">
        <v>256</v>
      </c>
      <c r="H725" t="s">
        <v>271</v>
      </c>
      <c r="I725" t="s">
        <v>324</v>
      </c>
      <c r="J725" t="s">
        <v>369</v>
      </c>
      <c r="K725" t="s">
        <v>394</v>
      </c>
      <c r="L725" t="s">
        <v>415</v>
      </c>
      <c r="M725" t="s">
        <v>426</v>
      </c>
      <c r="O725" t="s">
        <v>610</v>
      </c>
      <c r="P725" t="s">
        <v>610</v>
      </c>
      <c r="Q725" t="s">
        <v>614</v>
      </c>
      <c r="R725">
        <v>0.22</v>
      </c>
      <c r="S725">
        <v>0.01</v>
      </c>
      <c r="T725">
        <v>1.78</v>
      </c>
      <c r="W725" t="s">
        <v>685</v>
      </c>
      <c r="X725" t="s">
        <v>825</v>
      </c>
      <c r="Y725">
        <v>2007</v>
      </c>
      <c r="Z725" t="s">
        <v>940</v>
      </c>
      <c r="AA725" t="s">
        <v>986</v>
      </c>
      <c r="AB725" t="str">
        <f>IF(ISBLANK(Table1[[#This Row],[ref]]),NA(),_xlfn.XLOOKUP(Table1[[#This Row],[ref]],Crossref!U:U,Crossref!E:E,_xlfn.XLOOKUP(Table1[[#This Row],[ref_short]],Crossref!AO:AO,Crossref!E:E)))</f>
        <v>10.1016/j.vaccine.2006.11.048</v>
      </c>
      <c r="AC725" t="str">
        <f>IF(ISBLANK(Table1[[#This Row],[ref_short]]),NA(),_xlfn.XLOOKUP(Table1[[#This Row],[new_ref]],Crossref!E:E,Crossref!AO:AO,Table1[[#This Row],[ref_short]]))</f>
        <v>Orsel et al., 2007</v>
      </c>
      <c r="AD725" t="b">
        <f>NOT(IFERROR(Table1[[#This Row],[ref_short]]=Table1[[#This Row],[new_ref_short]],FALSE))</f>
        <v>0</v>
      </c>
    </row>
    <row r="726" spans="1:30" x14ac:dyDescent="0.3">
      <c r="A726" t="s">
        <v>7</v>
      </c>
      <c r="B726" t="s">
        <v>107</v>
      </c>
      <c r="G726" t="s">
        <v>256</v>
      </c>
      <c r="H726" t="s">
        <v>271</v>
      </c>
      <c r="I726" t="s">
        <v>324</v>
      </c>
      <c r="J726" t="s">
        <v>369</v>
      </c>
      <c r="K726" t="s">
        <v>394</v>
      </c>
      <c r="L726" t="s">
        <v>415</v>
      </c>
      <c r="M726" t="s">
        <v>426</v>
      </c>
      <c r="R726">
        <v>0.105</v>
      </c>
      <c r="S726">
        <v>4.3999999999999997E-2</v>
      </c>
      <c r="T726">
        <v>0.253</v>
      </c>
      <c r="W726" t="s">
        <v>685</v>
      </c>
      <c r="X726" t="s">
        <v>825</v>
      </c>
      <c r="Y726">
        <v>2007</v>
      </c>
      <c r="Z726" t="s">
        <v>940</v>
      </c>
      <c r="AA726" t="s">
        <v>986</v>
      </c>
      <c r="AB726" t="str">
        <f>IF(ISBLANK(Table1[[#This Row],[ref]]),NA(),_xlfn.XLOOKUP(Table1[[#This Row],[ref]],Crossref!U:U,Crossref!E:E,_xlfn.XLOOKUP(Table1[[#This Row],[ref_short]],Crossref!AO:AO,Crossref!E:E)))</f>
        <v>10.1016/j.vaccine.2006.11.048</v>
      </c>
      <c r="AC726" t="str">
        <f>IF(ISBLANK(Table1[[#This Row],[ref_short]]),NA(),_xlfn.XLOOKUP(Table1[[#This Row],[new_ref]],Crossref!E:E,Crossref!AO:AO,Table1[[#This Row],[ref_short]]))</f>
        <v>Orsel et al., 2007</v>
      </c>
      <c r="AD726" t="b">
        <f>NOT(IFERROR(Table1[[#This Row],[ref_short]]=Table1[[#This Row],[new_ref_short]],FALSE))</f>
        <v>0</v>
      </c>
    </row>
    <row r="727" spans="1:30" x14ac:dyDescent="0.3">
      <c r="A727" t="s">
        <v>12</v>
      </c>
      <c r="B727" t="s">
        <v>108</v>
      </c>
      <c r="D727" t="s">
        <v>241</v>
      </c>
      <c r="G727" t="s">
        <v>256</v>
      </c>
      <c r="H727" t="s">
        <v>271</v>
      </c>
      <c r="I727" t="s">
        <v>324</v>
      </c>
      <c r="J727" t="s">
        <v>368</v>
      </c>
      <c r="M727" t="s">
        <v>419</v>
      </c>
      <c r="P727" t="s">
        <v>611</v>
      </c>
      <c r="R727">
        <v>0.67</v>
      </c>
      <c r="S727">
        <v>0.05</v>
      </c>
      <c r="T727">
        <v>9.98</v>
      </c>
      <c r="W727" t="s">
        <v>686</v>
      </c>
      <c r="X727" t="s">
        <v>826</v>
      </c>
      <c r="Y727">
        <v>2009</v>
      </c>
      <c r="Z727" t="s">
        <v>941</v>
      </c>
      <c r="AA727" t="s">
        <v>986</v>
      </c>
      <c r="AB727" t="str">
        <f>IF(ISBLANK(Table1[[#This Row],[ref]]),NA(),_xlfn.XLOOKUP(Table1[[#This Row],[ref]],Crossref!U:U,Crossref!E:E,_xlfn.XLOOKUP(Table1[[#This Row],[ref_short]],Crossref!AO:AO,Crossref!E:E)))</f>
        <v>10.1016/j.prevetmed.2008.09.001</v>
      </c>
      <c r="AC727" t="str">
        <f>IF(ISBLANK(Table1[[#This Row],[ref_short]]),NA(),_xlfn.XLOOKUP(Table1[[#This Row],[new_ref]],Crossref!E:E,Crossref!AO:AO,Table1[[#This Row],[ref_short]]))</f>
        <v>Orsel et al., 2009</v>
      </c>
      <c r="AD727" t="b">
        <f>NOT(IFERROR(Table1[[#This Row],[ref_short]]=Table1[[#This Row],[new_ref_short]],FALSE))</f>
        <v>0</v>
      </c>
    </row>
    <row r="728" spans="1:30" x14ac:dyDescent="0.3">
      <c r="A728" t="s">
        <v>12</v>
      </c>
      <c r="B728" t="s">
        <v>108</v>
      </c>
      <c r="G728" t="s">
        <v>256</v>
      </c>
      <c r="H728" t="s">
        <v>271</v>
      </c>
      <c r="I728" t="s">
        <v>325</v>
      </c>
      <c r="J728" t="s">
        <v>368</v>
      </c>
      <c r="M728" t="s">
        <v>419</v>
      </c>
      <c r="P728" t="s">
        <v>612</v>
      </c>
      <c r="R728">
        <v>1.07E-8</v>
      </c>
      <c r="S728">
        <v>0</v>
      </c>
      <c r="T728" t="e">
        <v>#DIV/0!</v>
      </c>
      <c r="W728" t="s">
        <v>686</v>
      </c>
      <c r="X728" t="s">
        <v>826</v>
      </c>
      <c r="Y728">
        <v>2009</v>
      </c>
      <c r="Z728" t="s">
        <v>941</v>
      </c>
      <c r="AA728" t="s">
        <v>986</v>
      </c>
      <c r="AB728" t="str">
        <f>IF(ISBLANK(Table1[[#This Row],[ref]]),NA(),_xlfn.XLOOKUP(Table1[[#This Row],[ref]],Crossref!U:U,Crossref!E:E,_xlfn.XLOOKUP(Table1[[#This Row],[ref_short]],Crossref!AO:AO,Crossref!E:E)))</f>
        <v>10.1016/j.prevetmed.2008.09.001</v>
      </c>
      <c r="AC728" t="str">
        <f>IF(ISBLANK(Table1[[#This Row],[ref_short]]),NA(),_xlfn.XLOOKUP(Table1[[#This Row],[new_ref]],Crossref!E:E,Crossref!AO:AO,Table1[[#This Row],[ref_short]]))</f>
        <v>Orsel et al., 2009</v>
      </c>
      <c r="AD728" t="b">
        <f>NOT(IFERROR(Table1[[#This Row],[ref_short]]=Table1[[#This Row],[new_ref_short]],FALSE))</f>
        <v>0</v>
      </c>
    </row>
    <row r="729" spans="1:30" x14ac:dyDescent="0.3">
      <c r="A729" t="s">
        <v>12</v>
      </c>
      <c r="B729" t="s">
        <v>108</v>
      </c>
      <c r="G729" t="s">
        <v>256</v>
      </c>
      <c r="H729" t="s">
        <v>271</v>
      </c>
      <c r="I729" t="s">
        <v>326</v>
      </c>
      <c r="J729" t="s">
        <v>368</v>
      </c>
      <c r="M729" t="s">
        <v>427</v>
      </c>
      <c r="P729" t="s">
        <v>611</v>
      </c>
      <c r="R729">
        <v>176.65</v>
      </c>
      <c r="S729">
        <v>80.38</v>
      </c>
      <c r="T729">
        <v>388.24</v>
      </c>
      <c r="W729" t="s">
        <v>686</v>
      </c>
      <c r="X729" t="s">
        <v>826</v>
      </c>
      <c r="Y729">
        <v>2009</v>
      </c>
      <c r="Z729" t="s">
        <v>941</v>
      </c>
      <c r="AA729" t="s">
        <v>986</v>
      </c>
      <c r="AB729" t="str">
        <f>IF(ISBLANK(Table1[[#This Row],[ref]]),NA(),_xlfn.XLOOKUP(Table1[[#This Row],[ref]],Crossref!U:U,Crossref!E:E,_xlfn.XLOOKUP(Table1[[#This Row],[ref_short]],Crossref!AO:AO,Crossref!E:E)))</f>
        <v>10.1016/j.prevetmed.2008.09.001</v>
      </c>
      <c r="AC729" t="str">
        <f>IF(ISBLANK(Table1[[#This Row],[ref_short]]),NA(),_xlfn.XLOOKUP(Table1[[#This Row],[new_ref]],Crossref!E:E,Crossref!AO:AO,Table1[[#This Row],[ref_short]]))</f>
        <v>Orsel et al., 2009</v>
      </c>
      <c r="AD729" t="b">
        <f>NOT(IFERROR(Table1[[#This Row],[ref_short]]=Table1[[#This Row],[new_ref_short]],FALSE))</f>
        <v>0</v>
      </c>
    </row>
    <row r="730" spans="1:30" x14ac:dyDescent="0.3">
      <c r="A730" t="s">
        <v>12</v>
      </c>
      <c r="B730" t="s">
        <v>108</v>
      </c>
      <c r="G730" t="s">
        <v>256</v>
      </c>
      <c r="H730" t="s">
        <v>271</v>
      </c>
      <c r="I730" t="s">
        <v>327</v>
      </c>
      <c r="J730" t="s">
        <v>369</v>
      </c>
      <c r="M730" t="s">
        <v>428</v>
      </c>
      <c r="P730" t="s">
        <v>611</v>
      </c>
      <c r="R730">
        <v>0.6</v>
      </c>
      <c r="S730">
        <v>0.03</v>
      </c>
      <c r="T730">
        <v>13.1</v>
      </c>
      <c r="W730" t="s">
        <v>686</v>
      </c>
      <c r="X730" t="s">
        <v>826</v>
      </c>
      <c r="Y730">
        <v>2009</v>
      </c>
      <c r="Z730" t="s">
        <v>941</v>
      </c>
      <c r="AA730" t="s">
        <v>986</v>
      </c>
      <c r="AB730" t="str">
        <f>IF(ISBLANK(Table1[[#This Row],[ref]]),NA(),_xlfn.XLOOKUP(Table1[[#This Row],[ref]],Crossref!U:U,Crossref!E:E,_xlfn.XLOOKUP(Table1[[#This Row],[ref_short]],Crossref!AO:AO,Crossref!E:E)))</f>
        <v>10.1016/j.prevetmed.2008.09.001</v>
      </c>
      <c r="AC730" t="str">
        <f>IF(ISBLANK(Table1[[#This Row],[ref_short]]),NA(),_xlfn.XLOOKUP(Table1[[#This Row],[new_ref]],Crossref!E:E,Crossref!AO:AO,Table1[[#This Row],[ref_short]]))</f>
        <v>Orsel et al., 2009</v>
      </c>
      <c r="AD730" t="b">
        <f>NOT(IFERROR(Table1[[#This Row],[ref_short]]=Table1[[#This Row],[new_ref_short]],FALSE))</f>
        <v>0</v>
      </c>
    </row>
    <row r="731" spans="1:30" x14ac:dyDescent="0.3">
      <c r="A731" t="s">
        <v>12</v>
      </c>
      <c r="B731" t="s">
        <v>108</v>
      </c>
      <c r="G731" t="s">
        <v>256</v>
      </c>
      <c r="H731" t="s">
        <v>271</v>
      </c>
      <c r="I731" t="s">
        <v>328</v>
      </c>
      <c r="J731" t="s">
        <v>369</v>
      </c>
      <c r="M731" t="s">
        <v>428</v>
      </c>
      <c r="P731" t="s">
        <v>612</v>
      </c>
      <c r="R731">
        <v>0.16</v>
      </c>
      <c r="S731">
        <v>8.9999999999999993E-3</v>
      </c>
      <c r="T731">
        <v>2.96</v>
      </c>
      <c r="W731" t="s">
        <v>686</v>
      </c>
      <c r="X731" t="s">
        <v>826</v>
      </c>
      <c r="Y731">
        <v>2009</v>
      </c>
      <c r="Z731" t="s">
        <v>941</v>
      </c>
      <c r="AA731" t="s">
        <v>986</v>
      </c>
      <c r="AB731" t="str">
        <f>IF(ISBLANK(Table1[[#This Row],[ref]]),NA(),_xlfn.XLOOKUP(Table1[[#This Row],[ref]],Crossref!U:U,Crossref!E:E,_xlfn.XLOOKUP(Table1[[#This Row],[ref_short]],Crossref!AO:AO,Crossref!E:E)))</f>
        <v>10.1016/j.prevetmed.2008.09.001</v>
      </c>
      <c r="AC731" t="str">
        <f>IF(ISBLANK(Table1[[#This Row],[ref_short]]),NA(),_xlfn.XLOOKUP(Table1[[#This Row],[new_ref]],Crossref!E:E,Crossref!AO:AO,Table1[[#This Row],[ref_short]]))</f>
        <v>Orsel et al., 2009</v>
      </c>
      <c r="AD731" t="b">
        <f>NOT(IFERROR(Table1[[#This Row],[ref_short]]=Table1[[#This Row],[new_ref_short]],FALSE))</f>
        <v>0</v>
      </c>
    </row>
    <row r="732" spans="1:30" x14ac:dyDescent="0.3">
      <c r="A732" t="s">
        <v>12</v>
      </c>
      <c r="B732" t="s">
        <v>108</v>
      </c>
      <c r="G732" t="s">
        <v>256</v>
      </c>
      <c r="H732" t="s">
        <v>271</v>
      </c>
      <c r="I732" t="s">
        <v>329</v>
      </c>
      <c r="J732" t="s">
        <v>358</v>
      </c>
      <c r="M732" t="s">
        <v>429</v>
      </c>
      <c r="P732" t="s">
        <v>611</v>
      </c>
      <c r="R732">
        <v>30.74</v>
      </c>
      <c r="S732">
        <v>11.09</v>
      </c>
      <c r="T732">
        <v>85.17</v>
      </c>
      <c r="W732" t="s">
        <v>686</v>
      </c>
      <c r="X732" t="s">
        <v>826</v>
      </c>
      <c r="Y732">
        <v>2009</v>
      </c>
      <c r="Z732" t="s">
        <v>941</v>
      </c>
      <c r="AA732" t="s">
        <v>986</v>
      </c>
      <c r="AB732" t="str">
        <f>IF(ISBLANK(Table1[[#This Row],[ref]]),NA(),_xlfn.XLOOKUP(Table1[[#This Row],[ref]],Crossref!U:U,Crossref!E:E,_xlfn.XLOOKUP(Table1[[#This Row],[ref_short]],Crossref!AO:AO,Crossref!E:E)))</f>
        <v>10.1016/j.prevetmed.2008.09.001</v>
      </c>
      <c r="AC732" t="str">
        <f>IF(ISBLANK(Table1[[#This Row],[ref_short]]),NA(),_xlfn.XLOOKUP(Table1[[#This Row],[new_ref]],Crossref!E:E,Crossref!AO:AO,Table1[[#This Row],[ref_short]]))</f>
        <v>Orsel et al., 2009</v>
      </c>
      <c r="AD732" t="b">
        <f>NOT(IFERROR(Table1[[#This Row],[ref_short]]=Table1[[#This Row],[new_ref_short]],FALSE))</f>
        <v>0</v>
      </c>
    </row>
    <row r="733" spans="1:30" x14ac:dyDescent="0.3">
      <c r="A733" t="s">
        <v>12</v>
      </c>
      <c r="B733" t="s">
        <v>108</v>
      </c>
      <c r="G733" t="s">
        <v>256</v>
      </c>
      <c r="H733" t="s">
        <v>271</v>
      </c>
      <c r="I733" t="s">
        <v>330</v>
      </c>
      <c r="J733" t="s">
        <v>358</v>
      </c>
      <c r="M733" t="s">
        <v>429</v>
      </c>
      <c r="P733" t="s">
        <v>612</v>
      </c>
      <c r="R733">
        <v>1.44</v>
      </c>
      <c r="S733">
        <v>0.22</v>
      </c>
      <c r="T733">
        <v>9.31</v>
      </c>
      <c r="W733" t="s">
        <v>686</v>
      </c>
      <c r="X733" t="s">
        <v>826</v>
      </c>
      <c r="Y733">
        <v>2009</v>
      </c>
      <c r="Z733" t="s">
        <v>941</v>
      </c>
      <c r="AA733" t="s">
        <v>986</v>
      </c>
      <c r="AB733" t="str">
        <f>IF(ISBLANK(Table1[[#This Row],[ref]]),NA(),_xlfn.XLOOKUP(Table1[[#This Row],[ref]],Crossref!U:U,Crossref!E:E,_xlfn.XLOOKUP(Table1[[#This Row],[ref_short]],Crossref!AO:AO,Crossref!E:E)))</f>
        <v>10.1016/j.prevetmed.2008.09.001</v>
      </c>
      <c r="AC733" t="str">
        <f>IF(ISBLANK(Table1[[#This Row],[ref_short]]),NA(),_xlfn.XLOOKUP(Table1[[#This Row],[new_ref]],Crossref!E:E,Crossref!AO:AO,Table1[[#This Row],[ref_short]]))</f>
        <v>Orsel et al., 2009</v>
      </c>
      <c r="AD733" t="b">
        <f>NOT(IFERROR(Table1[[#This Row],[ref_short]]=Table1[[#This Row],[new_ref_short]],FALSE))</f>
        <v>0</v>
      </c>
    </row>
    <row r="734" spans="1:30" x14ac:dyDescent="0.3">
      <c r="A734" t="s">
        <v>12</v>
      </c>
      <c r="B734" t="s">
        <v>109</v>
      </c>
      <c r="G734" t="s">
        <v>256</v>
      </c>
      <c r="H734" t="s">
        <v>271</v>
      </c>
      <c r="I734" t="s">
        <v>331</v>
      </c>
      <c r="J734" t="s">
        <v>368</v>
      </c>
      <c r="M734" t="s">
        <v>419</v>
      </c>
      <c r="P734" t="s">
        <v>611</v>
      </c>
      <c r="R734">
        <v>0.3</v>
      </c>
      <c r="S734">
        <v>0.03</v>
      </c>
      <c r="T734">
        <v>3.43</v>
      </c>
      <c r="W734" t="s">
        <v>686</v>
      </c>
      <c r="X734" t="s">
        <v>826</v>
      </c>
      <c r="Y734">
        <v>2009</v>
      </c>
      <c r="Z734" t="s">
        <v>941</v>
      </c>
      <c r="AA734" t="s">
        <v>986</v>
      </c>
      <c r="AB734" t="str">
        <f>IF(ISBLANK(Table1[[#This Row],[ref]]),NA(),_xlfn.XLOOKUP(Table1[[#This Row],[ref]],Crossref!U:U,Crossref!E:E,_xlfn.XLOOKUP(Table1[[#This Row],[ref_short]],Crossref!AO:AO,Crossref!E:E)))</f>
        <v>10.1016/j.prevetmed.2008.09.001</v>
      </c>
      <c r="AC734" t="str">
        <f>IF(ISBLANK(Table1[[#This Row],[ref_short]]),NA(),_xlfn.XLOOKUP(Table1[[#This Row],[new_ref]],Crossref!E:E,Crossref!AO:AO,Table1[[#This Row],[ref_short]]))</f>
        <v>Orsel et al., 2009</v>
      </c>
      <c r="AD734" t="b">
        <f>NOT(IFERROR(Table1[[#This Row],[ref_short]]=Table1[[#This Row],[new_ref_short]],FALSE))</f>
        <v>0</v>
      </c>
    </row>
    <row r="735" spans="1:30" x14ac:dyDescent="0.3">
      <c r="A735" t="s">
        <v>12</v>
      </c>
      <c r="B735" t="s">
        <v>109</v>
      </c>
      <c r="G735" t="s">
        <v>256</v>
      </c>
      <c r="H735" t="s">
        <v>271</v>
      </c>
      <c r="I735" t="s">
        <v>332</v>
      </c>
      <c r="J735" t="s">
        <v>368</v>
      </c>
      <c r="M735" t="s">
        <v>419</v>
      </c>
      <c r="P735" t="s">
        <v>612</v>
      </c>
      <c r="R735">
        <v>1.03E-8</v>
      </c>
      <c r="S735">
        <v>0</v>
      </c>
      <c r="T735" t="e">
        <v>#DIV/0!</v>
      </c>
      <c r="W735" t="s">
        <v>686</v>
      </c>
      <c r="X735" t="s">
        <v>826</v>
      </c>
      <c r="Y735">
        <v>2009</v>
      </c>
      <c r="Z735" t="s">
        <v>941</v>
      </c>
      <c r="AA735" t="s">
        <v>986</v>
      </c>
      <c r="AB735" t="str">
        <f>IF(ISBLANK(Table1[[#This Row],[ref]]),NA(),_xlfn.XLOOKUP(Table1[[#This Row],[ref]],Crossref!U:U,Crossref!E:E,_xlfn.XLOOKUP(Table1[[#This Row],[ref_short]],Crossref!AO:AO,Crossref!E:E)))</f>
        <v>10.1016/j.prevetmed.2008.09.001</v>
      </c>
      <c r="AC735" t="str">
        <f>IF(ISBLANK(Table1[[#This Row],[ref_short]]),NA(),_xlfn.XLOOKUP(Table1[[#This Row],[new_ref]],Crossref!E:E,Crossref!AO:AO,Table1[[#This Row],[ref_short]]))</f>
        <v>Orsel et al., 2009</v>
      </c>
      <c r="AD735" t="b">
        <f>NOT(IFERROR(Table1[[#This Row],[ref_short]]=Table1[[#This Row],[new_ref_short]],FALSE))</f>
        <v>0</v>
      </c>
    </row>
    <row r="736" spans="1:30" x14ac:dyDescent="0.3">
      <c r="A736" t="s">
        <v>12</v>
      </c>
      <c r="B736" t="s">
        <v>109</v>
      </c>
      <c r="G736" t="s">
        <v>256</v>
      </c>
      <c r="H736" t="s">
        <v>271</v>
      </c>
      <c r="I736" t="s">
        <v>333</v>
      </c>
      <c r="J736" t="s">
        <v>368</v>
      </c>
      <c r="M736" t="s">
        <v>427</v>
      </c>
      <c r="P736" t="s">
        <v>611</v>
      </c>
      <c r="R736">
        <v>59.48</v>
      </c>
      <c r="S736">
        <v>14.32</v>
      </c>
      <c r="T736">
        <v>246.99</v>
      </c>
      <c r="W736" t="s">
        <v>686</v>
      </c>
      <c r="X736" t="s">
        <v>826</v>
      </c>
      <c r="Y736">
        <v>2009</v>
      </c>
      <c r="Z736" t="s">
        <v>941</v>
      </c>
      <c r="AA736" t="s">
        <v>986</v>
      </c>
      <c r="AB736" t="str">
        <f>IF(ISBLANK(Table1[[#This Row],[ref]]),NA(),_xlfn.XLOOKUP(Table1[[#This Row],[ref]],Crossref!U:U,Crossref!E:E,_xlfn.XLOOKUP(Table1[[#This Row],[ref_short]],Crossref!AO:AO,Crossref!E:E)))</f>
        <v>10.1016/j.prevetmed.2008.09.001</v>
      </c>
      <c r="AC736" t="str">
        <f>IF(ISBLANK(Table1[[#This Row],[ref_short]]),NA(),_xlfn.XLOOKUP(Table1[[#This Row],[new_ref]],Crossref!E:E,Crossref!AO:AO,Table1[[#This Row],[ref_short]]))</f>
        <v>Orsel et al., 2009</v>
      </c>
      <c r="AD736" t="b">
        <f>NOT(IFERROR(Table1[[#This Row],[ref_short]]=Table1[[#This Row],[new_ref_short]],FALSE))</f>
        <v>0</v>
      </c>
    </row>
    <row r="737" spans="1:30" x14ac:dyDescent="0.3">
      <c r="A737" t="s">
        <v>12</v>
      </c>
      <c r="B737" t="s">
        <v>109</v>
      </c>
      <c r="G737" t="s">
        <v>256</v>
      </c>
      <c r="H737" t="s">
        <v>271</v>
      </c>
      <c r="I737" t="s">
        <v>334</v>
      </c>
      <c r="J737" t="s">
        <v>369</v>
      </c>
      <c r="M737" t="s">
        <v>428</v>
      </c>
      <c r="P737" t="s">
        <v>611</v>
      </c>
      <c r="R737">
        <v>0.21</v>
      </c>
      <c r="S737">
        <v>0.02</v>
      </c>
      <c r="T737">
        <v>2.48</v>
      </c>
      <c r="W737" t="s">
        <v>686</v>
      </c>
      <c r="X737" t="s">
        <v>826</v>
      </c>
      <c r="Y737">
        <v>2009</v>
      </c>
      <c r="Z737" t="s">
        <v>941</v>
      </c>
      <c r="AA737" t="s">
        <v>986</v>
      </c>
      <c r="AB737" t="str">
        <f>IF(ISBLANK(Table1[[#This Row],[ref]]),NA(),_xlfn.XLOOKUP(Table1[[#This Row],[ref]],Crossref!U:U,Crossref!E:E,_xlfn.XLOOKUP(Table1[[#This Row],[ref_short]],Crossref!AO:AO,Crossref!E:E)))</f>
        <v>10.1016/j.prevetmed.2008.09.001</v>
      </c>
      <c r="AC737" t="str">
        <f>IF(ISBLANK(Table1[[#This Row],[ref_short]]),NA(),_xlfn.XLOOKUP(Table1[[#This Row],[new_ref]],Crossref!E:E,Crossref!AO:AO,Table1[[#This Row],[ref_short]]))</f>
        <v>Orsel et al., 2009</v>
      </c>
      <c r="AD737" t="b">
        <f>NOT(IFERROR(Table1[[#This Row],[ref_short]]=Table1[[#This Row],[new_ref_short]],FALSE))</f>
        <v>0</v>
      </c>
    </row>
    <row r="738" spans="1:30" x14ac:dyDescent="0.3">
      <c r="A738" t="s">
        <v>12</v>
      </c>
      <c r="B738" t="s">
        <v>109</v>
      </c>
      <c r="G738" t="s">
        <v>256</v>
      </c>
      <c r="H738" t="s">
        <v>271</v>
      </c>
      <c r="I738" t="s">
        <v>335</v>
      </c>
      <c r="J738" t="s">
        <v>369</v>
      </c>
      <c r="M738" t="s">
        <v>428</v>
      </c>
      <c r="P738" t="s">
        <v>612</v>
      </c>
      <c r="R738">
        <v>0.16</v>
      </c>
      <c r="S738">
        <v>8.9999999999999993E-3</v>
      </c>
      <c r="T738">
        <v>2.96</v>
      </c>
      <c r="W738" t="s">
        <v>686</v>
      </c>
      <c r="X738" t="s">
        <v>826</v>
      </c>
      <c r="Y738">
        <v>2009</v>
      </c>
      <c r="Z738" t="s">
        <v>941</v>
      </c>
      <c r="AA738" t="s">
        <v>986</v>
      </c>
      <c r="AB738" t="str">
        <f>IF(ISBLANK(Table1[[#This Row],[ref]]),NA(),_xlfn.XLOOKUP(Table1[[#This Row],[ref]],Crossref!U:U,Crossref!E:E,_xlfn.XLOOKUP(Table1[[#This Row],[ref_short]],Crossref!AO:AO,Crossref!E:E)))</f>
        <v>10.1016/j.prevetmed.2008.09.001</v>
      </c>
      <c r="AC738" t="str">
        <f>IF(ISBLANK(Table1[[#This Row],[ref_short]]),NA(),_xlfn.XLOOKUP(Table1[[#This Row],[new_ref]],Crossref!E:E,Crossref!AO:AO,Table1[[#This Row],[ref_short]]))</f>
        <v>Orsel et al., 2009</v>
      </c>
      <c r="AD738" t="b">
        <f>NOT(IFERROR(Table1[[#This Row],[ref_short]]=Table1[[#This Row],[new_ref_short]],FALSE))</f>
        <v>0</v>
      </c>
    </row>
    <row r="739" spans="1:30" x14ac:dyDescent="0.3">
      <c r="A739" t="s">
        <v>12</v>
      </c>
      <c r="B739" t="s">
        <v>109</v>
      </c>
      <c r="G739" t="s">
        <v>256</v>
      </c>
      <c r="H739" t="s">
        <v>271</v>
      </c>
      <c r="I739" t="s">
        <v>336</v>
      </c>
      <c r="J739" t="s">
        <v>358</v>
      </c>
      <c r="M739" t="s">
        <v>429</v>
      </c>
      <c r="P739" t="s">
        <v>611</v>
      </c>
      <c r="R739">
        <v>13.2</v>
      </c>
      <c r="S739">
        <v>4.08</v>
      </c>
      <c r="T739">
        <v>42.68</v>
      </c>
      <c r="W739" t="s">
        <v>686</v>
      </c>
      <c r="X739" t="s">
        <v>826</v>
      </c>
      <c r="Y739">
        <v>2009</v>
      </c>
      <c r="Z739" t="s">
        <v>941</v>
      </c>
      <c r="AA739" t="s">
        <v>986</v>
      </c>
      <c r="AB739" t="str">
        <f>IF(ISBLANK(Table1[[#This Row],[ref]]),NA(),_xlfn.XLOOKUP(Table1[[#This Row],[ref]],Crossref!U:U,Crossref!E:E,_xlfn.XLOOKUP(Table1[[#This Row],[ref_short]],Crossref!AO:AO,Crossref!E:E)))</f>
        <v>10.1016/j.prevetmed.2008.09.001</v>
      </c>
      <c r="AC739" t="str">
        <f>IF(ISBLANK(Table1[[#This Row],[ref_short]]),NA(),_xlfn.XLOOKUP(Table1[[#This Row],[new_ref]],Crossref!E:E,Crossref!AO:AO,Table1[[#This Row],[ref_short]]))</f>
        <v>Orsel et al., 2009</v>
      </c>
      <c r="AD739" t="b">
        <f>NOT(IFERROR(Table1[[#This Row],[ref_short]]=Table1[[#This Row],[new_ref_short]],FALSE))</f>
        <v>0</v>
      </c>
    </row>
    <row r="740" spans="1:30" x14ac:dyDescent="0.3">
      <c r="A740" t="s">
        <v>12</v>
      </c>
      <c r="B740" t="s">
        <v>109</v>
      </c>
      <c r="G740" t="s">
        <v>256</v>
      </c>
      <c r="H740" t="s">
        <v>271</v>
      </c>
      <c r="I740" t="s">
        <v>337</v>
      </c>
      <c r="J740" t="s">
        <v>358</v>
      </c>
      <c r="M740" t="s">
        <v>429</v>
      </c>
      <c r="P740" t="s">
        <v>612</v>
      </c>
      <c r="R740">
        <v>1.26</v>
      </c>
      <c r="S740">
        <v>0.18</v>
      </c>
      <c r="T740">
        <v>8.9600000000000009</v>
      </c>
      <c r="W740" t="s">
        <v>686</v>
      </c>
      <c r="X740" t="s">
        <v>826</v>
      </c>
      <c r="Y740">
        <v>2009</v>
      </c>
      <c r="Z740" t="s">
        <v>941</v>
      </c>
      <c r="AA740" t="s">
        <v>986</v>
      </c>
      <c r="AB740" t="str">
        <f>IF(ISBLANK(Table1[[#This Row],[ref]]),NA(),_xlfn.XLOOKUP(Table1[[#This Row],[ref]],Crossref!U:U,Crossref!E:E,_xlfn.XLOOKUP(Table1[[#This Row],[ref_short]],Crossref!AO:AO,Crossref!E:E)))</f>
        <v>10.1016/j.prevetmed.2008.09.001</v>
      </c>
      <c r="AC740" t="str">
        <f>IF(ISBLANK(Table1[[#This Row],[ref_short]]),NA(),_xlfn.XLOOKUP(Table1[[#This Row],[new_ref]],Crossref!E:E,Crossref!AO:AO,Table1[[#This Row],[ref_short]]))</f>
        <v>Orsel et al., 2009</v>
      </c>
      <c r="AD740" t="b">
        <f>NOT(IFERROR(Table1[[#This Row],[ref_short]]=Table1[[#This Row],[new_ref_short]],FALSE))</f>
        <v>0</v>
      </c>
    </row>
    <row r="741" spans="1:30" x14ac:dyDescent="0.3">
      <c r="A741" t="s">
        <v>9</v>
      </c>
      <c r="B741" t="s">
        <v>110</v>
      </c>
      <c r="C741" t="s">
        <v>221</v>
      </c>
      <c r="G741" t="s">
        <v>254</v>
      </c>
      <c r="H741" t="s">
        <v>272</v>
      </c>
      <c r="J741" t="s">
        <v>375</v>
      </c>
      <c r="R741">
        <v>1400000</v>
      </c>
      <c r="W741" t="s">
        <v>687</v>
      </c>
      <c r="X741" t="s">
        <v>827</v>
      </c>
      <c r="Y741">
        <v>2021</v>
      </c>
      <c r="Z741" t="s">
        <v>942</v>
      </c>
      <c r="AA741" t="s">
        <v>986</v>
      </c>
      <c r="AB741" t="str">
        <f>IF(ISBLANK(Table1[[#This Row],[ref]]),NA(),_xlfn.XLOOKUP(Table1[[#This Row],[ref]],Crossref!U:U,Crossref!E:E,_xlfn.XLOOKUP(Table1[[#This Row],[ref_short]],Crossref!AO:AO,Crossref!E:E)))</f>
        <v>10.1186/s40813-021-00189-z</v>
      </c>
      <c r="AC741" t="str">
        <f>IF(ISBLANK(Table1[[#This Row],[ref_short]]),NA(),_xlfn.XLOOKUP(Table1[[#This Row],[new_ref]],Crossref!E:E,Crossref!AO:AO,Table1[[#This Row],[ref_short]]))</f>
        <v>Meester et al., 2021</v>
      </c>
      <c r="AD741" t="b">
        <f>NOT(IFERROR(Table1[[#This Row],[ref_short]]=Table1[[#This Row],[new_ref_short]],FALSE))</f>
        <v>0</v>
      </c>
    </row>
    <row r="742" spans="1:30" x14ac:dyDescent="0.3">
      <c r="A742" t="s">
        <v>7</v>
      </c>
      <c r="B742" t="s">
        <v>111</v>
      </c>
      <c r="G742" t="s">
        <v>254</v>
      </c>
      <c r="H742" t="s">
        <v>272</v>
      </c>
      <c r="J742" t="s">
        <v>375</v>
      </c>
      <c r="R742">
        <v>0.15</v>
      </c>
      <c r="S742">
        <v>0.03</v>
      </c>
      <c r="T742">
        <v>0.31</v>
      </c>
      <c r="W742" t="s">
        <v>687</v>
      </c>
      <c r="X742" t="s">
        <v>827</v>
      </c>
      <c r="Y742">
        <v>2021</v>
      </c>
      <c r="Z742" t="s">
        <v>942</v>
      </c>
      <c r="AA742" t="s">
        <v>986</v>
      </c>
      <c r="AB742" t="str">
        <f>IF(ISBLANK(Table1[[#This Row],[ref]]),NA(),_xlfn.XLOOKUP(Table1[[#This Row],[ref]],Crossref!U:U,Crossref!E:E,_xlfn.XLOOKUP(Table1[[#This Row],[ref_short]],Crossref!AO:AO,Crossref!E:E)))</f>
        <v>10.1186/s40813-021-00189-z</v>
      </c>
      <c r="AC742" t="str">
        <f>IF(ISBLANK(Table1[[#This Row],[ref_short]]),NA(),_xlfn.XLOOKUP(Table1[[#This Row],[new_ref]],Crossref!E:E,Crossref!AO:AO,Table1[[#This Row],[ref_short]]))</f>
        <v>Meester et al., 2021</v>
      </c>
      <c r="AD742" t="b">
        <f>NOT(IFERROR(Table1[[#This Row],[ref_short]]=Table1[[#This Row],[new_ref_short]],FALSE))</f>
        <v>0</v>
      </c>
    </row>
    <row r="743" spans="1:30" x14ac:dyDescent="0.3">
      <c r="A743" t="s">
        <v>7</v>
      </c>
      <c r="B743" t="s">
        <v>112</v>
      </c>
      <c r="G743" t="s">
        <v>254</v>
      </c>
      <c r="H743" t="s">
        <v>272</v>
      </c>
      <c r="J743" t="s">
        <v>375</v>
      </c>
      <c r="R743">
        <v>0.7</v>
      </c>
      <c r="S743">
        <v>1.1800000000000001E-3</v>
      </c>
      <c r="T743">
        <v>3.67</v>
      </c>
      <c r="W743" t="s">
        <v>687</v>
      </c>
      <c r="X743" t="s">
        <v>827</v>
      </c>
      <c r="Y743">
        <v>2021</v>
      </c>
      <c r="Z743" t="s">
        <v>942</v>
      </c>
      <c r="AA743" t="s">
        <v>986</v>
      </c>
      <c r="AB743" t="str">
        <f>IF(ISBLANK(Table1[[#This Row],[ref]]),NA(),_xlfn.XLOOKUP(Table1[[#This Row],[ref]],Crossref!U:U,Crossref!E:E,_xlfn.XLOOKUP(Table1[[#This Row],[ref_short]],Crossref!AO:AO,Crossref!E:E)))</f>
        <v>10.1186/s40813-021-00189-z</v>
      </c>
      <c r="AC743" t="str">
        <f>IF(ISBLANK(Table1[[#This Row],[ref_short]]),NA(),_xlfn.XLOOKUP(Table1[[#This Row],[new_ref]],Crossref!E:E,Crossref!AO:AO,Table1[[#This Row],[ref_short]]))</f>
        <v>Meester et al., 2021</v>
      </c>
      <c r="AD743" t="b">
        <f>NOT(IFERROR(Table1[[#This Row],[ref_short]]=Table1[[#This Row],[new_ref_short]],FALSE))</f>
        <v>0</v>
      </c>
    </row>
    <row r="744" spans="1:30" x14ac:dyDescent="0.3">
      <c r="A744" t="s">
        <v>7</v>
      </c>
      <c r="B744" t="s">
        <v>113</v>
      </c>
      <c r="G744" t="s">
        <v>254</v>
      </c>
      <c r="H744" t="s">
        <v>272</v>
      </c>
      <c r="J744" t="s">
        <v>375</v>
      </c>
      <c r="R744">
        <v>1.9999999999999999E-6</v>
      </c>
      <c r="S744">
        <v>9.9999999999999995E-8</v>
      </c>
      <c r="T744">
        <v>6.9999999999999999E-6</v>
      </c>
      <c r="W744" t="s">
        <v>687</v>
      </c>
      <c r="X744" t="s">
        <v>827</v>
      </c>
      <c r="Y744">
        <v>2021</v>
      </c>
      <c r="Z744" t="s">
        <v>942</v>
      </c>
      <c r="AA744" t="s">
        <v>986</v>
      </c>
      <c r="AB744" t="str">
        <f>IF(ISBLANK(Table1[[#This Row],[ref]]),NA(),_xlfn.XLOOKUP(Table1[[#This Row],[ref]],Crossref!U:U,Crossref!E:E,_xlfn.XLOOKUP(Table1[[#This Row],[ref_short]],Crossref!AO:AO,Crossref!E:E)))</f>
        <v>10.1186/s40813-021-00189-z</v>
      </c>
      <c r="AC744" t="str">
        <f>IF(ISBLANK(Table1[[#This Row],[ref_short]]),NA(),_xlfn.XLOOKUP(Table1[[#This Row],[new_ref]],Crossref!E:E,Crossref!AO:AO,Table1[[#This Row],[ref_short]]))</f>
        <v>Meester et al., 2021</v>
      </c>
      <c r="AD744" t="b">
        <f>NOT(IFERROR(Table1[[#This Row],[ref_short]]=Table1[[#This Row],[new_ref_short]],FALSE))</f>
        <v>0</v>
      </c>
    </row>
    <row r="745" spans="1:30" x14ac:dyDescent="0.3">
      <c r="A745" t="s">
        <v>8</v>
      </c>
      <c r="G745" t="s">
        <v>254</v>
      </c>
      <c r="H745" t="s">
        <v>272</v>
      </c>
      <c r="J745" t="s">
        <v>375</v>
      </c>
      <c r="R745">
        <v>8.8000000000000007</v>
      </c>
      <c r="S745">
        <v>4</v>
      </c>
      <c r="T745">
        <v>19</v>
      </c>
      <c r="W745" t="s">
        <v>687</v>
      </c>
      <c r="X745" t="s">
        <v>827</v>
      </c>
      <c r="Y745">
        <v>2021</v>
      </c>
      <c r="Z745" t="s">
        <v>942</v>
      </c>
      <c r="AA745" t="s">
        <v>986</v>
      </c>
      <c r="AB745" t="str">
        <f>IF(ISBLANK(Table1[[#This Row],[ref]]),NA(),_xlfn.XLOOKUP(Table1[[#This Row],[ref]],Crossref!U:U,Crossref!E:E,_xlfn.XLOOKUP(Table1[[#This Row],[ref_short]],Crossref!AO:AO,Crossref!E:E)))</f>
        <v>10.1186/s40813-021-00189-z</v>
      </c>
      <c r="AC745" t="str">
        <f>IF(ISBLANK(Table1[[#This Row],[ref_short]]),NA(),_xlfn.XLOOKUP(Table1[[#This Row],[new_ref]],Crossref!E:E,Crossref!AO:AO,Table1[[#This Row],[ref_short]]))</f>
        <v>Meester et al., 2021</v>
      </c>
      <c r="AD745" t="b">
        <f>NOT(IFERROR(Table1[[#This Row],[ref_short]]=Table1[[#This Row],[new_ref_short]],FALSE))</f>
        <v>0</v>
      </c>
    </row>
    <row r="746" spans="1:30" x14ac:dyDescent="0.3">
      <c r="A746" t="s">
        <v>8</v>
      </c>
      <c r="G746" t="s">
        <v>254</v>
      </c>
      <c r="H746" t="s">
        <v>272</v>
      </c>
      <c r="J746" t="s">
        <v>375</v>
      </c>
      <c r="R746">
        <v>4.0199999999999996</v>
      </c>
      <c r="W746" t="s">
        <v>688</v>
      </c>
      <c r="X746" t="s">
        <v>828</v>
      </c>
      <c r="Y746">
        <v>2017</v>
      </c>
      <c r="Z746" t="s">
        <v>943</v>
      </c>
      <c r="AA746" t="s">
        <v>986</v>
      </c>
      <c r="AB746" t="str">
        <f>IF(ISBLANK(Table1[[#This Row],[ref]]),NA(),_xlfn.XLOOKUP(Table1[[#This Row],[ref]],Crossref!U:U,Crossref!E:E,_xlfn.XLOOKUP(Table1[[#This Row],[ref_short]],Crossref!AO:AO,Crossref!E:E)))</f>
        <v>10.1186/s13567-017-0436-3</v>
      </c>
      <c r="AC746" t="str">
        <f>IF(ISBLANK(Table1[[#This Row],[ref_short]]),NA(),_xlfn.XLOOKUP(Table1[[#This Row],[new_ref]],Crossref!E:E,Crossref!AO:AO,Table1[[#This Row],[ref_short]]))</f>
        <v>Salines et al., 2017</v>
      </c>
      <c r="AD746" t="b">
        <f>NOT(IFERROR(Table1[[#This Row],[ref_short]]=Table1[[#This Row],[new_ref_short]],FALSE))</f>
        <v>0</v>
      </c>
    </row>
    <row r="747" spans="1:30" x14ac:dyDescent="0.3">
      <c r="A747" t="s">
        <v>8</v>
      </c>
      <c r="G747" t="s">
        <v>254</v>
      </c>
      <c r="H747" t="s">
        <v>272</v>
      </c>
      <c r="J747" t="s">
        <v>375</v>
      </c>
      <c r="R747">
        <v>5.07</v>
      </c>
      <c r="W747" t="s">
        <v>688</v>
      </c>
      <c r="X747" t="s">
        <v>828</v>
      </c>
      <c r="Y747">
        <v>2017</v>
      </c>
      <c r="Z747" t="s">
        <v>943</v>
      </c>
      <c r="AA747" t="s">
        <v>986</v>
      </c>
      <c r="AB747" t="str">
        <f>IF(ISBLANK(Table1[[#This Row],[ref]]),NA(),_xlfn.XLOOKUP(Table1[[#This Row],[ref]],Crossref!U:U,Crossref!E:E,_xlfn.XLOOKUP(Table1[[#This Row],[ref_short]],Crossref!AO:AO,Crossref!E:E)))</f>
        <v>10.1186/s13567-017-0436-3</v>
      </c>
      <c r="AC747" t="str">
        <f>IF(ISBLANK(Table1[[#This Row],[ref_short]]),NA(),_xlfn.XLOOKUP(Table1[[#This Row],[new_ref]],Crossref!E:E,Crossref!AO:AO,Table1[[#This Row],[ref_short]]))</f>
        <v>Salines et al., 2017</v>
      </c>
      <c r="AD747" t="b">
        <f>NOT(IFERROR(Table1[[#This Row],[ref_short]]=Table1[[#This Row],[new_ref_short]],FALSE))</f>
        <v>0</v>
      </c>
    </row>
    <row r="748" spans="1:30" x14ac:dyDescent="0.3">
      <c r="A748" t="s">
        <v>12</v>
      </c>
      <c r="B748" t="s">
        <v>114</v>
      </c>
      <c r="G748" t="s">
        <v>254</v>
      </c>
      <c r="H748" t="s">
        <v>272</v>
      </c>
      <c r="J748" t="s">
        <v>375</v>
      </c>
      <c r="R748">
        <v>1.41</v>
      </c>
      <c r="S748">
        <v>0.21</v>
      </c>
      <c r="T748">
        <v>3.02</v>
      </c>
      <c r="W748" t="s">
        <v>689</v>
      </c>
      <c r="X748" t="s">
        <v>828</v>
      </c>
      <c r="Y748">
        <v>2017</v>
      </c>
      <c r="Z748" t="s">
        <v>943</v>
      </c>
      <c r="AA748" t="s">
        <v>986</v>
      </c>
      <c r="AB748" t="str">
        <f>IF(ISBLANK(Table1[[#This Row],[ref]]),NA(),_xlfn.XLOOKUP(Table1[[#This Row],[ref]],Crossref!U:U,Crossref!E:E,_xlfn.XLOOKUP(Table1[[#This Row],[ref_short]],Crossref!AO:AO,Crossref!E:E)))</f>
        <v>10.1186/s13567-017-0436-3</v>
      </c>
      <c r="AC748" t="str">
        <f>IF(ISBLANK(Table1[[#This Row],[ref_short]]),NA(),_xlfn.XLOOKUP(Table1[[#This Row],[new_ref]],Crossref!E:E,Crossref!AO:AO,Table1[[#This Row],[ref_short]]))</f>
        <v>Salines et al., 2017</v>
      </c>
      <c r="AD748" t="b">
        <f>NOT(IFERROR(Table1[[#This Row],[ref_short]]=Table1[[#This Row],[new_ref_short]],FALSE))</f>
        <v>0</v>
      </c>
    </row>
    <row r="749" spans="1:30" x14ac:dyDescent="0.3">
      <c r="A749" t="s">
        <v>7</v>
      </c>
      <c r="B749" t="s">
        <v>115</v>
      </c>
      <c r="G749" t="s">
        <v>254</v>
      </c>
      <c r="H749" t="s">
        <v>272</v>
      </c>
      <c r="J749" t="s">
        <v>375</v>
      </c>
      <c r="R749">
        <v>0.7</v>
      </c>
      <c r="S749">
        <v>1.1800000000000001E-3</v>
      </c>
      <c r="T749">
        <v>83.67</v>
      </c>
      <c r="W749" t="s">
        <v>690</v>
      </c>
      <c r="X749" t="s">
        <v>828</v>
      </c>
      <c r="Y749">
        <v>2017</v>
      </c>
      <c r="Z749" t="s">
        <v>943</v>
      </c>
      <c r="AA749" t="s">
        <v>986</v>
      </c>
      <c r="AB749" t="str">
        <f>IF(ISBLANK(Table1[[#This Row],[ref]]),NA(),_xlfn.XLOOKUP(Table1[[#This Row],[ref]],Crossref!U:U,Crossref!E:E,_xlfn.XLOOKUP(Table1[[#This Row],[ref_short]],Crossref!AO:AO,Crossref!E:E)))</f>
        <v>10.1186/s13567-017-0436-3</v>
      </c>
      <c r="AC749" t="str">
        <f>IF(ISBLANK(Table1[[#This Row],[ref_short]]),NA(),_xlfn.XLOOKUP(Table1[[#This Row],[new_ref]],Crossref!E:E,Crossref!AO:AO,Table1[[#This Row],[ref_short]]))</f>
        <v>Salines et al., 2017</v>
      </c>
      <c r="AD749" t="b">
        <f>NOT(IFERROR(Table1[[#This Row],[ref_short]]=Table1[[#This Row],[new_ref_short]],FALSE))</f>
        <v>0</v>
      </c>
    </row>
    <row r="750" spans="1:30" x14ac:dyDescent="0.3">
      <c r="A750" t="s">
        <v>7</v>
      </c>
      <c r="B750" t="s">
        <v>116</v>
      </c>
      <c r="C750" t="s">
        <v>209</v>
      </c>
      <c r="G750" t="s">
        <v>253</v>
      </c>
      <c r="H750" t="s">
        <v>272</v>
      </c>
      <c r="J750" t="s">
        <v>375</v>
      </c>
      <c r="N750" t="s">
        <v>488</v>
      </c>
      <c r="R750">
        <v>0.21</v>
      </c>
      <c r="S750">
        <v>8.5000000000000006E-2</v>
      </c>
      <c r="T750">
        <v>1.8</v>
      </c>
      <c r="W750" t="s">
        <v>691</v>
      </c>
      <c r="X750" t="s">
        <v>829</v>
      </c>
      <c r="Y750">
        <v>2012</v>
      </c>
      <c r="Z750" t="s">
        <v>944</v>
      </c>
      <c r="AA750" t="s">
        <v>986</v>
      </c>
      <c r="AB750" t="str">
        <f>IF(ISBLANK(Table1[[#This Row],[ref]]),NA(),_xlfn.XLOOKUP(Table1[[#This Row],[ref]],Crossref!U:U,Crossref!E:E,_xlfn.XLOOKUP(Table1[[#This Row],[ref_short]],Crossref!AO:AO,Crossref!E:E)))</f>
        <v>10.1016/j.epidem.2012.02.002</v>
      </c>
      <c r="AC750" t="str">
        <f>IF(ISBLANK(Table1[[#This Row],[ref_short]]),NA(),_xlfn.XLOOKUP(Table1[[#This Row],[new_ref]],Crossref!E:E,Crossref!AO:AO,Table1[[#This Row],[ref_short]]))</f>
        <v>Backer et al., 2012</v>
      </c>
      <c r="AD750" t="b">
        <f>NOT(IFERROR(Table1[[#This Row],[ref_short]]=Table1[[#This Row],[new_ref_short]],FALSE))</f>
        <v>0</v>
      </c>
    </row>
    <row r="751" spans="1:30" x14ac:dyDescent="0.3">
      <c r="A751" t="s">
        <v>7</v>
      </c>
      <c r="B751" t="s">
        <v>116</v>
      </c>
      <c r="C751" t="s">
        <v>209</v>
      </c>
      <c r="G751" t="s">
        <v>253</v>
      </c>
      <c r="H751" t="s">
        <v>272</v>
      </c>
      <c r="J751" t="s">
        <v>375</v>
      </c>
      <c r="N751" t="s">
        <v>489</v>
      </c>
      <c r="R751">
        <v>0.13</v>
      </c>
      <c r="S751">
        <v>7.5999999999999998E-2</v>
      </c>
      <c r="T751">
        <v>0.4</v>
      </c>
      <c r="W751" t="s">
        <v>691</v>
      </c>
      <c r="X751" t="s">
        <v>829</v>
      </c>
      <c r="Y751">
        <v>2012</v>
      </c>
      <c r="Z751" t="s">
        <v>944</v>
      </c>
      <c r="AA751" t="s">
        <v>986</v>
      </c>
      <c r="AB751" t="str">
        <f>IF(ISBLANK(Table1[[#This Row],[ref]]),NA(),_xlfn.XLOOKUP(Table1[[#This Row],[ref]],Crossref!U:U,Crossref!E:E,_xlfn.XLOOKUP(Table1[[#This Row],[ref_short]],Crossref!AO:AO,Crossref!E:E)))</f>
        <v>10.1016/j.epidem.2012.02.002</v>
      </c>
      <c r="AC751" t="str">
        <f>IF(ISBLANK(Table1[[#This Row],[ref_short]]),NA(),_xlfn.XLOOKUP(Table1[[#This Row],[new_ref]],Crossref!E:E,Crossref!AO:AO,Table1[[#This Row],[ref_short]]))</f>
        <v>Backer et al., 2012</v>
      </c>
      <c r="AD751" t="b">
        <f>NOT(IFERROR(Table1[[#This Row],[ref_short]]=Table1[[#This Row],[new_ref_short]],FALSE))</f>
        <v>0</v>
      </c>
    </row>
    <row r="752" spans="1:30" x14ac:dyDescent="0.3">
      <c r="A752" t="s">
        <v>7</v>
      </c>
      <c r="B752" t="s">
        <v>116</v>
      </c>
      <c r="C752" t="s">
        <v>209</v>
      </c>
      <c r="G752" t="s">
        <v>253</v>
      </c>
      <c r="H752" t="s">
        <v>272</v>
      </c>
      <c r="J752" t="s">
        <v>375</v>
      </c>
      <c r="N752" t="s">
        <v>490</v>
      </c>
      <c r="R752">
        <v>0.17</v>
      </c>
      <c r="S752">
        <v>7.3999999999999996E-2</v>
      </c>
      <c r="T752">
        <v>0.61</v>
      </c>
      <c r="W752" t="s">
        <v>691</v>
      </c>
      <c r="X752" t="s">
        <v>829</v>
      </c>
      <c r="Y752">
        <v>2012</v>
      </c>
      <c r="Z752" t="s">
        <v>944</v>
      </c>
      <c r="AA752" t="s">
        <v>986</v>
      </c>
      <c r="AB752" t="str">
        <f>IF(ISBLANK(Table1[[#This Row],[ref]]),NA(),_xlfn.XLOOKUP(Table1[[#This Row],[ref]],Crossref!U:U,Crossref!E:E,_xlfn.XLOOKUP(Table1[[#This Row],[ref_short]],Crossref!AO:AO,Crossref!E:E)))</f>
        <v>10.1016/j.epidem.2012.02.002</v>
      </c>
      <c r="AC752" t="str">
        <f>IF(ISBLANK(Table1[[#This Row],[ref_short]]),NA(),_xlfn.XLOOKUP(Table1[[#This Row],[new_ref]],Crossref!E:E,Crossref!AO:AO,Table1[[#This Row],[ref_short]]))</f>
        <v>Backer et al., 2012</v>
      </c>
      <c r="AD752" t="b">
        <f>NOT(IFERROR(Table1[[#This Row],[ref_short]]=Table1[[#This Row],[new_ref_short]],FALSE))</f>
        <v>0</v>
      </c>
    </row>
    <row r="753" spans="1:30" x14ac:dyDescent="0.3">
      <c r="A753" t="s">
        <v>7</v>
      </c>
      <c r="B753" t="s">
        <v>116</v>
      </c>
      <c r="C753" t="s">
        <v>209</v>
      </c>
      <c r="G753" t="s">
        <v>253</v>
      </c>
      <c r="H753" t="s">
        <v>272</v>
      </c>
      <c r="J753" t="s">
        <v>375</v>
      </c>
      <c r="N753" t="s">
        <v>491</v>
      </c>
      <c r="R753">
        <v>0.28999999999999998</v>
      </c>
      <c r="S753">
        <v>8.2000000000000003E-2</v>
      </c>
      <c r="T753">
        <v>1.4</v>
      </c>
      <c r="W753" t="s">
        <v>691</v>
      </c>
      <c r="X753" t="s">
        <v>829</v>
      </c>
      <c r="Y753">
        <v>2012</v>
      </c>
      <c r="Z753" t="s">
        <v>944</v>
      </c>
      <c r="AA753" t="s">
        <v>986</v>
      </c>
      <c r="AB753" t="str">
        <f>IF(ISBLANK(Table1[[#This Row],[ref]]),NA(),_xlfn.XLOOKUP(Table1[[#This Row],[ref]],Crossref!U:U,Crossref!E:E,_xlfn.XLOOKUP(Table1[[#This Row],[ref_short]],Crossref!AO:AO,Crossref!E:E)))</f>
        <v>10.1016/j.epidem.2012.02.002</v>
      </c>
      <c r="AC753" t="str">
        <f>IF(ISBLANK(Table1[[#This Row],[ref_short]]),NA(),_xlfn.XLOOKUP(Table1[[#This Row],[new_ref]],Crossref!E:E,Crossref!AO:AO,Table1[[#This Row],[ref_short]]))</f>
        <v>Backer et al., 2012</v>
      </c>
      <c r="AD753" t="b">
        <f>NOT(IFERROR(Table1[[#This Row],[ref_short]]=Table1[[#This Row],[new_ref_short]],FALSE))</f>
        <v>0</v>
      </c>
    </row>
    <row r="754" spans="1:30" x14ac:dyDescent="0.3">
      <c r="A754" t="s">
        <v>7</v>
      </c>
      <c r="B754" t="s">
        <v>116</v>
      </c>
      <c r="C754" t="s">
        <v>209</v>
      </c>
      <c r="G754" t="s">
        <v>253</v>
      </c>
      <c r="H754" t="s">
        <v>272</v>
      </c>
      <c r="J754" t="s">
        <v>375</v>
      </c>
      <c r="N754" t="s">
        <v>492</v>
      </c>
      <c r="R754">
        <v>0.18</v>
      </c>
      <c r="S754">
        <v>7.6999999999999999E-2</v>
      </c>
      <c r="T754">
        <v>0.67</v>
      </c>
      <c r="W754" t="s">
        <v>691</v>
      </c>
      <c r="X754" t="s">
        <v>829</v>
      </c>
      <c r="Y754">
        <v>2012</v>
      </c>
      <c r="Z754" t="s">
        <v>944</v>
      </c>
      <c r="AA754" t="s">
        <v>986</v>
      </c>
      <c r="AB754" t="str">
        <f>IF(ISBLANK(Table1[[#This Row],[ref]]),NA(),_xlfn.XLOOKUP(Table1[[#This Row],[ref]],Crossref!U:U,Crossref!E:E,_xlfn.XLOOKUP(Table1[[#This Row],[ref_short]],Crossref!AO:AO,Crossref!E:E)))</f>
        <v>10.1016/j.epidem.2012.02.002</v>
      </c>
      <c r="AC754" t="str">
        <f>IF(ISBLANK(Table1[[#This Row],[ref_short]]),NA(),_xlfn.XLOOKUP(Table1[[#This Row],[new_ref]],Crossref!E:E,Crossref!AO:AO,Table1[[#This Row],[ref_short]]))</f>
        <v>Backer et al., 2012</v>
      </c>
      <c r="AD754" t="b">
        <f>NOT(IFERROR(Table1[[#This Row],[ref_short]]=Table1[[#This Row],[new_ref_short]],FALSE))</f>
        <v>0</v>
      </c>
    </row>
    <row r="755" spans="1:30" x14ac:dyDescent="0.3">
      <c r="A755" t="s">
        <v>7</v>
      </c>
      <c r="B755" t="s">
        <v>116</v>
      </c>
      <c r="C755" t="s">
        <v>209</v>
      </c>
      <c r="G755" t="s">
        <v>253</v>
      </c>
      <c r="H755" t="s">
        <v>272</v>
      </c>
      <c r="J755" t="s">
        <v>375</v>
      </c>
      <c r="N755" t="s">
        <v>493</v>
      </c>
      <c r="R755">
        <v>0.18</v>
      </c>
      <c r="S755">
        <v>8.2000000000000003E-2</v>
      </c>
      <c r="T755">
        <v>1.8</v>
      </c>
      <c r="W755" t="s">
        <v>691</v>
      </c>
      <c r="X755" t="s">
        <v>829</v>
      </c>
      <c r="Y755">
        <v>2012</v>
      </c>
      <c r="Z755" t="s">
        <v>944</v>
      </c>
      <c r="AA755" t="s">
        <v>986</v>
      </c>
      <c r="AB755" t="str">
        <f>IF(ISBLANK(Table1[[#This Row],[ref]]),NA(),_xlfn.XLOOKUP(Table1[[#This Row],[ref]],Crossref!U:U,Crossref!E:E,_xlfn.XLOOKUP(Table1[[#This Row],[ref_short]],Crossref!AO:AO,Crossref!E:E)))</f>
        <v>10.1016/j.epidem.2012.02.002</v>
      </c>
      <c r="AC755" t="str">
        <f>IF(ISBLANK(Table1[[#This Row],[ref_short]]),NA(),_xlfn.XLOOKUP(Table1[[#This Row],[new_ref]],Crossref!E:E,Crossref!AO:AO,Table1[[#This Row],[ref_short]]))</f>
        <v>Backer et al., 2012</v>
      </c>
      <c r="AD755" t="b">
        <f>NOT(IFERROR(Table1[[#This Row],[ref_short]]=Table1[[#This Row],[new_ref_short]],FALSE))</f>
        <v>0</v>
      </c>
    </row>
    <row r="756" spans="1:30" x14ac:dyDescent="0.3">
      <c r="A756" t="s">
        <v>7</v>
      </c>
      <c r="B756" t="s">
        <v>116</v>
      </c>
      <c r="C756" t="s">
        <v>209</v>
      </c>
      <c r="G756" t="s">
        <v>253</v>
      </c>
      <c r="H756" t="s">
        <v>272</v>
      </c>
      <c r="J756" t="s">
        <v>375</v>
      </c>
      <c r="N756" t="s">
        <v>494</v>
      </c>
      <c r="R756">
        <v>0.17</v>
      </c>
      <c r="S756">
        <v>7.4999999999999997E-2</v>
      </c>
      <c r="T756">
        <v>0.61</v>
      </c>
      <c r="W756" t="s">
        <v>691</v>
      </c>
      <c r="X756" t="s">
        <v>829</v>
      </c>
      <c r="Y756">
        <v>2012</v>
      </c>
      <c r="Z756" t="s">
        <v>944</v>
      </c>
      <c r="AA756" t="s">
        <v>986</v>
      </c>
      <c r="AB756" t="str">
        <f>IF(ISBLANK(Table1[[#This Row],[ref]]),NA(),_xlfn.XLOOKUP(Table1[[#This Row],[ref]],Crossref!U:U,Crossref!E:E,_xlfn.XLOOKUP(Table1[[#This Row],[ref_short]],Crossref!AO:AO,Crossref!E:E)))</f>
        <v>10.1016/j.epidem.2012.02.002</v>
      </c>
      <c r="AC756" t="str">
        <f>IF(ISBLANK(Table1[[#This Row],[ref_short]]),NA(),_xlfn.XLOOKUP(Table1[[#This Row],[new_ref]],Crossref!E:E,Crossref!AO:AO,Table1[[#This Row],[ref_short]]))</f>
        <v>Backer et al., 2012</v>
      </c>
      <c r="AD756" t="b">
        <f>NOT(IFERROR(Table1[[#This Row],[ref_short]]=Table1[[#This Row],[new_ref_short]],FALSE))</f>
        <v>0</v>
      </c>
    </row>
    <row r="757" spans="1:30" x14ac:dyDescent="0.3">
      <c r="A757" t="s">
        <v>7</v>
      </c>
      <c r="B757" t="s">
        <v>116</v>
      </c>
      <c r="C757" t="s">
        <v>209</v>
      </c>
      <c r="G757" t="s">
        <v>253</v>
      </c>
      <c r="H757" t="s">
        <v>272</v>
      </c>
      <c r="J757" t="s">
        <v>375</v>
      </c>
      <c r="N757" t="s">
        <v>495</v>
      </c>
      <c r="R757">
        <v>0.16</v>
      </c>
      <c r="S757">
        <v>6.8000000000000005E-2</v>
      </c>
      <c r="T757">
        <v>1.4</v>
      </c>
      <c r="W757" t="s">
        <v>691</v>
      </c>
      <c r="X757" t="s">
        <v>829</v>
      </c>
      <c r="Y757">
        <v>2012</v>
      </c>
      <c r="Z757" t="s">
        <v>944</v>
      </c>
      <c r="AA757" t="s">
        <v>986</v>
      </c>
      <c r="AB757" t="str">
        <f>IF(ISBLANK(Table1[[#This Row],[ref]]),NA(),_xlfn.XLOOKUP(Table1[[#This Row],[ref]],Crossref!U:U,Crossref!E:E,_xlfn.XLOOKUP(Table1[[#This Row],[ref_short]],Crossref!AO:AO,Crossref!E:E)))</f>
        <v>10.1016/j.epidem.2012.02.002</v>
      </c>
      <c r="AC757" t="str">
        <f>IF(ISBLANK(Table1[[#This Row],[ref_short]]),NA(),_xlfn.XLOOKUP(Table1[[#This Row],[new_ref]],Crossref!E:E,Crossref!AO:AO,Table1[[#This Row],[ref_short]]))</f>
        <v>Backer et al., 2012</v>
      </c>
      <c r="AD757" t="b">
        <f>NOT(IFERROR(Table1[[#This Row],[ref_short]]=Table1[[#This Row],[new_ref_short]],FALSE))</f>
        <v>0</v>
      </c>
    </row>
    <row r="758" spans="1:30" x14ac:dyDescent="0.3">
      <c r="A758" t="s">
        <v>7</v>
      </c>
      <c r="B758" t="s">
        <v>116</v>
      </c>
      <c r="C758" t="s">
        <v>209</v>
      </c>
      <c r="G758" t="s">
        <v>253</v>
      </c>
      <c r="H758" t="s">
        <v>272</v>
      </c>
      <c r="J758" t="s">
        <v>375</v>
      </c>
      <c r="N758" t="s">
        <v>496</v>
      </c>
      <c r="R758">
        <v>0.57999999999999996</v>
      </c>
      <c r="S758">
        <v>0.13</v>
      </c>
      <c r="T758">
        <v>3.5</v>
      </c>
      <c r="W758" t="s">
        <v>691</v>
      </c>
      <c r="X758" t="s">
        <v>829</v>
      </c>
      <c r="Y758">
        <v>2012</v>
      </c>
      <c r="Z758" t="s">
        <v>944</v>
      </c>
      <c r="AA758" t="s">
        <v>986</v>
      </c>
      <c r="AB758" t="str">
        <f>IF(ISBLANK(Table1[[#This Row],[ref]]),NA(),_xlfn.XLOOKUP(Table1[[#This Row],[ref]],Crossref!U:U,Crossref!E:E,_xlfn.XLOOKUP(Table1[[#This Row],[ref_short]],Crossref!AO:AO,Crossref!E:E)))</f>
        <v>10.1016/j.epidem.2012.02.002</v>
      </c>
      <c r="AC758" t="str">
        <f>IF(ISBLANK(Table1[[#This Row],[ref_short]]),NA(),_xlfn.XLOOKUP(Table1[[#This Row],[new_ref]],Crossref!E:E,Crossref!AO:AO,Table1[[#This Row],[ref_short]]))</f>
        <v>Backer et al., 2012</v>
      </c>
      <c r="AD758" t="b">
        <f>NOT(IFERROR(Table1[[#This Row],[ref_short]]=Table1[[#This Row],[new_ref_short]],FALSE))</f>
        <v>0</v>
      </c>
    </row>
    <row r="759" spans="1:30" x14ac:dyDescent="0.3">
      <c r="A759" t="s">
        <v>7</v>
      </c>
      <c r="B759" t="s">
        <v>116</v>
      </c>
      <c r="C759" t="s">
        <v>209</v>
      </c>
      <c r="G759" t="s">
        <v>253</v>
      </c>
      <c r="H759" t="s">
        <v>272</v>
      </c>
      <c r="J759" t="s">
        <v>375</v>
      </c>
      <c r="N759" t="s">
        <v>497</v>
      </c>
      <c r="R759">
        <v>0.16</v>
      </c>
      <c r="S759">
        <v>8.2000000000000003E-2</v>
      </c>
      <c r="T759">
        <v>0.54</v>
      </c>
      <c r="W759" t="s">
        <v>691</v>
      </c>
      <c r="X759" t="s">
        <v>829</v>
      </c>
      <c r="Y759">
        <v>2012</v>
      </c>
      <c r="Z759" t="s">
        <v>944</v>
      </c>
      <c r="AA759" t="s">
        <v>986</v>
      </c>
      <c r="AB759" t="str">
        <f>IF(ISBLANK(Table1[[#This Row],[ref]]),NA(),_xlfn.XLOOKUP(Table1[[#This Row],[ref]],Crossref!U:U,Crossref!E:E,_xlfn.XLOOKUP(Table1[[#This Row],[ref_short]],Crossref!AO:AO,Crossref!E:E)))</f>
        <v>10.1016/j.epidem.2012.02.002</v>
      </c>
      <c r="AC759" t="str">
        <f>IF(ISBLANK(Table1[[#This Row],[ref_short]]),NA(),_xlfn.XLOOKUP(Table1[[#This Row],[new_ref]],Crossref!E:E,Crossref!AO:AO,Table1[[#This Row],[ref_short]]))</f>
        <v>Backer et al., 2012</v>
      </c>
      <c r="AD759" t="b">
        <f>NOT(IFERROR(Table1[[#This Row],[ref_short]]=Table1[[#This Row],[new_ref_short]],FALSE))</f>
        <v>0</v>
      </c>
    </row>
    <row r="760" spans="1:30" x14ac:dyDescent="0.3">
      <c r="A760" t="s">
        <v>7</v>
      </c>
      <c r="B760" t="s">
        <v>116</v>
      </c>
      <c r="C760" t="s">
        <v>209</v>
      </c>
      <c r="G760" t="s">
        <v>253</v>
      </c>
      <c r="H760" t="s">
        <v>272</v>
      </c>
      <c r="J760" t="s">
        <v>375</v>
      </c>
      <c r="N760" t="s">
        <v>498</v>
      </c>
      <c r="R760">
        <v>0.11</v>
      </c>
      <c r="S760">
        <v>9.1999999999999998E-2</v>
      </c>
      <c r="T760">
        <v>0.14000000000000001</v>
      </c>
      <c r="W760" t="s">
        <v>691</v>
      </c>
      <c r="X760" t="s">
        <v>829</v>
      </c>
      <c r="Y760">
        <v>2012</v>
      </c>
      <c r="Z760" t="s">
        <v>944</v>
      </c>
      <c r="AA760" t="s">
        <v>986</v>
      </c>
      <c r="AB760" t="str">
        <f>IF(ISBLANK(Table1[[#This Row],[ref]]),NA(),_xlfn.XLOOKUP(Table1[[#This Row],[ref]],Crossref!U:U,Crossref!E:E,_xlfn.XLOOKUP(Table1[[#This Row],[ref_short]],Crossref!AO:AO,Crossref!E:E)))</f>
        <v>10.1016/j.epidem.2012.02.002</v>
      </c>
      <c r="AC760" t="str">
        <f>IF(ISBLANK(Table1[[#This Row],[ref_short]]),NA(),_xlfn.XLOOKUP(Table1[[#This Row],[new_ref]],Crossref!E:E,Crossref!AO:AO,Table1[[#This Row],[ref_short]]))</f>
        <v>Backer et al., 2012</v>
      </c>
      <c r="AD760" t="b">
        <f>NOT(IFERROR(Table1[[#This Row],[ref_short]]=Table1[[#This Row],[new_ref_short]],FALSE))</f>
        <v>0</v>
      </c>
    </row>
    <row r="761" spans="1:30" x14ac:dyDescent="0.3">
      <c r="A761" t="s">
        <v>8</v>
      </c>
      <c r="B761" t="s">
        <v>117</v>
      </c>
      <c r="G761" t="s">
        <v>253</v>
      </c>
      <c r="H761" t="s">
        <v>272</v>
      </c>
      <c r="J761" t="s">
        <v>375</v>
      </c>
      <c r="N761" t="s">
        <v>488</v>
      </c>
      <c r="R761">
        <v>2.4</v>
      </c>
      <c r="S761">
        <v>1</v>
      </c>
      <c r="T761">
        <v>39</v>
      </c>
      <c r="W761" t="s">
        <v>691</v>
      </c>
      <c r="X761" t="s">
        <v>829</v>
      </c>
      <c r="Y761">
        <v>2012</v>
      </c>
      <c r="Z761" t="s">
        <v>944</v>
      </c>
      <c r="AA761" t="s">
        <v>986</v>
      </c>
      <c r="AB761" t="str">
        <f>IF(ISBLANK(Table1[[#This Row],[ref]]),NA(),_xlfn.XLOOKUP(Table1[[#This Row],[ref]],Crossref!U:U,Crossref!E:E,_xlfn.XLOOKUP(Table1[[#This Row],[ref_short]],Crossref!AO:AO,Crossref!E:E)))</f>
        <v>10.1016/j.epidem.2012.02.002</v>
      </c>
      <c r="AC761" t="str">
        <f>IF(ISBLANK(Table1[[#This Row],[ref_short]]),NA(),_xlfn.XLOOKUP(Table1[[#This Row],[new_ref]],Crossref!E:E,Crossref!AO:AO,Table1[[#This Row],[ref_short]]))</f>
        <v>Backer et al., 2012</v>
      </c>
      <c r="AD761" t="b">
        <f>NOT(IFERROR(Table1[[#This Row],[ref_short]]=Table1[[#This Row],[new_ref_short]],FALSE))</f>
        <v>0</v>
      </c>
    </row>
    <row r="762" spans="1:30" x14ac:dyDescent="0.3">
      <c r="A762" t="s">
        <v>8</v>
      </c>
      <c r="B762" t="s">
        <v>117</v>
      </c>
      <c r="G762" t="s">
        <v>253</v>
      </c>
      <c r="H762" t="s">
        <v>272</v>
      </c>
      <c r="J762" t="s">
        <v>375</v>
      </c>
      <c r="N762" t="s">
        <v>489</v>
      </c>
      <c r="R762">
        <v>3.5</v>
      </c>
      <c r="S762">
        <v>1.7</v>
      </c>
      <c r="T762">
        <v>9.6999999999999993</v>
      </c>
      <c r="W762" t="s">
        <v>691</v>
      </c>
      <c r="X762" t="s">
        <v>829</v>
      </c>
      <c r="Y762">
        <v>2012</v>
      </c>
      <c r="Z762" t="s">
        <v>944</v>
      </c>
      <c r="AA762" t="s">
        <v>986</v>
      </c>
      <c r="AB762" t="str">
        <f>IF(ISBLANK(Table1[[#This Row],[ref]]),NA(),_xlfn.XLOOKUP(Table1[[#This Row],[ref]],Crossref!U:U,Crossref!E:E,_xlfn.XLOOKUP(Table1[[#This Row],[ref_short]],Crossref!AO:AO,Crossref!E:E)))</f>
        <v>10.1016/j.epidem.2012.02.002</v>
      </c>
      <c r="AC762" t="str">
        <f>IF(ISBLANK(Table1[[#This Row],[ref_short]]),NA(),_xlfn.XLOOKUP(Table1[[#This Row],[new_ref]],Crossref!E:E,Crossref!AO:AO,Table1[[#This Row],[ref_short]]))</f>
        <v>Backer et al., 2012</v>
      </c>
      <c r="AD762" t="b">
        <f>NOT(IFERROR(Table1[[#This Row],[ref_short]]=Table1[[#This Row],[new_ref_short]],FALSE))</f>
        <v>0</v>
      </c>
    </row>
    <row r="763" spans="1:30" x14ac:dyDescent="0.3">
      <c r="A763" t="s">
        <v>8</v>
      </c>
      <c r="B763" t="s">
        <v>117</v>
      </c>
      <c r="G763" t="s">
        <v>253</v>
      </c>
      <c r="H763" t="s">
        <v>272</v>
      </c>
      <c r="J763" t="s">
        <v>375</v>
      </c>
      <c r="N763" t="s">
        <v>490</v>
      </c>
      <c r="R763">
        <v>2.2999999999999998</v>
      </c>
      <c r="S763">
        <v>1.1000000000000001</v>
      </c>
      <c r="T763">
        <v>5.8</v>
      </c>
      <c r="W763" t="s">
        <v>691</v>
      </c>
      <c r="X763" t="s">
        <v>829</v>
      </c>
      <c r="Y763">
        <v>2012</v>
      </c>
      <c r="Z763" t="s">
        <v>944</v>
      </c>
      <c r="AA763" t="s">
        <v>986</v>
      </c>
      <c r="AB763" t="str">
        <f>IF(ISBLANK(Table1[[#This Row],[ref]]),NA(),_xlfn.XLOOKUP(Table1[[#This Row],[ref]],Crossref!U:U,Crossref!E:E,_xlfn.XLOOKUP(Table1[[#This Row],[ref_short]],Crossref!AO:AO,Crossref!E:E)))</f>
        <v>10.1016/j.epidem.2012.02.002</v>
      </c>
      <c r="AC763" t="str">
        <f>IF(ISBLANK(Table1[[#This Row],[ref_short]]),NA(),_xlfn.XLOOKUP(Table1[[#This Row],[new_ref]],Crossref!E:E,Crossref!AO:AO,Table1[[#This Row],[ref_short]]))</f>
        <v>Backer et al., 2012</v>
      </c>
      <c r="AD763" t="b">
        <f>NOT(IFERROR(Table1[[#This Row],[ref_short]]=Table1[[#This Row],[new_ref_short]],FALSE))</f>
        <v>0</v>
      </c>
    </row>
    <row r="764" spans="1:30" x14ac:dyDescent="0.3">
      <c r="A764" t="s">
        <v>8</v>
      </c>
      <c r="B764" t="s">
        <v>117</v>
      </c>
      <c r="G764" t="s">
        <v>253</v>
      </c>
      <c r="H764" t="s">
        <v>272</v>
      </c>
      <c r="J764" t="s">
        <v>375</v>
      </c>
      <c r="N764" t="s">
        <v>491</v>
      </c>
      <c r="R764">
        <v>1.7</v>
      </c>
      <c r="S764">
        <v>0.63</v>
      </c>
      <c r="T764">
        <v>3.9</v>
      </c>
      <c r="W764" t="s">
        <v>691</v>
      </c>
      <c r="X764" t="s">
        <v>829</v>
      </c>
      <c r="Y764">
        <v>2012</v>
      </c>
      <c r="Z764" t="s">
        <v>944</v>
      </c>
      <c r="AA764" t="s">
        <v>986</v>
      </c>
      <c r="AB764" t="str">
        <f>IF(ISBLANK(Table1[[#This Row],[ref]]),NA(),_xlfn.XLOOKUP(Table1[[#This Row],[ref]],Crossref!U:U,Crossref!E:E,_xlfn.XLOOKUP(Table1[[#This Row],[ref_short]],Crossref!AO:AO,Crossref!E:E)))</f>
        <v>10.1016/j.epidem.2012.02.002</v>
      </c>
      <c r="AC764" t="str">
        <f>IF(ISBLANK(Table1[[#This Row],[ref_short]]),NA(),_xlfn.XLOOKUP(Table1[[#This Row],[new_ref]],Crossref!E:E,Crossref!AO:AO,Table1[[#This Row],[ref_short]]))</f>
        <v>Backer et al., 2012</v>
      </c>
      <c r="AD764" t="b">
        <f>NOT(IFERROR(Table1[[#This Row],[ref_short]]=Table1[[#This Row],[new_ref_short]],FALSE))</f>
        <v>0</v>
      </c>
    </row>
    <row r="765" spans="1:30" x14ac:dyDescent="0.3">
      <c r="A765" t="s">
        <v>8</v>
      </c>
      <c r="B765" t="s">
        <v>117</v>
      </c>
      <c r="G765" t="s">
        <v>253</v>
      </c>
      <c r="H765" t="s">
        <v>272</v>
      </c>
      <c r="J765" t="s">
        <v>375</v>
      </c>
      <c r="N765" t="s">
        <v>492</v>
      </c>
      <c r="R765">
        <v>2.1</v>
      </c>
      <c r="S765">
        <v>1</v>
      </c>
      <c r="T765">
        <v>5.2</v>
      </c>
      <c r="W765" t="s">
        <v>691</v>
      </c>
      <c r="X765" t="s">
        <v>829</v>
      </c>
      <c r="Y765">
        <v>2012</v>
      </c>
      <c r="Z765" t="s">
        <v>944</v>
      </c>
      <c r="AA765" t="s">
        <v>986</v>
      </c>
      <c r="AB765" t="str">
        <f>IF(ISBLANK(Table1[[#This Row],[ref]]),NA(),_xlfn.XLOOKUP(Table1[[#This Row],[ref]],Crossref!U:U,Crossref!E:E,_xlfn.XLOOKUP(Table1[[#This Row],[ref_short]],Crossref!AO:AO,Crossref!E:E)))</f>
        <v>10.1016/j.epidem.2012.02.002</v>
      </c>
      <c r="AC765" t="str">
        <f>IF(ISBLANK(Table1[[#This Row],[ref_short]]),NA(),_xlfn.XLOOKUP(Table1[[#This Row],[new_ref]],Crossref!E:E,Crossref!AO:AO,Table1[[#This Row],[ref_short]]))</f>
        <v>Backer et al., 2012</v>
      </c>
      <c r="AD765" t="b">
        <f>NOT(IFERROR(Table1[[#This Row],[ref_short]]=Table1[[#This Row],[new_ref_short]],FALSE))</f>
        <v>0</v>
      </c>
    </row>
    <row r="766" spans="1:30" x14ac:dyDescent="0.3">
      <c r="A766" t="s">
        <v>8</v>
      </c>
      <c r="B766" t="s">
        <v>117</v>
      </c>
      <c r="G766" t="s">
        <v>253</v>
      </c>
      <c r="H766" t="s">
        <v>272</v>
      </c>
      <c r="J766" t="s">
        <v>375</v>
      </c>
      <c r="N766" t="s">
        <v>493</v>
      </c>
      <c r="R766">
        <v>2.9</v>
      </c>
      <c r="S766">
        <v>1.3</v>
      </c>
      <c r="T766">
        <v>43</v>
      </c>
      <c r="W766" t="s">
        <v>691</v>
      </c>
      <c r="X766" t="s">
        <v>829</v>
      </c>
      <c r="Y766">
        <v>2012</v>
      </c>
      <c r="Z766" t="s">
        <v>944</v>
      </c>
      <c r="AA766" t="s">
        <v>986</v>
      </c>
      <c r="AB766" t="str">
        <f>IF(ISBLANK(Table1[[#This Row],[ref]]),NA(),_xlfn.XLOOKUP(Table1[[#This Row],[ref]],Crossref!U:U,Crossref!E:E,_xlfn.XLOOKUP(Table1[[#This Row],[ref_short]],Crossref!AO:AO,Crossref!E:E)))</f>
        <v>10.1016/j.epidem.2012.02.002</v>
      </c>
      <c r="AC766" t="str">
        <f>IF(ISBLANK(Table1[[#This Row],[ref_short]]),NA(),_xlfn.XLOOKUP(Table1[[#This Row],[new_ref]],Crossref!E:E,Crossref!AO:AO,Table1[[#This Row],[ref_short]]))</f>
        <v>Backer et al., 2012</v>
      </c>
      <c r="AD766" t="b">
        <f>NOT(IFERROR(Table1[[#This Row],[ref_short]]=Table1[[#This Row],[new_ref_short]],FALSE))</f>
        <v>0</v>
      </c>
    </row>
    <row r="767" spans="1:30" x14ac:dyDescent="0.3">
      <c r="A767" t="s">
        <v>8</v>
      </c>
      <c r="B767" t="s">
        <v>117</v>
      </c>
      <c r="G767" t="s">
        <v>253</v>
      </c>
      <c r="H767" t="s">
        <v>272</v>
      </c>
      <c r="J767" t="s">
        <v>375</v>
      </c>
      <c r="N767" t="s">
        <v>494</v>
      </c>
      <c r="R767">
        <v>2.2999999999999998</v>
      </c>
      <c r="S767">
        <v>1.1000000000000001</v>
      </c>
      <c r="T767">
        <v>5.7</v>
      </c>
      <c r="W767" t="s">
        <v>691</v>
      </c>
      <c r="X767" t="s">
        <v>829</v>
      </c>
      <c r="Y767">
        <v>2012</v>
      </c>
      <c r="Z767" t="s">
        <v>944</v>
      </c>
      <c r="AA767" t="s">
        <v>986</v>
      </c>
      <c r="AB767" t="str">
        <f>IF(ISBLANK(Table1[[#This Row],[ref]]),NA(),_xlfn.XLOOKUP(Table1[[#This Row],[ref]],Crossref!U:U,Crossref!E:E,_xlfn.XLOOKUP(Table1[[#This Row],[ref_short]],Crossref!AO:AO,Crossref!E:E)))</f>
        <v>10.1016/j.epidem.2012.02.002</v>
      </c>
      <c r="AC767" t="str">
        <f>IF(ISBLANK(Table1[[#This Row],[ref_short]]),NA(),_xlfn.XLOOKUP(Table1[[#This Row],[new_ref]],Crossref!E:E,Crossref!AO:AO,Table1[[#This Row],[ref_short]]))</f>
        <v>Backer et al., 2012</v>
      </c>
      <c r="AD767" t="b">
        <f>NOT(IFERROR(Table1[[#This Row],[ref_short]]=Table1[[#This Row],[new_ref_short]],FALSE))</f>
        <v>0</v>
      </c>
    </row>
    <row r="768" spans="1:30" x14ac:dyDescent="0.3">
      <c r="A768" t="s">
        <v>8</v>
      </c>
      <c r="B768" t="s">
        <v>117</v>
      </c>
      <c r="G768" t="s">
        <v>253</v>
      </c>
      <c r="H768" t="s">
        <v>272</v>
      </c>
      <c r="J768" t="s">
        <v>375</v>
      </c>
      <c r="N768" t="s">
        <v>495</v>
      </c>
      <c r="R768">
        <v>2.2999999999999998</v>
      </c>
      <c r="S768">
        <v>1.1000000000000001</v>
      </c>
      <c r="T768">
        <v>30</v>
      </c>
      <c r="W768" t="s">
        <v>691</v>
      </c>
      <c r="X768" t="s">
        <v>829</v>
      </c>
      <c r="Y768">
        <v>2012</v>
      </c>
      <c r="Z768" t="s">
        <v>944</v>
      </c>
      <c r="AA768" t="s">
        <v>986</v>
      </c>
      <c r="AB768" t="str">
        <f>IF(ISBLANK(Table1[[#This Row],[ref]]),NA(),_xlfn.XLOOKUP(Table1[[#This Row],[ref]],Crossref!U:U,Crossref!E:E,_xlfn.XLOOKUP(Table1[[#This Row],[ref_short]],Crossref!AO:AO,Crossref!E:E)))</f>
        <v>10.1016/j.epidem.2012.02.002</v>
      </c>
      <c r="AC768" t="str">
        <f>IF(ISBLANK(Table1[[#This Row],[ref_short]]),NA(),_xlfn.XLOOKUP(Table1[[#This Row],[new_ref]],Crossref!E:E,Crossref!AO:AO,Table1[[#This Row],[ref_short]]))</f>
        <v>Backer et al., 2012</v>
      </c>
      <c r="AD768" t="b">
        <f>NOT(IFERROR(Table1[[#This Row],[ref_short]]=Table1[[#This Row],[new_ref_short]],FALSE))</f>
        <v>0</v>
      </c>
    </row>
    <row r="769" spans="1:30" x14ac:dyDescent="0.3">
      <c r="A769" t="s">
        <v>8</v>
      </c>
      <c r="B769" t="s">
        <v>117</v>
      </c>
      <c r="G769" t="s">
        <v>253</v>
      </c>
      <c r="H769" t="s">
        <v>272</v>
      </c>
      <c r="J769" t="s">
        <v>375</v>
      </c>
      <c r="N769" t="s">
        <v>496</v>
      </c>
      <c r="R769">
        <v>18</v>
      </c>
      <c r="S769">
        <v>3</v>
      </c>
      <c r="T769">
        <v>112</v>
      </c>
      <c r="W769" t="s">
        <v>691</v>
      </c>
      <c r="X769" t="s">
        <v>829</v>
      </c>
      <c r="Y769">
        <v>2012</v>
      </c>
      <c r="Z769" t="s">
        <v>944</v>
      </c>
      <c r="AA769" t="s">
        <v>986</v>
      </c>
      <c r="AB769" t="str">
        <f>IF(ISBLANK(Table1[[#This Row],[ref]]),NA(),_xlfn.XLOOKUP(Table1[[#This Row],[ref]],Crossref!U:U,Crossref!E:E,_xlfn.XLOOKUP(Table1[[#This Row],[ref_short]],Crossref!AO:AO,Crossref!E:E)))</f>
        <v>10.1016/j.epidem.2012.02.002</v>
      </c>
      <c r="AC769" t="str">
        <f>IF(ISBLANK(Table1[[#This Row],[ref_short]]),NA(),_xlfn.XLOOKUP(Table1[[#This Row],[new_ref]],Crossref!E:E,Crossref!AO:AO,Table1[[#This Row],[ref_short]]))</f>
        <v>Backer et al., 2012</v>
      </c>
      <c r="AD769" t="b">
        <f>NOT(IFERROR(Table1[[#This Row],[ref_short]]=Table1[[#This Row],[new_ref_short]],FALSE))</f>
        <v>0</v>
      </c>
    </row>
    <row r="770" spans="1:30" x14ac:dyDescent="0.3">
      <c r="A770" t="s">
        <v>8</v>
      </c>
      <c r="B770" t="s">
        <v>117</v>
      </c>
      <c r="G770" t="s">
        <v>253</v>
      </c>
      <c r="H770" t="s">
        <v>272</v>
      </c>
      <c r="J770" t="s">
        <v>375</v>
      </c>
      <c r="N770" t="s">
        <v>497</v>
      </c>
      <c r="R770">
        <v>3</v>
      </c>
      <c r="S770">
        <v>1.5</v>
      </c>
      <c r="T770">
        <v>8.6999999999999993</v>
      </c>
      <c r="W770" t="s">
        <v>691</v>
      </c>
      <c r="X770" t="s">
        <v>829</v>
      </c>
      <c r="Y770">
        <v>2012</v>
      </c>
      <c r="Z770" t="s">
        <v>944</v>
      </c>
      <c r="AA770" t="s">
        <v>986</v>
      </c>
      <c r="AB770" t="str">
        <f>IF(ISBLANK(Table1[[#This Row],[ref]]),NA(),_xlfn.XLOOKUP(Table1[[#This Row],[ref]],Crossref!U:U,Crossref!E:E,_xlfn.XLOOKUP(Table1[[#This Row],[ref_short]],Crossref!AO:AO,Crossref!E:E)))</f>
        <v>10.1016/j.epidem.2012.02.002</v>
      </c>
      <c r="AC770" t="str">
        <f>IF(ISBLANK(Table1[[#This Row],[ref_short]]),NA(),_xlfn.XLOOKUP(Table1[[#This Row],[new_ref]],Crossref!E:E,Crossref!AO:AO,Table1[[#This Row],[ref_short]]))</f>
        <v>Backer et al., 2012</v>
      </c>
      <c r="AD770" t="b">
        <f>NOT(IFERROR(Table1[[#This Row],[ref_short]]=Table1[[#This Row],[new_ref_short]],FALSE))</f>
        <v>0</v>
      </c>
    </row>
    <row r="771" spans="1:30" x14ac:dyDescent="0.3">
      <c r="A771" t="s">
        <v>8</v>
      </c>
      <c r="B771" t="s">
        <v>117</v>
      </c>
      <c r="G771" t="s">
        <v>253</v>
      </c>
      <c r="H771" t="s">
        <v>272</v>
      </c>
      <c r="J771" t="s">
        <v>375</v>
      </c>
      <c r="N771" t="s">
        <v>498</v>
      </c>
      <c r="R771">
        <v>2.7</v>
      </c>
      <c r="S771">
        <v>2.2000000000000002</v>
      </c>
      <c r="T771">
        <v>3.6</v>
      </c>
      <c r="W771" t="s">
        <v>691</v>
      </c>
      <c r="X771" t="s">
        <v>829</v>
      </c>
      <c r="Y771">
        <v>2012</v>
      </c>
      <c r="Z771" t="s">
        <v>944</v>
      </c>
      <c r="AA771" t="s">
        <v>986</v>
      </c>
      <c r="AB771" t="str">
        <f>IF(ISBLANK(Table1[[#This Row],[ref]]),NA(),_xlfn.XLOOKUP(Table1[[#This Row],[ref]],Crossref!U:U,Crossref!E:E,_xlfn.XLOOKUP(Table1[[#This Row],[ref_short]],Crossref!AO:AO,Crossref!E:E)))</f>
        <v>10.1016/j.epidem.2012.02.002</v>
      </c>
      <c r="AC771" t="str">
        <f>IF(ISBLANK(Table1[[#This Row],[ref_short]]),NA(),_xlfn.XLOOKUP(Table1[[#This Row],[new_ref]],Crossref!E:E,Crossref!AO:AO,Table1[[#This Row],[ref_short]]))</f>
        <v>Backer et al., 2012</v>
      </c>
      <c r="AD771" t="b">
        <f>NOT(IFERROR(Table1[[#This Row],[ref_short]]=Table1[[#This Row],[new_ref_short]],FALSE))</f>
        <v>0</v>
      </c>
    </row>
    <row r="772" spans="1:30" x14ac:dyDescent="0.3">
      <c r="A772" t="s">
        <v>7</v>
      </c>
      <c r="B772" t="s">
        <v>118</v>
      </c>
      <c r="C772" t="s">
        <v>209</v>
      </c>
      <c r="G772" t="s">
        <v>253</v>
      </c>
      <c r="H772" t="s">
        <v>272</v>
      </c>
      <c r="J772" t="s">
        <v>375</v>
      </c>
      <c r="N772" t="s">
        <v>488</v>
      </c>
      <c r="R772">
        <v>0.9</v>
      </c>
      <c r="S772">
        <v>0.18</v>
      </c>
      <c r="T772">
        <v>3.1</v>
      </c>
      <c r="W772" t="s">
        <v>691</v>
      </c>
      <c r="X772" t="s">
        <v>829</v>
      </c>
      <c r="Y772">
        <v>2012</v>
      </c>
      <c r="Z772" t="s">
        <v>944</v>
      </c>
      <c r="AA772" t="s">
        <v>986</v>
      </c>
      <c r="AB772" t="str">
        <f>IF(ISBLANK(Table1[[#This Row],[ref]]),NA(),_xlfn.XLOOKUP(Table1[[#This Row],[ref]],Crossref!U:U,Crossref!E:E,_xlfn.XLOOKUP(Table1[[#This Row],[ref_short]],Crossref!AO:AO,Crossref!E:E)))</f>
        <v>10.1016/j.epidem.2012.02.002</v>
      </c>
      <c r="AC772" t="str">
        <f>IF(ISBLANK(Table1[[#This Row],[ref_short]]),NA(),_xlfn.XLOOKUP(Table1[[#This Row],[new_ref]],Crossref!E:E,Crossref!AO:AO,Table1[[#This Row],[ref_short]]))</f>
        <v>Backer et al., 2012</v>
      </c>
      <c r="AD772" t="b">
        <f>NOT(IFERROR(Table1[[#This Row],[ref_short]]=Table1[[#This Row],[new_ref_short]],FALSE))</f>
        <v>0</v>
      </c>
    </row>
    <row r="773" spans="1:30" x14ac:dyDescent="0.3">
      <c r="A773" t="s">
        <v>7</v>
      </c>
      <c r="B773" t="s">
        <v>118</v>
      </c>
      <c r="C773" t="s">
        <v>209</v>
      </c>
      <c r="G773" t="s">
        <v>253</v>
      </c>
      <c r="H773" t="s">
        <v>272</v>
      </c>
      <c r="J773" t="s">
        <v>375</v>
      </c>
      <c r="N773" t="s">
        <v>489</v>
      </c>
      <c r="R773">
        <v>0.22</v>
      </c>
      <c r="S773">
        <v>7.6999999999999999E-2</v>
      </c>
      <c r="T773">
        <v>0.72</v>
      </c>
      <c r="W773" t="s">
        <v>691</v>
      </c>
      <c r="X773" t="s">
        <v>829</v>
      </c>
      <c r="Y773">
        <v>2012</v>
      </c>
      <c r="Z773" t="s">
        <v>944</v>
      </c>
      <c r="AA773" t="s">
        <v>986</v>
      </c>
      <c r="AB773" t="str">
        <f>IF(ISBLANK(Table1[[#This Row],[ref]]),NA(),_xlfn.XLOOKUP(Table1[[#This Row],[ref]],Crossref!U:U,Crossref!E:E,_xlfn.XLOOKUP(Table1[[#This Row],[ref_short]],Crossref!AO:AO,Crossref!E:E)))</f>
        <v>10.1016/j.epidem.2012.02.002</v>
      </c>
      <c r="AC773" t="str">
        <f>IF(ISBLANK(Table1[[#This Row],[ref_short]]),NA(),_xlfn.XLOOKUP(Table1[[#This Row],[new_ref]],Crossref!E:E,Crossref!AO:AO,Table1[[#This Row],[ref_short]]))</f>
        <v>Backer et al., 2012</v>
      </c>
      <c r="AD773" t="b">
        <f>NOT(IFERROR(Table1[[#This Row],[ref_short]]=Table1[[#This Row],[new_ref_short]],FALSE))</f>
        <v>0</v>
      </c>
    </row>
    <row r="774" spans="1:30" x14ac:dyDescent="0.3">
      <c r="A774" t="s">
        <v>7</v>
      </c>
      <c r="B774" t="s">
        <v>118</v>
      </c>
      <c r="C774" t="s">
        <v>209</v>
      </c>
      <c r="G774" t="s">
        <v>253</v>
      </c>
      <c r="H774" t="s">
        <v>272</v>
      </c>
      <c r="J774" t="s">
        <v>375</v>
      </c>
      <c r="N774" t="s">
        <v>490</v>
      </c>
      <c r="R774">
        <v>0.23</v>
      </c>
      <c r="S774">
        <v>5.6000000000000001E-2</v>
      </c>
      <c r="T774">
        <v>1</v>
      </c>
      <c r="W774" t="s">
        <v>691</v>
      </c>
      <c r="X774" t="s">
        <v>829</v>
      </c>
      <c r="Y774">
        <v>2012</v>
      </c>
      <c r="Z774" t="s">
        <v>944</v>
      </c>
      <c r="AA774" t="s">
        <v>986</v>
      </c>
      <c r="AB774" t="str">
        <f>IF(ISBLANK(Table1[[#This Row],[ref]]),NA(),_xlfn.XLOOKUP(Table1[[#This Row],[ref]],Crossref!U:U,Crossref!E:E,_xlfn.XLOOKUP(Table1[[#This Row],[ref_short]],Crossref!AO:AO,Crossref!E:E)))</f>
        <v>10.1016/j.epidem.2012.02.002</v>
      </c>
      <c r="AC774" t="str">
        <f>IF(ISBLANK(Table1[[#This Row],[ref_short]]),NA(),_xlfn.XLOOKUP(Table1[[#This Row],[new_ref]],Crossref!E:E,Crossref!AO:AO,Table1[[#This Row],[ref_short]]))</f>
        <v>Backer et al., 2012</v>
      </c>
      <c r="AD774" t="b">
        <f>NOT(IFERROR(Table1[[#This Row],[ref_short]]=Table1[[#This Row],[new_ref_short]],FALSE))</f>
        <v>0</v>
      </c>
    </row>
    <row r="775" spans="1:30" x14ac:dyDescent="0.3">
      <c r="A775" t="s">
        <v>7</v>
      </c>
      <c r="B775" t="s">
        <v>118</v>
      </c>
      <c r="C775" t="s">
        <v>209</v>
      </c>
      <c r="G775" t="s">
        <v>253</v>
      </c>
      <c r="H775" t="s">
        <v>272</v>
      </c>
      <c r="J775" t="s">
        <v>375</v>
      </c>
      <c r="N775" t="s">
        <v>491</v>
      </c>
      <c r="R775">
        <v>0.72</v>
      </c>
      <c r="S775">
        <v>9.2999999999999999E-2</v>
      </c>
      <c r="T775">
        <v>3.2</v>
      </c>
      <c r="W775" t="s">
        <v>691</v>
      </c>
      <c r="X775" t="s">
        <v>829</v>
      </c>
      <c r="Y775">
        <v>2012</v>
      </c>
      <c r="Z775" t="s">
        <v>944</v>
      </c>
      <c r="AA775" t="s">
        <v>986</v>
      </c>
      <c r="AB775" t="str">
        <f>IF(ISBLANK(Table1[[#This Row],[ref]]),NA(),_xlfn.XLOOKUP(Table1[[#This Row],[ref]],Crossref!U:U,Crossref!E:E,_xlfn.XLOOKUP(Table1[[#This Row],[ref_short]],Crossref!AO:AO,Crossref!E:E)))</f>
        <v>10.1016/j.epidem.2012.02.002</v>
      </c>
      <c r="AC775" t="str">
        <f>IF(ISBLANK(Table1[[#This Row],[ref_short]]),NA(),_xlfn.XLOOKUP(Table1[[#This Row],[new_ref]],Crossref!E:E,Crossref!AO:AO,Table1[[#This Row],[ref_short]]))</f>
        <v>Backer et al., 2012</v>
      </c>
      <c r="AD775" t="b">
        <f>NOT(IFERROR(Table1[[#This Row],[ref_short]]=Table1[[#This Row],[new_ref_short]],FALSE))</f>
        <v>0</v>
      </c>
    </row>
    <row r="776" spans="1:30" x14ac:dyDescent="0.3">
      <c r="A776" t="s">
        <v>7</v>
      </c>
      <c r="B776" t="s">
        <v>118</v>
      </c>
      <c r="C776" t="s">
        <v>209</v>
      </c>
      <c r="G776" t="s">
        <v>253</v>
      </c>
      <c r="H776" t="s">
        <v>272</v>
      </c>
      <c r="J776" t="s">
        <v>375</v>
      </c>
      <c r="N776" t="s">
        <v>492</v>
      </c>
      <c r="R776">
        <v>0.53</v>
      </c>
      <c r="S776">
        <v>0.11</v>
      </c>
      <c r="T776">
        <v>2</v>
      </c>
      <c r="W776" t="s">
        <v>691</v>
      </c>
      <c r="X776" t="s">
        <v>829</v>
      </c>
      <c r="Y776">
        <v>2012</v>
      </c>
      <c r="Z776" t="s">
        <v>944</v>
      </c>
      <c r="AA776" t="s">
        <v>986</v>
      </c>
      <c r="AB776" t="str">
        <f>IF(ISBLANK(Table1[[#This Row],[ref]]),NA(),_xlfn.XLOOKUP(Table1[[#This Row],[ref]],Crossref!U:U,Crossref!E:E,_xlfn.XLOOKUP(Table1[[#This Row],[ref_short]],Crossref!AO:AO,Crossref!E:E)))</f>
        <v>10.1016/j.epidem.2012.02.002</v>
      </c>
      <c r="AC776" t="str">
        <f>IF(ISBLANK(Table1[[#This Row],[ref_short]]),NA(),_xlfn.XLOOKUP(Table1[[#This Row],[new_ref]],Crossref!E:E,Crossref!AO:AO,Table1[[#This Row],[ref_short]]))</f>
        <v>Backer et al., 2012</v>
      </c>
      <c r="AD776" t="b">
        <f>NOT(IFERROR(Table1[[#This Row],[ref_short]]=Table1[[#This Row],[new_ref_short]],FALSE))</f>
        <v>0</v>
      </c>
    </row>
    <row r="777" spans="1:30" x14ac:dyDescent="0.3">
      <c r="A777" t="s">
        <v>7</v>
      </c>
      <c r="B777" t="s">
        <v>118</v>
      </c>
      <c r="C777" t="s">
        <v>209</v>
      </c>
      <c r="G777" t="s">
        <v>253</v>
      </c>
      <c r="H777" t="s">
        <v>272</v>
      </c>
      <c r="J777" t="s">
        <v>375</v>
      </c>
      <c r="N777" t="s">
        <v>493</v>
      </c>
      <c r="R777">
        <v>0.63</v>
      </c>
      <c r="S777">
        <v>0.16</v>
      </c>
      <c r="T777">
        <v>2.4</v>
      </c>
      <c r="W777" t="s">
        <v>691</v>
      </c>
      <c r="X777" t="s">
        <v>829</v>
      </c>
      <c r="Y777">
        <v>2012</v>
      </c>
      <c r="Z777" t="s">
        <v>944</v>
      </c>
      <c r="AA777" t="s">
        <v>986</v>
      </c>
      <c r="AB777" t="str">
        <f>IF(ISBLANK(Table1[[#This Row],[ref]]),NA(),_xlfn.XLOOKUP(Table1[[#This Row],[ref]],Crossref!U:U,Crossref!E:E,_xlfn.XLOOKUP(Table1[[#This Row],[ref_short]],Crossref!AO:AO,Crossref!E:E)))</f>
        <v>10.1016/j.epidem.2012.02.002</v>
      </c>
      <c r="AC777" t="str">
        <f>IF(ISBLANK(Table1[[#This Row],[ref_short]]),NA(),_xlfn.XLOOKUP(Table1[[#This Row],[new_ref]],Crossref!E:E,Crossref!AO:AO,Table1[[#This Row],[ref_short]]))</f>
        <v>Backer et al., 2012</v>
      </c>
      <c r="AD777" t="b">
        <f>NOT(IFERROR(Table1[[#This Row],[ref_short]]=Table1[[#This Row],[new_ref_short]],FALSE))</f>
        <v>0</v>
      </c>
    </row>
    <row r="778" spans="1:30" x14ac:dyDescent="0.3">
      <c r="A778" t="s">
        <v>7</v>
      </c>
      <c r="B778" t="s">
        <v>118</v>
      </c>
      <c r="C778" t="s">
        <v>209</v>
      </c>
      <c r="G778" t="s">
        <v>253</v>
      </c>
      <c r="H778" t="s">
        <v>272</v>
      </c>
      <c r="J778" t="s">
        <v>375</v>
      </c>
      <c r="N778" t="s">
        <v>494</v>
      </c>
      <c r="R778">
        <v>0.23</v>
      </c>
      <c r="S778">
        <v>5.5E-2</v>
      </c>
      <c r="T778">
        <v>1</v>
      </c>
      <c r="W778" t="s">
        <v>691</v>
      </c>
      <c r="X778" t="s">
        <v>829</v>
      </c>
      <c r="Y778">
        <v>2012</v>
      </c>
      <c r="Z778" t="s">
        <v>944</v>
      </c>
      <c r="AA778" t="s">
        <v>986</v>
      </c>
      <c r="AB778" t="str">
        <f>IF(ISBLANK(Table1[[#This Row],[ref]]),NA(),_xlfn.XLOOKUP(Table1[[#This Row],[ref]],Crossref!U:U,Crossref!E:E,_xlfn.XLOOKUP(Table1[[#This Row],[ref_short]],Crossref!AO:AO,Crossref!E:E)))</f>
        <v>10.1016/j.epidem.2012.02.002</v>
      </c>
      <c r="AC778" t="str">
        <f>IF(ISBLANK(Table1[[#This Row],[ref_short]]),NA(),_xlfn.XLOOKUP(Table1[[#This Row],[new_ref]],Crossref!E:E,Crossref!AO:AO,Table1[[#This Row],[ref_short]]))</f>
        <v>Backer et al., 2012</v>
      </c>
      <c r="AD778" t="b">
        <f>NOT(IFERROR(Table1[[#This Row],[ref_short]]=Table1[[#This Row],[new_ref_short]],FALSE))</f>
        <v>0</v>
      </c>
    </row>
    <row r="779" spans="1:30" x14ac:dyDescent="0.3">
      <c r="A779" t="s">
        <v>7</v>
      </c>
      <c r="B779" t="s">
        <v>118</v>
      </c>
      <c r="C779" t="s">
        <v>209</v>
      </c>
      <c r="G779" t="s">
        <v>253</v>
      </c>
      <c r="H779" t="s">
        <v>272</v>
      </c>
      <c r="J779" t="s">
        <v>375</v>
      </c>
      <c r="N779" t="s">
        <v>495</v>
      </c>
      <c r="R779">
        <v>0.39</v>
      </c>
      <c r="S779">
        <v>9.0999999999999998E-2</v>
      </c>
      <c r="T779">
        <v>1.6</v>
      </c>
      <c r="W779" t="s">
        <v>691</v>
      </c>
      <c r="X779" t="s">
        <v>829</v>
      </c>
      <c r="Y779">
        <v>2012</v>
      </c>
      <c r="Z779" t="s">
        <v>944</v>
      </c>
      <c r="AA779" t="s">
        <v>986</v>
      </c>
      <c r="AB779" t="str">
        <f>IF(ISBLANK(Table1[[#This Row],[ref]]),NA(),_xlfn.XLOOKUP(Table1[[#This Row],[ref]],Crossref!U:U,Crossref!E:E,_xlfn.XLOOKUP(Table1[[#This Row],[ref_short]],Crossref!AO:AO,Crossref!E:E)))</f>
        <v>10.1016/j.epidem.2012.02.002</v>
      </c>
      <c r="AC779" t="str">
        <f>IF(ISBLANK(Table1[[#This Row],[ref_short]]),NA(),_xlfn.XLOOKUP(Table1[[#This Row],[new_ref]],Crossref!E:E,Crossref!AO:AO,Table1[[#This Row],[ref_short]]))</f>
        <v>Backer et al., 2012</v>
      </c>
      <c r="AD779" t="b">
        <f>NOT(IFERROR(Table1[[#This Row],[ref_short]]=Table1[[#This Row],[new_ref_short]],FALSE))</f>
        <v>0</v>
      </c>
    </row>
    <row r="780" spans="1:30" x14ac:dyDescent="0.3">
      <c r="A780" t="s">
        <v>7</v>
      </c>
      <c r="B780" t="s">
        <v>118</v>
      </c>
      <c r="C780" t="s">
        <v>209</v>
      </c>
      <c r="G780" t="s">
        <v>253</v>
      </c>
      <c r="H780" t="s">
        <v>272</v>
      </c>
      <c r="J780" t="s">
        <v>375</v>
      </c>
      <c r="N780" t="s">
        <v>496</v>
      </c>
      <c r="R780">
        <v>0.91</v>
      </c>
      <c r="S780">
        <v>0.26</v>
      </c>
      <c r="T780">
        <v>3.6</v>
      </c>
      <c r="W780" t="s">
        <v>691</v>
      </c>
      <c r="X780" t="s">
        <v>829</v>
      </c>
      <c r="Y780">
        <v>2012</v>
      </c>
      <c r="Z780" t="s">
        <v>944</v>
      </c>
      <c r="AA780" t="s">
        <v>986</v>
      </c>
      <c r="AB780" t="str">
        <f>IF(ISBLANK(Table1[[#This Row],[ref]]),NA(),_xlfn.XLOOKUP(Table1[[#This Row],[ref]],Crossref!U:U,Crossref!E:E,_xlfn.XLOOKUP(Table1[[#This Row],[ref_short]],Crossref!AO:AO,Crossref!E:E)))</f>
        <v>10.1016/j.epidem.2012.02.002</v>
      </c>
      <c r="AC780" t="str">
        <f>IF(ISBLANK(Table1[[#This Row],[ref_short]]),NA(),_xlfn.XLOOKUP(Table1[[#This Row],[new_ref]],Crossref!E:E,Crossref!AO:AO,Table1[[#This Row],[ref_short]]))</f>
        <v>Backer et al., 2012</v>
      </c>
      <c r="AD780" t="b">
        <f>NOT(IFERROR(Table1[[#This Row],[ref_short]]=Table1[[#This Row],[new_ref_short]],FALSE))</f>
        <v>0</v>
      </c>
    </row>
    <row r="781" spans="1:30" x14ac:dyDescent="0.3">
      <c r="A781" t="s">
        <v>7</v>
      </c>
      <c r="B781" t="s">
        <v>118</v>
      </c>
      <c r="C781" t="s">
        <v>209</v>
      </c>
      <c r="G781" t="s">
        <v>253</v>
      </c>
      <c r="H781" t="s">
        <v>272</v>
      </c>
      <c r="J781" t="s">
        <v>375</v>
      </c>
      <c r="N781" t="s">
        <v>497</v>
      </c>
      <c r="R781">
        <v>0.32</v>
      </c>
      <c r="S781">
        <v>9.9000000000000005E-2</v>
      </c>
      <c r="T781">
        <v>1.1000000000000001</v>
      </c>
      <c r="W781" t="s">
        <v>691</v>
      </c>
      <c r="X781" t="s">
        <v>829</v>
      </c>
      <c r="Y781">
        <v>2012</v>
      </c>
      <c r="Z781" t="s">
        <v>944</v>
      </c>
      <c r="AA781" t="s">
        <v>986</v>
      </c>
      <c r="AB781" t="str">
        <f>IF(ISBLANK(Table1[[#This Row],[ref]]),NA(),_xlfn.XLOOKUP(Table1[[#This Row],[ref]],Crossref!U:U,Crossref!E:E,_xlfn.XLOOKUP(Table1[[#This Row],[ref_short]],Crossref!AO:AO,Crossref!E:E)))</f>
        <v>10.1016/j.epidem.2012.02.002</v>
      </c>
      <c r="AC781" t="str">
        <f>IF(ISBLANK(Table1[[#This Row],[ref_short]]),NA(),_xlfn.XLOOKUP(Table1[[#This Row],[new_ref]],Crossref!E:E,Crossref!AO:AO,Table1[[#This Row],[ref_short]]))</f>
        <v>Backer et al., 2012</v>
      </c>
      <c r="AD781" t="b">
        <f>NOT(IFERROR(Table1[[#This Row],[ref_short]]=Table1[[#This Row],[new_ref_short]],FALSE))</f>
        <v>0</v>
      </c>
    </row>
    <row r="782" spans="1:30" x14ac:dyDescent="0.3">
      <c r="A782" t="s">
        <v>7</v>
      </c>
      <c r="B782" t="s">
        <v>118</v>
      </c>
      <c r="C782" t="s">
        <v>209</v>
      </c>
      <c r="G782" t="s">
        <v>253</v>
      </c>
      <c r="H782" t="s">
        <v>272</v>
      </c>
      <c r="J782" t="s">
        <v>375</v>
      </c>
      <c r="N782" t="s">
        <v>498</v>
      </c>
      <c r="R782">
        <v>0.16</v>
      </c>
      <c r="S782">
        <v>8.2000000000000003E-2</v>
      </c>
      <c r="T782">
        <v>0.28999999999999998</v>
      </c>
      <c r="W782" t="s">
        <v>691</v>
      </c>
      <c r="X782" t="s">
        <v>829</v>
      </c>
      <c r="Y782">
        <v>2012</v>
      </c>
      <c r="Z782" t="s">
        <v>944</v>
      </c>
      <c r="AA782" t="s">
        <v>986</v>
      </c>
      <c r="AB782" t="str">
        <f>IF(ISBLANK(Table1[[#This Row],[ref]]),NA(),_xlfn.XLOOKUP(Table1[[#This Row],[ref]],Crossref!U:U,Crossref!E:E,_xlfn.XLOOKUP(Table1[[#This Row],[ref_short]],Crossref!AO:AO,Crossref!E:E)))</f>
        <v>10.1016/j.epidem.2012.02.002</v>
      </c>
      <c r="AC782" t="str">
        <f>IF(ISBLANK(Table1[[#This Row],[ref_short]]),NA(),_xlfn.XLOOKUP(Table1[[#This Row],[new_ref]],Crossref!E:E,Crossref!AO:AO,Table1[[#This Row],[ref_short]]))</f>
        <v>Backer et al., 2012</v>
      </c>
      <c r="AD782" t="b">
        <f>NOT(IFERROR(Table1[[#This Row],[ref_short]]=Table1[[#This Row],[new_ref_short]],FALSE))</f>
        <v>0</v>
      </c>
    </row>
    <row r="783" spans="1:30" x14ac:dyDescent="0.3">
      <c r="A783" t="s">
        <v>8</v>
      </c>
      <c r="B783" t="s">
        <v>119</v>
      </c>
      <c r="G783" t="s">
        <v>253</v>
      </c>
      <c r="H783" t="s">
        <v>272</v>
      </c>
      <c r="J783" t="s">
        <v>375</v>
      </c>
      <c r="N783" t="s">
        <v>488</v>
      </c>
      <c r="R783">
        <v>9.1999999999999993</v>
      </c>
      <c r="S783">
        <v>2.1</v>
      </c>
      <c r="T783">
        <v>45</v>
      </c>
      <c r="W783" t="s">
        <v>691</v>
      </c>
      <c r="X783" t="s">
        <v>829</v>
      </c>
      <c r="Y783">
        <v>2012</v>
      </c>
      <c r="Z783" t="s">
        <v>944</v>
      </c>
      <c r="AA783" t="s">
        <v>986</v>
      </c>
      <c r="AB783" t="str">
        <f>IF(ISBLANK(Table1[[#This Row],[ref]]),NA(),_xlfn.XLOOKUP(Table1[[#This Row],[ref]],Crossref!U:U,Crossref!E:E,_xlfn.XLOOKUP(Table1[[#This Row],[ref_short]],Crossref!AO:AO,Crossref!E:E)))</f>
        <v>10.1016/j.epidem.2012.02.002</v>
      </c>
      <c r="AC783" t="str">
        <f>IF(ISBLANK(Table1[[#This Row],[ref_short]]),NA(),_xlfn.XLOOKUP(Table1[[#This Row],[new_ref]],Crossref!E:E,Crossref!AO:AO,Table1[[#This Row],[ref_short]]))</f>
        <v>Backer et al., 2012</v>
      </c>
      <c r="AD783" t="b">
        <f>NOT(IFERROR(Table1[[#This Row],[ref_short]]=Table1[[#This Row],[new_ref_short]],FALSE))</f>
        <v>0</v>
      </c>
    </row>
    <row r="784" spans="1:30" x14ac:dyDescent="0.3">
      <c r="A784" t="s">
        <v>8</v>
      </c>
      <c r="B784" t="s">
        <v>119</v>
      </c>
      <c r="G784" t="s">
        <v>253</v>
      </c>
      <c r="H784" t="s">
        <v>272</v>
      </c>
      <c r="J784" t="s">
        <v>375</v>
      </c>
      <c r="N784" t="s">
        <v>489</v>
      </c>
      <c r="R784">
        <v>6.2</v>
      </c>
      <c r="S784">
        <v>2.2999999999999998</v>
      </c>
      <c r="T784">
        <v>21</v>
      </c>
      <c r="W784" t="s">
        <v>691</v>
      </c>
      <c r="X784" t="s">
        <v>829</v>
      </c>
      <c r="Y784">
        <v>2012</v>
      </c>
      <c r="Z784" t="s">
        <v>944</v>
      </c>
      <c r="AA784" t="s">
        <v>986</v>
      </c>
      <c r="AB784" t="str">
        <f>IF(ISBLANK(Table1[[#This Row],[ref]]),NA(),_xlfn.XLOOKUP(Table1[[#This Row],[ref]],Crossref!U:U,Crossref!E:E,_xlfn.XLOOKUP(Table1[[#This Row],[ref_short]],Crossref!AO:AO,Crossref!E:E)))</f>
        <v>10.1016/j.epidem.2012.02.002</v>
      </c>
      <c r="AC784" t="str">
        <f>IF(ISBLANK(Table1[[#This Row],[ref_short]]),NA(),_xlfn.XLOOKUP(Table1[[#This Row],[new_ref]],Crossref!E:E,Crossref!AO:AO,Table1[[#This Row],[ref_short]]))</f>
        <v>Backer et al., 2012</v>
      </c>
      <c r="AD784" t="b">
        <f>NOT(IFERROR(Table1[[#This Row],[ref_short]]=Table1[[#This Row],[new_ref_short]],FALSE))</f>
        <v>0</v>
      </c>
    </row>
    <row r="785" spans="1:30" x14ac:dyDescent="0.3">
      <c r="A785" t="s">
        <v>8</v>
      </c>
      <c r="B785" t="s">
        <v>119</v>
      </c>
      <c r="G785" t="s">
        <v>253</v>
      </c>
      <c r="H785" t="s">
        <v>272</v>
      </c>
      <c r="J785" t="s">
        <v>375</v>
      </c>
      <c r="N785" t="s">
        <v>490</v>
      </c>
      <c r="R785">
        <v>2.8</v>
      </c>
      <c r="S785">
        <v>1</v>
      </c>
      <c r="T785">
        <v>8.5</v>
      </c>
      <c r="W785" t="s">
        <v>691</v>
      </c>
      <c r="X785" t="s">
        <v>829</v>
      </c>
      <c r="Y785">
        <v>2012</v>
      </c>
      <c r="Z785" t="s">
        <v>944</v>
      </c>
      <c r="AA785" t="s">
        <v>986</v>
      </c>
      <c r="AB785" t="str">
        <f>IF(ISBLANK(Table1[[#This Row],[ref]]),NA(),_xlfn.XLOOKUP(Table1[[#This Row],[ref]],Crossref!U:U,Crossref!E:E,_xlfn.XLOOKUP(Table1[[#This Row],[ref_short]],Crossref!AO:AO,Crossref!E:E)))</f>
        <v>10.1016/j.epidem.2012.02.002</v>
      </c>
      <c r="AC785" t="str">
        <f>IF(ISBLANK(Table1[[#This Row],[ref_short]]),NA(),_xlfn.XLOOKUP(Table1[[#This Row],[new_ref]],Crossref!E:E,Crossref!AO:AO,Table1[[#This Row],[ref_short]]))</f>
        <v>Backer et al., 2012</v>
      </c>
      <c r="AD785" t="b">
        <f>NOT(IFERROR(Table1[[#This Row],[ref_short]]=Table1[[#This Row],[new_ref_short]],FALSE))</f>
        <v>0</v>
      </c>
    </row>
    <row r="786" spans="1:30" x14ac:dyDescent="0.3">
      <c r="A786" t="s">
        <v>8</v>
      </c>
      <c r="B786" t="s">
        <v>119</v>
      </c>
      <c r="G786" t="s">
        <v>253</v>
      </c>
      <c r="H786" t="s">
        <v>272</v>
      </c>
      <c r="J786" t="s">
        <v>375</v>
      </c>
      <c r="N786" t="s">
        <v>491</v>
      </c>
      <c r="R786">
        <v>2.7</v>
      </c>
      <c r="S786">
        <v>0.38</v>
      </c>
      <c r="T786">
        <v>12</v>
      </c>
      <c r="W786" t="s">
        <v>691</v>
      </c>
      <c r="X786" t="s">
        <v>829</v>
      </c>
      <c r="Y786">
        <v>2012</v>
      </c>
      <c r="Z786" t="s">
        <v>944</v>
      </c>
      <c r="AA786" t="s">
        <v>986</v>
      </c>
      <c r="AB786" t="str">
        <f>IF(ISBLANK(Table1[[#This Row],[ref]]),NA(),_xlfn.XLOOKUP(Table1[[#This Row],[ref]],Crossref!U:U,Crossref!E:E,_xlfn.XLOOKUP(Table1[[#This Row],[ref_short]],Crossref!AO:AO,Crossref!E:E)))</f>
        <v>10.1016/j.epidem.2012.02.002</v>
      </c>
      <c r="AC786" t="str">
        <f>IF(ISBLANK(Table1[[#This Row],[ref_short]]),NA(),_xlfn.XLOOKUP(Table1[[#This Row],[new_ref]],Crossref!E:E,Crossref!AO:AO,Table1[[#This Row],[ref_short]]))</f>
        <v>Backer et al., 2012</v>
      </c>
      <c r="AD786" t="b">
        <f>NOT(IFERROR(Table1[[#This Row],[ref_short]]=Table1[[#This Row],[new_ref_short]],FALSE))</f>
        <v>0</v>
      </c>
    </row>
    <row r="787" spans="1:30" x14ac:dyDescent="0.3">
      <c r="A787" t="s">
        <v>8</v>
      </c>
      <c r="B787" t="s">
        <v>119</v>
      </c>
      <c r="G787" t="s">
        <v>253</v>
      </c>
      <c r="H787" t="s">
        <v>272</v>
      </c>
      <c r="J787" t="s">
        <v>375</v>
      </c>
      <c r="N787" t="s">
        <v>492</v>
      </c>
      <c r="R787">
        <v>5.7</v>
      </c>
      <c r="S787">
        <v>1.6</v>
      </c>
      <c r="T787">
        <v>24</v>
      </c>
      <c r="W787" t="s">
        <v>691</v>
      </c>
      <c r="X787" t="s">
        <v>829</v>
      </c>
      <c r="Y787">
        <v>2012</v>
      </c>
      <c r="Z787" t="s">
        <v>944</v>
      </c>
      <c r="AA787" t="s">
        <v>986</v>
      </c>
      <c r="AB787" t="str">
        <f>IF(ISBLANK(Table1[[#This Row],[ref]]),NA(),_xlfn.XLOOKUP(Table1[[#This Row],[ref]],Crossref!U:U,Crossref!E:E,_xlfn.XLOOKUP(Table1[[#This Row],[ref_short]],Crossref!AO:AO,Crossref!E:E)))</f>
        <v>10.1016/j.epidem.2012.02.002</v>
      </c>
      <c r="AC787" t="str">
        <f>IF(ISBLANK(Table1[[#This Row],[ref_short]]),NA(),_xlfn.XLOOKUP(Table1[[#This Row],[new_ref]],Crossref!E:E,Crossref!AO:AO,Table1[[#This Row],[ref_short]]))</f>
        <v>Backer et al., 2012</v>
      </c>
      <c r="AD787" t="b">
        <f>NOT(IFERROR(Table1[[#This Row],[ref_short]]=Table1[[#This Row],[new_ref_short]],FALSE))</f>
        <v>0</v>
      </c>
    </row>
    <row r="788" spans="1:30" x14ac:dyDescent="0.3">
      <c r="A788" t="s">
        <v>8</v>
      </c>
      <c r="B788" t="s">
        <v>119</v>
      </c>
      <c r="G788" t="s">
        <v>253</v>
      </c>
      <c r="H788" t="s">
        <v>272</v>
      </c>
      <c r="J788" t="s">
        <v>375</v>
      </c>
      <c r="N788" t="s">
        <v>493</v>
      </c>
      <c r="R788">
        <v>9.3000000000000007</v>
      </c>
      <c r="S788">
        <v>2.5</v>
      </c>
      <c r="T788">
        <v>47</v>
      </c>
      <c r="W788" t="s">
        <v>691</v>
      </c>
      <c r="X788" t="s">
        <v>829</v>
      </c>
      <c r="Y788">
        <v>2012</v>
      </c>
      <c r="Z788" t="s">
        <v>944</v>
      </c>
      <c r="AA788" t="s">
        <v>986</v>
      </c>
      <c r="AB788" t="str">
        <f>IF(ISBLANK(Table1[[#This Row],[ref]]),NA(),_xlfn.XLOOKUP(Table1[[#This Row],[ref]],Crossref!U:U,Crossref!E:E,_xlfn.XLOOKUP(Table1[[#This Row],[ref_short]],Crossref!AO:AO,Crossref!E:E)))</f>
        <v>10.1016/j.epidem.2012.02.002</v>
      </c>
      <c r="AC788" t="str">
        <f>IF(ISBLANK(Table1[[#This Row],[ref_short]]),NA(),_xlfn.XLOOKUP(Table1[[#This Row],[new_ref]],Crossref!E:E,Crossref!AO:AO,Table1[[#This Row],[ref_short]]))</f>
        <v>Backer et al., 2012</v>
      </c>
      <c r="AD788" t="b">
        <f>NOT(IFERROR(Table1[[#This Row],[ref_short]]=Table1[[#This Row],[new_ref_short]],FALSE))</f>
        <v>0</v>
      </c>
    </row>
    <row r="789" spans="1:30" x14ac:dyDescent="0.3">
      <c r="A789" t="s">
        <v>8</v>
      </c>
      <c r="B789" t="s">
        <v>119</v>
      </c>
      <c r="G789" t="s">
        <v>253</v>
      </c>
      <c r="H789" t="s">
        <v>272</v>
      </c>
      <c r="J789" t="s">
        <v>375</v>
      </c>
      <c r="N789" t="s">
        <v>494</v>
      </c>
      <c r="R789">
        <v>2.8</v>
      </c>
      <c r="S789">
        <v>1</v>
      </c>
      <c r="T789">
        <v>8.6999999999999993</v>
      </c>
      <c r="W789" t="s">
        <v>691</v>
      </c>
      <c r="X789" t="s">
        <v>829</v>
      </c>
      <c r="Y789">
        <v>2012</v>
      </c>
      <c r="Z789" t="s">
        <v>944</v>
      </c>
      <c r="AA789" t="s">
        <v>986</v>
      </c>
      <c r="AB789" t="str">
        <f>IF(ISBLANK(Table1[[#This Row],[ref]]),NA(),_xlfn.XLOOKUP(Table1[[#This Row],[ref]],Crossref!U:U,Crossref!E:E,_xlfn.XLOOKUP(Table1[[#This Row],[ref_short]],Crossref!AO:AO,Crossref!E:E)))</f>
        <v>10.1016/j.epidem.2012.02.002</v>
      </c>
      <c r="AC789" t="str">
        <f>IF(ISBLANK(Table1[[#This Row],[ref_short]]),NA(),_xlfn.XLOOKUP(Table1[[#This Row],[new_ref]],Crossref!E:E,Crossref!AO:AO,Table1[[#This Row],[ref_short]]))</f>
        <v>Backer et al., 2012</v>
      </c>
      <c r="AD789" t="b">
        <f>NOT(IFERROR(Table1[[#This Row],[ref_short]]=Table1[[#This Row],[new_ref_short]],FALSE))</f>
        <v>0</v>
      </c>
    </row>
    <row r="790" spans="1:30" x14ac:dyDescent="0.3">
      <c r="A790" t="s">
        <v>8</v>
      </c>
      <c r="B790" t="s">
        <v>119</v>
      </c>
      <c r="G790" t="s">
        <v>253</v>
      </c>
      <c r="H790" t="s">
        <v>272</v>
      </c>
      <c r="J790" t="s">
        <v>375</v>
      </c>
      <c r="N790" t="s">
        <v>495</v>
      </c>
      <c r="R790">
        <v>5.0999999999999996</v>
      </c>
      <c r="S790">
        <v>1.6</v>
      </c>
      <c r="T790">
        <v>33</v>
      </c>
      <c r="W790" t="s">
        <v>691</v>
      </c>
      <c r="X790" t="s">
        <v>829</v>
      </c>
      <c r="Y790">
        <v>2012</v>
      </c>
      <c r="Z790" t="s">
        <v>944</v>
      </c>
      <c r="AA790" t="s">
        <v>986</v>
      </c>
      <c r="AB790" t="str">
        <f>IF(ISBLANK(Table1[[#This Row],[ref]]),NA(),_xlfn.XLOOKUP(Table1[[#This Row],[ref]],Crossref!U:U,Crossref!E:E,_xlfn.XLOOKUP(Table1[[#This Row],[ref_short]],Crossref!AO:AO,Crossref!E:E)))</f>
        <v>10.1016/j.epidem.2012.02.002</v>
      </c>
      <c r="AC790" t="str">
        <f>IF(ISBLANK(Table1[[#This Row],[ref_short]]),NA(),_xlfn.XLOOKUP(Table1[[#This Row],[new_ref]],Crossref!E:E,Crossref!AO:AO,Table1[[#This Row],[ref_short]]))</f>
        <v>Backer et al., 2012</v>
      </c>
      <c r="AD790" t="b">
        <f>NOT(IFERROR(Table1[[#This Row],[ref_short]]=Table1[[#This Row],[new_ref_short]],FALSE))</f>
        <v>0</v>
      </c>
    </row>
    <row r="791" spans="1:30" x14ac:dyDescent="0.3">
      <c r="A791" t="s">
        <v>8</v>
      </c>
      <c r="B791" t="s">
        <v>119</v>
      </c>
      <c r="G791" t="s">
        <v>253</v>
      </c>
      <c r="H791" t="s">
        <v>272</v>
      </c>
      <c r="J791" t="s">
        <v>375</v>
      </c>
      <c r="N791" t="s">
        <v>496</v>
      </c>
      <c r="R791">
        <v>26</v>
      </c>
      <c r="S791">
        <v>6.5</v>
      </c>
      <c r="T791">
        <v>117</v>
      </c>
      <c r="W791" t="s">
        <v>691</v>
      </c>
      <c r="X791" t="s">
        <v>829</v>
      </c>
      <c r="Y791">
        <v>2012</v>
      </c>
      <c r="Z791" t="s">
        <v>944</v>
      </c>
      <c r="AA791" t="s">
        <v>986</v>
      </c>
      <c r="AB791" t="str">
        <f>IF(ISBLANK(Table1[[#This Row],[ref]]),NA(),_xlfn.XLOOKUP(Table1[[#This Row],[ref]],Crossref!U:U,Crossref!E:E,_xlfn.XLOOKUP(Table1[[#This Row],[ref_short]],Crossref!AO:AO,Crossref!E:E)))</f>
        <v>10.1016/j.epidem.2012.02.002</v>
      </c>
      <c r="AC791" t="str">
        <f>IF(ISBLANK(Table1[[#This Row],[ref_short]]),NA(),_xlfn.XLOOKUP(Table1[[#This Row],[new_ref]],Crossref!E:E,Crossref!AO:AO,Table1[[#This Row],[ref_short]]))</f>
        <v>Backer et al., 2012</v>
      </c>
      <c r="AD791" t="b">
        <f>NOT(IFERROR(Table1[[#This Row],[ref_short]]=Table1[[#This Row],[new_ref_short]],FALSE))</f>
        <v>0</v>
      </c>
    </row>
    <row r="792" spans="1:30" x14ac:dyDescent="0.3">
      <c r="A792" t="s">
        <v>8</v>
      </c>
      <c r="B792" t="s">
        <v>119</v>
      </c>
      <c r="G792" t="s">
        <v>253</v>
      </c>
      <c r="H792" t="s">
        <v>272</v>
      </c>
      <c r="J792" t="s">
        <v>375</v>
      </c>
      <c r="N792" t="s">
        <v>497</v>
      </c>
      <c r="R792">
        <v>7.2</v>
      </c>
      <c r="S792">
        <v>2.5</v>
      </c>
      <c r="T792">
        <v>27</v>
      </c>
      <c r="W792" t="s">
        <v>691</v>
      </c>
      <c r="X792" t="s">
        <v>829</v>
      </c>
      <c r="Y792">
        <v>2012</v>
      </c>
      <c r="Z792" t="s">
        <v>944</v>
      </c>
      <c r="AA792" t="s">
        <v>986</v>
      </c>
      <c r="AB792" t="str">
        <f>IF(ISBLANK(Table1[[#This Row],[ref]]),NA(),_xlfn.XLOOKUP(Table1[[#This Row],[ref]],Crossref!U:U,Crossref!E:E,_xlfn.XLOOKUP(Table1[[#This Row],[ref_short]],Crossref!AO:AO,Crossref!E:E)))</f>
        <v>10.1016/j.epidem.2012.02.002</v>
      </c>
      <c r="AC792" t="str">
        <f>IF(ISBLANK(Table1[[#This Row],[ref_short]]),NA(),_xlfn.XLOOKUP(Table1[[#This Row],[new_ref]],Crossref!E:E,Crossref!AO:AO,Table1[[#This Row],[ref_short]]))</f>
        <v>Backer et al., 2012</v>
      </c>
      <c r="AD792" t="b">
        <f>NOT(IFERROR(Table1[[#This Row],[ref_short]]=Table1[[#This Row],[new_ref_short]],FALSE))</f>
        <v>0</v>
      </c>
    </row>
    <row r="793" spans="1:30" x14ac:dyDescent="0.3">
      <c r="A793" t="s">
        <v>8</v>
      </c>
      <c r="B793" t="s">
        <v>119</v>
      </c>
      <c r="G793" t="s">
        <v>253</v>
      </c>
      <c r="H793" t="s">
        <v>272</v>
      </c>
      <c r="J793" t="s">
        <v>375</v>
      </c>
      <c r="N793" t="s">
        <v>498</v>
      </c>
      <c r="R793">
        <v>4.3</v>
      </c>
      <c r="S793">
        <v>2.8</v>
      </c>
      <c r="T793">
        <v>6.9</v>
      </c>
      <c r="W793" t="s">
        <v>691</v>
      </c>
      <c r="X793" t="s">
        <v>829</v>
      </c>
      <c r="Y793">
        <v>2012</v>
      </c>
      <c r="Z793" t="s">
        <v>944</v>
      </c>
      <c r="AA793" t="s">
        <v>986</v>
      </c>
      <c r="AB793" t="str">
        <f>IF(ISBLANK(Table1[[#This Row],[ref]]),NA(),_xlfn.XLOOKUP(Table1[[#This Row],[ref]],Crossref!U:U,Crossref!E:E,_xlfn.XLOOKUP(Table1[[#This Row],[ref_short]],Crossref!AO:AO,Crossref!E:E)))</f>
        <v>10.1016/j.epidem.2012.02.002</v>
      </c>
      <c r="AC793" t="str">
        <f>IF(ISBLANK(Table1[[#This Row],[ref_short]]),NA(),_xlfn.XLOOKUP(Table1[[#This Row],[new_ref]],Crossref!E:E,Crossref!AO:AO,Table1[[#This Row],[ref_short]]))</f>
        <v>Backer et al., 2012</v>
      </c>
      <c r="AD793" t="b">
        <f>NOT(IFERROR(Table1[[#This Row],[ref_short]]=Table1[[#This Row],[new_ref_short]],FALSE))</f>
        <v>0</v>
      </c>
    </row>
    <row r="794" spans="1:30" x14ac:dyDescent="0.3">
      <c r="A794" t="s">
        <v>12</v>
      </c>
      <c r="G794" t="s">
        <v>254</v>
      </c>
      <c r="H794" t="s">
        <v>272</v>
      </c>
      <c r="J794" t="s">
        <v>373</v>
      </c>
      <c r="N794" t="s">
        <v>499</v>
      </c>
      <c r="R794">
        <v>4.7</v>
      </c>
      <c r="S794">
        <v>3.6</v>
      </c>
      <c r="T794">
        <v>6.4</v>
      </c>
      <c r="W794" t="s">
        <v>692</v>
      </c>
      <c r="X794" t="s">
        <v>830</v>
      </c>
      <c r="Y794">
        <v>2012</v>
      </c>
      <c r="Z794" t="s">
        <v>945</v>
      </c>
      <c r="AA794" t="s">
        <v>986</v>
      </c>
      <c r="AB794" t="str">
        <f>IF(ISBLANK(Table1[[#This Row],[ref]]),NA(),_xlfn.XLOOKUP(Table1[[#This Row],[ref]],Crossref!U:U,Crossref!E:E,_xlfn.XLOOKUP(Table1[[#This Row],[ref_short]],Crossref!AO:AO,Crossref!E:E)))</f>
        <v>10.1186/1756-0500-5-190</v>
      </c>
      <c r="AC794" t="str">
        <f>IF(ISBLANK(Table1[[#This Row],[ref_short]]),NA(),_xlfn.XLOOKUP(Table1[[#This Row],[new_ref]],Crossref!E:E,Crossref!AO:AO,Table1[[#This Row],[ref_short]]))</f>
        <v>Berto et al., 2012</v>
      </c>
      <c r="AD794" t="b">
        <f>NOT(IFERROR(Table1[[#This Row],[ref_short]]=Table1[[#This Row],[new_ref_short]],FALSE))</f>
        <v>0</v>
      </c>
    </row>
    <row r="795" spans="1:30" x14ac:dyDescent="0.3">
      <c r="A795" t="s">
        <v>12</v>
      </c>
      <c r="G795" t="s">
        <v>254</v>
      </c>
      <c r="H795" t="s">
        <v>272</v>
      </c>
      <c r="J795" t="s">
        <v>373</v>
      </c>
      <c r="N795" t="s">
        <v>500</v>
      </c>
      <c r="R795">
        <v>3.1</v>
      </c>
      <c r="S795">
        <v>2.5</v>
      </c>
      <c r="T795">
        <v>4.0999999999999996</v>
      </c>
      <c r="W795" t="s">
        <v>692</v>
      </c>
      <c r="X795" t="s">
        <v>830</v>
      </c>
      <c r="Y795">
        <v>2012</v>
      </c>
      <c r="Z795" t="s">
        <v>945</v>
      </c>
      <c r="AA795" t="s">
        <v>986</v>
      </c>
      <c r="AB795" t="str">
        <f>IF(ISBLANK(Table1[[#This Row],[ref]]),NA(),_xlfn.XLOOKUP(Table1[[#This Row],[ref]],Crossref!U:U,Crossref!E:E,_xlfn.XLOOKUP(Table1[[#This Row],[ref_short]],Crossref!AO:AO,Crossref!E:E)))</f>
        <v>10.1186/1756-0500-5-190</v>
      </c>
      <c r="AC795" t="str">
        <f>IF(ISBLANK(Table1[[#This Row],[ref_short]]),NA(),_xlfn.XLOOKUP(Table1[[#This Row],[new_ref]],Crossref!E:E,Crossref!AO:AO,Table1[[#This Row],[ref_short]]))</f>
        <v>Berto et al., 2012</v>
      </c>
      <c r="AD795" t="b">
        <f>NOT(IFERROR(Table1[[#This Row],[ref_short]]=Table1[[#This Row],[new_ref_short]],FALSE))</f>
        <v>0</v>
      </c>
    </row>
    <row r="796" spans="1:30" x14ac:dyDescent="0.3">
      <c r="A796" t="s">
        <v>12</v>
      </c>
      <c r="G796" t="s">
        <v>254</v>
      </c>
      <c r="H796" t="s">
        <v>272</v>
      </c>
      <c r="J796" t="s">
        <v>373</v>
      </c>
      <c r="N796" t="s">
        <v>501</v>
      </c>
      <c r="R796">
        <v>3.7</v>
      </c>
      <c r="S796">
        <v>1.2</v>
      </c>
      <c r="T796">
        <v>14</v>
      </c>
      <c r="W796" t="s">
        <v>692</v>
      </c>
      <c r="X796" t="s">
        <v>830</v>
      </c>
      <c r="Y796">
        <v>2012</v>
      </c>
      <c r="Z796" t="s">
        <v>945</v>
      </c>
      <c r="AA796" t="s">
        <v>986</v>
      </c>
      <c r="AB796" t="str">
        <f>IF(ISBLANK(Table1[[#This Row],[ref]]),NA(),_xlfn.XLOOKUP(Table1[[#This Row],[ref]],Crossref!U:U,Crossref!E:E,_xlfn.XLOOKUP(Table1[[#This Row],[ref_short]],Crossref!AO:AO,Crossref!E:E)))</f>
        <v>10.1186/1756-0500-5-190</v>
      </c>
      <c r="AC796" t="str">
        <f>IF(ISBLANK(Table1[[#This Row],[ref_short]]),NA(),_xlfn.XLOOKUP(Table1[[#This Row],[new_ref]],Crossref!E:E,Crossref!AO:AO,Table1[[#This Row],[ref_short]]))</f>
        <v>Berto et al., 2012</v>
      </c>
      <c r="AD796" t="b">
        <f>NOT(IFERROR(Table1[[#This Row],[ref_short]]=Table1[[#This Row],[new_ref_short]],FALSE))</f>
        <v>0</v>
      </c>
    </row>
    <row r="797" spans="1:30" x14ac:dyDescent="0.3">
      <c r="A797" t="s">
        <v>12</v>
      </c>
      <c r="G797" t="s">
        <v>254</v>
      </c>
      <c r="H797" t="s">
        <v>272</v>
      </c>
      <c r="J797" t="s">
        <v>373</v>
      </c>
      <c r="N797" t="s">
        <v>502</v>
      </c>
      <c r="R797">
        <v>2</v>
      </c>
      <c r="S797">
        <v>1.4</v>
      </c>
      <c r="T797">
        <v>3.6</v>
      </c>
      <c r="W797" t="s">
        <v>692</v>
      </c>
      <c r="X797" t="s">
        <v>830</v>
      </c>
      <c r="Y797">
        <v>2012</v>
      </c>
      <c r="Z797" t="s">
        <v>945</v>
      </c>
      <c r="AA797" t="s">
        <v>986</v>
      </c>
      <c r="AB797" t="str">
        <f>IF(ISBLANK(Table1[[#This Row],[ref]]),NA(),_xlfn.XLOOKUP(Table1[[#This Row],[ref]],Crossref!U:U,Crossref!E:E,_xlfn.XLOOKUP(Table1[[#This Row],[ref_short]],Crossref!AO:AO,Crossref!E:E)))</f>
        <v>10.1186/1756-0500-5-190</v>
      </c>
      <c r="AC797" t="str">
        <f>IF(ISBLANK(Table1[[#This Row],[ref_short]]),NA(),_xlfn.XLOOKUP(Table1[[#This Row],[new_ref]],Crossref!E:E,Crossref!AO:AO,Table1[[#This Row],[ref_short]]))</f>
        <v>Berto et al., 2012</v>
      </c>
      <c r="AD797" t="b">
        <f>NOT(IFERROR(Table1[[#This Row],[ref_short]]=Table1[[#This Row],[new_ref_short]],FALSE))</f>
        <v>0</v>
      </c>
    </row>
    <row r="798" spans="1:30" x14ac:dyDescent="0.3">
      <c r="A798" t="s">
        <v>12</v>
      </c>
      <c r="G798" t="s">
        <v>254</v>
      </c>
      <c r="H798" t="s">
        <v>272</v>
      </c>
      <c r="J798" t="s">
        <v>373</v>
      </c>
      <c r="N798" t="s">
        <v>503</v>
      </c>
      <c r="R798">
        <v>8.4</v>
      </c>
      <c r="S798">
        <v>5.3</v>
      </c>
      <c r="T798">
        <v>15</v>
      </c>
      <c r="W798" t="s">
        <v>692</v>
      </c>
      <c r="X798" t="s">
        <v>830</v>
      </c>
      <c r="Y798">
        <v>2012</v>
      </c>
      <c r="Z798" t="s">
        <v>945</v>
      </c>
      <c r="AA798" t="s">
        <v>986</v>
      </c>
      <c r="AB798" t="str">
        <f>IF(ISBLANK(Table1[[#This Row],[ref]]),NA(),_xlfn.XLOOKUP(Table1[[#This Row],[ref]],Crossref!U:U,Crossref!E:E,_xlfn.XLOOKUP(Table1[[#This Row],[ref_short]],Crossref!AO:AO,Crossref!E:E)))</f>
        <v>10.1186/1756-0500-5-190</v>
      </c>
      <c r="AC798" t="str">
        <f>IF(ISBLANK(Table1[[#This Row],[ref_short]]),NA(),_xlfn.XLOOKUP(Table1[[#This Row],[new_ref]],Crossref!E:E,Crossref!AO:AO,Table1[[#This Row],[ref_short]]))</f>
        <v>Berto et al., 2012</v>
      </c>
      <c r="AD798" t="b">
        <f>NOT(IFERROR(Table1[[#This Row],[ref_short]]=Table1[[#This Row],[new_ref_short]],FALSE))</f>
        <v>0</v>
      </c>
    </row>
    <row r="799" spans="1:30" x14ac:dyDescent="0.3">
      <c r="A799" t="s">
        <v>7</v>
      </c>
      <c r="G799" t="s">
        <v>254</v>
      </c>
      <c r="H799" t="s">
        <v>272</v>
      </c>
      <c r="J799" t="s">
        <v>373</v>
      </c>
      <c r="N799" t="s">
        <v>499</v>
      </c>
      <c r="R799">
        <v>0.11</v>
      </c>
      <c r="S799">
        <v>7.0000000000000007E-2</v>
      </c>
      <c r="T799">
        <v>0.17</v>
      </c>
      <c r="W799" t="s">
        <v>692</v>
      </c>
      <c r="X799" t="s">
        <v>830</v>
      </c>
      <c r="Y799">
        <v>2012</v>
      </c>
      <c r="Z799" t="s">
        <v>945</v>
      </c>
      <c r="AA799" t="s">
        <v>986</v>
      </c>
      <c r="AB799" t="str">
        <f>IF(ISBLANK(Table1[[#This Row],[ref]]),NA(),_xlfn.XLOOKUP(Table1[[#This Row],[ref]],Crossref!U:U,Crossref!E:E,_xlfn.XLOOKUP(Table1[[#This Row],[ref_short]],Crossref!AO:AO,Crossref!E:E)))</f>
        <v>10.1186/1756-0500-5-190</v>
      </c>
      <c r="AC799" t="str">
        <f>IF(ISBLANK(Table1[[#This Row],[ref_short]]),NA(),_xlfn.XLOOKUP(Table1[[#This Row],[new_ref]],Crossref!E:E,Crossref!AO:AO,Table1[[#This Row],[ref_short]]))</f>
        <v>Berto et al., 2012</v>
      </c>
      <c r="AD799" t="b">
        <f>NOT(IFERROR(Table1[[#This Row],[ref_short]]=Table1[[#This Row],[new_ref_short]],FALSE))</f>
        <v>0</v>
      </c>
    </row>
    <row r="800" spans="1:30" x14ac:dyDescent="0.3">
      <c r="A800" t="s">
        <v>7</v>
      </c>
      <c r="G800" t="s">
        <v>254</v>
      </c>
      <c r="H800" t="s">
        <v>272</v>
      </c>
      <c r="J800" t="s">
        <v>373</v>
      </c>
      <c r="N800" t="s">
        <v>500</v>
      </c>
      <c r="R800">
        <v>7.0999999999999994E-2</v>
      </c>
      <c r="S800">
        <v>4.1000000000000002E-2</v>
      </c>
      <c r="T800">
        <v>0.13</v>
      </c>
      <c r="W800" t="s">
        <v>692</v>
      </c>
      <c r="X800" t="s">
        <v>830</v>
      </c>
      <c r="Y800">
        <v>2012</v>
      </c>
      <c r="Z800" t="s">
        <v>945</v>
      </c>
      <c r="AA800" t="s">
        <v>986</v>
      </c>
      <c r="AB800" t="str">
        <f>IF(ISBLANK(Table1[[#This Row],[ref]]),NA(),_xlfn.XLOOKUP(Table1[[#This Row],[ref]],Crossref!U:U,Crossref!E:E,_xlfn.XLOOKUP(Table1[[#This Row],[ref_short]],Crossref!AO:AO,Crossref!E:E)))</f>
        <v>10.1186/1756-0500-5-190</v>
      </c>
      <c r="AC800" t="str">
        <f>IF(ISBLANK(Table1[[#This Row],[ref_short]]),NA(),_xlfn.XLOOKUP(Table1[[#This Row],[new_ref]],Crossref!E:E,Crossref!AO:AO,Table1[[#This Row],[ref_short]]))</f>
        <v>Berto et al., 2012</v>
      </c>
      <c r="AD800" t="b">
        <f>NOT(IFERROR(Table1[[#This Row],[ref_short]]=Table1[[#This Row],[new_ref_short]],FALSE))</f>
        <v>0</v>
      </c>
    </row>
    <row r="801" spans="1:30" x14ac:dyDescent="0.3">
      <c r="A801" t="s">
        <v>7</v>
      </c>
      <c r="G801" t="s">
        <v>254</v>
      </c>
      <c r="H801" t="s">
        <v>272</v>
      </c>
      <c r="J801" t="s">
        <v>373</v>
      </c>
      <c r="N801" t="s">
        <v>501</v>
      </c>
      <c r="R801">
        <v>3.6999999999999998E-2</v>
      </c>
      <c r="S801">
        <v>3.5000000000000001E-3</v>
      </c>
      <c r="T801">
        <v>0.16</v>
      </c>
      <c r="W801" t="s">
        <v>692</v>
      </c>
      <c r="X801" t="s">
        <v>830</v>
      </c>
      <c r="Y801">
        <v>2012</v>
      </c>
      <c r="Z801" t="s">
        <v>945</v>
      </c>
      <c r="AA801" t="s">
        <v>986</v>
      </c>
      <c r="AB801" t="str">
        <f>IF(ISBLANK(Table1[[#This Row],[ref]]),NA(),_xlfn.XLOOKUP(Table1[[#This Row],[ref]],Crossref!U:U,Crossref!E:E,_xlfn.XLOOKUP(Table1[[#This Row],[ref_short]],Crossref!AO:AO,Crossref!E:E)))</f>
        <v>10.1186/1756-0500-5-190</v>
      </c>
      <c r="AC801" t="str">
        <f>IF(ISBLANK(Table1[[#This Row],[ref_short]]),NA(),_xlfn.XLOOKUP(Table1[[#This Row],[new_ref]],Crossref!E:E,Crossref!AO:AO,Table1[[#This Row],[ref_short]]))</f>
        <v>Berto et al., 2012</v>
      </c>
      <c r="AD801" t="b">
        <f>NOT(IFERROR(Table1[[#This Row],[ref_short]]=Table1[[#This Row],[new_ref_short]],FALSE))</f>
        <v>0</v>
      </c>
    </row>
    <row r="802" spans="1:30" x14ac:dyDescent="0.3">
      <c r="A802" t="s">
        <v>12</v>
      </c>
      <c r="G802" t="s">
        <v>256</v>
      </c>
      <c r="H802" t="s">
        <v>272</v>
      </c>
      <c r="J802" t="s">
        <v>375</v>
      </c>
      <c r="R802">
        <v>1.41</v>
      </c>
      <c r="S802">
        <v>0.21</v>
      </c>
      <c r="T802">
        <v>3.02</v>
      </c>
      <c r="W802" t="s">
        <v>693</v>
      </c>
      <c r="X802" t="s">
        <v>831</v>
      </c>
      <c r="Y802">
        <v>2013</v>
      </c>
      <c r="Z802" t="s">
        <v>946</v>
      </c>
      <c r="AA802" t="s">
        <v>986</v>
      </c>
      <c r="AB802" t="str">
        <f>IF(ISBLANK(Table1[[#This Row],[ref]]),NA(),_xlfn.XLOOKUP(Table1[[#This Row],[ref]],Crossref!U:U,Crossref!E:E,_xlfn.XLOOKUP(Table1[[#This Row],[ref_short]],Crossref!AO:AO,Crossref!E:E)))</f>
        <v>10.1186/1297-9716-44-102</v>
      </c>
      <c r="AC802" t="str">
        <f>IF(ISBLANK(Table1[[#This Row],[ref_short]]),NA(),_xlfn.XLOOKUP(Table1[[#This Row],[new_ref]],Crossref!E:E,Crossref!AO:AO,Table1[[#This Row],[ref_short]]))</f>
        <v>Andraud et al., 2013</v>
      </c>
      <c r="AD802" t="b">
        <f>NOT(IFERROR(Table1[[#This Row],[ref_short]]=Table1[[#This Row],[new_ref_short]],FALSE))</f>
        <v>0</v>
      </c>
    </row>
    <row r="803" spans="1:30" x14ac:dyDescent="0.3">
      <c r="A803" t="s">
        <v>7</v>
      </c>
      <c r="B803" t="s">
        <v>120</v>
      </c>
      <c r="G803" t="s">
        <v>256</v>
      </c>
      <c r="H803" t="s">
        <v>272</v>
      </c>
      <c r="J803" t="s">
        <v>375</v>
      </c>
      <c r="R803">
        <v>0.15</v>
      </c>
      <c r="S803">
        <v>0.03</v>
      </c>
      <c r="T803">
        <v>0.31</v>
      </c>
      <c r="W803" t="s">
        <v>693</v>
      </c>
      <c r="X803" t="s">
        <v>831</v>
      </c>
      <c r="Y803">
        <v>2013</v>
      </c>
      <c r="Z803" t="s">
        <v>946</v>
      </c>
      <c r="AA803" t="s">
        <v>986</v>
      </c>
      <c r="AB803" t="str">
        <f>IF(ISBLANK(Table1[[#This Row],[ref]]),NA(),_xlfn.XLOOKUP(Table1[[#This Row],[ref]],Crossref!U:U,Crossref!E:E,_xlfn.XLOOKUP(Table1[[#This Row],[ref_short]],Crossref!AO:AO,Crossref!E:E)))</f>
        <v>10.1186/1297-9716-44-102</v>
      </c>
      <c r="AC803" t="str">
        <f>IF(ISBLANK(Table1[[#This Row],[ref_short]]),NA(),_xlfn.XLOOKUP(Table1[[#This Row],[new_ref]],Crossref!E:E,Crossref!AO:AO,Table1[[#This Row],[ref_short]]))</f>
        <v>Andraud et al., 2013</v>
      </c>
      <c r="AD803" t="b">
        <f>NOT(IFERROR(Table1[[#This Row],[ref_short]]=Table1[[#This Row],[new_ref_short]],FALSE))</f>
        <v>0</v>
      </c>
    </row>
    <row r="804" spans="1:30" x14ac:dyDescent="0.3">
      <c r="A804" t="s">
        <v>7</v>
      </c>
      <c r="B804" t="s">
        <v>121</v>
      </c>
      <c r="C804" t="s">
        <v>222</v>
      </c>
      <c r="G804" t="s">
        <v>256</v>
      </c>
      <c r="H804" t="s">
        <v>272</v>
      </c>
      <c r="J804" t="s">
        <v>375</v>
      </c>
      <c r="R804">
        <v>1.9999999999999999E-6</v>
      </c>
      <c r="S804">
        <v>9.9999999999999995E-8</v>
      </c>
      <c r="T804">
        <v>6.9999999999999999E-6</v>
      </c>
      <c r="W804" t="s">
        <v>693</v>
      </c>
      <c r="X804" t="s">
        <v>831</v>
      </c>
      <c r="Y804">
        <v>2013</v>
      </c>
      <c r="Z804" t="s">
        <v>946</v>
      </c>
      <c r="AA804" t="s">
        <v>986</v>
      </c>
      <c r="AB804" t="str">
        <f>IF(ISBLANK(Table1[[#This Row],[ref]]),NA(),_xlfn.XLOOKUP(Table1[[#This Row],[ref]],Crossref!U:U,Crossref!E:E,_xlfn.XLOOKUP(Table1[[#This Row],[ref_short]],Crossref!AO:AO,Crossref!E:E)))</f>
        <v>10.1186/1297-9716-44-102</v>
      </c>
      <c r="AC804" t="str">
        <f>IF(ISBLANK(Table1[[#This Row],[ref_short]]),NA(),_xlfn.XLOOKUP(Table1[[#This Row],[new_ref]],Crossref!E:E,Crossref!AO:AO,Table1[[#This Row],[ref_short]]))</f>
        <v>Andraud et al., 2013</v>
      </c>
      <c r="AD804" t="b">
        <f>NOT(IFERROR(Table1[[#This Row],[ref_short]]=Table1[[#This Row],[new_ref_short]],FALSE))</f>
        <v>0</v>
      </c>
    </row>
    <row r="805" spans="1:30" x14ac:dyDescent="0.3">
      <c r="A805" t="s">
        <v>7</v>
      </c>
      <c r="B805" t="s">
        <v>122</v>
      </c>
      <c r="C805" t="s">
        <v>223</v>
      </c>
      <c r="G805" t="s">
        <v>256</v>
      </c>
      <c r="H805" t="s">
        <v>272</v>
      </c>
      <c r="J805" t="s">
        <v>375</v>
      </c>
      <c r="R805">
        <v>7.0000000000000005E-8</v>
      </c>
      <c r="S805">
        <v>5.0000000000000001E-9</v>
      </c>
      <c r="T805">
        <v>2.9999999999999999E-7</v>
      </c>
      <c r="W805" t="s">
        <v>693</v>
      </c>
      <c r="X805" t="s">
        <v>831</v>
      </c>
      <c r="Y805">
        <v>2013</v>
      </c>
      <c r="Z805" t="s">
        <v>946</v>
      </c>
      <c r="AA805" t="s">
        <v>986</v>
      </c>
      <c r="AB805" t="str">
        <f>IF(ISBLANK(Table1[[#This Row],[ref]]),NA(),_xlfn.XLOOKUP(Table1[[#This Row],[ref]],Crossref!U:U,Crossref!E:E,_xlfn.XLOOKUP(Table1[[#This Row],[ref_short]],Crossref!AO:AO,Crossref!E:E)))</f>
        <v>10.1186/1297-9716-44-102</v>
      </c>
      <c r="AC805" t="str">
        <f>IF(ISBLANK(Table1[[#This Row],[ref_short]]),NA(),_xlfn.XLOOKUP(Table1[[#This Row],[new_ref]],Crossref!E:E,Crossref!AO:AO,Table1[[#This Row],[ref_short]]))</f>
        <v>Andraud et al., 2013</v>
      </c>
      <c r="AD805" t="b">
        <f>NOT(IFERROR(Table1[[#This Row],[ref_short]]=Table1[[#This Row],[new_ref_short]],FALSE))</f>
        <v>0</v>
      </c>
    </row>
    <row r="806" spans="1:30" x14ac:dyDescent="0.3">
      <c r="A806" t="s">
        <v>8</v>
      </c>
      <c r="G806" t="s">
        <v>259</v>
      </c>
      <c r="H806" t="s">
        <v>273</v>
      </c>
      <c r="J806" t="s">
        <v>368</v>
      </c>
      <c r="R806">
        <v>7</v>
      </c>
      <c r="U806" t="s">
        <v>618</v>
      </c>
      <c r="X806" t="s">
        <v>2424</v>
      </c>
      <c r="Y806">
        <v>1996</v>
      </c>
      <c r="Z806" t="s">
        <v>2423</v>
      </c>
      <c r="AA806" t="s">
        <v>989</v>
      </c>
      <c r="AB806" t="str">
        <f>IF(ISBLANK(Table1[[#This Row],[ref]]),NA(),_xlfn.XLOOKUP(Table1[[#This Row],[ref]],Crossref!U:U,Crossref!E:E,_xlfn.XLOOKUP(Table1[[#This Row],[ref_short]],Crossref!AO:AO,Crossref!E:E)))</f>
        <v>10.1016/s0378-1135(96)01245-x</v>
      </c>
      <c r="AC806" t="str">
        <f>IF(ISBLANK(Table1[[#This Row],[ref_short]]),NA(),_xlfn.XLOOKUP(Table1[[#This Row],[new_ref]],Crossref!E:E,Crossref!AO:AO,Table1[[#This Row],[ref_short]]))</f>
        <v>Hage et al., 1996</v>
      </c>
      <c r="AD806" t="b">
        <f>NOT(IFERROR(Table1[[#This Row],[ref_short]]=Table1[[#This Row],[new_ref_short]],FALSE))</f>
        <v>0</v>
      </c>
    </row>
    <row r="807" spans="1:30" x14ac:dyDescent="0.3">
      <c r="A807" t="s">
        <v>10</v>
      </c>
      <c r="C807" t="s">
        <v>206</v>
      </c>
      <c r="D807" t="s">
        <v>241</v>
      </c>
      <c r="G807" t="s">
        <v>256</v>
      </c>
      <c r="H807" t="s">
        <v>273</v>
      </c>
      <c r="I807" t="s">
        <v>338</v>
      </c>
      <c r="J807" t="s">
        <v>368</v>
      </c>
      <c r="L807" t="s">
        <v>411</v>
      </c>
      <c r="M807" t="s">
        <v>430</v>
      </c>
      <c r="N807" t="s">
        <v>504</v>
      </c>
      <c r="R807">
        <v>0.15</v>
      </c>
      <c r="U807" t="s">
        <v>618</v>
      </c>
      <c r="V807" t="s">
        <v>619</v>
      </c>
      <c r="W807" t="s">
        <v>694</v>
      </c>
      <c r="X807" t="s">
        <v>832</v>
      </c>
      <c r="Y807">
        <v>2000</v>
      </c>
      <c r="Z807" t="s">
        <v>2425</v>
      </c>
      <c r="AA807" t="s">
        <v>988</v>
      </c>
      <c r="AB807" t="str">
        <f>IF(ISBLANK(Table1[[#This Row],[ref]]),NA(),_xlfn.XLOOKUP(Table1[[#This Row],[ref]],Crossref!U:U,Crossref!E:E,_xlfn.XLOOKUP(Table1[[#This Row],[ref_short]],Crossref!AO:AO,Crossref!E:E)))</f>
        <v>10.1016/s0378-1135(00)00218-2</v>
      </c>
      <c r="AC807" t="str">
        <f>IF(ISBLANK(Table1[[#This Row],[ref_short]]),NA(),_xlfn.XLOOKUP(Table1[[#This Row],[new_ref]],Crossref!E:E,Crossref!AO:AO,Table1[[#This Row],[ref_short]]))</f>
        <v>Mars et al., 2000</v>
      </c>
      <c r="AD807" t="b">
        <f>NOT(IFERROR(Table1[[#This Row],[ref_short]]=Table1[[#This Row],[new_ref_short]],FALSE))</f>
        <v>1</v>
      </c>
    </row>
    <row r="808" spans="1:30" x14ac:dyDescent="0.3">
      <c r="A808" t="s">
        <v>13</v>
      </c>
      <c r="C808" t="s">
        <v>206</v>
      </c>
      <c r="D808" t="s">
        <v>242</v>
      </c>
      <c r="G808" t="s">
        <v>9</v>
      </c>
      <c r="H808" t="s">
        <v>273</v>
      </c>
      <c r="J808" t="s">
        <v>368</v>
      </c>
      <c r="R808">
        <v>0.7</v>
      </c>
      <c r="V808" t="s">
        <v>9</v>
      </c>
      <c r="X808" t="s">
        <v>833</v>
      </c>
      <c r="Y808">
        <v>1998</v>
      </c>
      <c r="Z808" t="s">
        <v>947</v>
      </c>
      <c r="AA808" t="s">
        <v>988</v>
      </c>
      <c r="AB808" t="str">
        <f>IF(ISBLANK(Table1[[#This Row],[ref]]),NA(),_xlfn.XLOOKUP(Table1[[#This Row],[ref]],Crossref!U:U,Crossref!E:E,_xlfn.XLOOKUP(Table1[[#This Row],[ref_short]],Crossref!AO:AO,Crossref!E:E)))</f>
        <v>10.1016/s0167-5877(98)00081-6</v>
      </c>
      <c r="AC808" t="str">
        <f>IF(ISBLANK(Table1[[#This Row],[ref_short]]),NA(),_xlfn.XLOOKUP(Table1[[#This Row],[new_ref]],Crossref!E:E,Crossref!AO:AO,Table1[[#This Row],[ref_short]]))</f>
        <v>Vonk Noordegraaf et al., 1998</v>
      </c>
      <c r="AD808" t="b">
        <f>NOT(IFERROR(Table1[[#This Row],[ref_short]]=Table1[[#This Row],[new_ref_short]],FALSE))</f>
        <v>1</v>
      </c>
    </row>
    <row r="809" spans="1:30" x14ac:dyDescent="0.3">
      <c r="A809" t="s">
        <v>8</v>
      </c>
      <c r="D809" t="s">
        <v>239</v>
      </c>
      <c r="G809" t="s">
        <v>9</v>
      </c>
      <c r="H809" t="s">
        <v>274</v>
      </c>
      <c r="N809" t="s">
        <v>505</v>
      </c>
      <c r="R809">
        <v>4.2</v>
      </c>
      <c r="W809" t="s">
        <v>695</v>
      </c>
      <c r="X809" t="s">
        <v>801</v>
      </c>
      <c r="Y809">
        <v>2021</v>
      </c>
      <c r="Z809" t="s">
        <v>948</v>
      </c>
      <c r="AA809" t="s">
        <v>986</v>
      </c>
      <c r="AB809" t="str">
        <f>IF(ISBLANK(Table1[[#This Row],[ref]]),NA(),_xlfn.XLOOKUP(Table1[[#This Row],[ref]],Crossref!U:U,Crossref!E:E,_xlfn.XLOOKUP(Table1[[#This Row],[ref_short]],Crossref!AO:AO,Crossref!E:E)))</f>
        <v>10.2903/j.efsa.2021.6708</v>
      </c>
      <c r="AC809" t="str">
        <f>IF(ISBLANK(Table1[[#This Row],[ref_short]]),NA(),_xlfn.XLOOKUP(Table1[[#This Row],[new_ref]],Crossref!E:E,Crossref!AO:AO,Table1[[#This Row],[ref_short]]))</f>
        <v>EFSA Panel on Animal Health and Welfare (AHAW), 2021</v>
      </c>
      <c r="AD809" t="b">
        <f>NOT(IFERROR(Table1[[#This Row],[ref_short]]=Table1[[#This Row],[new_ref_short]],FALSE))</f>
        <v>1</v>
      </c>
    </row>
    <row r="810" spans="1:30" x14ac:dyDescent="0.3">
      <c r="A810" t="s">
        <v>8</v>
      </c>
      <c r="D810" t="s">
        <v>239</v>
      </c>
      <c r="G810" t="s">
        <v>9</v>
      </c>
      <c r="H810" t="s">
        <v>274</v>
      </c>
      <c r="J810" t="s">
        <v>376</v>
      </c>
      <c r="N810" t="s">
        <v>506</v>
      </c>
      <c r="R810">
        <v>6.8</v>
      </c>
      <c r="W810" t="s">
        <v>695</v>
      </c>
      <c r="X810" t="s">
        <v>801</v>
      </c>
      <c r="Y810">
        <v>2021</v>
      </c>
      <c r="Z810" t="s">
        <v>948</v>
      </c>
      <c r="AA810" t="s">
        <v>986</v>
      </c>
      <c r="AB810" t="str">
        <f>IF(ISBLANK(Table1[[#This Row],[ref]]),NA(),_xlfn.XLOOKUP(Table1[[#This Row],[ref]],Crossref!U:U,Crossref!E:E,_xlfn.XLOOKUP(Table1[[#This Row],[ref_short]],Crossref!AO:AO,Crossref!E:E)))</f>
        <v>10.2903/j.efsa.2021.6708</v>
      </c>
      <c r="AC810" t="str">
        <f>IF(ISBLANK(Table1[[#This Row],[ref_short]]),NA(),_xlfn.XLOOKUP(Table1[[#This Row],[new_ref]],Crossref!E:E,Crossref!AO:AO,Table1[[#This Row],[ref_short]]))</f>
        <v>EFSA Panel on Animal Health and Welfare (AHAW), 2021</v>
      </c>
      <c r="AD810" t="b">
        <f>NOT(IFERROR(Table1[[#This Row],[ref_short]]=Table1[[#This Row],[new_ref_short]],FALSE))</f>
        <v>1</v>
      </c>
    </row>
    <row r="811" spans="1:30" x14ac:dyDescent="0.3">
      <c r="A811" t="s">
        <v>7</v>
      </c>
      <c r="D811" t="s">
        <v>239</v>
      </c>
      <c r="G811" t="s">
        <v>9</v>
      </c>
      <c r="H811" t="s">
        <v>274</v>
      </c>
      <c r="J811" t="s">
        <v>376</v>
      </c>
      <c r="N811" t="s">
        <v>507</v>
      </c>
      <c r="R811">
        <v>0.23</v>
      </c>
      <c r="W811" t="s">
        <v>695</v>
      </c>
      <c r="X811" t="s">
        <v>801</v>
      </c>
      <c r="Y811">
        <v>2021</v>
      </c>
      <c r="Z811" t="s">
        <v>948</v>
      </c>
      <c r="AA811" t="s">
        <v>986</v>
      </c>
      <c r="AB811" t="str">
        <f>IF(ISBLANK(Table1[[#This Row],[ref]]),NA(),_xlfn.XLOOKUP(Table1[[#This Row],[ref]],Crossref!U:U,Crossref!E:E,_xlfn.XLOOKUP(Table1[[#This Row],[ref_short]],Crossref!AO:AO,Crossref!E:E)))</f>
        <v>10.2903/j.efsa.2021.6708</v>
      </c>
      <c r="AC811" t="str">
        <f>IF(ISBLANK(Table1[[#This Row],[ref_short]]),NA(),_xlfn.XLOOKUP(Table1[[#This Row],[new_ref]],Crossref!E:E,Crossref!AO:AO,Table1[[#This Row],[ref_short]]))</f>
        <v>EFSA Panel on Animal Health and Welfare (AHAW), 2021</v>
      </c>
      <c r="AD811" t="b">
        <f>NOT(IFERROR(Table1[[#This Row],[ref_short]]=Table1[[#This Row],[new_ref_short]],FALSE))</f>
        <v>1</v>
      </c>
    </row>
    <row r="812" spans="1:30" x14ac:dyDescent="0.3">
      <c r="A812" t="s">
        <v>7</v>
      </c>
      <c r="D812" t="s">
        <v>239</v>
      </c>
      <c r="G812" t="s">
        <v>9</v>
      </c>
      <c r="H812" t="s">
        <v>274</v>
      </c>
      <c r="J812" t="s">
        <v>376</v>
      </c>
      <c r="N812" t="s">
        <v>508</v>
      </c>
      <c r="R812">
        <v>0.37</v>
      </c>
      <c r="W812" t="s">
        <v>695</v>
      </c>
      <c r="X812" t="s">
        <v>801</v>
      </c>
      <c r="Y812">
        <v>2021</v>
      </c>
      <c r="Z812" t="s">
        <v>948</v>
      </c>
      <c r="AA812" t="s">
        <v>986</v>
      </c>
      <c r="AB812" t="str">
        <f>IF(ISBLANK(Table1[[#This Row],[ref]]),NA(),_xlfn.XLOOKUP(Table1[[#This Row],[ref]],Crossref!U:U,Crossref!E:E,_xlfn.XLOOKUP(Table1[[#This Row],[ref_short]],Crossref!AO:AO,Crossref!E:E)))</f>
        <v>10.2903/j.efsa.2021.6708</v>
      </c>
      <c r="AC812" t="str">
        <f>IF(ISBLANK(Table1[[#This Row],[ref_short]]),NA(),_xlfn.XLOOKUP(Table1[[#This Row],[new_ref]],Crossref!E:E,Crossref!AO:AO,Table1[[#This Row],[ref_short]]))</f>
        <v>EFSA Panel on Animal Health and Welfare (AHAW), 2021</v>
      </c>
      <c r="AD812" t="b">
        <f>NOT(IFERROR(Table1[[#This Row],[ref_short]]=Table1[[#This Row],[new_ref_short]],FALSE))</f>
        <v>1</v>
      </c>
    </row>
    <row r="813" spans="1:30" x14ac:dyDescent="0.3">
      <c r="A813" t="s">
        <v>7</v>
      </c>
      <c r="D813" t="s">
        <v>239</v>
      </c>
      <c r="G813" t="s">
        <v>9</v>
      </c>
      <c r="H813" t="s">
        <v>274</v>
      </c>
      <c r="J813" t="s">
        <v>376</v>
      </c>
      <c r="N813" t="s">
        <v>509</v>
      </c>
      <c r="R813">
        <v>0.32</v>
      </c>
      <c r="W813" t="s">
        <v>695</v>
      </c>
      <c r="X813" t="s">
        <v>801</v>
      </c>
      <c r="Y813">
        <v>2021</v>
      </c>
      <c r="Z813" t="s">
        <v>948</v>
      </c>
      <c r="AA813" t="s">
        <v>986</v>
      </c>
      <c r="AB813" t="str">
        <f>IF(ISBLANK(Table1[[#This Row],[ref]]),NA(),_xlfn.XLOOKUP(Table1[[#This Row],[ref]],Crossref!U:U,Crossref!E:E,_xlfn.XLOOKUP(Table1[[#This Row],[ref_short]],Crossref!AO:AO,Crossref!E:E)))</f>
        <v>10.2903/j.efsa.2021.6708</v>
      </c>
      <c r="AC813" t="str">
        <f>IF(ISBLANK(Table1[[#This Row],[ref_short]]),NA(),_xlfn.XLOOKUP(Table1[[#This Row],[new_ref]],Crossref!E:E,Crossref!AO:AO,Table1[[#This Row],[ref_short]]))</f>
        <v>EFSA Panel on Animal Health and Welfare (AHAW), 2021</v>
      </c>
      <c r="AD813" t="b">
        <f>NOT(IFERROR(Table1[[#This Row],[ref_short]]=Table1[[#This Row],[new_ref_short]],FALSE))</f>
        <v>1</v>
      </c>
    </row>
    <row r="814" spans="1:30" x14ac:dyDescent="0.3">
      <c r="A814" t="s">
        <v>12</v>
      </c>
      <c r="G814" t="s">
        <v>253</v>
      </c>
      <c r="H814" t="s">
        <v>274</v>
      </c>
      <c r="J814" t="s">
        <v>376</v>
      </c>
      <c r="M814" t="s">
        <v>431</v>
      </c>
      <c r="N814" t="s">
        <v>510</v>
      </c>
      <c r="R814">
        <v>3.1</v>
      </c>
      <c r="X814" t="s">
        <v>834</v>
      </c>
      <c r="Y814">
        <v>2013</v>
      </c>
      <c r="Z814" t="s">
        <v>949</v>
      </c>
      <c r="AA814" t="s">
        <v>986</v>
      </c>
      <c r="AB814" t="str">
        <f>IF(ISBLANK(Table1[[#This Row],[ref]]),NA(),_xlfn.XLOOKUP(Table1[[#This Row],[ref]],Crossref!U:U,Crossref!E:E,_xlfn.XLOOKUP(Table1[[#This Row],[ref_short]],Crossref!AO:AO,Crossref!E:E)))</f>
        <v>10.1371/journal.pone.0161769</v>
      </c>
      <c r="AC814" t="str">
        <f>IF(ISBLANK(Table1[[#This Row],[ref_short]]),NA(),_xlfn.XLOOKUP(Table1[[#This Row],[new_ref]],Crossref!E:E,Crossref!AO:AO,Table1[[#This Row],[ref_short]]))</f>
        <v>Hammami et al., 2016</v>
      </c>
      <c r="AD814" t="b">
        <f>NOT(IFERROR(Table1[[#This Row],[ref_short]]=Table1[[#This Row],[new_ref_short]],FALSE))</f>
        <v>1</v>
      </c>
    </row>
    <row r="815" spans="1:30" x14ac:dyDescent="0.3">
      <c r="A815" t="s">
        <v>12</v>
      </c>
      <c r="G815" t="s">
        <v>253</v>
      </c>
      <c r="H815" t="s">
        <v>274</v>
      </c>
      <c r="J815" t="s">
        <v>376</v>
      </c>
      <c r="M815" t="s">
        <v>432</v>
      </c>
      <c r="N815" t="s">
        <v>510</v>
      </c>
      <c r="R815">
        <v>6.5</v>
      </c>
      <c r="X815" t="s">
        <v>834</v>
      </c>
      <c r="Y815">
        <v>2013</v>
      </c>
      <c r="Z815" t="s">
        <v>949</v>
      </c>
      <c r="AA815" t="s">
        <v>986</v>
      </c>
      <c r="AB815" t="str">
        <f>IF(ISBLANK(Table1[[#This Row],[ref]]),NA(),_xlfn.XLOOKUP(Table1[[#This Row],[ref]],Crossref!U:U,Crossref!E:E,_xlfn.XLOOKUP(Table1[[#This Row],[ref_short]],Crossref!AO:AO,Crossref!E:E)))</f>
        <v>10.1371/journal.pone.0161769</v>
      </c>
      <c r="AC815" t="str">
        <f>IF(ISBLANK(Table1[[#This Row],[ref_short]]),NA(),_xlfn.XLOOKUP(Table1[[#This Row],[new_ref]],Crossref!E:E,Crossref!AO:AO,Table1[[#This Row],[ref_short]]))</f>
        <v>Hammami et al., 2016</v>
      </c>
      <c r="AD815" t="b">
        <f>NOT(IFERROR(Table1[[#This Row],[ref_short]]=Table1[[#This Row],[new_ref_short]],FALSE))</f>
        <v>1</v>
      </c>
    </row>
    <row r="816" spans="1:30" x14ac:dyDescent="0.3">
      <c r="A816" t="s">
        <v>8</v>
      </c>
      <c r="G816" t="s">
        <v>9</v>
      </c>
      <c r="H816" t="s">
        <v>274</v>
      </c>
      <c r="J816" t="s">
        <v>376</v>
      </c>
      <c r="R816">
        <v>6.3</v>
      </c>
      <c r="W816" t="s">
        <v>696</v>
      </c>
      <c r="X816" t="s">
        <v>835</v>
      </c>
      <c r="Y816">
        <v>2015</v>
      </c>
      <c r="Z816" t="s">
        <v>4169</v>
      </c>
      <c r="AA816" t="s">
        <v>986</v>
      </c>
      <c r="AB816" t="str">
        <f>IF(ISBLANK(Table1[[#This Row],[ref]]),NA(),_xlfn.XLOOKUP(Table1[[#This Row],[ref]],Crossref!U:U,Crossref!E:E,_xlfn.XLOOKUP(Table1[[#This Row],[ref_short]],Crossref!AO:AO,Crossref!E:E)))</f>
        <v>10.2903/j.efsa.2015.3985</v>
      </c>
      <c r="AC816" t="str">
        <f>IF(ISBLANK(Table1[[#This Row],[ref_short]]),NA(),_xlfn.XLOOKUP(Table1[[#This Row],[new_ref]],Crossref!E:E,Crossref!AO:AO,Table1[[#This Row],[ref_short]]))</f>
        <v>EFSA Panel on Animal Health and Welfare (AHAW), 2015</v>
      </c>
      <c r="AD816" t="b">
        <f>NOT(IFERROR(Table1[[#This Row],[ref_short]]=Table1[[#This Row],[new_ref_short]],FALSE))</f>
        <v>1</v>
      </c>
    </row>
    <row r="817" spans="1:30" x14ac:dyDescent="0.3">
      <c r="A817" s="8" t="s">
        <v>8</v>
      </c>
      <c r="B817" s="8"/>
      <c r="C817" s="8"/>
      <c r="D817" s="8"/>
      <c r="E817" s="8"/>
      <c r="F817" s="8"/>
      <c r="G817" s="8" t="s">
        <v>253</v>
      </c>
      <c r="H817" s="8" t="s">
        <v>274</v>
      </c>
      <c r="I817" s="8"/>
      <c r="J817" s="8" t="s">
        <v>376</v>
      </c>
      <c r="K817" s="8"/>
      <c r="L817" s="8"/>
      <c r="M817" s="8"/>
      <c r="N817" s="8"/>
      <c r="O817" s="8"/>
      <c r="P817" s="8"/>
      <c r="Q817" s="8"/>
      <c r="R817" s="8">
        <v>6.85</v>
      </c>
      <c r="S817" s="8"/>
      <c r="T817" s="8"/>
      <c r="U817" s="8"/>
      <c r="V817" s="8"/>
      <c r="W817" s="8" t="s">
        <v>697</v>
      </c>
      <c r="X817" s="8" t="s">
        <v>836</v>
      </c>
      <c r="Y817" s="8">
        <v>2009</v>
      </c>
      <c r="Z817" t="s">
        <v>950</v>
      </c>
      <c r="AA817" s="8" t="s">
        <v>986</v>
      </c>
      <c r="AB817" t="e">
        <f>IF(ISBLANK(Table1[[#This Row],[ref]]),NA(),_xlfn.XLOOKUP(Table1[[#This Row],[ref]],Crossref!U:U,Crossref!E:E,_xlfn.XLOOKUP(Table1[[#This Row],[ref_short]],Crossref!AO:AO,Crossref!E:E)))</f>
        <v>#N/A</v>
      </c>
      <c r="AC817" t="e">
        <f>IF(ISBLANK(Table1[[#This Row],[ref_short]]),NA(),_xlfn.XLOOKUP(Table1[[#This Row],[new_ref]],Crossref!E:E,Crossref!AO:AO,Table1[[#This Row],[ref_short]]))</f>
        <v>#N/A</v>
      </c>
      <c r="AD817" t="b">
        <f>NOT(IFERROR(Table1[[#This Row],[ref_short]]=Table1[[#This Row],[new_ref_short]],FALSE))</f>
        <v>1</v>
      </c>
    </row>
    <row r="818" spans="1:30" x14ac:dyDescent="0.3">
      <c r="A818" t="s">
        <v>12</v>
      </c>
      <c r="D818" t="s">
        <v>241</v>
      </c>
      <c r="G818" t="s">
        <v>253</v>
      </c>
      <c r="H818" t="s">
        <v>275</v>
      </c>
      <c r="J818" t="s">
        <v>358</v>
      </c>
      <c r="R818">
        <v>3</v>
      </c>
      <c r="S818">
        <v>1.5</v>
      </c>
      <c r="T818">
        <v>6</v>
      </c>
      <c r="W818" t="s">
        <v>698</v>
      </c>
      <c r="X818" t="s">
        <v>837</v>
      </c>
      <c r="Y818">
        <v>2000</v>
      </c>
      <c r="Z818" t="s">
        <v>951</v>
      </c>
      <c r="AA818" t="s">
        <v>986</v>
      </c>
      <c r="AB818" t="str">
        <f>IF(ISBLANK(Table1[[#This Row],[ref]]),NA(),_xlfn.XLOOKUP(Table1[[#This Row],[ref]],Crossref!U:U,Crossref!E:E,_xlfn.XLOOKUP(Table1[[#This Row],[ref_short]],Crossref!AO:AO,Crossref!E:E)))</f>
        <v>10.1017/s0950268899003246</v>
      </c>
      <c r="AC818" t="str">
        <f>IF(ISBLANK(Table1[[#This Row],[ref_short]]),NA(),_xlfn.XLOOKUP(Table1[[#This Row],[new_ref]],Crossref!E:E,Crossref!AO:AO,Table1[[#This Row],[ref_short]]))</f>
        <v>NODELIJK et al., 2000</v>
      </c>
      <c r="AD818" t="b">
        <f>NOT(IFERROR(Table1[[#This Row],[ref_short]]=Table1[[#This Row],[new_ref_short]],FALSE))</f>
        <v>0</v>
      </c>
    </row>
    <row r="819" spans="1:30" x14ac:dyDescent="0.3">
      <c r="A819" t="s">
        <v>8</v>
      </c>
      <c r="G819" t="s">
        <v>256</v>
      </c>
      <c r="H819" t="s">
        <v>275</v>
      </c>
      <c r="I819" t="s">
        <v>339</v>
      </c>
      <c r="J819" t="s">
        <v>358</v>
      </c>
      <c r="M819" t="s">
        <v>433</v>
      </c>
      <c r="N819" t="s">
        <v>511</v>
      </c>
      <c r="R819">
        <v>2.4</v>
      </c>
      <c r="S819">
        <v>1.8</v>
      </c>
      <c r="T819">
        <v>3</v>
      </c>
      <c r="W819" t="s">
        <v>699</v>
      </c>
      <c r="X819" t="s">
        <v>838</v>
      </c>
      <c r="Y819">
        <v>2012</v>
      </c>
      <c r="Z819" t="s">
        <v>952</v>
      </c>
      <c r="AA819" t="s">
        <v>986</v>
      </c>
      <c r="AB819" t="str">
        <f>IF(ISBLANK(Table1[[#This Row],[ref]]),NA(),_xlfn.XLOOKUP(Table1[[#This Row],[ref]],Crossref!U:U,Crossref!E:E,_xlfn.XLOOKUP(Table1[[#This Row],[ref_short]],Crossref!AO:AO,Crossref!E:E)))</f>
        <v>10.1186/1297-9716-43-69</v>
      </c>
      <c r="AC819" t="str">
        <f>IF(ISBLANK(Table1[[#This Row],[ref_short]]),NA(),_xlfn.XLOOKUP(Table1[[#This Row],[new_ref]],Crossref!E:E,Crossref!AO:AO,Table1[[#This Row],[ref_short]]))</f>
        <v>Charpin et al., 2012</v>
      </c>
      <c r="AD819" t="b">
        <f>NOT(IFERROR(Table1[[#This Row],[ref_short]]=Table1[[#This Row],[new_ref_short]],FALSE))</f>
        <v>0</v>
      </c>
    </row>
    <row r="820" spans="1:30" x14ac:dyDescent="0.3">
      <c r="A820" t="s">
        <v>8</v>
      </c>
      <c r="B820" t="s">
        <v>107</v>
      </c>
      <c r="G820" t="s">
        <v>260</v>
      </c>
      <c r="H820" t="s">
        <v>275</v>
      </c>
      <c r="I820" t="s">
        <v>340</v>
      </c>
      <c r="J820" t="s">
        <v>358</v>
      </c>
      <c r="M820" t="s">
        <v>434</v>
      </c>
      <c r="N820" t="s">
        <v>512</v>
      </c>
      <c r="P820" t="s">
        <v>610</v>
      </c>
      <c r="R820">
        <v>5</v>
      </c>
      <c r="S820">
        <v>2.4900000000000002</v>
      </c>
      <c r="T820">
        <v>39.700000000000003</v>
      </c>
      <c r="U820" t="s">
        <v>617</v>
      </c>
      <c r="W820" t="s">
        <v>700</v>
      </c>
      <c r="X820" t="s">
        <v>839</v>
      </c>
      <c r="Y820">
        <v>2020</v>
      </c>
      <c r="Z820" t="s">
        <v>953</v>
      </c>
      <c r="AA820" t="s">
        <v>986</v>
      </c>
      <c r="AB820" t="str">
        <f>IF(ISBLANK(Table1[[#This Row],[ref]]),NA(),_xlfn.XLOOKUP(Table1[[#This Row],[ref]],Crossref!U:U,Crossref!E:E,_xlfn.XLOOKUP(Table1[[#This Row],[ref_short]],Crossref!AO:AO,Crossref!E:E)))</f>
        <v>10.1016/j.vaccine.2020.02.015</v>
      </c>
      <c r="AC820" t="str">
        <f>IF(ISBLANK(Table1[[#This Row],[ref_short]]),NA(),_xlfn.XLOOKUP(Table1[[#This Row],[new_ref]],Crossref!E:E,Crossref!AO:AO,Table1[[#This Row],[ref_short]]))</f>
        <v>Chase-Topping et al., 2020</v>
      </c>
      <c r="AD820" t="b">
        <f>NOT(IFERROR(Table1[[#This Row],[ref_short]]=Table1[[#This Row],[new_ref_short]],FALSE))</f>
        <v>0</v>
      </c>
    </row>
    <row r="821" spans="1:30" x14ac:dyDescent="0.3">
      <c r="A821" t="s">
        <v>8</v>
      </c>
      <c r="B821" t="s">
        <v>123</v>
      </c>
      <c r="G821" t="s">
        <v>260</v>
      </c>
      <c r="H821" t="s">
        <v>275</v>
      </c>
      <c r="I821" t="s">
        <v>340</v>
      </c>
      <c r="J821" t="s">
        <v>358</v>
      </c>
      <c r="M821" t="s">
        <v>434</v>
      </c>
      <c r="N821" t="s">
        <v>512</v>
      </c>
      <c r="P821" t="s">
        <v>610</v>
      </c>
      <c r="R821">
        <v>10</v>
      </c>
      <c r="S821">
        <v>5.93</v>
      </c>
      <c r="T821">
        <v>32.299999999999997</v>
      </c>
      <c r="U821" t="s">
        <v>617</v>
      </c>
      <c r="W821" t="s">
        <v>700</v>
      </c>
      <c r="X821" t="s">
        <v>839</v>
      </c>
      <c r="Y821">
        <v>2020</v>
      </c>
      <c r="Z821" t="s">
        <v>953</v>
      </c>
      <c r="AA821" t="s">
        <v>986</v>
      </c>
      <c r="AB821" t="str">
        <f>IF(ISBLANK(Table1[[#This Row],[ref]]),NA(),_xlfn.XLOOKUP(Table1[[#This Row],[ref]],Crossref!U:U,Crossref!E:E,_xlfn.XLOOKUP(Table1[[#This Row],[ref_short]],Crossref!AO:AO,Crossref!E:E)))</f>
        <v>10.1016/j.vaccine.2020.02.015</v>
      </c>
      <c r="AC821" t="str">
        <f>IF(ISBLANK(Table1[[#This Row],[ref_short]]),NA(),_xlfn.XLOOKUP(Table1[[#This Row],[new_ref]],Crossref!E:E,Crossref!AO:AO,Table1[[#This Row],[ref_short]]))</f>
        <v>Chase-Topping et al., 2020</v>
      </c>
      <c r="AD821" t="b">
        <f>NOT(IFERROR(Table1[[#This Row],[ref_short]]=Table1[[#This Row],[new_ref_short]],FALSE))</f>
        <v>0</v>
      </c>
    </row>
    <row r="822" spans="1:30" x14ac:dyDescent="0.3">
      <c r="A822" t="s">
        <v>9</v>
      </c>
      <c r="B822" t="s">
        <v>124</v>
      </c>
      <c r="G822" t="s">
        <v>260</v>
      </c>
      <c r="H822" t="s">
        <v>275</v>
      </c>
      <c r="I822" t="s">
        <v>340</v>
      </c>
      <c r="J822" t="s">
        <v>358</v>
      </c>
      <c r="M822" t="s">
        <v>434</v>
      </c>
      <c r="N822" t="s">
        <v>512</v>
      </c>
      <c r="P822" t="s">
        <v>610</v>
      </c>
      <c r="R822">
        <v>3.6600000000000001E-2</v>
      </c>
      <c r="S822">
        <v>8.6499999999999999E-4</v>
      </c>
      <c r="T822">
        <v>0.14799999999999999</v>
      </c>
      <c r="W822" t="s">
        <v>700</v>
      </c>
      <c r="X822" t="s">
        <v>840</v>
      </c>
      <c r="Y822">
        <v>2021</v>
      </c>
      <c r="Z822" t="s">
        <v>953</v>
      </c>
      <c r="AA822" t="s">
        <v>986</v>
      </c>
      <c r="AB822" t="str">
        <f>IF(ISBLANK(Table1[[#This Row],[ref]]),NA(),_xlfn.XLOOKUP(Table1[[#This Row],[ref]],Crossref!U:U,Crossref!E:E,_xlfn.XLOOKUP(Table1[[#This Row],[ref_short]],Crossref!AO:AO,Crossref!E:E)))</f>
        <v>10.1016/j.vaccine.2020.02.015</v>
      </c>
      <c r="AC822" t="str">
        <f>IF(ISBLANK(Table1[[#This Row],[ref_short]]),NA(),_xlfn.XLOOKUP(Table1[[#This Row],[new_ref]],Crossref!E:E,Crossref!AO:AO,Table1[[#This Row],[ref_short]]))</f>
        <v>Chase-Topping et al., 2020</v>
      </c>
      <c r="AD822" t="b">
        <f>NOT(IFERROR(Table1[[#This Row],[ref_short]]=Table1[[#This Row],[new_ref_short]],FALSE))</f>
        <v>1</v>
      </c>
    </row>
    <row r="823" spans="1:30" x14ac:dyDescent="0.3">
      <c r="A823" t="s">
        <v>9</v>
      </c>
      <c r="B823" t="s">
        <v>125</v>
      </c>
      <c r="G823" t="s">
        <v>260</v>
      </c>
      <c r="H823" t="s">
        <v>275</v>
      </c>
      <c r="I823" t="s">
        <v>340</v>
      </c>
      <c r="J823" t="s">
        <v>358</v>
      </c>
      <c r="M823" t="s">
        <v>434</v>
      </c>
      <c r="N823" t="s">
        <v>512</v>
      </c>
      <c r="P823" t="s">
        <v>610</v>
      </c>
      <c r="R823">
        <v>4.02E-2</v>
      </c>
      <c r="S823">
        <v>1.8100000000000002E-2</v>
      </c>
      <c r="T823">
        <v>7.2099999999999997E-2</v>
      </c>
      <c r="W823" t="s">
        <v>700</v>
      </c>
      <c r="X823" t="s">
        <v>840</v>
      </c>
      <c r="Y823">
        <v>2021</v>
      </c>
      <c r="Z823" t="s">
        <v>953</v>
      </c>
      <c r="AA823" t="s">
        <v>986</v>
      </c>
      <c r="AB823" t="str">
        <f>IF(ISBLANK(Table1[[#This Row],[ref]]),NA(),_xlfn.XLOOKUP(Table1[[#This Row],[ref]],Crossref!U:U,Crossref!E:E,_xlfn.XLOOKUP(Table1[[#This Row],[ref_short]],Crossref!AO:AO,Crossref!E:E)))</f>
        <v>10.1016/j.vaccine.2020.02.015</v>
      </c>
      <c r="AC823" t="str">
        <f>IF(ISBLANK(Table1[[#This Row],[ref_short]]),NA(),_xlfn.XLOOKUP(Table1[[#This Row],[new_ref]],Crossref!E:E,Crossref!AO:AO,Table1[[#This Row],[ref_short]]))</f>
        <v>Chase-Topping et al., 2020</v>
      </c>
      <c r="AD823" t="b">
        <f>NOT(IFERROR(Table1[[#This Row],[ref_short]]=Table1[[#This Row],[new_ref_short]],FALSE))</f>
        <v>1</v>
      </c>
    </row>
    <row r="824" spans="1:30" x14ac:dyDescent="0.3">
      <c r="A824" t="s">
        <v>9</v>
      </c>
      <c r="B824" t="s">
        <v>126</v>
      </c>
      <c r="G824" t="s">
        <v>260</v>
      </c>
      <c r="H824" t="s">
        <v>275</v>
      </c>
      <c r="I824" t="s">
        <v>340</v>
      </c>
      <c r="J824" t="s">
        <v>358</v>
      </c>
      <c r="M824" t="s">
        <v>434</v>
      </c>
      <c r="N824" t="s">
        <v>512</v>
      </c>
      <c r="P824" t="s">
        <v>610</v>
      </c>
      <c r="R824">
        <v>4.7699999999999999E-2</v>
      </c>
      <c r="S824">
        <v>1.4999999999999999E-2</v>
      </c>
      <c r="T824">
        <v>0.11</v>
      </c>
      <c r="W824" t="s">
        <v>700</v>
      </c>
      <c r="X824" t="s">
        <v>840</v>
      </c>
      <c r="Y824">
        <v>2021</v>
      </c>
      <c r="Z824" t="s">
        <v>953</v>
      </c>
      <c r="AA824" t="s">
        <v>986</v>
      </c>
      <c r="AB824" t="str">
        <f>IF(ISBLANK(Table1[[#This Row],[ref]]),NA(),_xlfn.XLOOKUP(Table1[[#This Row],[ref]],Crossref!U:U,Crossref!E:E,_xlfn.XLOOKUP(Table1[[#This Row],[ref_short]],Crossref!AO:AO,Crossref!E:E)))</f>
        <v>10.1016/j.vaccine.2020.02.015</v>
      </c>
      <c r="AC824" t="str">
        <f>IF(ISBLANK(Table1[[#This Row],[ref_short]]),NA(),_xlfn.XLOOKUP(Table1[[#This Row],[new_ref]],Crossref!E:E,Crossref!AO:AO,Table1[[#This Row],[ref_short]]))</f>
        <v>Chase-Topping et al., 2020</v>
      </c>
      <c r="AD824" t="b">
        <f>NOT(IFERROR(Table1[[#This Row],[ref_short]]=Table1[[#This Row],[new_ref_short]],FALSE))</f>
        <v>1</v>
      </c>
    </row>
    <row r="825" spans="1:30" x14ac:dyDescent="0.3">
      <c r="A825" t="s">
        <v>9</v>
      </c>
      <c r="B825" t="s">
        <v>127</v>
      </c>
      <c r="G825" t="s">
        <v>260</v>
      </c>
      <c r="H825" t="s">
        <v>275</v>
      </c>
      <c r="I825" t="s">
        <v>340</v>
      </c>
      <c r="J825" t="s">
        <v>358</v>
      </c>
      <c r="M825" t="s">
        <v>434</v>
      </c>
      <c r="N825" t="s">
        <v>512</v>
      </c>
      <c r="P825" t="s">
        <v>610</v>
      </c>
      <c r="R825">
        <v>5.3999999999999999E-2</v>
      </c>
      <c r="S825">
        <v>2.23E-2</v>
      </c>
      <c r="T825">
        <v>0.10199999999999999</v>
      </c>
      <c r="W825" t="s">
        <v>700</v>
      </c>
      <c r="X825" t="s">
        <v>840</v>
      </c>
      <c r="Y825">
        <v>2021</v>
      </c>
      <c r="Z825" t="s">
        <v>953</v>
      </c>
      <c r="AA825" t="s">
        <v>986</v>
      </c>
      <c r="AB825" t="str">
        <f>IF(ISBLANK(Table1[[#This Row],[ref]]),NA(),_xlfn.XLOOKUP(Table1[[#This Row],[ref]],Crossref!U:U,Crossref!E:E,_xlfn.XLOOKUP(Table1[[#This Row],[ref_short]],Crossref!AO:AO,Crossref!E:E)))</f>
        <v>10.1016/j.vaccine.2020.02.015</v>
      </c>
      <c r="AC825" t="str">
        <f>IF(ISBLANK(Table1[[#This Row],[ref_short]]),NA(),_xlfn.XLOOKUP(Table1[[#This Row],[new_ref]],Crossref!E:E,Crossref!AO:AO,Table1[[#This Row],[ref_short]]))</f>
        <v>Chase-Topping et al., 2020</v>
      </c>
      <c r="AD825" t="b">
        <f>NOT(IFERROR(Table1[[#This Row],[ref_short]]=Table1[[#This Row],[new_ref_short]],FALSE))</f>
        <v>1</v>
      </c>
    </row>
    <row r="826" spans="1:30" x14ac:dyDescent="0.3">
      <c r="A826" t="s">
        <v>9</v>
      </c>
      <c r="B826" t="s">
        <v>128</v>
      </c>
      <c r="G826" t="s">
        <v>260</v>
      </c>
      <c r="H826" t="s">
        <v>275</v>
      </c>
      <c r="I826" t="s">
        <v>340</v>
      </c>
      <c r="J826" t="s">
        <v>358</v>
      </c>
      <c r="M826" t="s">
        <v>434</v>
      </c>
      <c r="N826" t="s">
        <v>512</v>
      </c>
      <c r="P826" t="s">
        <v>610</v>
      </c>
      <c r="R826">
        <v>0.48199999999999998</v>
      </c>
      <c r="S826">
        <v>0.28899999999999998</v>
      </c>
      <c r="T826">
        <v>0.78200000000000003</v>
      </c>
      <c r="W826" t="s">
        <v>700</v>
      </c>
      <c r="X826" t="s">
        <v>840</v>
      </c>
      <c r="Y826">
        <v>2021</v>
      </c>
      <c r="Z826" t="s">
        <v>953</v>
      </c>
      <c r="AA826" t="s">
        <v>986</v>
      </c>
      <c r="AB826" t="str">
        <f>IF(ISBLANK(Table1[[#This Row],[ref]]),NA(),_xlfn.XLOOKUP(Table1[[#This Row],[ref]],Crossref!U:U,Crossref!E:E,_xlfn.XLOOKUP(Table1[[#This Row],[ref_short]],Crossref!AO:AO,Crossref!E:E)))</f>
        <v>10.1016/j.vaccine.2020.02.015</v>
      </c>
      <c r="AC826" t="str">
        <f>IF(ISBLANK(Table1[[#This Row],[ref_short]]),NA(),_xlfn.XLOOKUP(Table1[[#This Row],[new_ref]],Crossref!E:E,Crossref!AO:AO,Table1[[#This Row],[ref_short]]))</f>
        <v>Chase-Topping et al., 2020</v>
      </c>
      <c r="AD826" t="b">
        <f>NOT(IFERROR(Table1[[#This Row],[ref_short]]=Table1[[#This Row],[new_ref_short]],FALSE))</f>
        <v>1</v>
      </c>
    </row>
    <row r="827" spans="1:30" x14ac:dyDescent="0.3">
      <c r="A827" t="s">
        <v>9</v>
      </c>
      <c r="B827" t="s">
        <v>129</v>
      </c>
      <c r="G827" t="s">
        <v>260</v>
      </c>
      <c r="H827" t="s">
        <v>275</v>
      </c>
      <c r="I827" t="s">
        <v>340</v>
      </c>
      <c r="J827" t="s">
        <v>358</v>
      </c>
      <c r="M827" t="s">
        <v>434</v>
      </c>
      <c r="N827" t="s">
        <v>512</v>
      </c>
      <c r="P827" t="s">
        <v>610</v>
      </c>
      <c r="R827">
        <v>0.11799999999999999</v>
      </c>
      <c r="S827">
        <v>8.0399999999999999E-2</v>
      </c>
      <c r="T827">
        <v>0.16500000000000001</v>
      </c>
      <c r="W827" t="s">
        <v>700</v>
      </c>
      <c r="X827" t="s">
        <v>840</v>
      </c>
      <c r="Y827">
        <v>2021</v>
      </c>
      <c r="Z827" t="s">
        <v>953</v>
      </c>
      <c r="AA827" t="s">
        <v>986</v>
      </c>
      <c r="AB827" t="str">
        <f>IF(ISBLANK(Table1[[#This Row],[ref]]),NA(),_xlfn.XLOOKUP(Table1[[#This Row],[ref]],Crossref!U:U,Crossref!E:E,_xlfn.XLOOKUP(Table1[[#This Row],[ref_short]],Crossref!AO:AO,Crossref!E:E)))</f>
        <v>10.1016/j.vaccine.2020.02.015</v>
      </c>
      <c r="AC827" t="str">
        <f>IF(ISBLANK(Table1[[#This Row],[ref_short]]),NA(),_xlfn.XLOOKUP(Table1[[#This Row],[new_ref]],Crossref!E:E,Crossref!AO:AO,Table1[[#This Row],[ref_short]]))</f>
        <v>Chase-Topping et al., 2020</v>
      </c>
      <c r="AD827" t="b">
        <f>NOT(IFERROR(Table1[[#This Row],[ref_short]]=Table1[[#This Row],[new_ref_short]],FALSE))</f>
        <v>1</v>
      </c>
    </row>
    <row r="828" spans="1:30" x14ac:dyDescent="0.3">
      <c r="A828" t="s">
        <v>7</v>
      </c>
      <c r="B828" t="s">
        <v>107</v>
      </c>
      <c r="G828" t="s">
        <v>260</v>
      </c>
      <c r="H828" t="s">
        <v>275</v>
      </c>
      <c r="I828" t="s">
        <v>340</v>
      </c>
      <c r="J828" t="s">
        <v>358</v>
      </c>
      <c r="M828" t="s">
        <v>434</v>
      </c>
      <c r="N828" t="s">
        <v>512</v>
      </c>
      <c r="P828" t="s">
        <v>610</v>
      </c>
      <c r="R828">
        <v>0.32</v>
      </c>
      <c r="S828">
        <v>6.7599999999999993E-2</v>
      </c>
      <c r="T828">
        <v>0.92700000000000005</v>
      </c>
      <c r="U828" t="s">
        <v>617</v>
      </c>
      <c r="W828" t="s">
        <v>700</v>
      </c>
      <c r="X828" t="s">
        <v>840</v>
      </c>
      <c r="Y828">
        <v>2021</v>
      </c>
      <c r="Z828" t="s">
        <v>953</v>
      </c>
      <c r="AA828" t="s">
        <v>986</v>
      </c>
      <c r="AB828" t="str">
        <f>IF(ISBLANK(Table1[[#This Row],[ref]]),NA(),_xlfn.XLOOKUP(Table1[[#This Row],[ref]],Crossref!U:U,Crossref!E:E,_xlfn.XLOOKUP(Table1[[#This Row],[ref_short]],Crossref!AO:AO,Crossref!E:E)))</f>
        <v>10.1016/j.vaccine.2020.02.015</v>
      </c>
      <c r="AC828" t="str">
        <f>IF(ISBLANK(Table1[[#This Row],[ref_short]]),NA(),_xlfn.XLOOKUP(Table1[[#This Row],[new_ref]],Crossref!E:E,Crossref!AO:AO,Table1[[#This Row],[ref_short]]))</f>
        <v>Chase-Topping et al., 2020</v>
      </c>
      <c r="AD828" t="b">
        <f>NOT(IFERROR(Table1[[#This Row],[ref_short]]=Table1[[#This Row],[new_ref_short]],FALSE))</f>
        <v>1</v>
      </c>
    </row>
    <row r="829" spans="1:30" x14ac:dyDescent="0.3">
      <c r="A829" t="s">
        <v>7</v>
      </c>
      <c r="B829" t="s">
        <v>123</v>
      </c>
      <c r="G829" t="s">
        <v>260</v>
      </c>
      <c r="H829" t="s">
        <v>275</v>
      </c>
      <c r="I829" t="s">
        <v>340</v>
      </c>
      <c r="J829" t="s">
        <v>358</v>
      </c>
      <c r="M829" t="s">
        <v>434</v>
      </c>
      <c r="N829" t="s">
        <v>512</v>
      </c>
      <c r="P829" t="s">
        <v>610</v>
      </c>
      <c r="R829">
        <v>0.16</v>
      </c>
      <c r="S829">
        <v>7.2900000000000006E-2</v>
      </c>
      <c r="T829">
        <v>0.377</v>
      </c>
      <c r="U829" t="s">
        <v>617</v>
      </c>
      <c r="W829" t="s">
        <v>700</v>
      </c>
      <c r="X829" t="s">
        <v>840</v>
      </c>
      <c r="Y829">
        <v>2021</v>
      </c>
      <c r="Z829" t="s">
        <v>953</v>
      </c>
      <c r="AA829" t="s">
        <v>986</v>
      </c>
      <c r="AB829" t="str">
        <f>IF(ISBLANK(Table1[[#This Row],[ref]]),NA(),_xlfn.XLOOKUP(Table1[[#This Row],[ref]],Crossref!U:U,Crossref!E:E,_xlfn.XLOOKUP(Table1[[#This Row],[ref_short]],Crossref!AO:AO,Crossref!E:E)))</f>
        <v>10.1016/j.vaccine.2020.02.015</v>
      </c>
      <c r="AC829" t="str">
        <f>IF(ISBLANK(Table1[[#This Row],[ref_short]]),NA(),_xlfn.XLOOKUP(Table1[[#This Row],[new_ref]],Crossref!E:E,Crossref!AO:AO,Table1[[#This Row],[ref_short]]))</f>
        <v>Chase-Topping et al., 2020</v>
      </c>
      <c r="AD829" t="b">
        <f>NOT(IFERROR(Table1[[#This Row],[ref_short]]=Table1[[#This Row],[new_ref_short]],FALSE))</f>
        <v>1</v>
      </c>
    </row>
    <row r="830" spans="1:30" x14ac:dyDescent="0.3">
      <c r="A830" t="s">
        <v>8</v>
      </c>
      <c r="D830" t="s">
        <v>241</v>
      </c>
      <c r="G830" t="s">
        <v>253</v>
      </c>
      <c r="H830" t="s">
        <v>275</v>
      </c>
      <c r="J830" t="s">
        <v>358</v>
      </c>
      <c r="R830">
        <v>1.3</v>
      </c>
      <c r="W830" t="s">
        <v>701</v>
      </c>
      <c r="X830" t="s">
        <v>841</v>
      </c>
      <c r="Y830">
        <v>2014</v>
      </c>
      <c r="Z830" t="s">
        <v>954</v>
      </c>
      <c r="AA830" t="s">
        <v>986</v>
      </c>
      <c r="AB830" t="str">
        <f>IF(ISBLANK(Table1[[#This Row],[ref]]),NA(),_xlfn.XLOOKUP(Table1[[#This Row],[ref]],Crossref!U:U,Crossref!E:E,_xlfn.XLOOKUP(Table1[[#This Row],[ref_short]],Crossref!AO:AO,Crossref!E:E)))</f>
        <v>10.5713/ajas.2014.14060</v>
      </c>
      <c r="AC830" t="str">
        <f>IF(ISBLANK(Table1[[#This Row],[ref_short]]),NA(),_xlfn.XLOOKUP(Table1[[#This Row],[new_ref]],Crossref!E:E,Crossref!AO:AO,Table1[[#This Row],[ref_short]]))</f>
        <v>Zhang et al., 2014</v>
      </c>
      <c r="AD830" t="b">
        <f>NOT(IFERROR(Table1[[#This Row],[ref_short]]=Table1[[#This Row],[new_ref_short]],FALSE))</f>
        <v>0</v>
      </c>
    </row>
    <row r="831" spans="1:30" x14ac:dyDescent="0.3">
      <c r="A831" t="s">
        <v>7</v>
      </c>
      <c r="B831" t="s">
        <v>130</v>
      </c>
      <c r="D831" t="s">
        <v>247</v>
      </c>
      <c r="G831" t="s">
        <v>9</v>
      </c>
      <c r="H831" t="s">
        <v>275</v>
      </c>
      <c r="J831" t="s">
        <v>358</v>
      </c>
      <c r="M831" t="s">
        <v>435</v>
      </c>
      <c r="N831" t="s">
        <v>513</v>
      </c>
      <c r="R831">
        <v>1E-4</v>
      </c>
      <c r="W831" t="s">
        <v>702</v>
      </c>
      <c r="X831" t="s">
        <v>842</v>
      </c>
      <c r="Y831">
        <v>2010</v>
      </c>
      <c r="Z831" t="s">
        <v>955</v>
      </c>
      <c r="AA831" t="s">
        <v>986</v>
      </c>
      <c r="AB831" t="str">
        <f>IF(ISBLANK(Table1[[#This Row],[ref]]),NA(),_xlfn.XLOOKUP(Table1[[#This Row],[ref]],Crossref!U:U,Crossref!E:E,_xlfn.XLOOKUP(Table1[[#This Row],[ref_short]],Crossref!AO:AO,Crossref!E:E)))</f>
        <v>10.1016/j.prevetmed.2009.11.001</v>
      </c>
      <c r="AC831" t="str">
        <f>IF(ISBLANK(Table1[[#This Row],[ref_short]]),NA(),_xlfn.XLOOKUP(Table1[[#This Row],[new_ref]],Crossref!E:E,Crossref!AO:AO,Table1[[#This Row],[ref_short]]))</f>
        <v>Evans et al., 2010</v>
      </c>
      <c r="AD831" t="b">
        <f>NOT(IFERROR(Table1[[#This Row],[ref_short]]=Table1[[#This Row],[new_ref_short]],FALSE))</f>
        <v>0</v>
      </c>
    </row>
    <row r="832" spans="1:30" x14ac:dyDescent="0.3">
      <c r="A832" t="s">
        <v>7</v>
      </c>
      <c r="B832" t="s">
        <v>131</v>
      </c>
      <c r="D832" t="s">
        <v>247</v>
      </c>
      <c r="G832" t="s">
        <v>9</v>
      </c>
      <c r="H832" t="s">
        <v>275</v>
      </c>
      <c r="J832" t="s">
        <v>358</v>
      </c>
      <c r="M832" t="s">
        <v>435</v>
      </c>
      <c r="N832" t="s">
        <v>513</v>
      </c>
      <c r="R832">
        <v>1E-4</v>
      </c>
      <c r="W832" t="s">
        <v>702</v>
      </c>
      <c r="X832" t="s">
        <v>842</v>
      </c>
      <c r="Y832">
        <v>2010</v>
      </c>
      <c r="Z832" t="s">
        <v>955</v>
      </c>
      <c r="AA832" t="s">
        <v>986</v>
      </c>
      <c r="AB832" t="str">
        <f>IF(ISBLANK(Table1[[#This Row],[ref]]),NA(),_xlfn.XLOOKUP(Table1[[#This Row],[ref]],Crossref!U:U,Crossref!E:E,_xlfn.XLOOKUP(Table1[[#This Row],[ref_short]],Crossref!AO:AO,Crossref!E:E)))</f>
        <v>10.1016/j.prevetmed.2009.11.001</v>
      </c>
      <c r="AC832" t="str">
        <f>IF(ISBLANK(Table1[[#This Row],[ref_short]]),NA(),_xlfn.XLOOKUP(Table1[[#This Row],[new_ref]],Crossref!E:E,Crossref!AO:AO,Table1[[#This Row],[ref_short]]))</f>
        <v>Evans et al., 2010</v>
      </c>
      <c r="AD832" t="b">
        <f>NOT(IFERROR(Table1[[#This Row],[ref_short]]=Table1[[#This Row],[new_ref_short]],FALSE))</f>
        <v>0</v>
      </c>
    </row>
    <row r="833" spans="1:30" x14ac:dyDescent="0.3">
      <c r="A833" t="s">
        <v>7</v>
      </c>
      <c r="B833" t="s">
        <v>132</v>
      </c>
      <c r="D833" t="s">
        <v>247</v>
      </c>
      <c r="G833" t="s">
        <v>9</v>
      </c>
      <c r="H833" t="s">
        <v>275</v>
      </c>
      <c r="J833" t="s">
        <v>358</v>
      </c>
      <c r="M833" t="s">
        <v>435</v>
      </c>
      <c r="N833" t="s">
        <v>513</v>
      </c>
      <c r="R833">
        <v>1E-4</v>
      </c>
      <c r="W833" t="s">
        <v>702</v>
      </c>
      <c r="X833" t="s">
        <v>842</v>
      </c>
      <c r="Y833">
        <v>2010</v>
      </c>
      <c r="Z833" t="s">
        <v>955</v>
      </c>
      <c r="AA833" t="s">
        <v>986</v>
      </c>
      <c r="AB833" t="str">
        <f>IF(ISBLANK(Table1[[#This Row],[ref]]),NA(),_xlfn.XLOOKUP(Table1[[#This Row],[ref]],Crossref!U:U,Crossref!E:E,_xlfn.XLOOKUP(Table1[[#This Row],[ref_short]],Crossref!AO:AO,Crossref!E:E)))</f>
        <v>10.1016/j.prevetmed.2009.11.001</v>
      </c>
      <c r="AC833" t="str">
        <f>IF(ISBLANK(Table1[[#This Row],[ref_short]]),NA(),_xlfn.XLOOKUP(Table1[[#This Row],[new_ref]],Crossref!E:E,Crossref!AO:AO,Table1[[#This Row],[ref_short]]))</f>
        <v>Evans et al., 2010</v>
      </c>
      <c r="AD833" t="b">
        <f>NOT(IFERROR(Table1[[#This Row],[ref_short]]=Table1[[#This Row],[new_ref_short]],FALSE))</f>
        <v>0</v>
      </c>
    </row>
    <row r="834" spans="1:30" x14ac:dyDescent="0.3">
      <c r="A834" t="s">
        <v>7</v>
      </c>
      <c r="B834" t="s">
        <v>133</v>
      </c>
      <c r="D834" t="s">
        <v>247</v>
      </c>
      <c r="G834" t="s">
        <v>9</v>
      </c>
      <c r="H834" t="s">
        <v>275</v>
      </c>
      <c r="J834" t="s">
        <v>358</v>
      </c>
      <c r="M834" t="s">
        <v>435</v>
      </c>
      <c r="N834" t="s">
        <v>513</v>
      </c>
      <c r="R834">
        <v>1.0000000000000001E-5</v>
      </c>
      <c r="W834" t="s">
        <v>702</v>
      </c>
      <c r="X834" t="s">
        <v>842</v>
      </c>
      <c r="Y834">
        <v>2010</v>
      </c>
      <c r="Z834" t="s">
        <v>955</v>
      </c>
      <c r="AA834" t="s">
        <v>986</v>
      </c>
      <c r="AB834" t="str">
        <f>IF(ISBLANK(Table1[[#This Row],[ref]]),NA(),_xlfn.XLOOKUP(Table1[[#This Row],[ref]],Crossref!U:U,Crossref!E:E,_xlfn.XLOOKUP(Table1[[#This Row],[ref_short]],Crossref!AO:AO,Crossref!E:E)))</f>
        <v>10.1016/j.prevetmed.2009.11.001</v>
      </c>
      <c r="AC834" t="str">
        <f>IF(ISBLANK(Table1[[#This Row],[ref_short]]),NA(),_xlfn.XLOOKUP(Table1[[#This Row],[new_ref]],Crossref!E:E,Crossref!AO:AO,Table1[[#This Row],[ref_short]]))</f>
        <v>Evans et al., 2010</v>
      </c>
      <c r="AD834" t="b">
        <f>NOT(IFERROR(Table1[[#This Row],[ref_short]]=Table1[[#This Row],[new_ref_short]],FALSE))</f>
        <v>0</v>
      </c>
    </row>
    <row r="835" spans="1:30" x14ac:dyDescent="0.3">
      <c r="A835" t="s">
        <v>7</v>
      </c>
      <c r="B835" t="s">
        <v>134</v>
      </c>
      <c r="D835" t="s">
        <v>247</v>
      </c>
      <c r="G835" t="s">
        <v>9</v>
      </c>
      <c r="H835" t="s">
        <v>275</v>
      </c>
      <c r="J835" t="s">
        <v>358</v>
      </c>
      <c r="M835" t="s">
        <v>435</v>
      </c>
      <c r="N835" t="s">
        <v>513</v>
      </c>
      <c r="R835">
        <v>1.0000000000000001E-5</v>
      </c>
      <c r="W835" t="s">
        <v>702</v>
      </c>
      <c r="X835" t="s">
        <v>842</v>
      </c>
      <c r="Y835">
        <v>2010</v>
      </c>
      <c r="Z835" t="s">
        <v>955</v>
      </c>
      <c r="AA835" t="s">
        <v>986</v>
      </c>
      <c r="AB835" t="str">
        <f>IF(ISBLANK(Table1[[#This Row],[ref]]),NA(),_xlfn.XLOOKUP(Table1[[#This Row],[ref]],Crossref!U:U,Crossref!E:E,_xlfn.XLOOKUP(Table1[[#This Row],[ref_short]],Crossref!AO:AO,Crossref!E:E)))</f>
        <v>10.1016/j.prevetmed.2009.11.001</v>
      </c>
      <c r="AC835" t="str">
        <f>IF(ISBLANK(Table1[[#This Row],[ref_short]]),NA(),_xlfn.XLOOKUP(Table1[[#This Row],[new_ref]],Crossref!E:E,Crossref!AO:AO,Table1[[#This Row],[ref_short]]))</f>
        <v>Evans et al., 2010</v>
      </c>
      <c r="AD835" t="b">
        <f>NOT(IFERROR(Table1[[#This Row],[ref_short]]=Table1[[#This Row],[new_ref_short]],FALSE))</f>
        <v>0</v>
      </c>
    </row>
    <row r="836" spans="1:30" x14ac:dyDescent="0.3">
      <c r="A836" t="s">
        <v>7</v>
      </c>
      <c r="B836" t="s">
        <v>135</v>
      </c>
      <c r="D836" t="s">
        <v>247</v>
      </c>
      <c r="G836" t="s">
        <v>9</v>
      </c>
      <c r="H836" t="s">
        <v>275</v>
      </c>
      <c r="J836" t="s">
        <v>358</v>
      </c>
      <c r="M836" t="s">
        <v>435</v>
      </c>
      <c r="N836" t="s">
        <v>513</v>
      </c>
      <c r="R836">
        <v>1.0000000000000001E-5</v>
      </c>
      <c r="W836" t="s">
        <v>702</v>
      </c>
      <c r="X836" t="s">
        <v>842</v>
      </c>
      <c r="Y836">
        <v>2010</v>
      </c>
      <c r="Z836" t="s">
        <v>955</v>
      </c>
      <c r="AA836" t="s">
        <v>986</v>
      </c>
      <c r="AB836" t="str">
        <f>IF(ISBLANK(Table1[[#This Row],[ref]]),NA(),_xlfn.XLOOKUP(Table1[[#This Row],[ref]],Crossref!U:U,Crossref!E:E,_xlfn.XLOOKUP(Table1[[#This Row],[ref_short]],Crossref!AO:AO,Crossref!E:E)))</f>
        <v>10.1016/j.prevetmed.2009.11.001</v>
      </c>
      <c r="AC836" t="str">
        <f>IF(ISBLANK(Table1[[#This Row],[ref_short]]),NA(),_xlfn.XLOOKUP(Table1[[#This Row],[new_ref]],Crossref!E:E,Crossref!AO:AO,Table1[[#This Row],[ref_short]]))</f>
        <v>Evans et al., 2010</v>
      </c>
      <c r="AD836" t="b">
        <f>NOT(IFERROR(Table1[[#This Row],[ref_short]]=Table1[[#This Row],[new_ref_short]],FALSE))</f>
        <v>0</v>
      </c>
    </row>
    <row r="837" spans="1:30" x14ac:dyDescent="0.3">
      <c r="A837" t="s">
        <v>7</v>
      </c>
      <c r="B837" t="s">
        <v>136</v>
      </c>
      <c r="D837" t="s">
        <v>247</v>
      </c>
      <c r="G837" t="s">
        <v>9</v>
      </c>
      <c r="H837" t="s">
        <v>275</v>
      </c>
      <c r="J837" t="s">
        <v>358</v>
      </c>
      <c r="M837" t="s">
        <v>435</v>
      </c>
      <c r="N837" t="s">
        <v>513</v>
      </c>
      <c r="R837">
        <v>1E-3</v>
      </c>
      <c r="W837" t="s">
        <v>702</v>
      </c>
      <c r="X837" t="s">
        <v>842</v>
      </c>
      <c r="Y837">
        <v>2010</v>
      </c>
      <c r="Z837" t="s">
        <v>955</v>
      </c>
      <c r="AA837" t="s">
        <v>986</v>
      </c>
      <c r="AB837" t="str">
        <f>IF(ISBLANK(Table1[[#This Row],[ref]]),NA(),_xlfn.XLOOKUP(Table1[[#This Row],[ref]],Crossref!U:U,Crossref!E:E,_xlfn.XLOOKUP(Table1[[#This Row],[ref_short]],Crossref!AO:AO,Crossref!E:E)))</f>
        <v>10.1016/j.prevetmed.2009.11.001</v>
      </c>
      <c r="AC837" t="str">
        <f>IF(ISBLANK(Table1[[#This Row],[ref_short]]),NA(),_xlfn.XLOOKUP(Table1[[#This Row],[new_ref]],Crossref!E:E,Crossref!AO:AO,Table1[[#This Row],[ref_short]]))</f>
        <v>Evans et al., 2010</v>
      </c>
      <c r="AD837" t="b">
        <f>NOT(IFERROR(Table1[[#This Row],[ref_short]]=Table1[[#This Row],[new_ref_short]],FALSE))</f>
        <v>0</v>
      </c>
    </row>
    <row r="838" spans="1:30" x14ac:dyDescent="0.3">
      <c r="A838" t="s">
        <v>7</v>
      </c>
      <c r="B838" t="s">
        <v>137</v>
      </c>
      <c r="D838" t="s">
        <v>247</v>
      </c>
      <c r="G838" t="s">
        <v>9</v>
      </c>
      <c r="H838" t="s">
        <v>275</v>
      </c>
      <c r="J838" t="s">
        <v>358</v>
      </c>
      <c r="M838" t="s">
        <v>435</v>
      </c>
      <c r="N838" t="s">
        <v>513</v>
      </c>
      <c r="R838">
        <v>1.0000000000000001E-5</v>
      </c>
      <c r="W838" t="s">
        <v>702</v>
      </c>
      <c r="X838" t="s">
        <v>842</v>
      </c>
      <c r="Y838">
        <v>2010</v>
      </c>
      <c r="Z838" t="s">
        <v>955</v>
      </c>
      <c r="AA838" t="s">
        <v>986</v>
      </c>
      <c r="AB838" t="str">
        <f>IF(ISBLANK(Table1[[#This Row],[ref]]),NA(),_xlfn.XLOOKUP(Table1[[#This Row],[ref]],Crossref!U:U,Crossref!E:E,_xlfn.XLOOKUP(Table1[[#This Row],[ref_short]],Crossref!AO:AO,Crossref!E:E)))</f>
        <v>10.1016/j.prevetmed.2009.11.001</v>
      </c>
      <c r="AC838" t="str">
        <f>IF(ISBLANK(Table1[[#This Row],[ref_short]]),NA(),_xlfn.XLOOKUP(Table1[[#This Row],[new_ref]],Crossref!E:E,Crossref!AO:AO,Table1[[#This Row],[ref_short]]))</f>
        <v>Evans et al., 2010</v>
      </c>
      <c r="AD838" t="b">
        <f>NOT(IFERROR(Table1[[#This Row],[ref_short]]=Table1[[#This Row],[new_ref_short]],FALSE))</f>
        <v>0</v>
      </c>
    </row>
    <row r="839" spans="1:30" x14ac:dyDescent="0.3">
      <c r="A839" t="s">
        <v>7</v>
      </c>
      <c r="B839" t="s">
        <v>138</v>
      </c>
      <c r="D839" t="s">
        <v>247</v>
      </c>
      <c r="G839" t="s">
        <v>9</v>
      </c>
      <c r="H839" t="s">
        <v>275</v>
      </c>
      <c r="J839" t="s">
        <v>358</v>
      </c>
      <c r="M839" t="s">
        <v>435</v>
      </c>
      <c r="N839" t="s">
        <v>513</v>
      </c>
      <c r="R839">
        <v>1.0000000000000001E-5</v>
      </c>
      <c r="W839" t="s">
        <v>702</v>
      </c>
      <c r="X839" t="s">
        <v>842</v>
      </c>
      <c r="Y839">
        <v>2010</v>
      </c>
      <c r="Z839" t="s">
        <v>955</v>
      </c>
      <c r="AA839" t="s">
        <v>986</v>
      </c>
      <c r="AB839" t="str">
        <f>IF(ISBLANK(Table1[[#This Row],[ref]]),NA(),_xlfn.XLOOKUP(Table1[[#This Row],[ref]],Crossref!U:U,Crossref!E:E,_xlfn.XLOOKUP(Table1[[#This Row],[ref_short]],Crossref!AO:AO,Crossref!E:E)))</f>
        <v>10.1016/j.prevetmed.2009.11.001</v>
      </c>
      <c r="AC839" t="str">
        <f>IF(ISBLANK(Table1[[#This Row],[ref_short]]),NA(),_xlfn.XLOOKUP(Table1[[#This Row],[new_ref]],Crossref!E:E,Crossref!AO:AO,Table1[[#This Row],[ref_short]]))</f>
        <v>Evans et al., 2010</v>
      </c>
      <c r="AD839" t="b">
        <f>NOT(IFERROR(Table1[[#This Row],[ref_short]]=Table1[[#This Row],[new_ref_short]],FALSE))</f>
        <v>0</v>
      </c>
    </row>
    <row r="840" spans="1:30" x14ac:dyDescent="0.3">
      <c r="A840" t="s">
        <v>7</v>
      </c>
      <c r="B840" t="s">
        <v>139</v>
      </c>
      <c r="D840" t="s">
        <v>247</v>
      </c>
      <c r="G840" t="s">
        <v>9</v>
      </c>
      <c r="H840" t="s">
        <v>275</v>
      </c>
      <c r="J840" t="s">
        <v>358</v>
      </c>
      <c r="M840" t="s">
        <v>435</v>
      </c>
      <c r="N840" t="s">
        <v>513</v>
      </c>
      <c r="R840">
        <v>1.0000000000000001E-5</v>
      </c>
      <c r="W840" t="s">
        <v>702</v>
      </c>
      <c r="X840" t="s">
        <v>842</v>
      </c>
      <c r="Y840">
        <v>2010</v>
      </c>
      <c r="Z840" t="s">
        <v>955</v>
      </c>
      <c r="AA840" t="s">
        <v>986</v>
      </c>
      <c r="AB840" t="str">
        <f>IF(ISBLANK(Table1[[#This Row],[ref]]),NA(),_xlfn.XLOOKUP(Table1[[#This Row],[ref]],Crossref!U:U,Crossref!E:E,_xlfn.XLOOKUP(Table1[[#This Row],[ref_short]],Crossref!AO:AO,Crossref!E:E)))</f>
        <v>10.1016/j.prevetmed.2009.11.001</v>
      </c>
      <c r="AC840" t="str">
        <f>IF(ISBLANK(Table1[[#This Row],[ref_short]]),NA(),_xlfn.XLOOKUP(Table1[[#This Row],[new_ref]],Crossref!E:E,Crossref!AO:AO,Table1[[#This Row],[ref_short]]))</f>
        <v>Evans et al., 2010</v>
      </c>
      <c r="AD840" t="b">
        <f>NOT(IFERROR(Table1[[#This Row],[ref_short]]=Table1[[#This Row],[new_ref_short]],FALSE))</f>
        <v>0</v>
      </c>
    </row>
    <row r="841" spans="1:30" x14ac:dyDescent="0.3">
      <c r="A841" t="s">
        <v>7</v>
      </c>
      <c r="B841" t="s">
        <v>140</v>
      </c>
      <c r="D841" t="s">
        <v>247</v>
      </c>
      <c r="G841" t="s">
        <v>9</v>
      </c>
      <c r="H841" t="s">
        <v>275</v>
      </c>
      <c r="J841" t="s">
        <v>358</v>
      </c>
      <c r="M841" t="s">
        <v>435</v>
      </c>
      <c r="N841" t="s">
        <v>513</v>
      </c>
      <c r="R841">
        <v>1E-4</v>
      </c>
      <c r="W841" t="s">
        <v>702</v>
      </c>
      <c r="X841" t="s">
        <v>842</v>
      </c>
      <c r="Y841">
        <v>2010</v>
      </c>
      <c r="Z841" t="s">
        <v>955</v>
      </c>
      <c r="AA841" t="s">
        <v>986</v>
      </c>
      <c r="AB841" t="str">
        <f>IF(ISBLANK(Table1[[#This Row],[ref]]),NA(),_xlfn.XLOOKUP(Table1[[#This Row],[ref]],Crossref!U:U,Crossref!E:E,_xlfn.XLOOKUP(Table1[[#This Row],[ref_short]],Crossref!AO:AO,Crossref!E:E)))</f>
        <v>10.1016/j.prevetmed.2009.11.001</v>
      </c>
      <c r="AC841" t="str">
        <f>IF(ISBLANK(Table1[[#This Row],[ref_short]]),NA(),_xlfn.XLOOKUP(Table1[[#This Row],[new_ref]],Crossref!E:E,Crossref!AO:AO,Table1[[#This Row],[ref_short]]))</f>
        <v>Evans et al., 2010</v>
      </c>
      <c r="AD841" t="b">
        <f>NOT(IFERROR(Table1[[#This Row],[ref_short]]=Table1[[#This Row],[new_ref_short]],FALSE))</f>
        <v>0</v>
      </c>
    </row>
    <row r="842" spans="1:30" x14ac:dyDescent="0.3">
      <c r="A842" t="s">
        <v>7</v>
      </c>
      <c r="B842" t="s">
        <v>141</v>
      </c>
      <c r="D842" t="s">
        <v>247</v>
      </c>
      <c r="G842" t="s">
        <v>9</v>
      </c>
      <c r="H842" t="s">
        <v>275</v>
      </c>
      <c r="J842" t="s">
        <v>358</v>
      </c>
      <c r="M842" t="s">
        <v>435</v>
      </c>
      <c r="N842" t="s">
        <v>513</v>
      </c>
      <c r="R842">
        <v>1E-4</v>
      </c>
      <c r="W842" t="s">
        <v>702</v>
      </c>
      <c r="X842" t="s">
        <v>842</v>
      </c>
      <c r="Y842">
        <v>2010</v>
      </c>
      <c r="Z842" t="s">
        <v>955</v>
      </c>
      <c r="AA842" t="s">
        <v>986</v>
      </c>
      <c r="AB842" t="str">
        <f>IF(ISBLANK(Table1[[#This Row],[ref]]),NA(),_xlfn.XLOOKUP(Table1[[#This Row],[ref]],Crossref!U:U,Crossref!E:E,_xlfn.XLOOKUP(Table1[[#This Row],[ref_short]],Crossref!AO:AO,Crossref!E:E)))</f>
        <v>10.1016/j.prevetmed.2009.11.001</v>
      </c>
      <c r="AC842" t="str">
        <f>IF(ISBLANK(Table1[[#This Row],[ref_short]]),NA(),_xlfn.XLOOKUP(Table1[[#This Row],[new_ref]],Crossref!E:E,Crossref!AO:AO,Table1[[#This Row],[ref_short]]))</f>
        <v>Evans et al., 2010</v>
      </c>
      <c r="AD842" t="b">
        <f>NOT(IFERROR(Table1[[#This Row],[ref_short]]=Table1[[#This Row],[new_ref_short]],FALSE))</f>
        <v>0</v>
      </c>
    </row>
    <row r="843" spans="1:30" x14ac:dyDescent="0.3">
      <c r="A843" t="s">
        <v>7</v>
      </c>
      <c r="B843" t="s">
        <v>142</v>
      </c>
      <c r="D843" t="s">
        <v>247</v>
      </c>
      <c r="G843" t="s">
        <v>9</v>
      </c>
      <c r="H843" t="s">
        <v>275</v>
      </c>
      <c r="J843" t="s">
        <v>358</v>
      </c>
      <c r="M843" t="s">
        <v>435</v>
      </c>
      <c r="N843" t="s">
        <v>513</v>
      </c>
      <c r="R843">
        <v>1.0000000000000001E-5</v>
      </c>
      <c r="W843" t="s">
        <v>702</v>
      </c>
      <c r="X843" t="s">
        <v>842</v>
      </c>
      <c r="Y843">
        <v>2010</v>
      </c>
      <c r="Z843" t="s">
        <v>955</v>
      </c>
      <c r="AA843" t="s">
        <v>986</v>
      </c>
      <c r="AB843" t="str">
        <f>IF(ISBLANK(Table1[[#This Row],[ref]]),NA(),_xlfn.XLOOKUP(Table1[[#This Row],[ref]],Crossref!U:U,Crossref!E:E,_xlfn.XLOOKUP(Table1[[#This Row],[ref_short]],Crossref!AO:AO,Crossref!E:E)))</f>
        <v>10.1016/j.prevetmed.2009.11.001</v>
      </c>
      <c r="AC843" t="str">
        <f>IF(ISBLANK(Table1[[#This Row],[ref_short]]),NA(),_xlfn.XLOOKUP(Table1[[#This Row],[new_ref]],Crossref!E:E,Crossref!AO:AO,Table1[[#This Row],[ref_short]]))</f>
        <v>Evans et al., 2010</v>
      </c>
      <c r="AD843" t="b">
        <f>NOT(IFERROR(Table1[[#This Row],[ref_short]]=Table1[[#This Row],[new_ref_short]],FALSE))</f>
        <v>0</v>
      </c>
    </row>
    <row r="844" spans="1:30" x14ac:dyDescent="0.3">
      <c r="A844" t="s">
        <v>7</v>
      </c>
      <c r="B844" t="s">
        <v>143</v>
      </c>
      <c r="D844" t="s">
        <v>247</v>
      </c>
      <c r="G844" t="s">
        <v>9</v>
      </c>
      <c r="H844" t="s">
        <v>275</v>
      </c>
      <c r="J844" t="s">
        <v>358</v>
      </c>
      <c r="M844" t="s">
        <v>435</v>
      </c>
      <c r="N844" t="s">
        <v>513</v>
      </c>
      <c r="R844">
        <v>1.0000000000000001E-5</v>
      </c>
      <c r="W844" t="s">
        <v>702</v>
      </c>
      <c r="X844" t="s">
        <v>842</v>
      </c>
      <c r="Y844">
        <v>2010</v>
      </c>
      <c r="Z844" t="s">
        <v>955</v>
      </c>
      <c r="AA844" t="s">
        <v>986</v>
      </c>
      <c r="AB844" t="str">
        <f>IF(ISBLANK(Table1[[#This Row],[ref]]),NA(),_xlfn.XLOOKUP(Table1[[#This Row],[ref]],Crossref!U:U,Crossref!E:E,_xlfn.XLOOKUP(Table1[[#This Row],[ref_short]],Crossref!AO:AO,Crossref!E:E)))</f>
        <v>10.1016/j.prevetmed.2009.11.001</v>
      </c>
      <c r="AC844" t="str">
        <f>IF(ISBLANK(Table1[[#This Row],[ref_short]]),NA(),_xlfn.XLOOKUP(Table1[[#This Row],[new_ref]],Crossref!E:E,Crossref!AO:AO,Table1[[#This Row],[ref_short]]))</f>
        <v>Evans et al., 2010</v>
      </c>
      <c r="AD844" t="b">
        <f>NOT(IFERROR(Table1[[#This Row],[ref_short]]=Table1[[#This Row],[new_ref_short]],FALSE))</f>
        <v>0</v>
      </c>
    </row>
    <row r="845" spans="1:30" x14ac:dyDescent="0.3">
      <c r="A845" t="s">
        <v>7</v>
      </c>
      <c r="B845" t="s">
        <v>144</v>
      </c>
      <c r="D845" t="s">
        <v>247</v>
      </c>
      <c r="G845" t="s">
        <v>9</v>
      </c>
      <c r="H845" t="s">
        <v>275</v>
      </c>
      <c r="J845" t="s">
        <v>358</v>
      </c>
      <c r="M845" t="s">
        <v>435</v>
      </c>
      <c r="N845" t="s">
        <v>513</v>
      </c>
      <c r="R845">
        <v>1.0000000000000001E-5</v>
      </c>
      <c r="W845" t="s">
        <v>702</v>
      </c>
      <c r="X845" t="s">
        <v>842</v>
      </c>
      <c r="Y845">
        <v>2010</v>
      </c>
      <c r="Z845" t="s">
        <v>955</v>
      </c>
      <c r="AA845" t="s">
        <v>986</v>
      </c>
      <c r="AB845" t="str">
        <f>IF(ISBLANK(Table1[[#This Row],[ref]]),NA(),_xlfn.XLOOKUP(Table1[[#This Row],[ref]],Crossref!U:U,Crossref!E:E,_xlfn.XLOOKUP(Table1[[#This Row],[ref_short]],Crossref!AO:AO,Crossref!E:E)))</f>
        <v>10.1016/j.prevetmed.2009.11.001</v>
      </c>
      <c r="AC845" t="str">
        <f>IF(ISBLANK(Table1[[#This Row],[ref_short]]),NA(),_xlfn.XLOOKUP(Table1[[#This Row],[new_ref]],Crossref!E:E,Crossref!AO:AO,Table1[[#This Row],[ref_short]]))</f>
        <v>Evans et al., 2010</v>
      </c>
      <c r="AD845" t="b">
        <f>NOT(IFERROR(Table1[[#This Row],[ref_short]]=Table1[[#This Row],[new_ref_short]],FALSE))</f>
        <v>0</v>
      </c>
    </row>
    <row r="846" spans="1:30" x14ac:dyDescent="0.3">
      <c r="A846" t="s">
        <v>7</v>
      </c>
      <c r="B846" t="s">
        <v>145</v>
      </c>
      <c r="D846" t="s">
        <v>247</v>
      </c>
      <c r="G846" t="s">
        <v>9</v>
      </c>
      <c r="H846" t="s">
        <v>275</v>
      </c>
      <c r="J846" t="s">
        <v>358</v>
      </c>
      <c r="M846" t="s">
        <v>435</v>
      </c>
      <c r="N846" t="s">
        <v>513</v>
      </c>
      <c r="R846">
        <v>1.0000000000000001E-5</v>
      </c>
      <c r="W846" t="s">
        <v>702</v>
      </c>
      <c r="X846" t="s">
        <v>842</v>
      </c>
      <c r="Y846">
        <v>2010</v>
      </c>
      <c r="Z846" t="s">
        <v>955</v>
      </c>
      <c r="AA846" t="s">
        <v>986</v>
      </c>
      <c r="AB846" t="str">
        <f>IF(ISBLANK(Table1[[#This Row],[ref]]),NA(),_xlfn.XLOOKUP(Table1[[#This Row],[ref]],Crossref!U:U,Crossref!E:E,_xlfn.XLOOKUP(Table1[[#This Row],[ref_short]],Crossref!AO:AO,Crossref!E:E)))</f>
        <v>10.1016/j.prevetmed.2009.11.001</v>
      </c>
      <c r="AC846" t="str">
        <f>IF(ISBLANK(Table1[[#This Row],[ref_short]]),NA(),_xlfn.XLOOKUP(Table1[[#This Row],[new_ref]],Crossref!E:E,Crossref!AO:AO,Table1[[#This Row],[ref_short]]))</f>
        <v>Evans et al., 2010</v>
      </c>
      <c r="AD846" t="b">
        <f>NOT(IFERROR(Table1[[#This Row],[ref_short]]=Table1[[#This Row],[new_ref_short]],FALSE))</f>
        <v>0</v>
      </c>
    </row>
    <row r="847" spans="1:30" x14ac:dyDescent="0.3">
      <c r="A847" t="s">
        <v>7</v>
      </c>
      <c r="B847" t="s">
        <v>146</v>
      </c>
      <c r="D847" t="s">
        <v>247</v>
      </c>
      <c r="G847" t="s">
        <v>9</v>
      </c>
      <c r="H847" t="s">
        <v>275</v>
      </c>
      <c r="J847" t="s">
        <v>358</v>
      </c>
      <c r="M847" t="s">
        <v>435</v>
      </c>
      <c r="N847" t="s">
        <v>513</v>
      </c>
      <c r="R847">
        <v>1.0000000000000001E-5</v>
      </c>
      <c r="W847" t="s">
        <v>702</v>
      </c>
      <c r="X847" t="s">
        <v>842</v>
      </c>
      <c r="Y847">
        <v>2010</v>
      </c>
      <c r="Z847" t="s">
        <v>955</v>
      </c>
      <c r="AA847" t="s">
        <v>986</v>
      </c>
      <c r="AB847" t="str">
        <f>IF(ISBLANK(Table1[[#This Row],[ref]]),NA(),_xlfn.XLOOKUP(Table1[[#This Row],[ref]],Crossref!U:U,Crossref!E:E,_xlfn.XLOOKUP(Table1[[#This Row],[ref_short]],Crossref!AO:AO,Crossref!E:E)))</f>
        <v>10.1016/j.prevetmed.2009.11.001</v>
      </c>
      <c r="AC847" t="str">
        <f>IF(ISBLANK(Table1[[#This Row],[ref_short]]),NA(),_xlfn.XLOOKUP(Table1[[#This Row],[new_ref]],Crossref!E:E,Crossref!AO:AO,Table1[[#This Row],[ref_short]]))</f>
        <v>Evans et al., 2010</v>
      </c>
      <c r="AD847" t="b">
        <f>NOT(IFERROR(Table1[[#This Row],[ref_short]]=Table1[[#This Row],[new_ref_short]],FALSE))</f>
        <v>0</v>
      </c>
    </row>
    <row r="848" spans="1:30" x14ac:dyDescent="0.3">
      <c r="A848" t="s">
        <v>7</v>
      </c>
      <c r="B848" t="s">
        <v>147</v>
      </c>
      <c r="D848" t="s">
        <v>247</v>
      </c>
      <c r="G848" t="s">
        <v>9</v>
      </c>
      <c r="H848" t="s">
        <v>275</v>
      </c>
      <c r="J848" t="s">
        <v>358</v>
      </c>
      <c r="M848" t="s">
        <v>435</v>
      </c>
      <c r="N848" t="s">
        <v>513</v>
      </c>
      <c r="R848">
        <v>1.0000000000000001E-5</v>
      </c>
      <c r="W848" t="s">
        <v>702</v>
      </c>
      <c r="X848" t="s">
        <v>842</v>
      </c>
      <c r="Y848">
        <v>2010</v>
      </c>
      <c r="Z848" t="s">
        <v>955</v>
      </c>
      <c r="AA848" t="s">
        <v>986</v>
      </c>
      <c r="AB848" t="str">
        <f>IF(ISBLANK(Table1[[#This Row],[ref]]),NA(),_xlfn.XLOOKUP(Table1[[#This Row],[ref]],Crossref!U:U,Crossref!E:E,_xlfn.XLOOKUP(Table1[[#This Row],[ref_short]],Crossref!AO:AO,Crossref!E:E)))</f>
        <v>10.1016/j.prevetmed.2009.11.001</v>
      </c>
      <c r="AC848" t="str">
        <f>IF(ISBLANK(Table1[[#This Row],[ref_short]]),NA(),_xlfn.XLOOKUP(Table1[[#This Row],[new_ref]],Crossref!E:E,Crossref!AO:AO,Table1[[#This Row],[ref_short]]))</f>
        <v>Evans et al., 2010</v>
      </c>
      <c r="AD848" t="b">
        <f>NOT(IFERROR(Table1[[#This Row],[ref_short]]=Table1[[#This Row],[new_ref_short]],FALSE))</f>
        <v>0</v>
      </c>
    </row>
    <row r="849" spans="1:30" x14ac:dyDescent="0.3">
      <c r="A849" t="s">
        <v>7</v>
      </c>
      <c r="B849" t="s">
        <v>148</v>
      </c>
      <c r="D849" t="s">
        <v>247</v>
      </c>
      <c r="G849" t="s">
        <v>9</v>
      </c>
      <c r="H849" t="s">
        <v>275</v>
      </c>
      <c r="J849" t="s">
        <v>358</v>
      </c>
      <c r="M849" t="s">
        <v>435</v>
      </c>
      <c r="N849" t="s">
        <v>513</v>
      </c>
      <c r="R849">
        <v>1.0000000000000001E-5</v>
      </c>
      <c r="W849" t="s">
        <v>702</v>
      </c>
      <c r="X849" t="s">
        <v>842</v>
      </c>
      <c r="Y849">
        <v>2010</v>
      </c>
      <c r="Z849" t="s">
        <v>955</v>
      </c>
      <c r="AA849" t="s">
        <v>986</v>
      </c>
      <c r="AB849" t="str">
        <f>IF(ISBLANK(Table1[[#This Row],[ref]]),NA(),_xlfn.XLOOKUP(Table1[[#This Row],[ref]],Crossref!U:U,Crossref!E:E,_xlfn.XLOOKUP(Table1[[#This Row],[ref_short]],Crossref!AO:AO,Crossref!E:E)))</f>
        <v>10.1016/j.prevetmed.2009.11.001</v>
      </c>
      <c r="AC849" t="str">
        <f>IF(ISBLANK(Table1[[#This Row],[ref_short]]),NA(),_xlfn.XLOOKUP(Table1[[#This Row],[new_ref]],Crossref!E:E,Crossref!AO:AO,Table1[[#This Row],[ref_short]]))</f>
        <v>Evans et al., 2010</v>
      </c>
      <c r="AD849" t="b">
        <f>NOT(IFERROR(Table1[[#This Row],[ref_short]]=Table1[[#This Row],[new_ref_short]],FALSE))</f>
        <v>0</v>
      </c>
    </row>
    <row r="850" spans="1:30" x14ac:dyDescent="0.3">
      <c r="A850" t="s">
        <v>7</v>
      </c>
      <c r="B850" t="s">
        <v>149</v>
      </c>
      <c r="D850" t="s">
        <v>247</v>
      </c>
      <c r="G850" t="s">
        <v>9</v>
      </c>
      <c r="H850" t="s">
        <v>275</v>
      </c>
      <c r="J850" t="s">
        <v>358</v>
      </c>
      <c r="M850" t="s">
        <v>435</v>
      </c>
      <c r="N850" t="s">
        <v>513</v>
      </c>
      <c r="R850">
        <v>1.0000000000000001E-5</v>
      </c>
      <c r="W850" t="s">
        <v>702</v>
      </c>
      <c r="X850" t="s">
        <v>842</v>
      </c>
      <c r="Y850">
        <v>2010</v>
      </c>
      <c r="Z850" t="s">
        <v>955</v>
      </c>
      <c r="AA850" t="s">
        <v>986</v>
      </c>
      <c r="AB850" t="str">
        <f>IF(ISBLANK(Table1[[#This Row],[ref]]),NA(),_xlfn.XLOOKUP(Table1[[#This Row],[ref]],Crossref!U:U,Crossref!E:E,_xlfn.XLOOKUP(Table1[[#This Row],[ref_short]],Crossref!AO:AO,Crossref!E:E)))</f>
        <v>10.1016/j.prevetmed.2009.11.001</v>
      </c>
      <c r="AC850" t="str">
        <f>IF(ISBLANK(Table1[[#This Row],[ref_short]]),NA(),_xlfn.XLOOKUP(Table1[[#This Row],[new_ref]],Crossref!E:E,Crossref!AO:AO,Table1[[#This Row],[ref_short]]))</f>
        <v>Evans et al., 2010</v>
      </c>
      <c r="AD850" t="b">
        <f>NOT(IFERROR(Table1[[#This Row],[ref_short]]=Table1[[#This Row],[new_ref_short]],FALSE))</f>
        <v>0</v>
      </c>
    </row>
    <row r="851" spans="1:30" x14ac:dyDescent="0.3">
      <c r="A851" t="s">
        <v>7</v>
      </c>
      <c r="B851" t="s">
        <v>150</v>
      </c>
      <c r="D851" t="s">
        <v>247</v>
      </c>
      <c r="G851" t="s">
        <v>9</v>
      </c>
      <c r="H851" t="s">
        <v>275</v>
      </c>
      <c r="J851" t="s">
        <v>358</v>
      </c>
      <c r="M851" t="s">
        <v>435</v>
      </c>
      <c r="N851" t="s">
        <v>513</v>
      </c>
      <c r="R851">
        <v>1.0000000000000001E-5</v>
      </c>
      <c r="W851" t="s">
        <v>702</v>
      </c>
      <c r="X851" t="s">
        <v>842</v>
      </c>
      <c r="Y851">
        <v>2010</v>
      </c>
      <c r="Z851" t="s">
        <v>955</v>
      </c>
      <c r="AA851" t="s">
        <v>986</v>
      </c>
      <c r="AB851" t="str">
        <f>IF(ISBLANK(Table1[[#This Row],[ref]]),NA(),_xlfn.XLOOKUP(Table1[[#This Row],[ref]],Crossref!U:U,Crossref!E:E,_xlfn.XLOOKUP(Table1[[#This Row],[ref_short]],Crossref!AO:AO,Crossref!E:E)))</f>
        <v>10.1016/j.prevetmed.2009.11.001</v>
      </c>
      <c r="AC851" t="str">
        <f>IF(ISBLANK(Table1[[#This Row],[ref_short]]),NA(),_xlfn.XLOOKUP(Table1[[#This Row],[new_ref]],Crossref!E:E,Crossref!AO:AO,Table1[[#This Row],[ref_short]]))</f>
        <v>Evans et al., 2010</v>
      </c>
      <c r="AD851" t="b">
        <f>NOT(IFERROR(Table1[[#This Row],[ref_short]]=Table1[[#This Row],[new_ref_short]],FALSE))</f>
        <v>0</v>
      </c>
    </row>
    <row r="852" spans="1:30" x14ac:dyDescent="0.3">
      <c r="A852" t="s">
        <v>7</v>
      </c>
      <c r="B852" t="s">
        <v>151</v>
      </c>
      <c r="D852" t="s">
        <v>247</v>
      </c>
      <c r="G852" t="s">
        <v>9</v>
      </c>
      <c r="H852" t="s">
        <v>275</v>
      </c>
      <c r="J852" t="s">
        <v>358</v>
      </c>
      <c r="M852" t="s">
        <v>435</v>
      </c>
      <c r="N852" t="s">
        <v>513</v>
      </c>
      <c r="R852">
        <v>1.0000000000000001E-5</v>
      </c>
      <c r="W852" t="s">
        <v>702</v>
      </c>
      <c r="X852" t="s">
        <v>842</v>
      </c>
      <c r="Y852">
        <v>2010</v>
      </c>
      <c r="Z852" t="s">
        <v>955</v>
      </c>
      <c r="AA852" t="s">
        <v>986</v>
      </c>
      <c r="AB852" t="str">
        <f>IF(ISBLANK(Table1[[#This Row],[ref]]),NA(),_xlfn.XLOOKUP(Table1[[#This Row],[ref]],Crossref!U:U,Crossref!E:E,_xlfn.XLOOKUP(Table1[[#This Row],[ref_short]],Crossref!AO:AO,Crossref!E:E)))</f>
        <v>10.1016/j.prevetmed.2009.11.001</v>
      </c>
      <c r="AC852" t="str">
        <f>IF(ISBLANK(Table1[[#This Row],[ref_short]]),NA(),_xlfn.XLOOKUP(Table1[[#This Row],[new_ref]],Crossref!E:E,Crossref!AO:AO,Table1[[#This Row],[ref_short]]))</f>
        <v>Evans et al., 2010</v>
      </c>
      <c r="AD852" t="b">
        <f>NOT(IFERROR(Table1[[#This Row],[ref_short]]=Table1[[#This Row],[new_ref_short]],FALSE))</f>
        <v>0</v>
      </c>
    </row>
    <row r="853" spans="1:30" x14ac:dyDescent="0.3">
      <c r="A853" t="s">
        <v>7</v>
      </c>
      <c r="B853" t="s">
        <v>152</v>
      </c>
      <c r="D853" t="s">
        <v>247</v>
      </c>
      <c r="G853" t="s">
        <v>9</v>
      </c>
      <c r="H853" t="s">
        <v>275</v>
      </c>
      <c r="J853" t="s">
        <v>358</v>
      </c>
      <c r="M853" t="s">
        <v>435</v>
      </c>
      <c r="N853" t="s">
        <v>513</v>
      </c>
      <c r="R853">
        <v>1.0000000000000001E-5</v>
      </c>
      <c r="W853" t="s">
        <v>702</v>
      </c>
      <c r="X853" t="s">
        <v>842</v>
      </c>
      <c r="Y853">
        <v>2010</v>
      </c>
      <c r="Z853" t="s">
        <v>955</v>
      </c>
      <c r="AA853" t="s">
        <v>986</v>
      </c>
      <c r="AB853" t="str">
        <f>IF(ISBLANK(Table1[[#This Row],[ref]]),NA(),_xlfn.XLOOKUP(Table1[[#This Row],[ref]],Crossref!U:U,Crossref!E:E,_xlfn.XLOOKUP(Table1[[#This Row],[ref_short]],Crossref!AO:AO,Crossref!E:E)))</f>
        <v>10.1016/j.prevetmed.2009.11.001</v>
      </c>
      <c r="AC853" t="str">
        <f>IF(ISBLANK(Table1[[#This Row],[ref_short]]),NA(),_xlfn.XLOOKUP(Table1[[#This Row],[new_ref]],Crossref!E:E,Crossref!AO:AO,Table1[[#This Row],[ref_short]]))</f>
        <v>Evans et al., 2010</v>
      </c>
      <c r="AD853" t="b">
        <f>NOT(IFERROR(Table1[[#This Row],[ref_short]]=Table1[[#This Row],[new_ref_short]],FALSE))</f>
        <v>0</v>
      </c>
    </row>
    <row r="854" spans="1:30" x14ac:dyDescent="0.3">
      <c r="A854" t="s">
        <v>8</v>
      </c>
      <c r="B854" t="s">
        <v>153</v>
      </c>
      <c r="C854" t="s">
        <v>224</v>
      </c>
      <c r="G854" t="s">
        <v>9</v>
      </c>
      <c r="H854" t="s">
        <v>275</v>
      </c>
      <c r="J854" t="s">
        <v>358</v>
      </c>
      <c r="M854" t="s">
        <v>435</v>
      </c>
      <c r="N854" t="s">
        <v>513</v>
      </c>
      <c r="R854">
        <v>0.86</v>
      </c>
      <c r="S854">
        <v>0.14000000000000001</v>
      </c>
      <c r="T854">
        <v>3.75</v>
      </c>
      <c r="W854" t="s">
        <v>703</v>
      </c>
      <c r="X854" t="s">
        <v>843</v>
      </c>
      <c r="Y854">
        <v>2002</v>
      </c>
      <c r="Z854" t="s">
        <v>2426</v>
      </c>
      <c r="AA854" t="s">
        <v>986</v>
      </c>
      <c r="AB854" t="str">
        <f>IF(ISBLANK(Table1[[#This Row],[ref]]),NA(),_xlfn.XLOOKUP(Table1[[#This Row],[ref]],Crossref!U:U,Crossref!E:E,_xlfn.XLOOKUP(Table1[[#This Row],[ref_short]],Crossref!AO:AO,Crossref!E:E)))</f>
        <v>10.1017/s0950268801006707</v>
      </c>
      <c r="AC854" t="str">
        <f>IF(ISBLANK(Table1[[#This Row],[ref_short]]),NA(),_xlfn.XLOOKUP(Table1[[#This Row],[new_ref]],Crossref!E:E,Crossref!AO:AO,Table1[[#This Row],[ref_short]]))</f>
        <v>VELTHUIS et al., 2002</v>
      </c>
      <c r="AD854" t="b">
        <f>NOT(IFERROR(Table1[[#This Row],[ref_short]]=Table1[[#This Row],[new_ref_short]],FALSE))</f>
        <v>0</v>
      </c>
    </row>
    <row r="855" spans="1:30" x14ac:dyDescent="0.3">
      <c r="A855" t="s">
        <v>8</v>
      </c>
      <c r="B855" t="s">
        <v>153</v>
      </c>
      <c r="C855" t="s">
        <v>224</v>
      </c>
      <c r="G855" t="s">
        <v>9</v>
      </c>
      <c r="H855" t="s">
        <v>275</v>
      </c>
      <c r="J855" t="s">
        <v>358</v>
      </c>
      <c r="M855" t="s">
        <v>435</v>
      </c>
      <c r="N855" t="s">
        <v>513</v>
      </c>
      <c r="R855">
        <v>6.12</v>
      </c>
      <c r="S855">
        <v>1.18</v>
      </c>
      <c r="T855">
        <v>18.53</v>
      </c>
      <c r="W855" t="s">
        <v>703</v>
      </c>
      <c r="X855" t="s">
        <v>843</v>
      </c>
      <c r="Y855">
        <v>2002</v>
      </c>
      <c r="Z855" t="s">
        <v>2426</v>
      </c>
      <c r="AA855" t="s">
        <v>986</v>
      </c>
      <c r="AB855" t="str">
        <f>IF(ISBLANK(Table1[[#This Row],[ref]]),NA(),_xlfn.XLOOKUP(Table1[[#This Row],[ref]],Crossref!U:U,Crossref!E:E,_xlfn.XLOOKUP(Table1[[#This Row],[ref_short]],Crossref!AO:AO,Crossref!E:E)))</f>
        <v>10.1017/s0950268801006707</v>
      </c>
      <c r="AC855" t="str">
        <f>IF(ISBLANK(Table1[[#This Row],[ref_short]]),NA(),_xlfn.XLOOKUP(Table1[[#This Row],[new_ref]],Crossref!E:E,Crossref!AO:AO,Table1[[#This Row],[ref_short]]))</f>
        <v>VELTHUIS et al., 2002</v>
      </c>
      <c r="AD855" t="b">
        <f>NOT(IFERROR(Table1[[#This Row],[ref_short]]=Table1[[#This Row],[new_ref_short]],FALSE))</f>
        <v>0</v>
      </c>
    </row>
    <row r="856" spans="1:30" x14ac:dyDescent="0.3">
      <c r="A856" t="s">
        <v>8</v>
      </c>
      <c r="B856" t="s">
        <v>153</v>
      </c>
      <c r="C856" t="s">
        <v>225</v>
      </c>
      <c r="G856" t="s">
        <v>9</v>
      </c>
      <c r="H856" t="s">
        <v>275</v>
      </c>
      <c r="J856" t="s">
        <v>358</v>
      </c>
      <c r="M856" t="s">
        <v>435</v>
      </c>
      <c r="N856" t="s">
        <v>513</v>
      </c>
      <c r="R856">
        <v>18</v>
      </c>
      <c r="S856">
        <v>2.4900000000000002</v>
      </c>
      <c r="T856" t="e">
        <v>#DIV/0!</v>
      </c>
      <c r="W856" t="s">
        <v>703</v>
      </c>
      <c r="X856" t="s">
        <v>843</v>
      </c>
      <c r="Y856">
        <v>2002</v>
      </c>
      <c r="Z856" t="s">
        <v>2426</v>
      </c>
      <c r="AA856" t="s">
        <v>986</v>
      </c>
      <c r="AB856" t="str">
        <f>IF(ISBLANK(Table1[[#This Row],[ref]]),NA(),_xlfn.XLOOKUP(Table1[[#This Row],[ref]],Crossref!U:U,Crossref!E:E,_xlfn.XLOOKUP(Table1[[#This Row],[ref_short]],Crossref!AO:AO,Crossref!E:E)))</f>
        <v>10.1017/s0950268801006707</v>
      </c>
      <c r="AC856" t="str">
        <f>IF(ISBLANK(Table1[[#This Row],[ref_short]]),NA(),_xlfn.XLOOKUP(Table1[[#This Row],[new_ref]],Crossref!E:E,Crossref!AO:AO,Table1[[#This Row],[ref_short]]))</f>
        <v>VELTHUIS et al., 2002</v>
      </c>
      <c r="AD856" t="b">
        <f>NOT(IFERROR(Table1[[#This Row],[ref_short]]=Table1[[#This Row],[new_ref_short]],FALSE))</f>
        <v>0</v>
      </c>
    </row>
    <row r="857" spans="1:30" x14ac:dyDescent="0.3">
      <c r="A857" t="s">
        <v>8</v>
      </c>
      <c r="B857" t="s">
        <v>153</v>
      </c>
      <c r="C857" t="s">
        <v>225</v>
      </c>
      <c r="G857" t="s">
        <v>9</v>
      </c>
      <c r="H857" t="s">
        <v>275</v>
      </c>
      <c r="J857" t="s">
        <v>358</v>
      </c>
      <c r="M857" t="s">
        <v>435</v>
      </c>
      <c r="N857" t="s">
        <v>513</v>
      </c>
      <c r="R857">
        <v>43.41</v>
      </c>
      <c r="S857">
        <v>14.08</v>
      </c>
      <c r="T857" t="e">
        <v>#DIV/0!</v>
      </c>
      <c r="W857" t="s">
        <v>703</v>
      </c>
      <c r="X857" t="s">
        <v>843</v>
      </c>
      <c r="Y857">
        <v>2002</v>
      </c>
      <c r="Z857" t="s">
        <v>2426</v>
      </c>
      <c r="AA857" t="s">
        <v>986</v>
      </c>
      <c r="AB857" t="str">
        <f>IF(ISBLANK(Table1[[#This Row],[ref]]),NA(),_xlfn.XLOOKUP(Table1[[#This Row],[ref]],Crossref!U:U,Crossref!E:E,_xlfn.XLOOKUP(Table1[[#This Row],[ref_short]],Crossref!AO:AO,Crossref!E:E)))</f>
        <v>10.1017/s0950268801006707</v>
      </c>
      <c r="AC857" t="str">
        <f>IF(ISBLANK(Table1[[#This Row],[ref_short]]),NA(),_xlfn.XLOOKUP(Table1[[#This Row],[new_ref]],Crossref!E:E,Crossref!AO:AO,Table1[[#This Row],[ref_short]]))</f>
        <v>VELTHUIS et al., 2002</v>
      </c>
      <c r="AD857" t="b">
        <f>NOT(IFERROR(Table1[[#This Row],[ref_short]]=Table1[[#This Row],[new_ref_short]],FALSE))</f>
        <v>0</v>
      </c>
    </row>
    <row r="858" spans="1:30" x14ac:dyDescent="0.3">
      <c r="A858" t="s">
        <v>8</v>
      </c>
      <c r="B858" t="s">
        <v>153</v>
      </c>
      <c r="C858" t="s">
        <v>226</v>
      </c>
      <c r="G858" t="s">
        <v>9</v>
      </c>
      <c r="H858" t="s">
        <v>275</v>
      </c>
      <c r="J858" t="s">
        <v>358</v>
      </c>
      <c r="M858" t="s">
        <v>435</v>
      </c>
      <c r="N858" t="s">
        <v>513</v>
      </c>
      <c r="R858" t="e">
        <v>#DIV/0!</v>
      </c>
      <c r="S858">
        <v>4.4800000000000004</v>
      </c>
      <c r="T858" t="e">
        <v>#DIV/0!</v>
      </c>
      <c r="W858" t="s">
        <v>703</v>
      </c>
      <c r="X858" t="s">
        <v>843</v>
      </c>
      <c r="Y858">
        <v>2002</v>
      </c>
      <c r="Z858" t="s">
        <v>2426</v>
      </c>
      <c r="AA858" t="s">
        <v>986</v>
      </c>
      <c r="AB858" t="str">
        <f>IF(ISBLANK(Table1[[#This Row],[ref]]),NA(),_xlfn.XLOOKUP(Table1[[#This Row],[ref]],Crossref!U:U,Crossref!E:E,_xlfn.XLOOKUP(Table1[[#This Row],[ref_short]],Crossref!AO:AO,Crossref!E:E)))</f>
        <v>10.1017/s0950268801006707</v>
      </c>
      <c r="AC858" t="str">
        <f>IF(ISBLANK(Table1[[#This Row],[ref_short]]),NA(),_xlfn.XLOOKUP(Table1[[#This Row],[new_ref]],Crossref!E:E,Crossref!AO:AO,Table1[[#This Row],[ref_short]]))</f>
        <v>VELTHUIS et al., 2002</v>
      </c>
      <c r="AD858" t="b">
        <f>NOT(IFERROR(Table1[[#This Row],[ref_short]]=Table1[[#This Row],[new_ref_short]],FALSE))</f>
        <v>0</v>
      </c>
    </row>
    <row r="859" spans="1:30" x14ac:dyDescent="0.3">
      <c r="A859" t="s">
        <v>8</v>
      </c>
      <c r="B859" t="s">
        <v>153</v>
      </c>
      <c r="C859" t="s">
        <v>226</v>
      </c>
      <c r="G859" t="s">
        <v>9</v>
      </c>
      <c r="H859" t="s">
        <v>275</v>
      </c>
      <c r="J859" t="s">
        <v>358</v>
      </c>
      <c r="M859" t="s">
        <v>435</v>
      </c>
      <c r="N859" t="s">
        <v>513</v>
      </c>
      <c r="R859" t="e">
        <v>#DIV/0!</v>
      </c>
      <c r="S859">
        <v>13.93</v>
      </c>
      <c r="T859" t="e">
        <v>#DIV/0!</v>
      </c>
      <c r="W859" t="s">
        <v>703</v>
      </c>
      <c r="X859" t="s">
        <v>843</v>
      </c>
      <c r="Y859">
        <v>2002</v>
      </c>
      <c r="Z859" t="s">
        <v>2426</v>
      </c>
      <c r="AA859" t="s">
        <v>986</v>
      </c>
      <c r="AB859" t="str">
        <f>IF(ISBLANK(Table1[[#This Row],[ref]]),NA(),_xlfn.XLOOKUP(Table1[[#This Row],[ref]],Crossref!U:U,Crossref!E:E,_xlfn.XLOOKUP(Table1[[#This Row],[ref_short]],Crossref!AO:AO,Crossref!E:E)))</f>
        <v>10.1017/s0950268801006707</v>
      </c>
      <c r="AC859" t="str">
        <f>IF(ISBLANK(Table1[[#This Row],[ref_short]]),NA(),_xlfn.XLOOKUP(Table1[[#This Row],[new_ref]],Crossref!E:E,Crossref!AO:AO,Table1[[#This Row],[ref_short]]))</f>
        <v>VELTHUIS et al., 2002</v>
      </c>
      <c r="AD859" t="b">
        <f>NOT(IFERROR(Table1[[#This Row],[ref_short]]=Table1[[#This Row],[new_ref_short]],FALSE))</f>
        <v>0</v>
      </c>
    </row>
    <row r="860" spans="1:30" x14ac:dyDescent="0.3">
      <c r="A860" t="s">
        <v>8</v>
      </c>
      <c r="B860" t="s">
        <v>153</v>
      </c>
      <c r="C860" t="s">
        <v>227</v>
      </c>
      <c r="G860" t="s">
        <v>9</v>
      </c>
      <c r="H860" t="s">
        <v>275</v>
      </c>
      <c r="J860" t="s">
        <v>358</v>
      </c>
      <c r="M860" t="s">
        <v>435</v>
      </c>
      <c r="N860" t="s">
        <v>513</v>
      </c>
      <c r="R860" t="e">
        <v>#DIV/0!</v>
      </c>
      <c r="S860">
        <v>4.4800000000000004</v>
      </c>
      <c r="T860" t="e">
        <v>#DIV/0!</v>
      </c>
      <c r="W860" t="s">
        <v>703</v>
      </c>
      <c r="X860" t="s">
        <v>843</v>
      </c>
      <c r="Y860">
        <v>2002</v>
      </c>
      <c r="Z860" t="s">
        <v>2426</v>
      </c>
      <c r="AA860" t="s">
        <v>986</v>
      </c>
      <c r="AB860" t="str">
        <f>IF(ISBLANK(Table1[[#This Row],[ref]]),NA(),_xlfn.XLOOKUP(Table1[[#This Row],[ref]],Crossref!U:U,Crossref!E:E,_xlfn.XLOOKUP(Table1[[#This Row],[ref_short]],Crossref!AO:AO,Crossref!E:E)))</f>
        <v>10.1017/s0950268801006707</v>
      </c>
      <c r="AC860" t="str">
        <f>IF(ISBLANK(Table1[[#This Row],[ref_short]]),NA(),_xlfn.XLOOKUP(Table1[[#This Row],[new_ref]],Crossref!E:E,Crossref!AO:AO,Table1[[#This Row],[ref_short]]))</f>
        <v>VELTHUIS et al., 2002</v>
      </c>
      <c r="AD860" t="b">
        <f>NOT(IFERROR(Table1[[#This Row],[ref_short]]=Table1[[#This Row],[new_ref_short]],FALSE))</f>
        <v>0</v>
      </c>
    </row>
    <row r="861" spans="1:30" x14ac:dyDescent="0.3">
      <c r="A861" t="s">
        <v>8</v>
      </c>
      <c r="B861" t="s">
        <v>153</v>
      </c>
      <c r="C861" t="s">
        <v>227</v>
      </c>
      <c r="G861" t="s">
        <v>9</v>
      </c>
      <c r="H861" t="s">
        <v>275</v>
      </c>
      <c r="J861" t="s">
        <v>358</v>
      </c>
      <c r="M861" t="s">
        <v>435</v>
      </c>
      <c r="N861" t="s">
        <v>513</v>
      </c>
      <c r="R861" t="e">
        <v>#DIV/0!</v>
      </c>
      <c r="S861">
        <v>11.4</v>
      </c>
      <c r="T861" t="e">
        <v>#DIV/0!</v>
      </c>
      <c r="W861" t="s">
        <v>703</v>
      </c>
      <c r="X861" t="s">
        <v>843</v>
      </c>
      <c r="Y861">
        <v>2002</v>
      </c>
      <c r="Z861" t="s">
        <v>2426</v>
      </c>
      <c r="AA861" t="s">
        <v>986</v>
      </c>
      <c r="AB861" t="str">
        <f>IF(ISBLANK(Table1[[#This Row],[ref]]),NA(),_xlfn.XLOOKUP(Table1[[#This Row],[ref]],Crossref!U:U,Crossref!E:E,_xlfn.XLOOKUP(Table1[[#This Row],[ref_short]],Crossref!AO:AO,Crossref!E:E)))</f>
        <v>10.1017/s0950268801006707</v>
      </c>
      <c r="AC861" t="str">
        <f>IF(ISBLANK(Table1[[#This Row],[ref_short]]),NA(),_xlfn.XLOOKUP(Table1[[#This Row],[new_ref]],Crossref!E:E,Crossref!AO:AO,Table1[[#This Row],[ref_short]]))</f>
        <v>VELTHUIS et al., 2002</v>
      </c>
      <c r="AD861" t="b">
        <f>NOT(IFERROR(Table1[[#This Row],[ref_short]]=Table1[[#This Row],[new_ref_short]],FALSE))</f>
        <v>0</v>
      </c>
    </row>
    <row r="862" spans="1:30" x14ac:dyDescent="0.3">
      <c r="A862" t="s">
        <v>8</v>
      </c>
      <c r="B862" t="s">
        <v>154</v>
      </c>
      <c r="C862" t="s">
        <v>224</v>
      </c>
      <c r="G862" t="s">
        <v>9</v>
      </c>
      <c r="H862" t="s">
        <v>275</v>
      </c>
      <c r="J862" t="s">
        <v>358</v>
      </c>
      <c r="M862" t="s">
        <v>435</v>
      </c>
      <c r="N862" t="s">
        <v>513</v>
      </c>
      <c r="R862">
        <v>0.25</v>
      </c>
      <c r="S862">
        <v>0.01</v>
      </c>
      <c r="T862">
        <v>1.86</v>
      </c>
      <c r="W862" t="s">
        <v>703</v>
      </c>
      <c r="X862" t="s">
        <v>843</v>
      </c>
      <c r="Y862">
        <v>2002</v>
      </c>
      <c r="Z862" t="s">
        <v>2426</v>
      </c>
      <c r="AA862" t="s">
        <v>986</v>
      </c>
      <c r="AB862" t="str">
        <f>IF(ISBLANK(Table1[[#This Row],[ref]]),NA(),_xlfn.XLOOKUP(Table1[[#This Row],[ref]],Crossref!U:U,Crossref!E:E,_xlfn.XLOOKUP(Table1[[#This Row],[ref_short]],Crossref!AO:AO,Crossref!E:E)))</f>
        <v>10.1017/s0950268801006707</v>
      </c>
      <c r="AC862" t="str">
        <f>IF(ISBLANK(Table1[[#This Row],[ref_short]]),NA(),_xlfn.XLOOKUP(Table1[[#This Row],[new_ref]],Crossref!E:E,Crossref!AO:AO,Table1[[#This Row],[ref_short]]))</f>
        <v>VELTHUIS et al., 2002</v>
      </c>
      <c r="AD862" t="b">
        <f>NOT(IFERROR(Table1[[#This Row],[ref_short]]=Table1[[#This Row],[new_ref_short]],FALSE))</f>
        <v>0</v>
      </c>
    </row>
    <row r="863" spans="1:30" x14ac:dyDescent="0.3">
      <c r="A863" t="s">
        <v>8</v>
      </c>
      <c r="B863" t="s">
        <v>154</v>
      </c>
      <c r="C863" t="s">
        <v>224</v>
      </c>
      <c r="G863" t="s">
        <v>9</v>
      </c>
      <c r="H863" t="s">
        <v>275</v>
      </c>
      <c r="J863" t="s">
        <v>358</v>
      </c>
      <c r="M863" t="s">
        <v>435</v>
      </c>
      <c r="N863" t="s">
        <v>513</v>
      </c>
      <c r="R863">
        <v>3.42</v>
      </c>
      <c r="S863">
        <v>0.08</v>
      </c>
      <c r="T863">
        <v>19.29</v>
      </c>
      <c r="W863" t="s">
        <v>703</v>
      </c>
      <c r="X863" t="s">
        <v>843</v>
      </c>
      <c r="Y863">
        <v>2002</v>
      </c>
      <c r="Z863" t="s">
        <v>2426</v>
      </c>
      <c r="AA863" t="s">
        <v>986</v>
      </c>
      <c r="AB863" t="str">
        <f>IF(ISBLANK(Table1[[#This Row],[ref]]),NA(),_xlfn.XLOOKUP(Table1[[#This Row],[ref]],Crossref!U:U,Crossref!E:E,_xlfn.XLOOKUP(Table1[[#This Row],[ref_short]],Crossref!AO:AO,Crossref!E:E)))</f>
        <v>10.1017/s0950268801006707</v>
      </c>
      <c r="AC863" t="str">
        <f>IF(ISBLANK(Table1[[#This Row],[ref_short]]),NA(),_xlfn.XLOOKUP(Table1[[#This Row],[new_ref]],Crossref!E:E,Crossref!AO:AO,Table1[[#This Row],[ref_short]]))</f>
        <v>VELTHUIS et al., 2002</v>
      </c>
      <c r="AD863" t="b">
        <f>NOT(IFERROR(Table1[[#This Row],[ref_short]]=Table1[[#This Row],[new_ref_short]],FALSE))</f>
        <v>0</v>
      </c>
    </row>
    <row r="864" spans="1:30" x14ac:dyDescent="0.3">
      <c r="A864" t="s">
        <v>8</v>
      </c>
      <c r="B864" t="s">
        <v>154</v>
      </c>
      <c r="C864" t="s">
        <v>225</v>
      </c>
      <c r="G864" t="s">
        <v>9</v>
      </c>
      <c r="H864" t="s">
        <v>275</v>
      </c>
      <c r="J864" t="s">
        <v>358</v>
      </c>
      <c r="M864" t="s">
        <v>435</v>
      </c>
      <c r="N864" t="s">
        <v>513</v>
      </c>
      <c r="R864">
        <v>0.25</v>
      </c>
      <c r="S864">
        <v>0.01</v>
      </c>
      <c r="T864">
        <v>1.86</v>
      </c>
      <c r="W864" t="s">
        <v>703</v>
      </c>
      <c r="X864" t="s">
        <v>843</v>
      </c>
      <c r="Y864">
        <v>2002</v>
      </c>
      <c r="Z864" t="s">
        <v>2426</v>
      </c>
      <c r="AA864" t="s">
        <v>986</v>
      </c>
      <c r="AB864" t="str">
        <f>IF(ISBLANK(Table1[[#This Row],[ref]]),NA(),_xlfn.XLOOKUP(Table1[[#This Row],[ref]],Crossref!U:U,Crossref!E:E,_xlfn.XLOOKUP(Table1[[#This Row],[ref_short]],Crossref!AO:AO,Crossref!E:E)))</f>
        <v>10.1017/s0950268801006707</v>
      </c>
      <c r="AC864" t="str">
        <f>IF(ISBLANK(Table1[[#This Row],[ref_short]]),NA(),_xlfn.XLOOKUP(Table1[[#This Row],[new_ref]],Crossref!E:E,Crossref!AO:AO,Table1[[#This Row],[ref_short]]))</f>
        <v>VELTHUIS et al., 2002</v>
      </c>
      <c r="AD864" t="b">
        <f>NOT(IFERROR(Table1[[#This Row],[ref_short]]=Table1[[#This Row],[new_ref_short]],FALSE))</f>
        <v>0</v>
      </c>
    </row>
    <row r="865" spans="1:30" x14ac:dyDescent="0.3">
      <c r="A865" t="s">
        <v>8</v>
      </c>
      <c r="B865" t="s">
        <v>154</v>
      </c>
      <c r="C865" t="s">
        <v>225</v>
      </c>
      <c r="G865" t="s">
        <v>9</v>
      </c>
      <c r="H865" t="s">
        <v>275</v>
      </c>
      <c r="J865" t="s">
        <v>358</v>
      </c>
      <c r="M865" t="s">
        <v>435</v>
      </c>
      <c r="N865" t="s">
        <v>513</v>
      </c>
      <c r="R865">
        <v>2.0099999999999998</v>
      </c>
      <c r="S865">
        <v>0.05</v>
      </c>
      <c r="T865">
        <v>11.4</v>
      </c>
      <c r="W865" t="s">
        <v>703</v>
      </c>
      <c r="X865" t="s">
        <v>843</v>
      </c>
      <c r="Y865">
        <v>2002</v>
      </c>
      <c r="Z865" t="s">
        <v>2426</v>
      </c>
      <c r="AA865" t="s">
        <v>986</v>
      </c>
      <c r="AB865" t="str">
        <f>IF(ISBLANK(Table1[[#This Row],[ref]]),NA(),_xlfn.XLOOKUP(Table1[[#This Row],[ref]],Crossref!U:U,Crossref!E:E,_xlfn.XLOOKUP(Table1[[#This Row],[ref_short]],Crossref!AO:AO,Crossref!E:E)))</f>
        <v>10.1017/s0950268801006707</v>
      </c>
      <c r="AC865" t="str">
        <f>IF(ISBLANK(Table1[[#This Row],[ref_short]]),NA(),_xlfn.XLOOKUP(Table1[[#This Row],[new_ref]],Crossref!E:E,Crossref!AO:AO,Table1[[#This Row],[ref_short]]))</f>
        <v>VELTHUIS et al., 2002</v>
      </c>
      <c r="AD865" t="b">
        <f>NOT(IFERROR(Table1[[#This Row],[ref_short]]=Table1[[#This Row],[new_ref_short]],FALSE))</f>
        <v>0</v>
      </c>
    </row>
    <row r="866" spans="1:30" x14ac:dyDescent="0.3">
      <c r="A866" t="s">
        <v>8</v>
      </c>
      <c r="B866" t="s">
        <v>154</v>
      </c>
      <c r="C866" t="s">
        <v>226</v>
      </c>
      <c r="G866" t="s">
        <v>9</v>
      </c>
      <c r="H866" t="s">
        <v>275</v>
      </c>
      <c r="J866" t="s">
        <v>358</v>
      </c>
      <c r="M866" t="s">
        <v>435</v>
      </c>
      <c r="N866" t="s">
        <v>513</v>
      </c>
      <c r="R866">
        <v>4</v>
      </c>
      <c r="S866">
        <v>0.85</v>
      </c>
      <c r="T866">
        <v>24.72</v>
      </c>
      <c r="W866" t="s">
        <v>703</v>
      </c>
      <c r="X866" t="s">
        <v>843</v>
      </c>
      <c r="Y866">
        <v>2002</v>
      </c>
      <c r="Z866" t="s">
        <v>2426</v>
      </c>
      <c r="AA866" t="s">
        <v>986</v>
      </c>
      <c r="AB866" t="str">
        <f>IF(ISBLANK(Table1[[#This Row],[ref]]),NA(),_xlfn.XLOOKUP(Table1[[#This Row],[ref]],Crossref!U:U,Crossref!E:E,_xlfn.XLOOKUP(Table1[[#This Row],[ref_short]],Crossref!AO:AO,Crossref!E:E)))</f>
        <v>10.1017/s0950268801006707</v>
      </c>
      <c r="AC866" t="str">
        <f>IF(ISBLANK(Table1[[#This Row],[ref_short]]),NA(),_xlfn.XLOOKUP(Table1[[#This Row],[new_ref]],Crossref!E:E,Crossref!AO:AO,Table1[[#This Row],[ref_short]]))</f>
        <v>VELTHUIS et al., 2002</v>
      </c>
      <c r="AD866" t="b">
        <f>NOT(IFERROR(Table1[[#This Row],[ref_short]]=Table1[[#This Row],[new_ref_short]],FALSE))</f>
        <v>0</v>
      </c>
    </row>
    <row r="867" spans="1:30" x14ac:dyDescent="0.3">
      <c r="A867" t="s">
        <v>8</v>
      </c>
      <c r="B867" t="s">
        <v>154</v>
      </c>
      <c r="C867" t="s">
        <v>226</v>
      </c>
      <c r="G867" t="s">
        <v>9</v>
      </c>
      <c r="H867" t="s">
        <v>275</v>
      </c>
      <c r="J867" t="s">
        <v>358</v>
      </c>
      <c r="M867" t="s">
        <v>435</v>
      </c>
      <c r="N867" t="s">
        <v>513</v>
      </c>
      <c r="R867">
        <v>12.95</v>
      </c>
      <c r="S867">
        <v>4.04</v>
      </c>
      <c r="T867">
        <v>36.130000000000003</v>
      </c>
      <c r="W867" t="s">
        <v>703</v>
      </c>
      <c r="X867" t="s">
        <v>843</v>
      </c>
      <c r="Y867">
        <v>2002</v>
      </c>
      <c r="Z867" t="s">
        <v>2426</v>
      </c>
      <c r="AA867" t="s">
        <v>986</v>
      </c>
      <c r="AB867" t="str">
        <f>IF(ISBLANK(Table1[[#This Row],[ref]]),NA(),_xlfn.XLOOKUP(Table1[[#This Row],[ref]],Crossref!U:U,Crossref!E:E,_xlfn.XLOOKUP(Table1[[#This Row],[ref_short]],Crossref!AO:AO,Crossref!E:E)))</f>
        <v>10.1017/s0950268801006707</v>
      </c>
      <c r="AC867" t="str">
        <f>IF(ISBLANK(Table1[[#This Row],[ref_short]]),NA(),_xlfn.XLOOKUP(Table1[[#This Row],[new_ref]],Crossref!E:E,Crossref!AO:AO,Table1[[#This Row],[ref_short]]))</f>
        <v>VELTHUIS et al., 2002</v>
      </c>
      <c r="AD867" t="b">
        <f>NOT(IFERROR(Table1[[#This Row],[ref_short]]=Table1[[#This Row],[new_ref_short]],FALSE))</f>
        <v>0</v>
      </c>
    </row>
    <row r="868" spans="1:30" x14ac:dyDescent="0.3">
      <c r="A868" t="s">
        <v>8</v>
      </c>
      <c r="B868" t="s">
        <v>154</v>
      </c>
      <c r="C868" t="s">
        <v>227</v>
      </c>
      <c r="G868" t="s">
        <v>9</v>
      </c>
      <c r="H868" t="s">
        <v>275</v>
      </c>
      <c r="J868" t="s">
        <v>358</v>
      </c>
      <c r="M868" t="s">
        <v>435</v>
      </c>
      <c r="N868" t="s">
        <v>513</v>
      </c>
      <c r="R868" t="e">
        <v>#DIV/0!</v>
      </c>
      <c r="S868">
        <v>3.95</v>
      </c>
      <c r="T868" t="e">
        <v>#DIV/0!</v>
      </c>
      <c r="W868" t="s">
        <v>704</v>
      </c>
      <c r="X868" t="s">
        <v>843</v>
      </c>
      <c r="Y868">
        <v>2002</v>
      </c>
      <c r="Z868" t="s">
        <v>2426</v>
      </c>
      <c r="AA868" t="s">
        <v>986</v>
      </c>
      <c r="AB868" t="str">
        <f>IF(ISBLANK(Table1[[#This Row],[ref]]),NA(),_xlfn.XLOOKUP(Table1[[#This Row],[ref]],Crossref!U:U,Crossref!E:E,_xlfn.XLOOKUP(Table1[[#This Row],[ref_short]],Crossref!AO:AO,Crossref!E:E)))</f>
        <v>10.1017/s0950268801006707</v>
      </c>
      <c r="AC868" t="str">
        <f>IF(ISBLANK(Table1[[#This Row],[ref_short]]),NA(),_xlfn.XLOOKUP(Table1[[#This Row],[new_ref]],Crossref!E:E,Crossref!AO:AO,Table1[[#This Row],[ref_short]]))</f>
        <v>VELTHUIS et al., 2002</v>
      </c>
      <c r="AD868" t="b">
        <f>NOT(IFERROR(Table1[[#This Row],[ref_short]]=Table1[[#This Row],[new_ref_short]],FALSE))</f>
        <v>0</v>
      </c>
    </row>
    <row r="869" spans="1:30" x14ac:dyDescent="0.3">
      <c r="A869" t="s">
        <v>8</v>
      </c>
      <c r="B869" t="s">
        <v>154</v>
      </c>
      <c r="C869" t="s">
        <v>227</v>
      </c>
      <c r="D869" t="s">
        <v>241</v>
      </c>
      <c r="G869" t="s">
        <v>9</v>
      </c>
      <c r="H869" t="s">
        <v>275</v>
      </c>
      <c r="J869" t="s">
        <v>358</v>
      </c>
      <c r="R869" t="e">
        <v>#DIV/0!</v>
      </c>
      <c r="S869">
        <v>10.49</v>
      </c>
      <c r="T869" t="e">
        <v>#DIV/0!</v>
      </c>
      <c r="W869" t="s">
        <v>705</v>
      </c>
      <c r="X869" t="s">
        <v>843</v>
      </c>
      <c r="Y869">
        <v>2002</v>
      </c>
      <c r="Z869" t="s">
        <v>2426</v>
      </c>
      <c r="AA869" t="s">
        <v>986</v>
      </c>
      <c r="AB869" t="str">
        <f>IF(ISBLANK(Table1[[#This Row],[ref]]),NA(),_xlfn.XLOOKUP(Table1[[#This Row],[ref]],Crossref!U:U,Crossref!E:E,_xlfn.XLOOKUP(Table1[[#This Row],[ref_short]],Crossref!AO:AO,Crossref!E:E)))</f>
        <v>10.1017/s0950268801006707</v>
      </c>
      <c r="AC869" t="str">
        <f>IF(ISBLANK(Table1[[#This Row],[ref_short]]),NA(),_xlfn.XLOOKUP(Table1[[#This Row],[new_ref]],Crossref!E:E,Crossref!AO:AO,Table1[[#This Row],[ref_short]]))</f>
        <v>VELTHUIS et al., 2002</v>
      </c>
      <c r="AD869" t="b">
        <f>NOT(IFERROR(Table1[[#This Row],[ref_short]]=Table1[[#This Row],[new_ref_short]],FALSE))</f>
        <v>0</v>
      </c>
    </row>
    <row r="870" spans="1:30" x14ac:dyDescent="0.3">
      <c r="A870" t="s">
        <v>7</v>
      </c>
      <c r="B870" t="s">
        <v>155</v>
      </c>
      <c r="D870" t="s">
        <v>248</v>
      </c>
      <c r="G870" t="s">
        <v>9</v>
      </c>
      <c r="H870" t="s">
        <v>275</v>
      </c>
      <c r="J870" t="s">
        <v>358</v>
      </c>
      <c r="K870" t="s">
        <v>395</v>
      </c>
      <c r="M870" t="s">
        <v>395</v>
      </c>
      <c r="O870" t="s">
        <v>610</v>
      </c>
      <c r="R870">
        <v>0.03</v>
      </c>
      <c r="W870" t="s">
        <v>706</v>
      </c>
      <c r="X870" t="s">
        <v>844</v>
      </c>
      <c r="Y870">
        <v>2022</v>
      </c>
      <c r="Z870" t="s">
        <v>956</v>
      </c>
      <c r="AA870" t="s">
        <v>986</v>
      </c>
      <c r="AB870" t="str">
        <f>IF(ISBLANK(Table1[[#This Row],[ref]]),NA(),_xlfn.XLOOKUP(Table1[[#This Row],[ref]],Crossref!U:U,Crossref!E:E,_xlfn.XLOOKUP(Table1[[#This Row],[ref_short]],Crossref!AO:AO,Crossref!E:E)))</f>
        <v>10.1111/tbed.14007</v>
      </c>
      <c r="AC870" t="str">
        <f>IF(ISBLANK(Table1[[#This Row],[ref_short]]),NA(),_xlfn.XLOOKUP(Table1[[#This Row],[new_ref]],Crossref!E:E,Crossref!AO:AO,Table1[[#This Row],[ref_short]]))</f>
        <v>Galvis et al., 2021</v>
      </c>
      <c r="AD870" t="b">
        <f>NOT(IFERROR(Table1[[#This Row],[ref_short]]=Table1[[#This Row],[new_ref_short]],FALSE))</f>
        <v>1</v>
      </c>
    </row>
    <row r="871" spans="1:30" x14ac:dyDescent="0.3">
      <c r="A871" t="s">
        <v>7</v>
      </c>
      <c r="D871" t="s">
        <v>248</v>
      </c>
      <c r="G871" t="s">
        <v>9</v>
      </c>
      <c r="H871" t="s">
        <v>275</v>
      </c>
      <c r="J871" t="s">
        <v>358</v>
      </c>
      <c r="K871" t="s">
        <v>395</v>
      </c>
      <c r="M871" t="s">
        <v>395</v>
      </c>
      <c r="O871" t="s">
        <v>610</v>
      </c>
      <c r="R871">
        <v>1.9E-2</v>
      </c>
      <c r="W871" t="s">
        <v>706</v>
      </c>
      <c r="X871" t="s">
        <v>844</v>
      </c>
      <c r="Y871">
        <v>2022</v>
      </c>
      <c r="Z871" t="s">
        <v>956</v>
      </c>
      <c r="AA871" t="s">
        <v>986</v>
      </c>
      <c r="AB871" t="str">
        <f>IF(ISBLANK(Table1[[#This Row],[ref]]),NA(),_xlfn.XLOOKUP(Table1[[#This Row],[ref]],Crossref!U:U,Crossref!E:E,_xlfn.XLOOKUP(Table1[[#This Row],[ref_short]],Crossref!AO:AO,Crossref!E:E)))</f>
        <v>10.1111/tbed.14007</v>
      </c>
      <c r="AC871" t="str">
        <f>IF(ISBLANK(Table1[[#This Row],[ref_short]]),NA(),_xlfn.XLOOKUP(Table1[[#This Row],[new_ref]],Crossref!E:E,Crossref!AO:AO,Table1[[#This Row],[ref_short]]))</f>
        <v>Galvis et al., 2021</v>
      </c>
      <c r="AD871" t="b">
        <f>NOT(IFERROR(Table1[[#This Row],[ref_short]]=Table1[[#This Row],[new_ref_short]],FALSE))</f>
        <v>1</v>
      </c>
    </row>
    <row r="872" spans="1:30" x14ac:dyDescent="0.3">
      <c r="A872" t="s">
        <v>9</v>
      </c>
      <c r="B872" t="s">
        <v>156</v>
      </c>
      <c r="C872" t="s">
        <v>228</v>
      </c>
      <c r="D872" t="s">
        <v>2681</v>
      </c>
      <c r="G872" t="s">
        <v>253</v>
      </c>
      <c r="H872" t="s">
        <v>275</v>
      </c>
      <c r="I872" t="s">
        <v>341</v>
      </c>
      <c r="J872" t="s">
        <v>358</v>
      </c>
      <c r="M872" t="s">
        <v>436</v>
      </c>
      <c r="R872">
        <v>0.43</v>
      </c>
      <c r="W872" t="s">
        <v>707</v>
      </c>
      <c r="X872" t="s">
        <v>845</v>
      </c>
      <c r="Y872">
        <v>2020</v>
      </c>
      <c r="Z872" t="s">
        <v>957</v>
      </c>
      <c r="AA872" t="s">
        <v>986</v>
      </c>
      <c r="AB872" t="str">
        <f>IF(ISBLANK(Table1[[#This Row],[ref]]),NA(),_xlfn.XLOOKUP(Table1[[#This Row],[ref]],Crossref!U:U,Crossref!E:E,_xlfn.XLOOKUP(Table1[[#This Row],[ref_short]],Crossref!AO:AO,Crossref!E:E)))</f>
        <v>10.1016/j.prevetmed.2020.104977</v>
      </c>
      <c r="AC872" t="str">
        <f>IF(ISBLANK(Table1[[#This Row],[ref_short]]),NA(),_xlfn.XLOOKUP(Table1[[#This Row],[new_ref]],Crossref!E:E,Crossref!AO:AO,Table1[[#This Row],[ref_short]]))</f>
        <v>VanderWaal et al., 2020</v>
      </c>
      <c r="AD872" t="b">
        <f>NOT(IFERROR(Table1[[#This Row],[ref_short]]=Table1[[#This Row],[new_ref_short]],FALSE))</f>
        <v>0</v>
      </c>
    </row>
    <row r="873" spans="1:30" x14ac:dyDescent="0.3">
      <c r="A873" t="s">
        <v>9</v>
      </c>
      <c r="B873" t="s">
        <v>156</v>
      </c>
      <c r="C873" t="s">
        <v>228</v>
      </c>
      <c r="D873" t="s">
        <v>2681</v>
      </c>
      <c r="G873" t="s">
        <v>253</v>
      </c>
      <c r="H873" t="s">
        <v>275</v>
      </c>
      <c r="I873" t="s">
        <v>341</v>
      </c>
      <c r="J873" t="s">
        <v>358</v>
      </c>
      <c r="M873" t="s">
        <v>436</v>
      </c>
      <c r="R873">
        <v>9.43</v>
      </c>
      <c r="W873" t="s">
        <v>707</v>
      </c>
      <c r="X873" t="s">
        <v>845</v>
      </c>
      <c r="Y873">
        <v>2020</v>
      </c>
      <c r="Z873" t="s">
        <v>957</v>
      </c>
      <c r="AA873" t="s">
        <v>986</v>
      </c>
      <c r="AB873" t="str">
        <f>IF(ISBLANK(Table1[[#This Row],[ref]]),NA(),_xlfn.XLOOKUP(Table1[[#This Row],[ref]],Crossref!U:U,Crossref!E:E,_xlfn.XLOOKUP(Table1[[#This Row],[ref_short]],Crossref!AO:AO,Crossref!E:E)))</f>
        <v>10.1016/j.prevetmed.2020.104977</v>
      </c>
      <c r="AC873" t="str">
        <f>IF(ISBLANK(Table1[[#This Row],[ref_short]]),NA(),_xlfn.XLOOKUP(Table1[[#This Row],[new_ref]],Crossref!E:E,Crossref!AO:AO,Table1[[#This Row],[ref_short]]))</f>
        <v>VanderWaal et al., 2020</v>
      </c>
      <c r="AD873" t="b">
        <f>NOT(IFERROR(Table1[[#This Row],[ref_short]]=Table1[[#This Row],[new_ref_short]],FALSE))</f>
        <v>0</v>
      </c>
    </row>
    <row r="874" spans="1:30" x14ac:dyDescent="0.3">
      <c r="A874" t="s">
        <v>10</v>
      </c>
      <c r="G874" t="s">
        <v>253</v>
      </c>
      <c r="H874" t="s">
        <v>275</v>
      </c>
      <c r="J874" t="s">
        <v>358</v>
      </c>
      <c r="R874">
        <v>1</v>
      </c>
      <c r="W874" t="s">
        <v>708</v>
      </c>
      <c r="X874" t="s">
        <v>846</v>
      </c>
      <c r="Y874">
        <v>2015</v>
      </c>
      <c r="Z874" t="s">
        <v>958</v>
      </c>
      <c r="AA874" t="s">
        <v>986</v>
      </c>
      <c r="AB874" t="str">
        <f>IF(ISBLANK(Table1[[#This Row],[ref]]),NA(),_xlfn.XLOOKUP(Table1[[#This Row],[ref]],Crossref!U:U,Crossref!E:E,_xlfn.XLOOKUP(Table1[[#This Row],[ref_short]],Crossref!AO:AO,Crossref!E:E)))</f>
        <v>10.1016/j.prevetmed.2015.01.006</v>
      </c>
      <c r="AC874" t="str">
        <f>IF(ISBLANK(Table1[[#This Row],[ref_short]]),NA(),_xlfn.XLOOKUP(Table1[[#This Row],[new_ref]],Crossref!E:E,Crossref!AO:AO,Table1[[#This Row],[ref_short]]))</f>
        <v>Thakur et al., 2015</v>
      </c>
      <c r="AD874" t="b">
        <f>NOT(IFERROR(Table1[[#This Row],[ref_short]]=Table1[[#This Row],[new_ref_short]],FALSE))</f>
        <v>0</v>
      </c>
    </row>
    <row r="875" spans="1:30" x14ac:dyDescent="0.3">
      <c r="A875" t="s">
        <v>11</v>
      </c>
      <c r="G875" t="s">
        <v>253</v>
      </c>
      <c r="H875" t="s">
        <v>275</v>
      </c>
      <c r="J875" t="s">
        <v>358</v>
      </c>
      <c r="R875">
        <v>0.1</v>
      </c>
      <c r="W875" t="s">
        <v>709</v>
      </c>
      <c r="X875" t="s">
        <v>846</v>
      </c>
      <c r="Y875">
        <v>2015</v>
      </c>
      <c r="Z875" t="s">
        <v>958</v>
      </c>
      <c r="AA875" t="s">
        <v>986</v>
      </c>
      <c r="AB875" t="str">
        <f>IF(ISBLANK(Table1[[#This Row],[ref]]),NA(),_xlfn.XLOOKUP(Table1[[#This Row],[ref]],Crossref!U:U,Crossref!E:E,_xlfn.XLOOKUP(Table1[[#This Row],[ref_short]],Crossref!AO:AO,Crossref!E:E)))</f>
        <v>10.1016/j.prevetmed.2015.01.006</v>
      </c>
      <c r="AC875" t="str">
        <f>IF(ISBLANK(Table1[[#This Row],[ref_short]]),NA(),_xlfn.XLOOKUP(Table1[[#This Row],[new_ref]],Crossref!E:E,Crossref!AO:AO,Table1[[#This Row],[ref_short]]))</f>
        <v>Thakur et al., 2015</v>
      </c>
      <c r="AD875" t="b">
        <f>NOT(IFERROR(Table1[[#This Row],[ref_short]]=Table1[[#This Row],[new_ref_short]],FALSE))</f>
        <v>0</v>
      </c>
    </row>
    <row r="876" spans="1:30" x14ac:dyDescent="0.3">
      <c r="A876" t="s">
        <v>9</v>
      </c>
      <c r="B876" t="s">
        <v>157</v>
      </c>
      <c r="C876" t="s">
        <v>229</v>
      </c>
      <c r="G876" t="s">
        <v>256</v>
      </c>
      <c r="H876" t="s">
        <v>275</v>
      </c>
      <c r="I876" t="s">
        <v>342</v>
      </c>
      <c r="J876" t="s">
        <v>358</v>
      </c>
      <c r="M876" t="s">
        <v>437</v>
      </c>
      <c r="R876">
        <v>1.7</v>
      </c>
      <c r="W876" t="s">
        <v>710</v>
      </c>
      <c r="X876" t="s">
        <v>847</v>
      </c>
      <c r="Y876">
        <v>2004</v>
      </c>
      <c r="Z876" t="s">
        <v>959</v>
      </c>
      <c r="AA876" t="s">
        <v>986</v>
      </c>
      <c r="AB876" t="str">
        <f>IF(ISBLANK(Table1[[#This Row],[ref]]),NA(),_xlfn.XLOOKUP(Table1[[#This Row],[ref]],Crossref!U:U,Crossref!E:E,_xlfn.XLOOKUP(Table1[[#This Row],[ref_short]],Crossref!AO:AO,Crossref!E:E)))</f>
        <v>10.2460/ajvr.2004.65.1284</v>
      </c>
      <c r="AC876" t="str">
        <f>IF(ISBLANK(Table1[[#This Row],[ref_short]]),NA(),_xlfn.XLOOKUP(Table1[[#This Row],[new_ref]],Crossref!E:E,Crossref!AO:AO,Table1[[#This Row],[ref_short]]))</f>
        <v>Schurrer et al., 2004</v>
      </c>
      <c r="AD876" t="b">
        <f>NOT(IFERROR(Table1[[#This Row],[ref_short]]=Table1[[#This Row],[new_ref_short]],FALSE))</f>
        <v>0</v>
      </c>
    </row>
    <row r="877" spans="1:30" x14ac:dyDescent="0.3">
      <c r="A877" t="s">
        <v>9</v>
      </c>
      <c r="B877" t="s">
        <v>158</v>
      </c>
      <c r="C877" t="s">
        <v>230</v>
      </c>
      <c r="G877" t="s">
        <v>254</v>
      </c>
      <c r="H877" t="s">
        <v>275</v>
      </c>
      <c r="J877" t="s">
        <v>358</v>
      </c>
      <c r="R877">
        <v>2</v>
      </c>
      <c r="W877" t="s">
        <v>711</v>
      </c>
      <c r="X877" t="s">
        <v>848</v>
      </c>
      <c r="Y877">
        <v>2016</v>
      </c>
      <c r="Z877" t="s">
        <v>960</v>
      </c>
      <c r="AA877" t="s">
        <v>986</v>
      </c>
      <c r="AB877" t="str">
        <f>IF(ISBLANK(Table1[[#This Row],[ref]]),NA(),_xlfn.XLOOKUP(Table1[[#This Row],[ref]],Crossref!U:U,Crossref!E:E,_xlfn.XLOOKUP(Table1[[#This Row],[ref_short]],Crossref!AO:AO,Crossref!E:E)))</f>
        <v>10.1186/s13567-016-0391-4</v>
      </c>
      <c r="AC877" t="str">
        <f>IF(ISBLANK(Table1[[#This Row],[ref_short]]),NA(),_xlfn.XLOOKUP(Table1[[#This Row],[new_ref]],Crossref!E:E,Crossref!AO:AO,Table1[[#This Row],[ref_short]]))</f>
        <v>Pileri et al., 2016</v>
      </c>
      <c r="AD877" t="b">
        <f>NOT(IFERROR(Table1[[#This Row],[ref_short]]=Table1[[#This Row],[new_ref_short]],FALSE))</f>
        <v>1</v>
      </c>
    </row>
    <row r="878" spans="1:30" x14ac:dyDescent="0.3">
      <c r="A878" t="s">
        <v>9</v>
      </c>
      <c r="B878" t="s">
        <v>159</v>
      </c>
      <c r="C878" t="s">
        <v>230</v>
      </c>
      <c r="G878" t="s">
        <v>254</v>
      </c>
      <c r="H878" t="s">
        <v>275</v>
      </c>
      <c r="J878" t="s">
        <v>358</v>
      </c>
      <c r="R878">
        <v>50</v>
      </c>
      <c r="W878" t="s">
        <v>711</v>
      </c>
      <c r="X878" t="s">
        <v>848</v>
      </c>
      <c r="Y878">
        <v>2016</v>
      </c>
      <c r="Z878" t="s">
        <v>960</v>
      </c>
      <c r="AA878" t="s">
        <v>986</v>
      </c>
      <c r="AB878" t="str">
        <f>IF(ISBLANK(Table1[[#This Row],[ref]]),NA(),_xlfn.XLOOKUP(Table1[[#This Row],[ref]],Crossref!U:U,Crossref!E:E,_xlfn.XLOOKUP(Table1[[#This Row],[ref_short]],Crossref!AO:AO,Crossref!E:E)))</f>
        <v>10.1186/s13567-016-0391-4</v>
      </c>
      <c r="AC878" t="str">
        <f>IF(ISBLANK(Table1[[#This Row],[ref_short]]),NA(),_xlfn.XLOOKUP(Table1[[#This Row],[new_ref]],Crossref!E:E,Crossref!AO:AO,Table1[[#This Row],[ref_short]]))</f>
        <v>Pileri et al., 2016</v>
      </c>
      <c r="AD878" t="b">
        <f>NOT(IFERROR(Table1[[#This Row],[ref_short]]=Table1[[#This Row],[new_ref_short]],FALSE))</f>
        <v>1</v>
      </c>
    </row>
    <row r="879" spans="1:30" x14ac:dyDescent="0.3">
      <c r="A879" t="s">
        <v>9</v>
      </c>
      <c r="B879" t="s">
        <v>160</v>
      </c>
      <c r="C879" t="s">
        <v>192</v>
      </c>
      <c r="G879" t="s">
        <v>254</v>
      </c>
      <c r="H879" t="s">
        <v>275</v>
      </c>
      <c r="J879" t="s">
        <v>358</v>
      </c>
      <c r="R879">
        <v>158.48931924611199</v>
      </c>
      <c r="W879" t="s">
        <v>711</v>
      </c>
      <c r="X879" t="s">
        <v>848</v>
      </c>
      <c r="Y879">
        <v>2016</v>
      </c>
      <c r="Z879" t="s">
        <v>960</v>
      </c>
      <c r="AA879" t="s">
        <v>986</v>
      </c>
      <c r="AB879" t="str">
        <f>IF(ISBLANK(Table1[[#This Row],[ref]]),NA(),_xlfn.XLOOKUP(Table1[[#This Row],[ref]],Crossref!U:U,Crossref!E:E,_xlfn.XLOOKUP(Table1[[#This Row],[ref_short]],Crossref!AO:AO,Crossref!E:E)))</f>
        <v>10.1186/s13567-016-0391-4</v>
      </c>
      <c r="AC879" t="str">
        <f>IF(ISBLANK(Table1[[#This Row],[ref_short]]),NA(),_xlfn.XLOOKUP(Table1[[#This Row],[new_ref]],Crossref!E:E,Crossref!AO:AO,Table1[[#This Row],[ref_short]]))</f>
        <v>Pileri et al., 2016</v>
      </c>
      <c r="AD879" t="b">
        <f>NOT(IFERROR(Table1[[#This Row],[ref_short]]=Table1[[#This Row],[new_ref_short]],FALSE))</f>
        <v>1</v>
      </c>
    </row>
    <row r="880" spans="1:30" x14ac:dyDescent="0.3">
      <c r="A880" t="s">
        <v>12</v>
      </c>
      <c r="G880" t="s">
        <v>254</v>
      </c>
      <c r="H880" t="s">
        <v>275</v>
      </c>
      <c r="I880" t="s">
        <v>343</v>
      </c>
      <c r="J880" t="s">
        <v>358</v>
      </c>
      <c r="N880" t="s">
        <v>123</v>
      </c>
      <c r="R880">
        <v>5.42</v>
      </c>
      <c r="S880">
        <v>2.94</v>
      </c>
      <c r="T880">
        <v>9.0399999999999991</v>
      </c>
      <c r="W880" t="s">
        <v>711</v>
      </c>
      <c r="X880" t="s">
        <v>848</v>
      </c>
      <c r="Y880">
        <v>2016</v>
      </c>
      <c r="Z880" t="s">
        <v>960</v>
      </c>
      <c r="AA880" t="s">
        <v>986</v>
      </c>
      <c r="AB880" t="str">
        <f>IF(ISBLANK(Table1[[#This Row],[ref]]),NA(),_xlfn.XLOOKUP(Table1[[#This Row],[ref]],Crossref!U:U,Crossref!E:E,_xlfn.XLOOKUP(Table1[[#This Row],[ref_short]],Crossref!AO:AO,Crossref!E:E)))</f>
        <v>10.1186/s13567-016-0391-4</v>
      </c>
      <c r="AC880" t="str">
        <f>IF(ISBLANK(Table1[[#This Row],[ref_short]]),NA(),_xlfn.XLOOKUP(Table1[[#This Row],[new_ref]],Crossref!E:E,Crossref!AO:AO,Table1[[#This Row],[ref_short]]))</f>
        <v>Pileri et al., 2016</v>
      </c>
      <c r="AD880" t="b">
        <f>NOT(IFERROR(Table1[[#This Row],[ref_short]]=Table1[[#This Row],[new_ref_short]],FALSE))</f>
        <v>1</v>
      </c>
    </row>
    <row r="881" spans="1:30" x14ac:dyDescent="0.3">
      <c r="A881" t="s">
        <v>12</v>
      </c>
      <c r="G881" t="s">
        <v>254</v>
      </c>
      <c r="H881" t="s">
        <v>275</v>
      </c>
      <c r="I881" t="s">
        <v>343</v>
      </c>
      <c r="J881" t="s">
        <v>358</v>
      </c>
      <c r="N881" t="s">
        <v>107</v>
      </c>
      <c r="R881">
        <v>0.3</v>
      </c>
      <c r="S881">
        <v>0.05</v>
      </c>
      <c r="T881">
        <v>0.96</v>
      </c>
      <c r="W881" t="s">
        <v>711</v>
      </c>
      <c r="X881" t="s">
        <v>848</v>
      </c>
      <c r="Y881">
        <v>2016</v>
      </c>
      <c r="Z881" t="s">
        <v>960</v>
      </c>
      <c r="AA881" t="s">
        <v>986</v>
      </c>
      <c r="AB881" t="str">
        <f>IF(ISBLANK(Table1[[#This Row],[ref]]),NA(),_xlfn.XLOOKUP(Table1[[#This Row],[ref]],Crossref!U:U,Crossref!E:E,_xlfn.XLOOKUP(Table1[[#This Row],[ref_short]],Crossref!AO:AO,Crossref!E:E)))</f>
        <v>10.1186/s13567-016-0391-4</v>
      </c>
      <c r="AC881" t="str">
        <f>IF(ISBLANK(Table1[[#This Row],[ref_short]]),NA(),_xlfn.XLOOKUP(Table1[[#This Row],[new_ref]],Crossref!E:E,Crossref!AO:AO,Table1[[#This Row],[ref_short]]))</f>
        <v>Pileri et al., 2016</v>
      </c>
      <c r="AD881" t="b">
        <f>NOT(IFERROR(Table1[[#This Row],[ref_short]]=Table1[[#This Row],[new_ref_short]],FALSE))</f>
        <v>1</v>
      </c>
    </row>
    <row r="882" spans="1:30" x14ac:dyDescent="0.3">
      <c r="A882" t="s">
        <v>12</v>
      </c>
      <c r="G882" t="s">
        <v>254</v>
      </c>
      <c r="H882" t="s">
        <v>275</v>
      </c>
      <c r="I882" t="s">
        <v>344</v>
      </c>
      <c r="J882" t="s">
        <v>358</v>
      </c>
      <c r="N882" t="s">
        <v>107</v>
      </c>
      <c r="R882">
        <v>0.59</v>
      </c>
      <c r="S882">
        <v>0.13</v>
      </c>
      <c r="T882">
        <v>3.21</v>
      </c>
      <c r="W882" t="s">
        <v>711</v>
      </c>
      <c r="X882" t="s">
        <v>848</v>
      </c>
      <c r="Y882">
        <v>2016</v>
      </c>
      <c r="Z882" t="s">
        <v>960</v>
      </c>
      <c r="AA882" t="s">
        <v>986</v>
      </c>
      <c r="AB882" t="str">
        <f>IF(ISBLANK(Table1[[#This Row],[ref]]),NA(),_xlfn.XLOOKUP(Table1[[#This Row],[ref]],Crossref!U:U,Crossref!E:E,_xlfn.XLOOKUP(Table1[[#This Row],[ref_short]],Crossref!AO:AO,Crossref!E:E)))</f>
        <v>10.1186/s13567-016-0391-4</v>
      </c>
      <c r="AC882" t="str">
        <f>IF(ISBLANK(Table1[[#This Row],[ref_short]]),NA(),_xlfn.XLOOKUP(Table1[[#This Row],[new_ref]],Crossref!E:E,Crossref!AO:AO,Table1[[#This Row],[ref_short]]))</f>
        <v>Pileri et al., 2016</v>
      </c>
      <c r="AD882" t="b">
        <f>NOT(IFERROR(Table1[[#This Row],[ref_short]]=Table1[[#This Row],[new_ref_short]],FALSE))</f>
        <v>1</v>
      </c>
    </row>
    <row r="883" spans="1:30" x14ac:dyDescent="0.3">
      <c r="A883" t="s">
        <v>12</v>
      </c>
      <c r="G883" t="s">
        <v>254</v>
      </c>
      <c r="H883" t="s">
        <v>275</v>
      </c>
      <c r="I883" t="s">
        <v>344</v>
      </c>
      <c r="J883" t="s">
        <v>358</v>
      </c>
      <c r="N883" t="s">
        <v>123</v>
      </c>
      <c r="R883">
        <v>0.26</v>
      </c>
      <c r="S883">
        <v>0.01</v>
      </c>
      <c r="T883">
        <v>2.2599999999999998</v>
      </c>
      <c r="W883" t="s">
        <v>711</v>
      </c>
      <c r="X883" t="s">
        <v>848</v>
      </c>
      <c r="Y883">
        <v>2016</v>
      </c>
      <c r="Z883" t="s">
        <v>960</v>
      </c>
      <c r="AA883" t="s">
        <v>986</v>
      </c>
      <c r="AB883" t="str">
        <f>IF(ISBLANK(Table1[[#This Row],[ref]]),NA(),_xlfn.XLOOKUP(Table1[[#This Row],[ref]],Crossref!U:U,Crossref!E:E,_xlfn.XLOOKUP(Table1[[#This Row],[ref_short]],Crossref!AO:AO,Crossref!E:E)))</f>
        <v>10.1186/s13567-016-0391-4</v>
      </c>
      <c r="AC883" t="str">
        <f>IF(ISBLANK(Table1[[#This Row],[ref_short]]),NA(),_xlfn.XLOOKUP(Table1[[#This Row],[new_ref]],Crossref!E:E,Crossref!AO:AO,Table1[[#This Row],[ref_short]]))</f>
        <v>Pileri et al., 2016</v>
      </c>
      <c r="AD883" t="b">
        <f>NOT(IFERROR(Table1[[#This Row],[ref_short]]=Table1[[#This Row],[new_ref_short]],FALSE))</f>
        <v>1</v>
      </c>
    </row>
    <row r="884" spans="1:30" x14ac:dyDescent="0.3">
      <c r="A884" t="s">
        <v>12</v>
      </c>
      <c r="G884" t="s">
        <v>254</v>
      </c>
      <c r="H884" t="s">
        <v>275</v>
      </c>
      <c r="J884" t="s">
        <v>358</v>
      </c>
      <c r="N884" t="s">
        <v>107</v>
      </c>
      <c r="R884">
        <v>1.5</v>
      </c>
      <c r="S884">
        <v>0.7</v>
      </c>
      <c r="T884">
        <v>44.8</v>
      </c>
      <c r="W884" t="s">
        <v>711</v>
      </c>
      <c r="X884" t="s">
        <v>848</v>
      </c>
      <c r="Y884">
        <v>2016</v>
      </c>
      <c r="Z884" t="s">
        <v>960</v>
      </c>
      <c r="AA884" t="s">
        <v>986</v>
      </c>
      <c r="AB884" t="str">
        <f>IF(ISBLANK(Table1[[#This Row],[ref]]),NA(),_xlfn.XLOOKUP(Table1[[#This Row],[ref]],Crossref!U:U,Crossref!E:E,_xlfn.XLOOKUP(Table1[[#This Row],[ref_short]],Crossref!AO:AO,Crossref!E:E)))</f>
        <v>10.1186/s13567-016-0391-4</v>
      </c>
      <c r="AC884" t="str">
        <f>IF(ISBLANK(Table1[[#This Row],[ref_short]]),NA(),_xlfn.XLOOKUP(Table1[[#This Row],[new_ref]],Crossref!E:E,Crossref!AO:AO,Table1[[#This Row],[ref_short]]))</f>
        <v>Pileri et al., 2016</v>
      </c>
      <c r="AD884" t="b">
        <f>NOT(IFERROR(Table1[[#This Row],[ref_short]]=Table1[[#This Row],[new_ref_short]],FALSE))</f>
        <v>1</v>
      </c>
    </row>
    <row r="885" spans="1:30" x14ac:dyDescent="0.3">
      <c r="A885" t="s">
        <v>12</v>
      </c>
      <c r="G885" t="s">
        <v>254</v>
      </c>
      <c r="H885" t="s">
        <v>275</v>
      </c>
      <c r="J885" t="s">
        <v>358</v>
      </c>
      <c r="R885">
        <v>5.4</v>
      </c>
      <c r="S885">
        <v>2.9</v>
      </c>
      <c r="T885">
        <v>9</v>
      </c>
      <c r="W885" t="s">
        <v>711</v>
      </c>
      <c r="X885" t="s">
        <v>848</v>
      </c>
      <c r="Y885">
        <v>2016</v>
      </c>
      <c r="Z885" t="s">
        <v>960</v>
      </c>
      <c r="AA885" t="s">
        <v>986</v>
      </c>
      <c r="AB885" t="str">
        <f>IF(ISBLANK(Table1[[#This Row],[ref]]),NA(),_xlfn.XLOOKUP(Table1[[#This Row],[ref]],Crossref!U:U,Crossref!E:E,_xlfn.XLOOKUP(Table1[[#This Row],[ref_short]],Crossref!AO:AO,Crossref!E:E)))</f>
        <v>10.1186/s13567-016-0391-4</v>
      </c>
      <c r="AC885" t="str">
        <f>IF(ISBLANK(Table1[[#This Row],[ref_short]]),NA(),_xlfn.XLOOKUP(Table1[[#This Row],[new_ref]],Crossref!E:E,Crossref!AO:AO,Table1[[#This Row],[ref_short]]))</f>
        <v>Pileri et al., 2016</v>
      </c>
      <c r="AD885" t="b">
        <f>NOT(IFERROR(Table1[[#This Row],[ref_short]]=Table1[[#This Row],[new_ref_short]],FALSE))</f>
        <v>1</v>
      </c>
    </row>
    <row r="886" spans="1:30" x14ac:dyDescent="0.3">
      <c r="A886" t="s">
        <v>12</v>
      </c>
      <c r="G886" t="s">
        <v>254</v>
      </c>
      <c r="H886" t="s">
        <v>275</v>
      </c>
      <c r="J886" t="s">
        <v>358</v>
      </c>
      <c r="R886">
        <v>2.78</v>
      </c>
      <c r="S886">
        <v>2.1</v>
      </c>
      <c r="T886">
        <v>3.4</v>
      </c>
      <c r="W886" t="s">
        <v>711</v>
      </c>
      <c r="X886" t="s">
        <v>848</v>
      </c>
      <c r="Y886">
        <v>2016</v>
      </c>
      <c r="Z886" t="s">
        <v>960</v>
      </c>
      <c r="AA886" t="s">
        <v>986</v>
      </c>
      <c r="AB886" t="str">
        <f>IF(ISBLANK(Table1[[#This Row],[ref]]),NA(),_xlfn.XLOOKUP(Table1[[#This Row],[ref]],Crossref!U:U,Crossref!E:E,_xlfn.XLOOKUP(Table1[[#This Row],[ref_short]],Crossref!AO:AO,Crossref!E:E)))</f>
        <v>10.1186/s13567-016-0391-4</v>
      </c>
      <c r="AC886" t="str">
        <f>IF(ISBLANK(Table1[[#This Row],[ref_short]]),NA(),_xlfn.XLOOKUP(Table1[[#This Row],[new_ref]],Crossref!E:E,Crossref!AO:AO,Table1[[#This Row],[ref_short]]))</f>
        <v>Pileri et al., 2016</v>
      </c>
      <c r="AD886" t="b">
        <f>NOT(IFERROR(Table1[[#This Row],[ref_short]]=Table1[[#This Row],[new_ref_short]],FALSE))</f>
        <v>1</v>
      </c>
    </row>
    <row r="887" spans="1:30" x14ac:dyDescent="0.3">
      <c r="A887" t="s">
        <v>12</v>
      </c>
      <c r="G887" t="s">
        <v>254</v>
      </c>
      <c r="H887" t="s">
        <v>275</v>
      </c>
      <c r="I887" t="s">
        <v>345</v>
      </c>
      <c r="J887" t="s">
        <v>358</v>
      </c>
      <c r="R887">
        <v>2.6</v>
      </c>
      <c r="S887">
        <v>1.8</v>
      </c>
      <c r="T887">
        <v>3.3</v>
      </c>
      <c r="W887" t="s">
        <v>711</v>
      </c>
      <c r="X887" t="s">
        <v>848</v>
      </c>
      <c r="Y887">
        <v>2016</v>
      </c>
      <c r="Z887" t="s">
        <v>960</v>
      </c>
      <c r="AA887" t="s">
        <v>986</v>
      </c>
      <c r="AB887" t="str">
        <f>IF(ISBLANK(Table1[[#This Row],[ref]]),NA(),_xlfn.XLOOKUP(Table1[[#This Row],[ref]],Crossref!U:U,Crossref!E:E,_xlfn.XLOOKUP(Table1[[#This Row],[ref_short]],Crossref!AO:AO,Crossref!E:E)))</f>
        <v>10.1186/s13567-016-0391-4</v>
      </c>
      <c r="AC887" t="str">
        <f>IF(ISBLANK(Table1[[#This Row],[ref_short]]),NA(),_xlfn.XLOOKUP(Table1[[#This Row],[new_ref]],Crossref!E:E,Crossref!AO:AO,Table1[[#This Row],[ref_short]]))</f>
        <v>Pileri et al., 2016</v>
      </c>
      <c r="AD887" t="b">
        <f>NOT(IFERROR(Table1[[#This Row],[ref_short]]=Table1[[#This Row],[new_ref_short]],FALSE))</f>
        <v>1</v>
      </c>
    </row>
    <row r="888" spans="1:30" x14ac:dyDescent="0.3">
      <c r="A888" t="s">
        <v>12</v>
      </c>
      <c r="G888" t="s">
        <v>254</v>
      </c>
      <c r="H888" t="s">
        <v>275</v>
      </c>
      <c r="J888" t="s">
        <v>358</v>
      </c>
      <c r="R888">
        <v>3</v>
      </c>
      <c r="S888">
        <v>1.6</v>
      </c>
      <c r="T888">
        <v>6</v>
      </c>
      <c r="W888" t="s">
        <v>711</v>
      </c>
      <c r="X888" t="s">
        <v>848</v>
      </c>
      <c r="Y888">
        <v>2016</v>
      </c>
      <c r="Z888" t="s">
        <v>960</v>
      </c>
      <c r="AA888" t="s">
        <v>986</v>
      </c>
      <c r="AB888" t="str">
        <f>IF(ISBLANK(Table1[[#This Row],[ref]]),NA(),_xlfn.XLOOKUP(Table1[[#This Row],[ref]],Crossref!U:U,Crossref!E:E,_xlfn.XLOOKUP(Table1[[#This Row],[ref_short]],Crossref!AO:AO,Crossref!E:E)))</f>
        <v>10.1186/s13567-016-0391-4</v>
      </c>
      <c r="AC888" t="str">
        <f>IF(ISBLANK(Table1[[#This Row],[ref_short]]),NA(),_xlfn.XLOOKUP(Table1[[#This Row],[new_ref]],Crossref!E:E,Crossref!AO:AO,Table1[[#This Row],[ref_short]]))</f>
        <v>Pileri et al., 2016</v>
      </c>
      <c r="AD888" t="b">
        <f>NOT(IFERROR(Table1[[#This Row],[ref_short]]=Table1[[#This Row],[new_ref_short]],FALSE))</f>
        <v>1</v>
      </c>
    </row>
    <row r="889" spans="1:30" x14ac:dyDescent="0.3">
      <c r="A889" t="s">
        <v>12</v>
      </c>
      <c r="B889" t="s">
        <v>161</v>
      </c>
      <c r="G889" t="s">
        <v>259</v>
      </c>
      <c r="H889" t="s">
        <v>275</v>
      </c>
      <c r="J889" t="s">
        <v>358</v>
      </c>
      <c r="N889" t="s">
        <v>388</v>
      </c>
      <c r="R889">
        <v>3.3</v>
      </c>
      <c r="S889">
        <v>2.9</v>
      </c>
      <c r="T889">
        <v>4.3</v>
      </c>
      <c r="W889" t="s">
        <v>712</v>
      </c>
      <c r="X889" t="s">
        <v>849</v>
      </c>
      <c r="Y889">
        <v>2017</v>
      </c>
      <c r="Z889" t="s">
        <v>961</v>
      </c>
      <c r="AA889" t="s">
        <v>986</v>
      </c>
      <c r="AB889" t="str">
        <f>IF(ISBLANK(Table1[[#This Row],[ref]]),NA(),_xlfn.XLOOKUP(Table1[[#This Row],[ref]],Crossref!U:U,Crossref!E:E,_xlfn.XLOOKUP(Table1[[#This Row],[ref_short]],Crossref!AO:AO,Crossref!E:E)))</f>
        <v>10.1016/j.prevetmed.2017.01.008</v>
      </c>
      <c r="AC889" t="str">
        <f>IF(ISBLANK(Table1[[#This Row],[ref_short]]),NA(),_xlfn.XLOOKUP(Table1[[#This Row],[new_ref]],Crossref!E:E,Crossref!AO:AO,Table1[[#This Row],[ref_short]]))</f>
        <v>Pileri et al., 2017</v>
      </c>
      <c r="AD889" t="b">
        <f>NOT(IFERROR(Table1[[#This Row],[ref_short]]=Table1[[#This Row],[new_ref_short]],FALSE))</f>
        <v>0</v>
      </c>
    </row>
    <row r="890" spans="1:30" x14ac:dyDescent="0.3">
      <c r="A890" t="s">
        <v>12</v>
      </c>
      <c r="B890" t="s">
        <v>161</v>
      </c>
      <c r="G890" t="s">
        <v>259</v>
      </c>
      <c r="H890" t="s">
        <v>275</v>
      </c>
      <c r="J890" t="s">
        <v>358</v>
      </c>
      <c r="N890" t="s">
        <v>389</v>
      </c>
      <c r="R890">
        <v>3.5</v>
      </c>
      <c r="S890">
        <v>2.8</v>
      </c>
      <c r="T890">
        <v>4.5</v>
      </c>
      <c r="W890" t="s">
        <v>712</v>
      </c>
      <c r="X890" t="s">
        <v>849</v>
      </c>
      <c r="Y890">
        <v>2017</v>
      </c>
      <c r="Z890" t="s">
        <v>961</v>
      </c>
      <c r="AA890" t="s">
        <v>986</v>
      </c>
      <c r="AB890" t="str">
        <f>IF(ISBLANK(Table1[[#This Row],[ref]]),NA(),_xlfn.XLOOKUP(Table1[[#This Row],[ref]],Crossref!U:U,Crossref!E:E,_xlfn.XLOOKUP(Table1[[#This Row],[ref_short]],Crossref!AO:AO,Crossref!E:E)))</f>
        <v>10.1016/j.prevetmed.2017.01.008</v>
      </c>
      <c r="AC890" t="str">
        <f>IF(ISBLANK(Table1[[#This Row],[ref_short]]),NA(),_xlfn.XLOOKUP(Table1[[#This Row],[new_ref]],Crossref!E:E,Crossref!AO:AO,Table1[[#This Row],[ref_short]]))</f>
        <v>Pileri et al., 2017</v>
      </c>
      <c r="AD890" t="b">
        <f>NOT(IFERROR(Table1[[#This Row],[ref_short]]=Table1[[#This Row],[new_ref_short]],FALSE))</f>
        <v>0</v>
      </c>
    </row>
    <row r="891" spans="1:30" x14ac:dyDescent="0.3">
      <c r="A891" t="s">
        <v>12</v>
      </c>
      <c r="B891" t="s">
        <v>161</v>
      </c>
      <c r="G891" t="s">
        <v>259</v>
      </c>
      <c r="H891" t="s">
        <v>275</v>
      </c>
      <c r="J891" t="s">
        <v>358</v>
      </c>
      <c r="N891" t="s">
        <v>386</v>
      </c>
      <c r="R891">
        <v>7.1</v>
      </c>
      <c r="S891">
        <v>3.5</v>
      </c>
      <c r="T891">
        <v>10.6</v>
      </c>
      <c r="W891" t="s">
        <v>712</v>
      </c>
      <c r="X891" t="s">
        <v>849</v>
      </c>
      <c r="Y891">
        <v>2017</v>
      </c>
      <c r="Z891" t="s">
        <v>961</v>
      </c>
      <c r="AA891" t="s">
        <v>986</v>
      </c>
      <c r="AB891" t="str">
        <f>IF(ISBLANK(Table1[[#This Row],[ref]]),NA(),_xlfn.XLOOKUP(Table1[[#This Row],[ref]],Crossref!U:U,Crossref!E:E,_xlfn.XLOOKUP(Table1[[#This Row],[ref_short]],Crossref!AO:AO,Crossref!E:E)))</f>
        <v>10.1016/j.prevetmed.2017.01.008</v>
      </c>
      <c r="AC891" t="str">
        <f>IF(ISBLANK(Table1[[#This Row],[ref_short]]),NA(),_xlfn.XLOOKUP(Table1[[#This Row],[new_ref]],Crossref!E:E,Crossref!AO:AO,Table1[[#This Row],[ref_short]]))</f>
        <v>Pileri et al., 2017</v>
      </c>
      <c r="AD891" t="b">
        <f>NOT(IFERROR(Table1[[#This Row],[ref_short]]=Table1[[#This Row],[new_ref_short]],FALSE))</f>
        <v>0</v>
      </c>
    </row>
    <row r="892" spans="1:30" x14ac:dyDescent="0.3">
      <c r="A892" t="s">
        <v>10</v>
      </c>
      <c r="G892" t="s">
        <v>253</v>
      </c>
      <c r="H892" t="s">
        <v>275</v>
      </c>
      <c r="J892" t="s">
        <v>358</v>
      </c>
      <c r="N892" t="s">
        <v>514</v>
      </c>
      <c r="R892">
        <v>1</v>
      </c>
      <c r="W892" t="s">
        <v>713</v>
      </c>
      <c r="X892" t="s">
        <v>846</v>
      </c>
      <c r="Y892">
        <v>2015</v>
      </c>
      <c r="Z892" t="s">
        <v>958</v>
      </c>
      <c r="AA892" t="s">
        <v>986</v>
      </c>
      <c r="AB892" t="str">
        <f>IF(ISBLANK(Table1[[#This Row],[ref]]),NA(),_xlfn.XLOOKUP(Table1[[#This Row],[ref]],Crossref!U:U,Crossref!E:E,_xlfn.XLOOKUP(Table1[[#This Row],[ref_short]],Crossref!AO:AO,Crossref!E:E)))</f>
        <v>10.1016/j.prevetmed.2015.01.006</v>
      </c>
      <c r="AC892" t="str">
        <f>IF(ISBLANK(Table1[[#This Row],[ref_short]]),NA(),_xlfn.XLOOKUP(Table1[[#This Row],[new_ref]],Crossref!E:E,Crossref!AO:AO,Table1[[#This Row],[ref_short]]))</f>
        <v>Thakur et al., 2015</v>
      </c>
      <c r="AD892" t="b">
        <f>NOT(IFERROR(Table1[[#This Row],[ref_short]]=Table1[[#This Row],[new_ref_short]],FALSE))</f>
        <v>0</v>
      </c>
    </row>
    <row r="893" spans="1:30" x14ac:dyDescent="0.3">
      <c r="A893" t="s">
        <v>11</v>
      </c>
      <c r="G893" t="s">
        <v>253</v>
      </c>
      <c r="H893" t="s">
        <v>275</v>
      </c>
      <c r="J893" t="s">
        <v>358</v>
      </c>
      <c r="N893" t="s">
        <v>514</v>
      </c>
      <c r="R893">
        <v>0.1</v>
      </c>
      <c r="W893" t="s">
        <v>713</v>
      </c>
      <c r="X893" t="s">
        <v>846</v>
      </c>
      <c r="Y893">
        <v>2015</v>
      </c>
      <c r="Z893" t="s">
        <v>958</v>
      </c>
      <c r="AA893" t="s">
        <v>986</v>
      </c>
      <c r="AB893" t="str">
        <f>IF(ISBLANK(Table1[[#This Row],[ref]]),NA(),_xlfn.XLOOKUP(Table1[[#This Row],[ref]],Crossref!U:U,Crossref!E:E,_xlfn.XLOOKUP(Table1[[#This Row],[ref_short]],Crossref!AO:AO,Crossref!E:E)))</f>
        <v>10.1016/j.prevetmed.2015.01.006</v>
      </c>
      <c r="AC893" t="str">
        <f>IF(ISBLANK(Table1[[#This Row],[ref_short]]),NA(),_xlfn.XLOOKUP(Table1[[#This Row],[new_ref]],Crossref!E:E,Crossref!AO:AO,Table1[[#This Row],[ref_short]]))</f>
        <v>Thakur et al., 2015</v>
      </c>
      <c r="AD893" t="b">
        <f>NOT(IFERROR(Table1[[#This Row],[ref_short]]=Table1[[#This Row],[new_ref_short]],FALSE))</f>
        <v>0</v>
      </c>
    </row>
    <row r="894" spans="1:30" x14ac:dyDescent="0.3">
      <c r="A894" t="s">
        <v>7</v>
      </c>
      <c r="B894" t="s">
        <v>162</v>
      </c>
      <c r="C894" t="s">
        <v>231</v>
      </c>
      <c r="D894" t="s">
        <v>249</v>
      </c>
      <c r="G894" t="s">
        <v>253</v>
      </c>
      <c r="H894" t="s">
        <v>276</v>
      </c>
      <c r="J894" t="s">
        <v>368</v>
      </c>
      <c r="K894" t="s">
        <v>382</v>
      </c>
      <c r="M894" t="s">
        <v>438</v>
      </c>
      <c r="N894" t="s">
        <v>515</v>
      </c>
      <c r="R894">
        <v>1.79</v>
      </c>
      <c r="W894" t="s">
        <v>714</v>
      </c>
      <c r="X894" t="s">
        <v>850</v>
      </c>
      <c r="Y894">
        <v>2018</v>
      </c>
      <c r="Z894" t="s">
        <v>962</v>
      </c>
      <c r="AA894" t="s">
        <v>986</v>
      </c>
      <c r="AB894" t="str">
        <f>IF(ISBLANK(Table1[[#This Row],[ref]]),NA(),_xlfn.XLOOKUP(Table1[[#This Row],[ref]],Crossref!U:U,Crossref!E:E,_xlfn.XLOOKUP(Table1[[#This Row],[ref_short]],Crossref!AO:AO,Crossref!E:E)))</f>
        <v>10.1371/journal.pone.0203190</v>
      </c>
      <c r="AC894" t="str">
        <f>IF(ISBLANK(Table1[[#This Row],[ref_short]]),NA(),_xlfn.XLOOKUP(Table1[[#This Row],[new_ref]],Crossref!E:E,Crossref!AO:AO,Table1[[#This Row],[ref_short]]))</f>
        <v>Konboon et al., 2018</v>
      </c>
      <c r="AD894" t="b">
        <f>NOT(IFERROR(Table1[[#This Row],[ref_short]]=Table1[[#This Row],[new_ref_short]],FALSE))</f>
        <v>0</v>
      </c>
    </row>
    <row r="895" spans="1:30" x14ac:dyDescent="0.3">
      <c r="A895" t="s">
        <v>7</v>
      </c>
      <c r="B895" t="s">
        <v>162</v>
      </c>
      <c r="C895" t="s">
        <v>231</v>
      </c>
      <c r="D895" t="s">
        <v>249</v>
      </c>
      <c r="G895" t="s">
        <v>253</v>
      </c>
      <c r="H895" t="s">
        <v>276</v>
      </c>
      <c r="J895" t="s">
        <v>368</v>
      </c>
      <c r="K895" t="s">
        <v>382</v>
      </c>
      <c r="M895" t="s">
        <v>439</v>
      </c>
      <c r="N895" t="s">
        <v>515</v>
      </c>
      <c r="R895">
        <v>3.92</v>
      </c>
      <c r="W895" t="s">
        <v>714</v>
      </c>
      <c r="X895" t="s">
        <v>850</v>
      </c>
      <c r="Y895">
        <v>2018</v>
      </c>
      <c r="Z895" t="s">
        <v>962</v>
      </c>
      <c r="AA895" t="s">
        <v>986</v>
      </c>
      <c r="AB895" t="str">
        <f>IF(ISBLANK(Table1[[#This Row],[ref]]),NA(),_xlfn.XLOOKUP(Table1[[#This Row],[ref]],Crossref!U:U,Crossref!E:E,_xlfn.XLOOKUP(Table1[[#This Row],[ref_short]],Crossref!AO:AO,Crossref!E:E)))</f>
        <v>10.1371/journal.pone.0203190</v>
      </c>
      <c r="AC895" t="str">
        <f>IF(ISBLANK(Table1[[#This Row],[ref_short]]),NA(),_xlfn.XLOOKUP(Table1[[#This Row],[new_ref]],Crossref!E:E,Crossref!AO:AO,Table1[[#This Row],[ref_short]]))</f>
        <v>Konboon et al., 2018</v>
      </c>
      <c r="AD895" t="b">
        <f>NOT(IFERROR(Table1[[#This Row],[ref_short]]=Table1[[#This Row],[new_ref_short]],FALSE))</f>
        <v>0</v>
      </c>
    </row>
    <row r="896" spans="1:30" x14ac:dyDescent="0.3">
      <c r="A896" t="s">
        <v>7</v>
      </c>
      <c r="B896" t="s">
        <v>163</v>
      </c>
      <c r="C896" t="s">
        <v>232</v>
      </c>
      <c r="D896" t="s">
        <v>249</v>
      </c>
      <c r="G896" t="s">
        <v>253</v>
      </c>
      <c r="H896" t="s">
        <v>276</v>
      </c>
      <c r="J896" t="s">
        <v>368</v>
      </c>
      <c r="K896" t="s">
        <v>382</v>
      </c>
      <c r="M896" t="s">
        <v>439</v>
      </c>
      <c r="N896" t="s">
        <v>516</v>
      </c>
      <c r="R896">
        <v>3</v>
      </c>
      <c r="W896" t="s">
        <v>714</v>
      </c>
      <c r="X896" t="s">
        <v>850</v>
      </c>
      <c r="Y896">
        <v>2018</v>
      </c>
      <c r="Z896" t="s">
        <v>962</v>
      </c>
      <c r="AA896" t="s">
        <v>986</v>
      </c>
      <c r="AB896" t="str">
        <f>IF(ISBLANK(Table1[[#This Row],[ref]]),NA(),_xlfn.XLOOKUP(Table1[[#This Row],[ref]],Crossref!U:U,Crossref!E:E,_xlfn.XLOOKUP(Table1[[#This Row],[ref_short]],Crossref!AO:AO,Crossref!E:E)))</f>
        <v>10.1371/journal.pone.0203190</v>
      </c>
      <c r="AC896" t="str">
        <f>IF(ISBLANK(Table1[[#This Row],[ref_short]]),NA(),_xlfn.XLOOKUP(Table1[[#This Row],[new_ref]],Crossref!E:E,Crossref!AO:AO,Table1[[#This Row],[ref_short]]))</f>
        <v>Konboon et al., 2018</v>
      </c>
      <c r="AD896" t="b">
        <f>NOT(IFERROR(Table1[[#This Row],[ref_short]]=Table1[[#This Row],[new_ref_short]],FALSE))</f>
        <v>0</v>
      </c>
    </row>
    <row r="897" spans="1:30" x14ac:dyDescent="0.3">
      <c r="A897" t="s">
        <v>7</v>
      </c>
      <c r="B897" t="s">
        <v>164</v>
      </c>
      <c r="C897" t="s">
        <v>233</v>
      </c>
      <c r="D897" t="s">
        <v>249</v>
      </c>
      <c r="G897" t="s">
        <v>253</v>
      </c>
      <c r="H897" t="s">
        <v>276</v>
      </c>
      <c r="J897" t="s">
        <v>368</v>
      </c>
      <c r="K897" t="s">
        <v>382</v>
      </c>
      <c r="M897" t="s">
        <v>438</v>
      </c>
      <c r="N897" t="s">
        <v>517</v>
      </c>
      <c r="R897">
        <v>2</v>
      </c>
      <c r="W897" t="s">
        <v>714</v>
      </c>
      <c r="X897" t="s">
        <v>850</v>
      </c>
      <c r="Y897">
        <v>2018</v>
      </c>
      <c r="Z897" t="s">
        <v>962</v>
      </c>
      <c r="AA897" t="s">
        <v>986</v>
      </c>
      <c r="AB897" t="str">
        <f>IF(ISBLANK(Table1[[#This Row],[ref]]),NA(),_xlfn.XLOOKUP(Table1[[#This Row],[ref]],Crossref!U:U,Crossref!E:E,_xlfn.XLOOKUP(Table1[[#This Row],[ref_short]],Crossref!AO:AO,Crossref!E:E)))</f>
        <v>10.1371/journal.pone.0203190</v>
      </c>
      <c r="AC897" t="str">
        <f>IF(ISBLANK(Table1[[#This Row],[ref_short]]),NA(),_xlfn.XLOOKUP(Table1[[#This Row],[new_ref]],Crossref!E:E,Crossref!AO:AO,Table1[[#This Row],[ref_short]]))</f>
        <v>Konboon et al., 2018</v>
      </c>
      <c r="AD897" t="b">
        <f>NOT(IFERROR(Table1[[#This Row],[ref_short]]=Table1[[#This Row],[new_ref_short]],FALSE))</f>
        <v>0</v>
      </c>
    </row>
    <row r="898" spans="1:30" x14ac:dyDescent="0.3">
      <c r="A898" t="s">
        <v>7</v>
      </c>
      <c r="B898" t="s">
        <v>164</v>
      </c>
      <c r="C898" t="s">
        <v>233</v>
      </c>
      <c r="D898" t="s">
        <v>249</v>
      </c>
      <c r="G898" t="s">
        <v>253</v>
      </c>
      <c r="H898" t="s">
        <v>276</v>
      </c>
      <c r="J898" t="s">
        <v>368</v>
      </c>
      <c r="K898" t="s">
        <v>382</v>
      </c>
      <c r="M898" t="s">
        <v>439</v>
      </c>
      <c r="N898" t="s">
        <v>517</v>
      </c>
      <c r="R898">
        <v>2</v>
      </c>
      <c r="W898" t="s">
        <v>714</v>
      </c>
      <c r="X898" t="s">
        <v>850</v>
      </c>
      <c r="Y898">
        <v>2018</v>
      </c>
      <c r="Z898" t="s">
        <v>962</v>
      </c>
      <c r="AA898" t="s">
        <v>986</v>
      </c>
      <c r="AB898" t="str">
        <f>IF(ISBLANK(Table1[[#This Row],[ref]]),NA(),_xlfn.XLOOKUP(Table1[[#This Row],[ref]],Crossref!U:U,Crossref!E:E,_xlfn.XLOOKUP(Table1[[#This Row],[ref_short]],Crossref!AO:AO,Crossref!E:E)))</f>
        <v>10.1371/journal.pone.0203190</v>
      </c>
      <c r="AC898" t="str">
        <f>IF(ISBLANK(Table1[[#This Row],[ref_short]]),NA(),_xlfn.XLOOKUP(Table1[[#This Row],[new_ref]],Crossref!E:E,Crossref!AO:AO,Table1[[#This Row],[ref_short]]))</f>
        <v>Konboon et al., 2018</v>
      </c>
      <c r="AD898" t="b">
        <f>NOT(IFERROR(Table1[[#This Row],[ref_short]]=Table1[[#This Row],[new_ref_short]],FALSE))</f>
        <v>0</v>
      </c>
    </row>
    <row r="899" spans="1:30" x14ac:dyDescent="0.3">
      <c r="A899" t="s">
        <v>7</v>
      </c>
      <c r="B899" t="s">
        <v>165</v>
      </c>
      <c r="C899" t="s">
        <v>233</v>
      </c>
      <c r="D899" t="s">
        <v>249</v>
      </c>
      <c r="G899" t="s">
        <v>253</v>
      </c>
      <c r="H899" t="s">
        <v>276</v>
      </c>
      <c r="J899" t="s">
        <v>368</v>
      </c>
      <c r="K899" t="s">
        <v>382</v>
      </c>
      <c r="M899" t="s">
        <v>430</v>
      </c>
      <c r="N899" t="s">
        <v>518</v>
      </c>
      <c r="R899">
        <v>0.08</v>
      </c>
      <c r="W899" t="s">
        <v>714</v>
      </c>
      <c r="X899" t="s">
        <v>850</v>
      </c>
      <c r="Y899">
        <v>2018</v>
      </c>
      <c r="Z899" t="s">
        <v>962</v>
      </c>
      <c r="AA899" t="s">
        <v>986</v>
      </c>
      <c r="AB899" t="str">
        <f>IF(ISBLANK(Table1[[#This Row],[ref]]),NA(),_xlfn.XLOOKUP(Table1[[#This Row],[ref]],Crossref!U:U,Crossref!E:E,_xlfn.XLOOKUP(Table1[[#This Row],[ref_short]],Crossref!AO:AO,Crossref!E:E)))</f>
        <v>10.1371/journal.pone.0203190</v>
      </c>
      <c r="AC899" t="str">
        <f>IF(ISBLANK(Table1[[#This Row],[ref_short]]),NA(),_xlfn.XLOOKUP(Table1[[#This Row],[new_ref]],Crossref!E:E,Crossref!AO:AO,Table1[[#This Row],[ref_short]]))</f>
        <v>Konboon et al., 2018</v>
      </c>
      <c r="AD899" t="b">
        <f>NOT(IFERROR(Table1[[#This Row],[ref_short]]=Table1[[#This Row],[new_ref_short]],FALSE))</f>
        <v>0</v>
      </c>
    </row>
    <row r="900" spans="1:30" x14ac:dyDescent="0.3">
      <c r="A900" t="s">
        <v>7</v>
      </c>
      <c r="B900" t="s">
        <v>165</v>
      </c>
      <c r="C900" t="s">
        <v>233</v>
      </c>
      <c r="D900" t="s">
        <v>249</v>
      </c>
      <c r="G900" t="s">
        <v>253</v>
      </c>
      <c r="H900" t="s">
        <v>276</v>
      </c>
      <c r="J900" t="s">
        <v>368</v>
      </c>
      <c r="K900" t="s">
        <v>382</v>
      </c>
      <c r="M900" t="s">
        <v>438</v>
      </c>
      <c r="N900" t="s">
        <v>518</v>
      </c>
      <c r="R900">
        <v>0.03</v>
      </c>
      <c r="W900" t="s">
        <v>714</v>
      </c>
      <c r="X900" t="s">
        <v>850</v>
      </c>
      <c r="Y900">
        <v>2018</v>
      </c>
      <c r="Z900" t="s">
        <v>962</v>
      </c>
      <c r="AA900" t="s">
        <v>986</v>
      </c>
      <c r="AB900" t="str">
        <f>IF(ISBLANK(Table1[[#This Row],[ref]]),NA(),_xlfn.XLOOKUP(Table1[[#This Row],[ref]],Crossref!U:U,Crossref!E:E,_xlfn.XLOOKUP(Table1[[#This Row],[ref_short]],Crossref!AO:AO,Crossref!E:E)))</f>
        <v>10.1371/journal.pone.0203190</v>
      </c>
      <c r="AC900" t="str">
        <f>IF(ISBLANK(Table1[[#This Row],[ref_short]]),NA(),_xlfn.XLOOKUP(Table1[[#This Row],[new_ref]],Crossref!E:E,Crossref!AO:AO,Table1[[#This Row],[ref_short]]))</f>
        <v>Konboon et al., 2018</v>
      </c>
      <c r="AD900" t="b">
        <f>NOT(IFERROR(Table1[[#This Row],[ref_short]]=Table1[[#This Row],[new_ref_short]],FALSE))</f>
        <v>0</v>
      </c>
    </row>
    <row r="901" spans="1:30" x14ac:dyDescent="0.3">
      <c r="A901" t="s">
        <v>7</v>
      </c>
      <c r="B901" t="s">
        <v>165</v>
      </c>
      <c r="C901" t="s">
        <v>233</v>
      </c>
      <c r="D901" t="s">
        <v>249</v>
      </c>
      <c r="G901" t="s">
        <v>253</v>
      </c>
      <c r="H901" t="s">
        <v>276</v>
      </c>
      <c r="J901" t="s">
        <v>368</v>
      </c>
      <c r="K901" t="s">
        <v>382</v>
      </c>
      <c r="M901" t="s">
        <v>439</v>
      </c>
      <c r="N901" t="s">
        <v>518</v>
      </c>
      <c r="R901">
        <v>3</v>
      </c>
      <c r="W901" t="s">
        <v>714</v>
      </c>
      <c r="X901" t="s">
        <v>850</v>
      </c>
      <c r="Y901">
        <v>2018</v>
      </c>
      <c r="Z901" t="s">
        <v>962</v>
      </c>
      <c r="AA901" t="s">
        <v>986</v>
      </c>
      <c r="AB901" t="str">
        <f>IF(ISBLANK(Table1[[#This Row],[ref]]),NA(),_xlfn.XLOOKUP(Table1[[#This Row],[ref]],Crossref!U:U,Crossref!E:E,_xlfn.XLOOKUP(Table1[[#This Row],[ref_short]],Crossref!AO:AO,Crossref!E:E)))</f>
        <v>10.1371/journal.pone.0203190</v>
      </c>
      <c r="AC901" t="str">
        <f>IF(ISBLANK(Table1[[#This Row],[ref_short]]),NA(),_xlfn.XLOOKUP(Table1[[#This Row],[new_ref]],Crossref!E:E,Crossref!AO:AO,Table1[[#This Row],[ref_short]]))</f>
        <v>Konboon et al., 2018</v>
      </c>
      <c r="AD901" t="b">
        <f>NOT(IFERROR(Table1[[#This Row],[ref_short]]=Table1[[#This Row],[new_ref_short]],FALSE))</f>
        <v>0</v>
      </c>
    </row>
    <row r="902" spans="1:30" x14ac:dyDescent="0.3">
      <c r="A902" t="s">
        <v>8</v>
      </c>
      <c r="D902" t="s">
        <v>250</v>
      </c>
      <c r="G902" t="s">
        <v>253</v>
      </c>
      <c r="H902" t="s">
        <v>276</v>
      </c>
      <c r="J902" t="s">
        <v>368</v>
      </c>
      <c r="K902" t="s">
        <v>382</v>
      </c>
      <c r="M902" t="s">
        <v>440</v>
      </c>
      <c r="N902" t="s">
        <v>519</v>
      </c>
      <c r="R902">
        <v>3.92</v>
      </c>
      <c r="S902">
        <v>3.89</v>
      </c>
      <c r="T902">
        <v>3.96</v>
      </c>
      <c r="W902" t="s">
        <v>714</v>
      </c>
      <c r="X902" t="s">
        <v>850</v>
      </c>
      <c r="Y902">
        <v>2018</v>
      </c>
      <c r="Z902" t="s">
        <v>962</v>
      </c>
      <c r="AA902" t="s">
        <v>986</v>
      </c>
      <c r="AB902" t="str">
        <f>IF(ISBLANK(Table1[[#This Row],[ref]]),NA(),_xlfn.XLOOKUP(Table1[[#This Row],[ref]],Crossref!U:U,Crossref!E:E,_xlfn.XLOOKUP(Table1[[#This Row],[ref_short]],Crossref!AO:AO,Crossref!E:E)))</f>
        <v>10.1371/journal.pone.0203190</v>
      </c>
      <c r="AC902" t="str">
        <f>IF(ISBLANK(Table1[[#This Row],[ref_short]]),NA(),_xlfn.XLOOKUP(Table1[[#This Row],[new_ref]],Crossref!E:E,Crossref!AO:AO,Table1[[#This Row],[ref_short]]))</f>
        <v>Konboon et al., 2018</v>
      </c>
      <c r="AD902" t="b">
        <f>NOT(IFERROR(Table1[[#This Row],[ref_short]]=Table1[[#This Row],[new_ref_short]],FALSE))</f>
        <v>0</v>
      </c>
    </row>
    <row r="903" spans="1:30" x14ac:dyDescent="0.3">
      <c r="A903" t="s">
        <v>8</v>
      </c>
      <c r="D903" t="s">
        <v>250</v>
      </c>
      <c r="G903" t="s">
        <v>253</v>
      </c>
      <c r="H903" t="s">
        <v>276</v>
      </c>
      <c r="J903" t="s">
        <v>368</v>
      </c>
      <c r="K903" t="s">
        <v>382</v>
      </c>
      <c r="M903" t="s">
        <v>440</v>
      </c>
      <c r="N903" t="s">
        <v>520</v>
      </c>
      <c r="R903">
        <v>3.91</v>
      </c>
      <c r="S903">
        <v>3.88</v>
      </c>
      <c r="T903">
        <v>3.95</v>
      </c>
      <c r="W903" t="s">
        <v>714</v>
      </c>
      <c r="X903" t="s">
        <v>850</v>
      </c>
      <c r="Y903">
        <v>2018</v>
      </c>
      <c r="Z903" t="s">
        <v>962</v>
      </c>
      <c r="AA903" t="s">
        <v>986</v>
      </c>
      <c r="AB903" t="str">
        <f>IF(ISBLANK(Table1[[#This Row],[ref]]),NA(),_xlfn.XLOOKUP(Table1[[#This Row],[ref]],Crossref!U:U,Crossref!E:E,_xlfn.XLOOKUP(Table1[[#This Row],[ref_short]],Crossref!AO:AO,Crossref!E:E)))</f>
        <v>10.1371/journal.pone.0203190</v>
      </c>
      <c r="AC903" t="str">
        <f>IF(ISBLANK(Table1[[#This Row],[ref_short]]),NA(),_xlfn.XLOOKUP(Table1[[#This Row],[new_ref]],Crossref!E:E,Crossref!AO:AO,Table1[[#This Row],[ref_short]]))</f>
        <v>Konboon et al., 2018</v>
      </c>
      <c r="AD903" t="b">
        <f>NOT(IFERROR(Table1[[#This Row],[ref_short]]=Table1[[#This Row],[new_ref_short]],FALSE))</f>
        <v>0</v>
      </c>
    </row>
    <row r="904" spans="1:30" x14ac:dyDescent="0.3">
      <c r="A904" t="s">
        <v>8</v>
      </c>
      <c r="D904" t="s">
        <v>250</v>
      </c>
      <c r="G904" t="s">
        <v>253</v>
      </c>
      <c r="H904" t="s">
        <v>276</v>
      </c>
      <c r="J904" t="s">
        <v>368</v>
      </c>
      <c r="K904" t="s">
        <v>382</v>
      </c>
      <c r="M904" t="s">
        <v>440</v>
      </c>
      <c r="N904" t="s">
        <v>521</v>
      </c>
      <c r="R904">
        <v>3.86</v>
      </c>
      <c r="S904">
        <v>3.82</v>
      </c>
      <c r="T904">
        <v>3.89</v>
      </c>
      <c r="W904" t="s">
        <v>714</v>
      </c>
      <c r="X904" t="s">
        <v>850</v>
      </c>
      <c r="Y904">
        <v>2018</v>
      </c>
      <c r="Z904" t="s">
        <v>962</v>
      </c>
      <c r="AA904" t="s">
        <v>986</v>
      </c>
      <c r="AB904" t="str">
        <f>IF(ISBLANK(Table1[[#This Row],[ref]]),NA(),_xlfn.XLOOKUP(Table1[[#This Row],[ref]],Crossref!U:U,Crossref!E:E,_xlfn.XLOOKUP(Table1[[#This Row],[ref_short]],Crossref!AO:AO,Crossref!E:E)))</f>
        <v>10.1371/journal.pone.0203190</v>
      </c>
      <c r="AC904" t="str">
        <f>IF(ISBLANK(Table1[[#This Row],[ref_short]]),NA(),_xlfn.XLOOKUP(Table1[[#This Row],[new_ref]],Crossref!E:E,Crossref!AO:AO,Table1[[#This Row],[ref_short]]))</f>
        <v>Konboon et al., 2018</v>
      </c>
      <c r="AD904" t="b">
        <f>NOT(IFERROR(Table1[[#This Row],[ref_short]]=Table1[[#This Row],[new_ref_short]],FALSE))</f>
        <v>0</v>
      </c>
    </row>
    <row r="905" spans="1:30" x14ac:dyDescent="0.3">
      <c r="A905" t="s">
        <v>8</v>
      </c>
      <c r="D905" t="s">
        <v>250</v>
      </c>
      <c r="G905" t="s">
        <v>253</v>
      </c>
      <c r="H905" t="s">
        <v>276</v>
      </c>
      <c r="J905" t="s">
        <v>368</v>
      </c>
      <c r="K905" t="s">
        <v>382</v>
      </c>
      <c r="M905" t="s">
        <v>440</v>
      </c>
      <c r="N905" t="s">
        <v>522</v>
      </c>
      <c r="R905">
        <v>1.51</v>
      </c>
      <c r="S905">
        <v>1.5</v>
      </c>
      <c r="T905">
        <v>1.52</v>
      </c>
      <c r="W905" t="s">
        <v>714</v>
      </c>
      <c r="X905" t="s">
        <v>850</v>
      </c>
      <c r="Y905">
        <v>2018</v>
      </c>
      <c r="Z905" t="s">
        <v>962</v>
      </c>
      <c r="AA905" t="s">
        <v>986</v>
      </c>
      <c r="AB905" t="str">
        <f>IF(ISBLANK(Table1[[#This Row],[ref]]),NA(),_xlfn.XLOOKUP(Table1[[#This Row],[ref]],Crossref!U:U,Crossref!E:E,_xlfn.XLOOKUP(Table1[[#This Row],[ref_short]],Crossref!AO:AO,Crossref!E:E)))</f>
        <v>10.1371/journal.pone.0203190</v>
      </c>
      <c r="AC905" t="str">
        <f>IF(ISBLANK(Table1[[#This Row],[ref_short]]),NA(),_xlfn.XLOOKUP(Table1[[#This Row],[new_ref]],Crossref!E:E,Crossref!AO:AO,Table1[[#This Row],[ref_short]]))</f>
        <v>Konboon et al., 2018</v>
      </c>
      <c r="AD905" t="b">
        <f>NOT(IFERROR(Table1[[#This Row],[ref_short]]=Table1[[#This Row],[new_ref_short]],FALSE))</f>
        <v>0</v>
      </c>
    </row>
    <row r="906" spans="1:30" x14ac:dyDescent="0.3">
      <c r="A906" t="s">
        <v>8</v>
      </c>
      <c r="D906" t="s">
        <v>250</v>
      </c>
      <c r="G906" t="s">
        <v>253</v>
      </c>
      <c r="H906" t="s">
        <v>276</v>
      </c>
      <c r="J906" t="s">
        <v>368</v>
      </c>
      <c r="K906" t="s">
        <v>382</v>
      </c>
      <c r="M906" t="s">
        <v>440</v>
      </c>
      <c r="N906" t="s">
        <v>523</v>
      </c>
      <c r="R906">
        <v>2.11</v>
      </c>
      <c r="S906">
        <v>2.09</v>
      </c>
      <c r="T906">
        <v>2.12</v>
      </c>
      <c r="W906" t="s">
        <v>714</v>
      </c>
      <c r="X906" t="s">
        <v>850</v>
      </c>
      <c r="Y906">
        <v>2018</v>
      </c>
      <c r="Z906" t="s">
        <v>962</v>
      </c>
      <c r="AA906" t="s">
        <v>986</v>
      </c>
      <c r="AB906" t="str">
        <f>IF(ISBLANK(Table1[[#This Row],[ref]]),NA(),_xlfn.XLOOKUP(Table1[[#This Row],[ref]],Crossref!U:U,Crossref!E:E,_xlfn.XLOOKUP(Table1[[#This Row],[ref_short]],Crossref!AO:AO,Crossref!E:E)))</f>
        <v>10.1371/journal.pone.0203190</v>
      </c>
      <c r="AC906" t="str">
        <f>IF(ISBLANK(Table1[[#This Row],[ref_short]]),NA(),_xlfn.XLOOKUP(Table1[[#This Row],[new_ref]],Crossref!E:E,Crossref!AO:AO,Table1[[#This Row],[ref_short]]))</f>
        <v>Konboon et al., 2018</v>
      </c>
      <c r="AD906" t="b">
        <f>NOT(IFERROR(Table1[[#This Row],[ref_short]]=Table1[[#This Row],[new_ref_short]],FALSE))</f>
        <v>0</v>
      </c>
    </row>
    <row r="907" spans="1:30" x14ac:dyDescent="0.3">
      <c r="A907" t="s">
        <v>8</v>
      </c>
      <c r="D907" t="s">
        <v>250</v>
      </c>
      <c r="G907" t="s">
        <v>253</v>
      </c>
      <c r="H907" t="s">
        <v>276</v>
      </c>
      <c r="J907" t="s">
        <v>368</v>
      </c>
      <c r="K907" t="s">
        <v>382</v>
      </c>
      <c r="M907" t="s">
        <v>440</v>
      </c>
      <c r="N907" t="s">
        <v>524</v>
      </c>
      <c r="R907">
        <v>1.31</v>
      </c>
      <c r="S907">
        <v>1.31</v>
      </c>
      <c r="T907">
        <v>1.32</v>
      </c>
      <c r="W907" t="s">
        <v>714</v>
      </c>
      <c r="X907" t="s">
        <v>850</v>
      </c>
      <c r="Y907">
        <v>2018</v>
      </c>
      <c r="Z907" t="s">
        <v>962</v>
      </c>
      <c r="AA907" t="s">
        <v>986</v>
      </c>
      <c r="AB907" t="str">
        <f>IF(ISBLANK(Table1[[#This Row],[ref]]),NA(),_xlfn.XLOOKUP(Table1[[#This Row],[ref]],Crossref!U:U,Crossref!E:E,_xlfn.XLOOKUP(Table1[[#This Row],[ref_short]],Crossref!AO:AO,Crossref!E:E)))</f>
        <v>10.1371/journal.pone.0203190</v>
      </c>
      <c r="AC907" t="str">
        <f>IF(ISBLANK(Table1[[#This Row],[ref_short]]),NA(),_xlfn.XLOOKUP(Table1[[#This Row],[new_ref]],Crossref!E:E,Crossref!AO:AO,Table1[[#This Row],[ref_short]]))</f>
        <v>Konboon et al., 2018</v>
      </c>
      <c r="AD907" t="b">
        <f>NOT(IFERROR(Table1[[#This Row],[ref_short]]=Table1[[#This Row],[new_ref_short]],FALSE))</f>
        <v>0</v>
      </c>
    </row>
    <row r="908" spans="1:30" x14ac:dyDescent="0.3">
      <c r="A908" t="s">
        <v>8</v>
      </c>
      <c r="D908" t="s">
        <v>250</v>
      </c>
      <c r="G908" t="s">
        <v>253</v>
      </c>
      <c r="H908" t="s">
        <v>276</v>
      </c>
      <c r="J908" t="s">
        <v>368</v>
      </c>
      <c r="K908" t="s">
        <v>382</v>
      </c>
      <c r="M908" t="s">
        <v>440</v>
      </c>
      <c r="N908" t="s">
        <v>525</v>
      </c>
      <c r="R908">
        <v>3.78</v>
      </c>
      <c r="S908">
        <v>3.75</v>
      </c>
      <c r="T908">
        <v>3.82</v>
      </c>
      <c r="W908" t="s">
        <v>714</v>
      </c>
      <c r="X908" t="s">
        <v>850</v>
      </c>
      <c r="Y908">
        <v>2018</v>
      </c>
      <c r="Z908" t="s">
        <v>962</v>
      </c>
      <c r="AA908" t="s">
        <v>986</v>
      </c>
      <c r="AB908" t="str">
        <f>IF(ISBLANK(Table1[[#This Row],[ref]]),NA(),_xlfn.XLOOKUP(Table1[[#This Row],[ref]],Crossref!U:U,Crossref!E:E,_xlfn.XLOOKUP(Table1[[#This Row],[ref_short]],Crossref!AO:AO,Crossref!E:E)))</f>
        <v>10.1371/journal.pone.0203190</v>
      </c>
      <c r="AC908" t="str">
        <f>IF(ISBLANK(Table1[[#This Row],[ref_short]]),NA(),_xlfn.XLOOKUP(Table1[[#This Row],[new_ref]],Crossref!E:E,Crossref!AO:AO,Table1[[#This Row],[ref_short]]))</f>
        <v>Konboon et al., 2018</v>
      </c>
      <c r="AD908" t="b">
        <f>NOT(IFERROR(Table1[[#This Row],[ref_short]]=Table1[[#This Row],[new_ref_short]],FALSE))</f>
        <v>0</v>
      </c>
    </row>
    <row r="909" spans="1:30" x14ac:dyDescent="0.3">
      <c r="A909" t="s">
        <v>8</v>
      </c>
      <c r="D909" t="s">
        <v>250</v>
      </c>
      <c r="G909" t="s">
        <v>253</v>
      </c>
      <c r="H909" t="s">
        <v>276</v>
      </c>
      <c r="J909" t="s">
        <v>368</v>
      </c>
      <c r="K909" t="s">
        <v>382</v>
      </c>
      <c r="M909" t="s">
        <v>440</v>
      </c>
      <c r="N909" t="s">
        <v>526</v>
      </c>
      <c r="R909">
        <v>3.85</v>
      </c>
      <c r="S909">
        <v>3.82</v>
      </c>
      <c r="T909">
        <v>3.89</v>
      </c>
      <c r="W909" t="s">
        <v>714</v>
      </c>
      <c r="X909" t="s">
        <v>850</v>
      </c>
      <c r="Y909">
        <v>2018</v>
      </c>
      <c r="Z909" t="s">
        <v>962</v>
      </c>
      <c r="AA909" t="s">
        <v>986</v>
      </c>
      <c r="AB909" t="str">
        <f>IF(ISBLANK(Table1[[#This Row],[ref]]),NA(),_xlfn.XLOOKUP(Table1[[#This Row],[ref]],Crossref!U:U,Crossref!E:E,_xlfn.XLOOKUP(Table1[[#This Row],[ref_short]],Crossref!AO:AO,Crossref!E:E)))</f>
        <v>10.1371/journal.pone.0203190</v>
      </c>
      <c r="AC909" t="str">
        <f>IF(ISBLANK(Table1[[#This Row],[ref_short]]),NA(),_xlfn.XLOOKUP(Table1[[#This Row],[new_ref]],Crossref!E:E,Crossref!AO:AO,Table1[[#This Row],[ref_short]]))</f>
        <v>Konboon et al., 2018</v>
      </c>
      <c r="AD909" t="b">
        <f>NOT(IFERROR(Table1[[#This Row],[ref_short]]=Table1[[#This Row],[new_ref_short]],FALSE))</f>
        <v>0</v>
      </c>
    </row>
    <row r="910" spans="1:30" x14ac:dyDescent="0.3">
      <c r="A910" t="s">
        <v>8</v>
      </c>
      <c r="D910" t="s">
        <v>250</v>
      </c>
      <c r="G910" t="s">
        <v>253</v>
      </c>
      <c r="H910" t="s">
        <v>276</v>
      </c>
      <c r="J910" t="s">
        <v>368</v>
      </c>
      <c r="K910" t="s">
        <v>382</v>
      </c>
      <c r="M910" t="s">
        <v>440</v>
      </c>
      <c r="N910" t="s">
        <v>527</v>
      </c>
      <c r="R910">
        <v>3.78</v>
      </c>
      <c r="S910">
        <v>3.74</v>
      </c>
      <c r="T910">
        <v>3.81</v>
      </c>
      <c r="W910" t="s">
        <v>714</v>
      </c>
      <c r="X910" t="s">
        <v>850</v>
      </c>
      <c r="Y910">
        <v>2018</v>
      </c>
      <c r="Z910" t="s">
        <v>962</v>
      </c>
      <c r="AA910" t="s">
        <v>986</v>
      </c>
      <c r="AB910" t="str">
        <f>IF(ISBLANK(Table1[[#This Row],[ref]]),NA(),_xlfn.XLOOKUP(Table1[[#This Row],[ref]],Crossref!U:U,Crossref!E:E,_xlfn.XLOOKUP(Table1[[#This Row],[ref_short]],Crossref!AO:AO,Crossref!E:E)))</f>
        <v>10.1371/journal.pone.0203190</v>
      </c>
      <c r="AC910" t="str">
        <f>IF(ISBLANK(Table1[[#This Row],[ref_short]]),NA(),_xlfn.XLOOKUP(Table1[[#This Row],[new_ref]],Crossref!E:E,Crossref!AO:AO,Table1[[#This Row],[ref_short]]))</f>
        <v>Konboon et al., 2018</v>
      </c>
      <c r="AD910" t="b">
        <f>NOT(IFERROR(Table1[[#This Row],[ref_short]]=Table1[[#This Row],[new_ref_short]],FALSE))</f>
        <v>0</v>
      </c>
    </row>
    <row r="911" spans="1:30" x14ac:dyDescent="0.3">
      <c r="A911" t="s">
        <v>8</v>
      </c>
      <c r="D911" t="s">
        <v>250</v>
      </c>
      <c r="G911" t="s">
        <v>253</v>
      </c>
      <c r="H911" t="s">
        <v>276</v>
      </c>
      <c r="J911" t="s">
        <v>368</v>
      </c>
      <c r="K911" t="s">
        <v>382</v>
      </c>
      <c r="M911" t="s">
        <v>440</v>
      </c>
      <c r="N911" t="s">
        <v>528</v>
      </c>
      <c r="R911">
        <v>3.78</v>
      </c>
      <c r="S911">
        <v>3.75</v>
      </c>
      <c r="T911">
        <v>3.82</v>
      </c>
      <c r="W911" t="s">
        <v>714</v>
      </c>
      <c r="X911" t="s">
        <v>850</v>
      </c>
      <c r="Y911">
        <v>2018</v>
      </c>
      <c r="Z911" t="s">
        <v>962</v>
      </c>
      <c r="AA911" t="s">
        <v>986</v>
      </c>
      <c r="AB911" t="str">
        <f>IF(ISBLANK(Table1[[#This Row],[ref]]),NA(),_xlfn.XLOOKUP(Table1[[#This Row],[ref]],Crossref!U:U,Crossref!E:E,_xlfn.XLOOKUP(Table1[[#This Row],[ref_short]],Crossref!AO:AO,Crossref!E:E)))</f>
        <v>10.1371/journal.pone.0203190</v>
      </c>
      <c r="AC911" t="str">
        <f>IF(ISBLANK(Table1[[#This Row],[ref_short]]),NA(),_xlfn.XLOOKUP(Table1[[#This Row],[new_ref]],Crossref!E:E,Crossref!AO:AO,Table1[[#This Row],[ref_short]]))</f>
        <v>Konboon et al., 2018</v>
      </c>
      <c r="AD911" t="b">
        <f>NOT(IFERROR(Table1[[#This Row],[ref_short]]=Table1[[#This Row],[new_ref_short]],FALSE))</f>
        <v>0</v>
      </c>
    </row>
    <row r="912" spans="1:30" x14ac:dyDescent="0.3">
      <c r="A912" t="s">
        <v>8</v>
      </c>
      <c r="D912" t="s">
        <v>250</v>
      </c>
      <c r="G912" t="s">
        <v>253</v>
      </c>
      <c r="H912" t="s">
        <v>276</v>
      </c>
      <c r="J912" t="s">
        <v>368</v>
      </c>
      <c r="K912" t="s">
        <v>382</v>
      </c>
      <c r="M912" t="s">
        <v>440</v>
      </c>
      <c r="N912" t="s">
        <v>529</v>
      </c>
      <c r="R912">
        <v>2.1</v>
      </c>
      <c r="S912">
        <v>2.09</v>
      </c>
      <c r="T912">
        <v>2.11</v>
      </c>
      <c r="W912" t="s">
        <v>714</v>
      </c>
      <c r="X912" t="s">
        <v>850</v>
      </c>
      <c r="Y912">
        <v>2018</v>
      </c>
      <c r="Z912" t="s">
        <v>962</v>
      </c>
      <c r="AA912" t="s">
        <v>986</v>
      </c>
      <c r="AB912" t="str">
        <f>IF(ISBLANK(Table1[[#This Row],[ref]]),NA(),_xlfn.XLOOKUP(Table1[[#This Row],[ref]],Crossref!U:U,Crossref!E:E,_xlfn.XLOOKUP(Table1[[#This Row],[ref_short]],Crossref!AO:AO,Crossref!E:E)))</f>
        <v>10.1371/journal.pone.0203190</v>
      </c>
      <c r="AC912" t="str">
        <f>IF(ISBLANK(Table1[[#This Row],[ref_short]]),NA(),_xlfn.XLOOKUP(Table1[[#This Row],[new_ref]],Crossref!E:E,Crossref!AO:AO,Table1[[#This Row],[ref_short]]))</f>
        <v>Konboon et al., 2018</v>
      </c>
      <c r="AD912" t="b">
        <f>NOT(IFERROR(Table1[[#This Row],[ref_short]]=Table1[[#This Row],[new_ref_short]],FALSE))</f>
        <v>0</v>
      </c>
    </row>
    <row r="913" spans="1:30" x14ac:dyDescent="0.3">
      <c r="A913" t="s">
        <v>8</v>
      </c>
      <c r="D913" t="s">
        <v>250</v>
      </c>
      <c r="G913" t="s">
        <v>253</v>
      </c>
      <c r="H913" t="s">
        <v>276</v>
      </c>
      <c r="J913" t="s">
        <v>368</v>
      </c>
      <c r="K913" t="s">
        <v>382</v>
      </c>
      <c r="M913" t="s">
        <v>440</v>
      </c>
      <c r="N913" t="s">
        <v>530</v>
      </c>
      <c r="R913">
        <v>2.06</v>
      </c>
      <c r="S913">
        <v>2.0499999999999998</v>
      </c>
      <c r="T913">
        <v>2.08</v>
      </c>
      <c r="W913" t="s">
        <v>714</v>
      </c>
      <c r="X913" t="s">
        <v>850</v>
      </c>
      <c r="Y913">
        <v>2018</v>
      </c>
      <c r="Z913" t="s">
        <v>962</v>
      </c>
      <c r="AA913" t="s">
        <v>986</v>
      </c>
      <c r="AB913" t="str">
        <f>IF(ISBLANK(Table1[[#This Row],[ref]]),NA(),_xlfn.XLOOKUP(Table1[[#This Row],[ref]],Crossref!U:U,Crossref!E:E,_xlfn.XLOOKUP(Table1[[#This Row],[ref_short]],Crossref!AO:AO,Crossref!E:E)))</f>
        <v>10.1371/journal.pone.0203190</v>
      </c>
      <c r="AC913" t="str">
        <f>IF(ISBLANK(Table1[[#This Row],[ref_short]]),NA(),_xlfn.XLOOKUP(Table1[[#This Row],[new_ref]],Crossref!E:E,Crossref!AO:AO,Table1[[#This Row],[ref_short]]))</f>
        <v>Konboon et al., 2018</v>
      </c>
      <c r="AD913" t="b">
        <f>NOT(IFERROR(Table1[[#This Row],[ref_short]]=Table1[[#This Row],[new_ref_short]],FALSE))</f>
        <v>0</v>
      </c>
    </row>
    <row r="914" spans="1:30" x14ac:dyDescent="0.3">
      <c r="A914" t="s">
        <v>8</v>
      </c>
      <c r="D914" t="s">
        <v>250</v>
      </c>
      <c r="G914" t="s">
        <v>253</v>
      </c>
      <c r="H914" t="s">
        <v>276</v>
      </c>
      <c r="J914" t="s">
        <v>368</v>
      </c>
      <c r="K914" t="s">
        <v>382</v>
      </c>
      <c r="M914" t="s">
        <v>440</v>
      </c>
      <c r="N914" t="s">
        <v>531</v>
      </c>
      <c r="R914">
        <v>2.02</v>
      </c>
      <c r="S914">
        <v>2</v>
      </c>
      <c r="T914">
        <v>2.0299999999999998</v>
      </c>
      <c r="W914" t="s">
        <v>714</v>
      </c>
      <c r="X914" t="s">
        <v>850</v>
      </c>
      <c r="Y914">
        <v>2018</v>
      </c>
      <c r="Z914" t="s">
        <v>962</v>
      </c>
      <c r="AA914" t="s">
        <v>986</v>
      </c>
      <c r="AB914" t="str">
        <f>IF(ISBLANK(Table1[[#This Row],[ref]]),NA(),_xlfn.XLOOKUP(Table1[[#This Row],[ref]],Crossref!U:U,Crossref!E:E,_xlfn.XLOOKUP(Table1[[#This Row],[ref_short]],Crossref!AO:AO,Crossref!E:E)))</f>
        <v>10.1371/journal.pone.0203190</v>
      </c>
      <c r="AC914" t="str">
        <f>IF(ISBLANK(Table1[[#This Row],[ref_short]]),NA(),_xlfn.XLOOKUP(Table1[[#This Row],[new_ref]],Crossref!E:E,Crossref!AO:AO,Table1[[#This Row],[ref_short]]))</f>
        <v>Konboon et al., 2018</v>
      </c>
      <c r="AD914" t="b">
        <f>NOT(IFERROR(Table1[[#This Row],[ref_short]]=Table1[[#This Row],[new_ref_short]],FALSE))</f>
        <v>0</v>
      </c>
    </row>
    <row r="915" spans="1:30" x14ac:dyDescent="0.3">
      <c r="A915" t="s">
        <v>8</v>
      </c>
      <c r="D915" t="s">
        <v>250</v>
      </c>
      <c r="G915" t="s">
        <v>253</v>
      </c>
      <c r="H915" t="s">
        <v>276</v>
      </c>
      <c r="J915" t="s">
        <v>368</v>
      </c>
      <c r="K915" t="s">
        <v>382</v>
      </c>
      <c r="M915" t="s">
        <v>440</v>
      </c>
      <c r="N915" t="s">
        <v>532</v>
      </c>
      <c r="R915">
        <v>2.02</v>
      </c>
      <c r="S915">
        <v>2</v>
      </c>
      <c r="T915">
        <v>2.0299999999999998</v>
      </c>
      <c r="W915" t="s">
        <v>714</v>
      </c>
      <c r="X915" t="s">
        <v>850</v>
      </c>
      <c r="Y915">
        <v>2018</v>
      </c>
      <c r="Z915" t="s">
        <v>962</v>
      </c>
      <c r="AA915" t="s">
        <v>986</v>
      </c>
      <c r="AB915" t="str">
        <f>IF(ISBLANK(Table1[[#This Row],[ref]]),NA(),_xlfn.XLOOKUP(Table1[[#This Row],[ref]],Crossref!U:U,Crossref!E:E,_xlfn.XLOOKUP(Table1[[#This Row],[ref_short]],Crossref!AO:AO,Crossref!E:E)))</f>
        <v>10.1371/journal.pone.0203190</v>
      </c>
      <c r="AC915" t="str">
        <f>IF(ISBLANK(Table1[[#This Row],[ref_short]]),NA(),_xlfn.XLOOKUP(Table1[[#This Row],[new_ref]],Crossref!E:E,Crossref!AO:AO,Table1[[#This Row],[ref_short]]))</f>
        <v>Konboon et al., 2018</v>
      </c>
      <c r="AD915" t="b">
        <f>NOT(IFERROR(Table1[[#This Row],[ref_short]]=Table1[[#This Row],[new_ref_short]],FALSE))</f>
        <v>0</v>
      </c>
    </row>
    <row r="916" spans="1:30" x14ac:dyDescent="0.3">
      <c r="A916" t="s">
        <v>8</v>
      </c>
      <c r="D916" t="s">
        <v>250</v>
      </c>
      <c r="G916" t="s">
        <v>253</v>
      </c>
      <c r="H916" t="s">
        <v>276</v>
      </c>
      <c r="J916" t="s">
        <v>368</v>
      </c>
      <c r="K916" t="s">
        <v>382</v>
      </c>
      <c r="M916" t="s">
        <v>440</v>
      </c>
      <c r="N916" t="s">
        <v>533</v>
      </c>
      <c r="R916">
        <v>1.5</v>
      </c>
      <c r="S916">
        <v>1.49</v>
      </c>
      <c r="T916">
        <v>1.5</v>
      </c>
      <c r="W916" t="s">
        <v>714</v>
      </c>
      <c r="X916" t="s">
        <v>850</v>
      </c>
      <c r="Y916">
        <v>2018</v>
      </c>
      <c r="Z916" t="s">
        <v>962</v>
      </c>
      <c r="AA916" t="s">
        <v>986</v>
      </c>
      <c r="AB916" t="str">
        <f>IF(ISBLANK(Table1[[#This Row],[ref]]),NA(),_xlfn.XLOOKUP(Table1[[#This Row],[ref]],Crossref!U:U,Crossref!E:E,_xlfn.XLOOKUP(Table1[[#This Row],[ref_short]],Crossref!AO:AO,Crossref!E:E)))</f>
        <v>10.1371/journal.pone.0203190</v>
      </c>
      <c r="AC916" t="str">
        <f>IF(ISBLANK(Table1[[#This Row],[ref_short]]),NA(),_xlfn.XLOOKUP(Table1[[#This Row],[new_ref]],Crossref!E:E,Crossref!AO:AO,Table1[[#This Row],[ref_short]]))</f>
        <v>Konboon et al., 2018</v>
      </c>
      <c r="AD916" t="b">
        <f>NOT(IFERROR(Table1[[#This Row],[ref_short]]=Table1[[#This Row],[new_ref_short]],FALSE))</f>
        <v>0</v>
      </c>
    </row>
    <row r="917" spans="1:30" x14ac:dyDescent="0.3">
      <c r="A917" t="s">
        <v>8</v>
      </c>
      <c r="D917" t="s">
        <v>250</v>
      </c>
      <c r="G917" t="s">
        <v>253</v>
      </c>
      <c r="H917" t="s">
        <v>276</v>
      </c>
      <c r="J917" t="s">
        <v>368</v>
      </c>
      <c r="K917" t="s">
        <v>382</v>
      </c>
      <c r="M917" t="s">
        <v>440</v>
      </c>
      <c r="N917" t="s">
        <v>534</v>
      </c>
      <c r="R917">
        <v>1.49</v>
      </c>
      <c r="S917">
        <v>1.48</v>
      </c>
      <c r="T917">
        <v>1.5</v>
      </c>
      <c r="W917" t="s">
        <v>714</v>
      </c>
      <c r="X917" t="s">
        <v>850</v>
      </c>
      <c r="Y917">
        <v>2018</v>
      </c>
      <c r="Z917" t="s">
        <v>962</v>
      </c>
      <c r="AA917" t="s">
        <v>986</v>
      </c>
      <c r="AB917" t="str">
        <f>IF(ISBLANK(Table1[[#This Row],[ref]]),NA(),_xlfn.XLOOKUP(Table1[[#This Row],[ref]],Crossref!U:U,Crossref!E:E,_xlfn.XLOOKUP(Table1[[#This Row],[ref_short]],Crossref!AO:AO,Crossref!E:E)))</f>
        <v>10.1371/journal.pone.0203190</v>
      </c>
      <c r="AC917" t="str">
        <f>IF(ISBLANK(Table1[[#This Row],[ref_short]]),NA(),_xlfn.XLOOKUP(Table1[[#This Row],[new_ref]],Crossref!E:E,Crossref!AO:AO,Table1[[#This Row],[ref_short]]))</f>
        <v>Konboon et al., 2018</v>
      </c>
      <c r="AD917" t="b">
        <f>NOT(IFERROR(Table1[[#This Row],[ref_short]]=Table1[[#This Row],[new_ref_short]],FALSE))</f>
        <v>0</v>
      </c>
    </row>
    <row r="918" spans="1:30" x14ac:dyDescent="0.3">
      <c r="A918" t="s">
        <v>8</v>
      </c>
      <c r="D918" t="s">
        <v>250</v>
      </c>
      <c r="G918" t="s">
        <v>253</v>
      </c>
      <c r="H918" t="s">
        <v>276</v>
      </c>
      <c r="J918" t="s">
        <v>368</v>
      </c>
      <c r="K918" t="s">
        <v>382</v>
      </c>
      <c r="M918" t="s">
        <v>440</v>
      </c>
      <c r="N918" t="s">
        <v>535</v>
      </c>
      <c r="R918">
        <v>1.3</v>
      </c>
      <c r="S918">
        <v>1.29</v>
      </c>
      <c r="T918">
        <v>1.31</v>
      </c>
      <c r="W918" t="s">
        <v>714</v>
      </c>
      <c r="X918" t="s">
        <v>850</v>
      </c>
      <c r="Y918">
        <v>2018</v>
      </c>
      <c r="Z918" t="s">
        <v>962</v>
      </c>
      <c r="AA918" t="s">
        <v>986</v>
      </c>
      <c r="AB918" t="str">
        <f>IF(ISBLANK(Table1[[#This Row],[ref]]),NA(),_xlfn.XLOOKUP(Table1[[#This Row],[ref]],Crossref!U:U,Crossref!E:E,_xlfn.XLOOKUP(Table1[[#This Row],[ref_short]],Crossref!AO:AO,Crossref!E:E)))</f>
        <v>10.1371/journal.pone.0203190</v>
      </c>
      <c r="AC918" t="str">
        <f>IF(ISBLANK(Table1[[#This Row],[ref_short]]),NA(),_xlfn.XLOOKUP(Table1[[#This Row],[new_ref]],Crossref!E:E,Crossref!AO:AO,Table1[[#This Row],[ref_short]]))</f>
        <v>Konboon et al., 2018</v>
      </c>
      <c r="AD918" t="b">
        <f>NOT(IFERROR(Table1[[#This Row],[ref_short]]=Table1[[#This Row],[new_ref_short]],FALSE))</f>
        <v>0</v>
      </c>
    </row>
    <row r="919" spans="1:30" x14ac:dyDescent="0.3">
      <c r="A919" t="s">
        <v>8</v>
      </c>
      <c r="D919" t="s">
        <v>250</v>
      </c>
      <c r="G919" t="s">
        <v>253</v>
      </c>
      <c r="H919" t="s">
        <v>276</v>
      </c>
      <c r="J919" t="s">
        <v>368</v>
      </c>
      <c r="K919" t="s">
        <v>382</v>
      </c>
      <c r="M919" t="s">
        <v>440</v>
      </c>
      <c r="N919" t="s">
        <v>536</v>
      </c>
      <c r="R919">
        <v>1.29</v>
      </c>
      <c r="S919">
        <v>1.28</v>
      </c>
      <c r="T919">
        <v>1.3</v>
      </c>
      <c r="W919" t="s">
        <v>714</v>
      </c>
      <c r="X919" t="s">
        <v>850</v>
      </c>
      <c r="Y919">
        <v>2018</v>
      </c>
      <c r="Z919" t="s">
        <v>962</v>
      </c>
      <c r="AA919" t="s">
        <v>986</v>
      </c>
      <c r="AB919" t="str">
        <f>IF(ISBLANK(Table1[[#This Row],[ref]]),NA(),_xlfn.XLOOKUP(Table1[[#This Row],[ref]],Crossref!U:U,Crossref!E:E,_xlfn.XLOOKUP(Table1[[#This Row],[ref_short]],Crossref!AO:AO,Crossref!E:E)))</f>
        <v>10.1371/journal.pone.0203190</v>
      </c>
      <c r="AC919" t="str">
        <f>IF(ISBLANK(Table1[[#This Row],[ref_short]]),NA(),_xlfn.XLOOKUP(Table1[[#This Row],[new_ref]],Crossref!E:E,Crossref!AO:AO,Table1[[#This Row],[ref_short]]))</f>
        <v>Konboon et al., 2018</v>
      </c>
      <c r="AD919" t="b">
        <f>NOT(IFERROR(Table1[[#This Row],[ref_short]]=Table1[[#This Row],[new_ref_short]],FALSE))</f>
        <v>0</v>
      </c>
    </row>
    <row r="920" spans="1:30" x14ac:dyDescent="0.3">
      <c r="A920" t="s">
        <v>8</v>
      </c>
      <c r="D920" t="s">
        <v>250</v>
      </c>
      <c r="G920" t="s">
        <v>253</v>
      </c>
      <c r="H920" t="s">
        <v>276</v>
      </c>
      <c r="J920" t="s">
        <v>368</v>
      </c>
      <c r="K920" t="s">
        <v>382</v>
      </c>
      <c r="M920" t="s">
        <v>440</v>
      </c>
      <c r="N920" t="s">
        <v>537</v>
      </c>
      <c r="R920">
        <v>1.27</v>
      </c>
      <c r="S920">
        <v>1.27</v>
      </c>
      <c r="T920">
        <v>1.28</v>
      </c>
      <c r="W920" t="s">
        <v>714</v>
      </c>
      <c r="X920" t="s">
        <v>850</v>
      </c>
      <c r="Y920">
        <v>2018</v>
      </c>
      <c r="Z920" t="s">
        <v>962</v>
      </c>
      <c r="AA920" t="s">
        <v>986</v>
      </c>
      <c r="AB920" t="str">
        <f>IF(ISBLANK(Table1[[#This Row],[ref]]),NA(),_xlfn.XLOOKUP(Table1[[#This Row],[ref]],Crossref!U:U,Crossref!E:E,_xlfn.XLOOKUP(Table1[[#This Row],[ref_short]],Crossref!AO:AO,Crossref!E:E)))</f>
        <v>10.1371/journal.pone.0203190</v>
      </c>
      <c r="AC920" t="str">
        <f>IF(ISBLANK(Table1[[#This Row],[ref_short]]),NA(),_xlfn.XLOOKUP(Table1[[#This Row],[new_ref]],Crossref!E:E,Crossref!AO:AO,Table1[[#This Row],[ref_short]]))</f>
        <v>Konboon et al., 2018</v>
      </c>
      <c r="AD920" t="b">
        <f>NOT(IFERROR(Table1[[#This Row],[ref_short]]=Table1[[#This Row],[new_ref_short]],FALSE))</f>
        <v>0</v>
      </c>
    </row>
    <row r="921" spans="1:30" x14ac:dyDescent="0.3">
      <c r="A921" t="s">
        <v>8</v>
      </c>
      <c r="D921" t="s">
        <v>250</v>
      </c>
      <c r="G921" t="s">
        <v>253</v>
      </c>
      <c r="H921" t="s">
        <v>276</v>
      </c>
      <c r="J921" t="s">
        <v>368</v>
      </c>
      <c r="K921" t="s">
        <v>382</v>
      </c>
      <c r="M921" t="s">
        <v>440</v>
      </c>
      <c r="N921" t="s">
        <v>538</v>
      </c>
      <c r="R921">
        <v>1.21</v>
      </c>
      <c r="S921">
        <v>1.21</v>
      </c>
      <c r="T921">
        <v>1.22</v>
      </c>
      <c r="W921" t="s">
        <v>714</v>
      </c>
      <c r="X921" t="s">
        <v>850</v>
      </c>
      <c r="Y921">
        <v>2018</v>
      </c>
      <c r="Z921" t="s">
        <v>962</v>
      </c>
      <c r="AA921" t="s">
        <v>986</v>
      </c>
      <c r="AB921" t="str">
        <f>IF(ISBLANK(Table1[[#This Row],[ref]]),NA(),_xlfn.XLOOKUP(Table1[[#This Row],[ref]],Crossref!U:U,Crossref!E:E,_xlfn.XLOOKUP(Table1[[#This Row],[ref_short]],Crossref!AO:AO,Crossref!E:E)))</f>
        <v>10.1371/journal.pone.0203190</v>
      </c>
      <c r="AC921" t="str">
        <f>IF(ISBLANK(Table1[[#This Row],[ref_short]]),NA(),_xlfn.XLOOKUP(Table1[[#This Row],[new_ref]],Crossref!E:E,Crossref!AO:AO,Table1[[#This Row],[ref_short]]))</f>
        <v>Konboon et al., 2018</v>
      </c>
      <c r="AD921" t="b">
        <f>NOT(IFERROR(Table1[[#This Row],[ref_short]]=Table1[[#This Row],[new_ref_short]],FALSE))</f>
        <v>0</v>
      </c>
    </row>
    <row r="922" spans="1:30" x14ac:dyDescent="0.3">
      <c r="A922" t="s">
        <v>8</v>
      </c>
      <c r="D922" t="s">
        <v>250</v>
      </c>
      <c r="G922" t="s">
        <v>253</v>
      </c>
      <c r="H922" t="s">
        <v>276</v>
      </c>
      <c r="J922" t="s">
        <v>368</v>
      </c>
      <c r="K922" t="s">
        <v>382</v>
      </c>
      <c r="M922" t="s">
        <v>440</v>
      </c>
      <c r="N922" t="s">
        <v>539</v>
      </c>
      <c r="R922">
        <v>1.0900000000000001</v>
      </c>
      <c r="S922">
        <v>1.0900000000000001</v>
      </c>
      <c r="T922">
        <v>1.1000000000000001</v>
      </c>
      <c r="W922" t="s">
        <v>714</v>
      </c>
      <c r="X922" t="s">
        <v>850</v>
      </c>
      <c r="Y922">
        <v>2018</v>
      </c>
      <c r="Z922" t="s">
        <v>962</v>
      </c>
      <c r="AA922" t="s">
        <v>986</v>
      </c>
      <c r="AB922" t="str">
        <f>IF(ISBLANK(Table1[[#This Row],[ref]]),NA(),_xlfn.XLOOKUP(Table1[[#This Row],[ref]],Crossref!U:U,Crossref!E:E,_xlfn.XLOOKUP(Table1[[#This Row],[ref_short]],Crossref!AO:AO,Crossref!E:E)))</f>
        <v>10.1371/journal.pone.0203190</v>
      </c>
      <c r="AC922" t="str">
        <f>IF(ISBLANK(Table1[[#This Row],[ref_short]]),NA(),_xlfn.XLOOKUP(Table1[[#This Row],[new_ref]],Crossref!E:E,Crossref!AO:AO,Table1[[#This Row],[ref_short]]))</f>
        <v>Konboon et al., 2018</v>
      </c>
      <c r="AD922" t="b">
        <f>NOT(IFERROR(Table1[[#This Row],[ref_short]]=Table1[[#This Row],[new_ref_short]],FALSE))</f>
        <v>0</v>
      </c>
    </row>
    <row r="923" spans="1:30" x14ac:dyDescent="0.3">
      <c r="A923" t="s">
        <v>8</v>
      </c>
      <c r="D923" t="s">
        <v>250</v>
      </c>
      <c r="G923" t="s">
        <v>253</v>
      </c>
      <c r="H923" t="s">
        <v>276</v>
      </c>
      <c r="J923" t="s">
        <v>368</v>
      </c>
      <c r="K923" t="s">
        <v>382</v>
      </c>
      <c r="M923" t="s">
        <v>440</v>
      </c>
      <c r="N923" t="s">
        <v>540</v>
      </c>
      <c r="R923">
        <v>1.01</v>
      </c>
      <c r="S923">
        <v>1.01</v>
      </c>
      <c r="T923">
        <v>1.02</v>
      </c>
      <c r="W923" t="s">
        <v>714</v>
      </c>
      <c r="X923" t="s">
        <v>850</v>
      </c>
      <c r="Y923">
        <v>2018</v>
      </c>
      <c r="Z923" t="s">
        <v>962</v>
      </c>
      <c r="AA923" t="s">
        <v>986</v>
      </c>
      <c r="AB923" t="str">
        <f>IF(ISBLANK(Table1[[#This Row],[ref]]),NA(),_xlfn.XLOOKUP(Table1[[#This Row],[ref]],Crossref!U:U,Crossref!E:E,_xlfn.XLOOKUP(Table1[[#This Row],[ref_short]],Crossref!AO:AO,Crossref!E:E)))</f>
        <v>10.1371/journal.pone.0203190</v>
      </c>
      <c r="AC923" t="str">
        <f>IF(ISBLANK(Table1[[#This Row],[ref_short]]),NA(),_xlfn.XLOOKUP(Table1[[#This Row],[new_ref]],Crossref!E:E,Crossref!AO:AO,Table1[[#This Row],[ref_short]]))</f>
        <v>Konboon et al., 2018</v>
      </c>
      <c r="AD923" t="b">
        <f>NOT(IFERROR(Table1[[#This Row],[ref_short]]=Table1[[#This Row],[new_ref_short]],FALSE))</f>
        <v>0</v>
      </c>
    </row>
    <row r="924" spans="1:30" x14ac:dyDescent="0.3">
      <c r="A924" t="s">
        <v>7</v>
      </c>
      <c r="C924" t="s">
        <v>209</v>
      </c>
      <c r="D924" t="s">
        <v>2685</v>
      </c>
      <c r="G924" t="s">
        <v>9</v>
      </c>
      <c r="H924" t="s">
        <v>276</v>
      </c>
      <c r="J924" t="s">
        <v>367</v>
      </c>
      <c r="R924">
        <v>2.7E-4</v>
      </c>
      <c r="S924">
        <v>0</v>
      </c>
      <c r="T924">
        <v>0.27</v>
      </c>
      <c r="W924" t="s">
        <v>715</v>
      </c>
      <c r="X924" t="s">
        <v>851</v>
      </c>
      <c r="Y924">
        <v>2021</v>
      </c>
      <c r="Z924" t="s">
        <v>4309</v>
      </c>
      <c r="AA924" t="s">
        <v>986</v>
      </c>
      <c r="AB924" t="str">
        <f>IF(ISBLANK(Table1[[#This Row],[ref]]),NA(),_xlfn.XLOOKUP(Table1[[#This Row],[ref]],Crossref!U:U,Crossref!E:E,_xlfn.XLOOKUP(Table1[[#This Row],[ref_short]],Crossref!AO:AO,Crossref!E:E)))</f>
        <v>10.1155/2021/9919700</v>
      </c>
      <c r="AC924" t="str">
        <f>IF(ISBLANK(Table1[[#This Row],[ref_short]]),NA(),_xlfn.XLOOKUP(Table1[[#This Row],[new_ref]],Crossref!E:E,Crossref!AO:AO,Table1[[#This Row],[ref_short]]))</f>
        <v>Netshikweta et al., 2021</v>
      </c>
      <c r="AD924" t="b">
        <f>NOT(IFERROR(Table1[[#This Row],[ref_short]]=Table1[[#This Row],[new_ref_short]],FALSE))</f>
        <v>1</v>
      </c>
    </row>
    <row r="925" spans="1:30" x14ac:dyDescent="0.3">
      <c r="A925" t="s">
        <v>9</v>
      </c>
      <c r="B925" t="s">
        <v>166</v>
      </c>
      <c r="G925" t="s">
        <v>9</v>
      </c>
      <c r="H925" t="s">
        <v>276</v>
      </c>
      <c r="J925" t="s">
        <v>368</v>
      </c>
      <c r="K925" t="s">
        <v>383</v>
      </c>
      <c r="R925">
        <v>0.2</v>
      </c>
      <c r="W925" t="s">
        <v>716</v>
      </c>
      <c r="X925" t="s">
        <v>852</v>
      </c>
      <c r="Y925">
        <v>2006</v>
      </c>
      <c r="Z925" t="s">
        <v>963</v>
      </c>
      <c r="AA925" t="s">
        <v>986</v>
      </c>
      <c r="AB925" t="str">
        <f>IF(ISBLANK(Table1[[#This Row],[ref]]),NA(),_xlfn.XLOOKUP(Table1[[#This Row],[ref]],Crossref!U:U,Crossref!E:E,_xlfn.XLOOKUP(Table1[[#This Row],[ref_short]],Crossref!AO:AO,Crossref!E:E)))</f>
        <v>10.1016/j.tvjl.2005.07.017</v>
      </c>
      <c r="AC925" t="str">
        <f>IF(ISBLANK(Table1[[#This Row],[ref_short]]),NA(),_xlfn.XLOOKUP(Table1[[#This Row],[new_ref]],Crossref!E:E,Crossref!AO:AO,Table1[[#This Row],[ref_short]]))</f>
        <v>Humphry et al., 2006</v>
      </c>
      <c r="AD925" t="b">
        <f>NOT(IFERROR(Table1[[#This Row],[ref_short]]=Table1[[#This Row],[new_ref_short]],FALSE))</f>
        <v>0</v>
      </c>
    </row>
    <row r="926" spans="1:30" x14ac:dyDescent="0.3">
      <c r="A926" t="s">
        <v>9</v>
      </c>
      <c r="B926" t="s">
        <v>167</v>
      </c>
      <c r="G926" t="s">
        <v>9</v>
      </c>
      <c r="H926" t="s">
        <v>276</v>
      </c>
      <c r="J926" t="s">
        <v>368</v>
      </c>
      <c r="K926" t="s">
        <v>383</v>
      </c>
      <c r="R926">
        <v>0.4</v>
      </c>
      <c r="W926" t="s">
        <v>716</v>
      </c>
      <c r="X926" t="s">
        <v>852</v>
      </c>
      <c r="Y926">
        <v>2006</v>
      </c>
      <c r="Z926" t="s">
        <v>963</v>
      </c>
      <c r="AA926" t="s">
        <v>986</v>
      </c>
      <c r="AB926" t="str">
        <f>IF(ISBLANK(Table1[[#This Row],[ref]]),NA(),_xlfn.XLOOKUP(Table1[[#This Row],[ref]],Crossref!U:U,Crossref!E:E,_xlfn.XLOOKUP(Table1[[#This Row],[ref_short]],Crossref!AO:AO,Crossref!E:E)))</f>
        <v>10.1016/j.tvjl.2005.07.017</v>
      </c>
      <c r="AC926" t="str">
        <f>IF(ISBLANK(Table1[[#This Row],[ref_short]]),NA(),_xlfn.XLOOKUP(Table1[[#This Row],[new_ref]],Crossref!E:E,Crossref!AO:AO,Table1[[#This Row],[ref_short]]))</f>
        <v>Humphry et al., 2006</v>
      </c>
      <c r="AD926" t="b">
        <f>NOT(IFERROR(Table1[[#This Row],[ref_short]]=Table1[[#This Row],[new_ref_short]],FALSE))</f>
        <v>0</v>
      </c>
    </row>
    <row r="927" spans="1:30" x14ac:dyDescent="0.3">
      <c r="A927" t="s">
        <v>7</v>
      </c>
      <c r="B927" t="s">
        <v>168</v>
      </c>
      <c r="D927" t="s">
        <v>2678</v>
      </c>
      <c r="G927" t="s">
        <v>253</v>
      </c>
      <c r="H927" t="s">
        <v>276</v>
      </c>
      <c r="J927" t="s">
        <v>368</v>
      </c>
      <c r="K927" t="s">
        <v>383</v>
      </c>
      <c r="N927" t="s">
        <v>541</v>
      </c>
      <c r="R927">
        <v>6.5</v>
      </c>
      <c r="W927" t="s">
        <v>716</v>
      </c>
      <c r="X927" t="s">
        <v>852</v>
      </c>
      <c r="Y927">
        <v>2006</v>
      </c>
      <c r="Z927" t="s">
        <v>963</v>
      </c>
      <c r="AA927" t="s">
        <v>986</v>
      </c>
      <c r="AB927" t="str">
        <f>IF(ISBLANK(Table1[[#This Row],[ref]]),NA(),_xlfn.XLOOKUP(Table1[[#This Row],[ref]],Crossref!U:U,Crossref!E:E,_xlfn.XLOOKUP(Table1[[#This Row],[ref_short]],Crossref!AO:AO,Crossref!E:E)))</f>
        <v>10.1016/j.tvjl.2005.07.017</v>
      </c>
      <c r="AC927" t="str">
        <f>IF(ISBLANK(Table1[[#This Row],[ref_short]]),NA(),_xlfn.XLOOKUP(Table1[[#This Row],[new_ref]],Crossref!E:E,Crossref!AO:AO,Table1[[#This Row],[ref_short]]))</f>
        <v>Humphry et al., 2006</v>
      </c>
      <c r="AD927" t="b">
        <f>NOT(IFERROR(Table1[[#This Row],[ref_short]]=Table1[[#This Row],[new_ref_short]],FALSE))</f>
        <v>0</v>
      </c>
    </row>
    <row r="928" spans="1:30" x14ac:dyDescent="0.3">
      <c r="A928" t="s">
        <v>7</v>
      </c>
      <c r="B928" t="s">
        <v>168</v>
      </c>
      <c r="D928" t="s">
        <v>2678</v>
      </c>
      <c r="G928" t="s">
        <v>253</v>
      </c>
      <c r="H928" t="s">
        <v>276</v>
      </c>
      <c r="J928" t="s">
        <v>368</v>
      </c>
      <c r="K928" t="s">
        <v>383</v>
      </c>
      <c r="N928" t="s">
        <v>542</v>
      </c>
      <c r="R928">
        <v>9.3800000000000008</v>
      </c>
      <c r="W928" t="s">
        <v>716</v>
      </c>
      <c r="X928" t="s">
        <v>852</v>
      </c>
      <c r="Y928">
        <v>2006</v>
      </c>
      <c r="Z928" t="s">
        <v>963</v>
      </c>
      <c r="AA928" t="s">
        <v>986</v>
      </c>
      <c r="AB928" t="str">
        <f>IF(ISBLANK(Table1[[#This Row],[ref]]),NA(),_xlfn.XLOOKUP(Table1[[#This Row],[ref]],Crossref!U:U,Crossref!E:E,_xlfn.XLOOKUP(Table1[[#This Row],[ref_short]],Crossref!AO:AO,Crossref!E:E)))</f>
        <v>10.1016/j.tvjl.2005.07.017</v>
      </c>
      <c r="AC928" t="str">
        <f>IF(ISBLANK(Table1[[#This Row],[ref_short]]),NA(),_xlfn.XLOOKUP(Table1[[#This Row],[new_ref]],Crossref!E:E,Crossref!AO:AO,Table1[[#This Row],[ref_short]]))</f>
        <v>Humphry et al., 2006</v>
      </c>
      <c r="AD928" t="b">
        <f>NOT(IFERROR(Table1[[#This Row],[ref_short]]=Table1[[#This Row],[new_ref_short]],FALSE))</f>
        <v>0</v>
      </c>
    </row>
    <row r="929" spans="1:30" x14ac:dyDescent="0.3">
      <c r="A929" t="s">
        <v>7</v>
      </c>
      <c r="B929" t="s">
        <v>168</v>
      </c>
      <c r="D929" t="s">
        <v>2678</v>
      </c>
      <c r="G929" t="s">
        <v>253</v>
      </c>
      <c r="H929" t="s">
        <v>276</v>
      </c>
      <c r="J929" t="s">
        <v>368</v>
      </c>
      <c r="K929" t="s">
        <v>383</v>
      </c>
      <c r="N929" t="s">
        <v>543</v>
      </c>
      <c r="R929">
        <v>9.2799999999999994</v>
      </c>
      <c r="W929" t="s">
        <v>716</v>
      </c>
      <c r="X929" t="s">
        <v>852</v>
      </c>
      <c r="Y929">
        <v>2006</v>
      </c>
      <c r="Z929" t="s">
        <v>963</v>
      </c>
      <c r="AA929" t="s">
        <v>986</v>
      </c>
      <c r="AB929" t="str">
        <f>IF(ISBLANK(Table1[[#This Row],[ref]]),NA(),_xlfn.XLOOKUP(Table1[[#This Row],[ref]],Crossref!U:U,Crossref!E:E,_xlfn.XLOOKUP(Table1[[#This Row],[ref_short]],Crossref!AO:AO,Crossref!E:E)))</f>
        <v>10.1016/j.tvjl.2005.07.017</v>
      </c>
      <c r="AC929" t="str">
        <f>IF(ISBLANK(Table1[[#This Row],[ref_short]]),NA(),_xlfn.XLOOKUP(Table1[[#This Row],[new_ref]],Crossref!E:E,Crossref!AO:AO,Table1[[#This Row],[ref_short]]))</f>
        <v>Humphry et al., 2006</v>
      </c>
      <c r="AD929" t="b">
        <f>NOT(IFERROR(Table1[[#This Row],[ref_short]]=Table1[[#This Row],[new_ref_short]],FALSE))</f>
        <v>0</v>
      </c>
    </row>
    <row r="930" spans="1:30" x14ac:dyDescent="0.3">
      <c r="A930" t="s">
        <v>7</v>
      </c>
      <c r="B930" t="s">
        <v>168</v>
      </c>
      <c r="D930" t="s">
        <v>2678</v>
      </c>
      <c r="G930" t="s">
        <v>253</v>
      </c>
      <c r="H930" t="s">
        <v>276</v>
      </c>
      <c r="J930" t="s">
        <v>368</v>
      </c>
      <c r="K930" t="s">
        <v>383</v>
      </c>
      <c r="N930" t="s">
        <v>544</v>
      </c>
      <c r="R930">
        <v>24.4</v>
      </c>
      <c r="W930" t="s">
        <v>716</v>
      </c>
      <c r="X930" t="s">
        <v>852</v>
      </c>
      <c r="Y930">
        <v>2006</v>
      </c>
      <c r="Z930" t="s">
        <v>963</v>
      </c>
      <c r="AA930" t="s">
        <v>986</v>
      </c>
      <c r="AB930" t="str">
        <f>IF(ISBLANK(Table1[[#This Row],[ref]]),NA(),_xlfn.XLOOKUP(Table1[[#This Row],[ref]],Crossref!U:U,Crossref!E:E,_xlfn.XLOOKUP(Table1[[#This Row],[ref_short]],Crossref!AO:AO,Crossref!E:E)))</f>
        <v>10.1016/j.tvjl.2005.07.017</v>
      </c>
      <c r="AC930" t="str">
        <f>IF(ISBLANK(Table1[[#This Row],[ref_short]]),NA(),_xlfn.XLOOKUP(Table1[[#This Row],[new_ref]],Crossref!E:E,Crossref!AO:AO,Table1[[#This Row],[ref_short]]))</f>
        <v>Humphry et al., 2006</v>
      </c>
      <c r="AD930" t="b">
        <f>NOT(IFERROR(Table1[[#This Row],[ref_short]]=Table1[[#This Row],[new_ref_short]],FALSE))</f>
        <v>0</v>
      </c>
    </row>
    <row r="931" spans="1:30" x14ac:dyDescent="0.3">
      <c r="A931" t="s">
        <v>7</v>
      </c>
      <c r="B931" t="s">
        <v>169</v>
      </c>
      <c r="D931" t="s">
        <v>2678</v>
      </c>
      <c r="G931" t="s">
        <v>253</v>
      </c>
      <c r="H931" t="s">
        <v>276</v>
      </c>
      <c r="J931" t="s">
        <v>368</v>
      </c>
      <c r="K931" t="s">
        <v>383</v>
      </c>
      <c r="N931" t="s">
        <v>541</v>
      </c>
      <c r="R931">
        <v>1.07</v>
      </c>
      <c r="W931" t="s">
        <v>716</v>
      </c>
      <c r="X931" t="s">
        <v>852</v>
      </c>
      <c r="Y931">
        <v>2006</v>
      </c>
      <c r="Z931" t="s">
        <v>963</v>
      </c>
      <c r="AA931" t="s">
        <v>986</v>
      </c>
      <c r="AB931" t="str">
        <f>IF(ISBLANK(Table1[[#This Row],[ref]]),NA(),_xlfn.XLOOKUP(Table1[[#This Row],[ref]],Crossref!U:U,Crossref!E:E,_xlfn.XLOOKUP(Table1[[#This Row],[ref_short]],Crossref!AO:AO,Crossref!E:E)))</f>
        <v>10.1016/j.tvjl.2005.07.017</v>
      </c>
      <c r="AC931" t="str">
        <f>IF(ISBLANK(Table1[[#This Row],[ref_short]]),NA(),_xlfn.XLOOKUP(Table1[[#This Row],[new_ref]],Crossref!E:E,Crossref!AO:AO,Table1[[#This Row],[ref_short]]))</f>
        <v>Humphry et al., 2006</v>
      </c>
      <c r="AD931" t="b">
        <f>NOT(IFERROR(Table1[[#This Row],[ref_short]]=Table1[[#This Row],[new_ref_short]],FALSE))</f>
        <v>0</v>
      </c>
    </row>
    <row r="932" spans="1:30" x14ac:dyDescent="0.3">
      <c r="A932" t="s">
        <v>7</v>
      </c>
      <c r="B932" t="s">
        <v>169</v>
      </c>
      <c r="D932" t="s">
        <v>2678</v>
      </c>
      <c r="G932" t="s">
        <v>253</v>
      </c>
      <c r="H932" t="s">
        <v>276</v>
      </c>
      <c r="J932" t="s">
        <v>368</v>
      </c>
      <c r="K932" t="s">
        <v>383</v>
      </c>
      <c r="N932" t="s">
        <v>542</v>
      </c>
      <c r="R932">
        <v>1.08</v>
      </c>
      <c r="W932" t="s">
        <v>716</v>
      </c>
      <c r="X932" t="s">
        <v>852</v>
      </c>
      <c r="Y932">
        <v>2006</v>
      </c>
      <c r="Z932" t="s">
        <v>963</v>
      </c>
      <c r="AA932" t="s">
        <v>986</v>
      </c>
      <c r="AB932" t="str">
        <f>IF(ISBLANK(Table1[[#This Row],[ref]]),NA(),_xlfn.XLOOKUP(Table1[[#This Row],[ref]],Crossref!U:U,Crossref!E:E,_xlfn.XLOOKUP(Table1[[#This Row],[ref_short]],Crossref!AO:AO,Crossref!E:E)))</f>
        <v>10.1016/j.tvjl.2005.07.017</v>
      </c>
      <c r="AC932" t="str">
        <f>IF(ISBLANK(Table1[[#This Row],[ref_short]]),NA(),_xlfn.XLOOKUP(Table1[[#This Row],[new_ref]],Crossref!E:E,Crossref!AO:AO,Table1[[#This Row],[ref_short]]))</f>
        <v>Humphry et al., 2006</v>
      </c>
      <c r="AD932" t="b">
        <f>NOT(IFERROR(Table1[[#This Row],[ref_short]]=Table1[[#This Row],[new_ref_short]],FALSE))</f>
        <v>0</v>
      </c>
    </row>
    <row r="933" spans="1:30" x14ac:dyDescent="0.3">
      <c r="A933" t="s">
        <v>7</v>
      </c>
      <c r="B933" t="s">
        <v>169</v>
      </c>
      <c r="D933" t="s">
        <v>2678</v>
      </c>
      <c r="G933" t="s">
        <v>253</v>
      </c>
      <c r="H933" t="s">
        <v>276</v>
      </c>
      <c r="J933" t="s">
        <v>368</v>
      </c>
      <c r="K933" t="s">
        <v>383</v>
      </c>
      <c r="N933" t="s">
        <v>543</v>
      </c>
      <c r="R933">
        <v>1.19</v>
      </c>
      <c r="W933" t="s">
        <v>716</v>
      </c>
      <c r="X933" t="s">
        <v>852</v>
      </c>
      <c r="Y933">
        <v>2006</v>
      </c>
      <c r="Z933" t="s">
        <v>963</v>
      </c>
      <c r="AA933" t="s">
        <v>986</v>
      </c>
      <c r="AB933" t="str">
        <f>IF(ISBLANK(Table1[[#This Row],[ref]]),NA(),_xlfn.XLOOKUP(Table1[[#This Row],[ref]],Crossref!U:U,Crossref!E:E,_xlfn.XLOOKUP(Table1[[#This Row],[ref_short]],Crossref!AO:AO,Crossref!E:E)))</f>
        <v>10.1016/j.tvjl.2005.07.017</v>
      </c>
      <c r="AC933" t="str">
        <f>IF(ISBLANK(Table1[[#This Row],[ref_short]]),NA(),_xlfn.XLOOKUP(Table1[[#This Row],[new_ref]],Crossref!E:E,Crossref!AO:AO,Table1[[#This Row],[ref_short]]))</f>
        <v>Humphry et al., 2006</v>
      </c>
      <c r="AD933" t="b">
        <f>NOT(IFERROR(Table1[[#This Row],[ref_short]]=Table1[[#This Row],[new_ref_short]],FALSE))</f>
        <v>0</v>
      </c>
    </row>
    <row r="934" spans="1:30" x14ac:dyDescent="0.3">
      <c r="A934" t="s">
        <v>7</v>
      </c>
      <c r="B934" t="s">
        <v>169</v>
      </c>
      <c r="D934" t="s">
        <v>2678</v>
      </c>
      <c r="G934" t="s">
        <v>253</v>
      </c>
      <c r="H934" t="s">
        <v>276</v>
      </c>
      <c r="J934" t="s">
        <v>368</v>
      </c>
      <c r="K934" t="s">
        <v>383</v>
      </c>
      <c r="N934" t="s">
        <v>544</v>
      </c>
      <c r="R934">
        <v>1.26</v>
      </c>
      <c r="W934" t="s">
        <v>716</v>
      </c>
      <c r="X934" t="s">
        <v>852</v>
      </c>
      <c r="Y934">
        <v>2006</v>
      </c>
      <c r="Z934" t="s">
        <v>963</v>
      </c>
      <c r="AA934" t="s">
        <v>986</v>
      </c>
      <c r="AB934" t="str">
        <f>IF(ISBLANK(Table1[[#This Row],[ref]]),NA(),_xlfn.XLOOKUP(Table1[[#This Row],[ref]],Crossref!U:U,Crossref!E:E,_xlfn.XLOOKUP(Table1[[#This Row],[ref_short]],Crossref!AO:AO,Crossref!E:E)))</f>
        <v>10.1016/j.tvjl.2005.07.017</v>
      </c>
      <c r="AC934" t="str">
        <f>IF(ISBLANK(Table1[[#This Row],[ref_short]]),NA(),_xlfn.XLOOKUP(Table1[[#This Row],[new_ref]],Crossref!E:E,Crossref!AO:AO,Table1[[#This Row],[ref_short]]))</f>
        <v>Humphry et al., 2006</v>
      </c>
      <c r="AD934" t="b">
        <f>NOT(IFERROR(Table1[[#This Row],[ref_short]]=Table1[[#This Row],[new_ref_short]],FALSE))</f>
        <v>0</v>
      </c>
    </row>
    <row r="935" spans="1:30" x14ac:dyDescent="0.3">
      <c r="A935" t="s">
        <v>7</v>
      </c>
      <c r="B935" t="s">
        <v>170</v>
      </c>
      <c r="C935" t="s">
        <v>234</v>
      </c>
      <c r="D935" t="s">
        <v>242</v>
      </c>
      <c r="G935" t="s">
        <v>253</v>
      </c>
      <c r="H935" t="s">
        <v>276</v>
      </c>
      <c r="J935" t="s">
        <v>368</v>
      </c>
      <c r="K935" t="s">
        <v>382</v>
      </c>
      <c r="M935" t="s">
        <v>441</v>
      </c>
      <c r="N935" t="s">
        <v>545</v>
      </c>
      <c r="R935">
        <v>3.5000000000000001E-3</v>
      </c>
      <c r="W935" t="s">
        <v>716</v>
      </c>
      <c r="X935" t="s">
        <v>852</v>
      </c>
      <c r="Y935">
        <v>2006</v>
      </c>
      <c r="Z935" t="s">
        <v>963</v>
      </c>
      <c r="AA935" t="s">
        <v>986</v>
      </c>
      <c r="AB935" t="str">
        <f>IF(ISBLANK(Table1[[#This Row],[ref]]),NA(),_xlfn.XLOOKUP(Table1[[#This Row],[ref]],Crossref!U:U,Crossref!E:E,_xlfn.XLOOKUP(Table1[[#This Row],[ref_short]],Crossref!AO:AO,Crossref!E:E)))</f>
        <v>10.1016/j.tvjl.2005.07.017</v>
      </c>
      <c r="AC935" t="str">
        <f>IF(ISBLANK(Table1[[#This Row],[ref_short]]),NA(),_xlfn.XLOOKUP(Table1[[#This Row],[new_ref]],Crossref!E:E,Crossref!AO:AO,Table1[[#This Row],[ref_short]]))</f>
        <v>Humphry et al., 2006</v>
      </c>
      <c r="AD935" t="b">
        <f>NOT(IFERROR(Table1[[#This Row],[ref_short]]=Table1[[#This Row],[new_ref_short]],FALSE))</f>
        <v>0</v>
      </c>
    </row>
    <row r="936" spans="1:30" x14ac:dyDescent="0.3">
      <c r="A936" t="s">
        <v>7</v>
      </c>
      <c r="B936" t="s">
        <v>171</v>
      </c>
      <c r="C936" t="s">
        <v>234</v>
      </c>
      <c r="D936" t="s">
        <v>242</v>
      </c>
      <c r="G936" t="s">
        <v>253</v>
      </c>
      <c r="H936" t="s">
        <v>276</v>
      </c>
      <c r="J936" t="s">
        <v>368</v>
      </c>
      <c r="K936" t="s">
        <v>382</v>
      </c>
      <c r="M936" t="s">
        <v>441</v>
      </c>
      <c r="N936" t="s">
        <v>546</v>
      </c>
      <c r="R936">
        <v>3.5E-4</v>
      </c>
      <c r="W936" t="s">
        <v>716</v>
      </c>
      <c r="X936" t="s">
        <v>852</v>
      </c>
      <c r="Y936">
        <v>2006</v>
      </c>
      <c r="Z936" t="s">
        <v>963</v>
      </c>
      <c r="AA936" t="s">
        <v>986</v>
      </c>
      <c r="AB936" t="str">
        <f>IF(ISBLANK(Table1[[#This Row],[ref]]),NA(),_xlfn.XLOOKUP(Table1[[#This Row],[ref]],Crossref!U:U,Crossref!E:E,_xlfn.XLOOKUP(Table1[[#This Row],[ref_short]],Crossref!AO:AO,Crossref!E:E)))</f>
        <v>10.1016/j.tvjl.2005.07.017</v>
      </c>
      <c r="AC936" t="str">
        <f>IF(ISBLANK(Table1[[#This Row],[ref_short]]),NA(),_xlfn.XLOOKUP(Table1[[#This Row],[new_ref]],Crossref!E:E,Crossref!AO:AO,Table1[[#This Row],[ref_short]]))</f>
        <v>Humphry et al., 2006</v>
      </c>
      <c r="AD936" t="b">
        <f>NOT(IFERROR(Table1[[#This Row],[ref_short]]=Table1[[#This Row],[new_ref_short]],FALSE))</f>
        <v>0</v>
      </c>
    </row>
    <row r="937" spans="1:30" x14ac:dyDescent="0.3">
      <c r="A937" t="s">
        <v>7</v>
      </c>
      <c r="B937" t="s">
        <v>172</v>
      </c>
      <c r="C937" t="s">
        <v>234</v>
      </c>
      <c r="D937" t="s">
        <v>242</v>
      </c>
      <c r="G937" t="s">
        <v>253</v>
      </c>
      <c r="H937" t="s">
        <v>276</v>
      </c>
      <c r="J937" t="s">
        <v>368</v>
      </c>
      <c r="K937" t="s">
        <v>382</v>
      </c>
      <c r="M937" t="s">
        <v>441</v>
      </c>
      <c r="N937" t="s">
        <v>547</v>
      </c>
      <c r="R937">
        <v>6.6500000000000001E-4</v>
      </c>
      <c r="W937" t="s">
        <v>716</v>
      </c>
      <c r="X937" t="s">
        <v>852</v>
      </c>
      <c r="Y937">
        <v>2006</v>
      </c>
      <c r="Z937" t="s">
        <v>963</v>
      </c>
      <c r="AA937" t="s">
        <v>986</v>
      </c>
      <c r="AB937" t="str">
        <f>IF(ISBLANK(Table1[[#This Row],[ref]]),NA(),_xlfn.XLOOKUP(Table1[[#This Row],[ref]],Crossref!U:U,Crossref!E:E,_xlfn.XLOOKUP(Table1[[#This Row],[ref_short]],Crossref!AO:AO,Crossref!E:E)))</f>
        <v>10.1016/j.tvjl.2005.07.017</v>
      </c>
      <c r="AC937" t="str">
        <f>IF(ISBLANK(Table1[[#This Row],[ref_short]]),NA(),_xlfn.XLOOKUP(Table1[[#This Row],[new_ref]],Crossref!E:E,Crossref!AO:AO,Table1[[#This Row],[ref_short]]))</f>
        <v>Humphry et al., 2006</v>
      </c>
      <c r="AD937" t="b">
        <f>NOT(IFERROR(Table1[[#This Row],[ref_short]]=Table1[[#This Row],[new_ref_short]],FALSE))</f>
        <v>0</v>
      </c>
    </row>
    <row r="938" spans="1:30" x14ac:dyDescent="0.3">
      <c r="A938" t="s">
        <v>7</v>
      </c>
      <c r="B938" t="s">
        <v>173</v>
      </c>
      <c r="C938" t="s">
        <v>234</v>
      </c>
      <c r="D938" t="s">
        <v>242</v>
      </c>
      <c r="G938" t="s">
        <v>253</v>
      </c>
      <c r="H938" t="s">
        <v>276</v>
      </c>
      <c r="J938" t="s">
        <v>368</v>
      </c>
      <c r="K938" t="s">
        <v>382</v>
      </c>
      <c r="M938" t="s">
        <v>441</v>
      </c>
      <c r="N938" t="s">
        <v>548</v>
      </c>
      <c r="R938">
        <v>3.4999999999999997E-5</v>
      </c>
      <c r="W938" t="s">
        <v>716</v>
      </c>
      <c r="X938" t="s">
        <v>852</v>
      </c>
      <c r="Y938">
        <v>2006</v>
      </c>
      <c r="Z938" t="s">
        <v>963</v>
      </c>
      <c r="AA938" t="s">
        <v>986</v>
      </c>
      <c r="AB938" t="str">
        <f>IF(ISBLANK(Table1[[#This Row],[ref]]),NA(),_xlfn.XLOOKUP(Table1[[#This Row],[ref]],Crossref!U:U,Crossref!E:E,_xlfn.XLOOKUP(Table1[[#This Row],[ref_short]],Crossref!AO:AO,Crossref!E:E)))</f>
        <v>10.1016/j.tvjl.2005.07.017</v>
      </c>
      <c r="AC938" t="str">
        <f>IF(ISBLANK(Table1[[#This Row],[ref_short]]),NA(),_xlfn.XLOOKUP(Table1[[#This Row],[new_ref]],Crossref!E:E,Crossref!AO:AO,Table1[[#This Row],[ref_short]]))</f>
        <v>Humphry et al., 2006</v>
      </c>
      <c r="AD938" t="b">
        <f>NOT(IFERROR(Table1[[#This Row],[ref_short]]=Table1[[#This Row],[new_ref_short]],FALSE))</f>
        <v>0</v>
      </c>
    </row>
    <row r="939" spans="1:30" x14ac:dyDescent="0.3">
      <c r="A939" t="s">
        <v>7</v>
      </c>
      <c r="D939" t="s">
        <v>238</v>
      </c>
      <c r="G939" t="s">
        <v>253</v>
      </c>
      <c r="H939" t="s">
        <v>276</v>
      </c>
      <c r="J939" t="s">
        <v>368</v>
      </c>
      <c r="N939" t="s">
        <v>549</v>
      </c>
      <c r="Q939" t="s">
        <v>549</v>
      </c>
      <c r="R939">
        <v>2.1</v>
      </c>
      <c r="W939" t="s">
        <v>717</v>
      </c>
      <c r="X939" t="s">
        <v>853</v>
      </c>
      <c r="Y939">
        <v>2002</v>
      </c>
      <c r="Z939" t="s">
        <v>964</v>
      </c>
      <c r="AA939" t="s">
        <v>986</v>
      </c>
      <c r="AB939" t="str">
        <f>IF(ISBLANK(Table1[[#This Row],[ref]]),NA(),_xlfn.XLOOKUP(Table1[[#This Row],[ref]],Crossref!U:U,Crossref!E:E,_xlfn.XLOOKUP(Table1[[#This Row],[ref_short]],Crossref!AO:AO,Crossref!E:E)))</f>
        <v>10.1016/s0167-5877(02)00027-2</v>
      </c>
      <c r="AC939" t="str">
        <f>IF(ISBLANK(Table1[[#This Row],[ref_short]]),NA(),_xlfn.XLOOKUP(Table1[[#This Row],[new_ref]],Crossref!E:E,Crossref!AO:AO,Table1[[#This Row],[ref_short]]))</f>
        <v>Groenendaal et al., 2002</v>
      </c>
      <c r="AD939" t="b">
        <f>NOT(IFERROR(Table1[[#This Row],[ref_short]]=Table1[[#This Row],[new_ref_short]],FALSE))</f>
        <v>0</v>
      </c>
    </row>
    <row r="940" spans="1:30" x14ac:dyDescent="0.3">
      <c r="A940" t="s">
        <v>7</v>
      </c>
      <c r="D940" t="s">
        <v>238</v>
      </c>
      <c r="G940" t="s">
        <v>253</v>
      </c>
      <c r="H940" t="s">
        <v>276</v>
      </c>
      <c r="J940" t="s">
        <v>368</v>
      </c>
      <c r="N940" t="s">
        <v>550</v>
      </c>
      <c r="Q940" t="s">
        <v>550</v>
      </c>
      <c r="R940">
        <v>5.4</v>
      </c>
      <c r="W940" t="s">
        <v>717</v>
      </c>
      <c r="X940" t="s">
        <v>853</v>
      </c>
      <c r="Y940">
        <v>2002</v>
      </c>
      <c r="Z940" t="s">
        <v>964</v>
      </c>
      <c r="AA940" t="s">
        <v>986</v>
      </c>
      <c r="AB940" t="str">
        <f>IF(ISBLANK(Table1[[#This Row],[ref]]),NA(),_xlfn.XLOOKUP(Table1[[#This Row],[ref]],Crossref!U:U,Crossref!E:E,_xlfn.XLOOKUP(Table1[[#This Row],[ref_short]],Crossref!AO:AO,Crossref!E:E)))</f>
        <v>10.1016/s0167-5877(02)00027-2</v>
      </c>
      <c r="AC940" t="str">
        <f>IF(ISBLANK(Table1[[#This Row],[ref_short]]),NA(),_xlfn.XLOOKUP(Table1[[#This Row],[new_ref]],Crossref!E:E,Crossref!AO:AO,Table1[[#This Row],[ref_short]]))</f>
        <v>Groenendaal et al., 2002</v>
      </c>
      <c r="AD940" t="b">
        <f>NOT(IFERROR(Table1[[#This Row],[ref_short]]=Table1[[#This Row],[new_ref_short]],FALSE))</f>
        <v>0</v>
      </c>
    </row>
    <row r="941" spans="1:30" x14ac:dyDescent="0.3">
      <c r="A941" t="s">
        <v>7</v>
      </c>
      <c r="D941" t="s">
        <v>238</v>
      </c>
      <c r="G941" t="s">
        <v>253</v>
      </c>
      <c r="H941" t="s">
        <v>276</v>
      </c>
      <c r="J941" t="s">
        <v>368</v>
      </c>
      <c r="N941" t="s">
        <v>551</v>
      </c>
      <c r="Q941" t="s">
        <v>551</v>
      </c>
      <c r="R941">
        <v>9.8000000000000007</v>
      </c>
      <c r="W941" t="s">
        <v>717</v>
      </c>
      <c r="X941" t="s">
        <v>853</v>
      </c>
      <c r="Y941">
        <v>2002</v>
      </c>
      <c r="Z941" t="s">
        <v>964</v>
      </c>
      <c r="AA941" t="s">
        <v>986</v>
      </c>
      <c r="AB941" t="str">
        <f>IF(ISBLANK(Table1[[#This Row],[ref]]),NA(),_xlfn.XLOOKUP(Table1[[#This Row],[ref]],Crossref!U:U,Crossref!E:E,_xlfn.XLOOKUP(Table1[[#This Row],[ref_short]],Crossref!AO:AO,Crossref!E:E)))</f>
        <v>10.1016/s0167-5877(02)00027-2</v>
      </c>
      <c r="AC941" t="str">
        <f>IF(ISBLANK(Table1[[#This Row],[ref_short]]),NA(),_xlfn.XLOOKUP(Table1[[#This Row],[new_ref]],Crossref!E:E,Crossref!AO:AO,Table1[[#This Row],[ref_short]]))</f>
        <v>Groenendaal et al., 2002</v>
      </c>
      <c r="AD941" t="b">
        <f>NOT(IFERROR(Table1[[#This Row],[ref_short]]=Table1[[#This Row],[new_ref_short]],FALSE))</f>
        <v>0</v>
      </c>
    </row>
    <row r="942" spans="1:30" x14ac:dyDescent="0.3">
      <c r="A942" t="s">
        <v>7</v>
      </c>
      <c r="D942" t="s">
        <v>238</v>
      </c>
      <c r="G942" t="s">
        <v>253</v>
      </c>
      <c r="H942" t="s">
        <v>276</v>
      </c>
      <c r="J942" t="s">
        <v>368</v>
      </c>
      <c r="N942" t="s">
        <v>552</v>
      </c>
      <c r="Q942" t="s">
        <v>552</v>
      </c>
      <c r="R942">
        <v>3.6</v>
      </c>
      <c r="W942" t="s">
        <v>717</v>
      </c>
      <c r="X942" t="s">
        <v>853</v>
      </c>
      <c r="Y942">
        <v>2002</v>
      </c>
      <c r="Z942" t="s">
        <v>964</v>
      </c>
      <c r="AA942" t="s">
        <v>986</v>
      </c>
      <c r="AB942" t="str">
        <f>IF(ISBLANK(Table1[[#This Row],[ref]]),NA(),_xlfn.XLOOKUP(Table1[[#This Row],[ref]],Crossref!U:U,Crossref!E:E,_xlfn.XLOOKUP(Table1[[#This Row],[ref_short]],Crossref!AO:AO,Crossref!E:E)))</f>
        <v>10.1016/s0167-5877(02)00027-2</v>
      </c>
      <c r="AC942" t="str">
        <f>IF(ISBLANK(Table1[[#This Row],[ref_short]]),NA(),_xlfn.XLOOKUP(Table1[[#This Row],[new_ref]],Crossref!E:E,Crossref!AO:AO,Table1[[#This Row],[ref_short]]))</f>
        <v>Groenendaal et al., 2002</v>
      </c>
      <c r="AD942" t="b">
        <f>NOT(IFERROR(Table1[[#This Row],[ref_short]]=Table1[[#This Row],[new_ref_short]],FALSE))</f>
        <v>0</v>
      </c>
    </row>
    <row r="943" spans="1:30" x14ac:dyDescent="0.3">
      <c r="A943" t="s">
        <v>7</v>
      </c>
      <c r="D943" t="s">
        <v>238</v>
      </c>
      <c r="G943" t="s">
        <v>253</v>
      </c>
      <c r="H943" t="s">
        <v>276</v>
      </c>
      <c r="J943" t="s">
        <v>368</v>
      </c>
      <c r="N943" t="s">
        <v>553</v>
      </c>
      <c r="Q943" t="s">
        <v>553</v>
      </c>
      <c r="R943">
        <v>5.5</v>
      </c>
      <c r="W943" t="s">
        <v>717</v>
      </c>
      <c r="X943" t="s">
        <v>853</v>
      </c>
      <c r="Y943">
        <v>2002</v>
      </c>
      <c r="Z943" t="s">
        <v>964</v>
      </c>
      <c r="AA943" t="s">
        <v>986</v>
      </c>
      <c r="AB943" t="str">
        <f>IF(ISBLANK(Table1[[#This Row],[ref]]),NA(),_xlfn.XLOOKUP(Table1[[#This Row],[ref]],Crossref!U:U,Crossref!E:E,_xlfn.XLOOKUP(Table1[[#This Row],[ref_short]],Crossref!AO:AO,Crossref!E:E)))</f>
        <v>10.1016/s0167-5877(02)00027-2</v>
      </c>
      <c r="AC943" t="str">
        <f>IF(ISBLANK(Table1[[#This Row],[ref_short]]),NA(),_xlfn.XLOOKUP(Table1[[#This Row],[new_ref]],Crossref!E:E,Crossref!AO:AO,Table1[[#This Row],[ref_short]]))</f>
        <v>Groenendaal et al., 2002</v>
      </c>
      <c r="AD943" t="b">
        <f>NOT(IFERROR(Table1[[#This Row],[ref_short]]=Table1[[#This Row],[new_ref_short]],FALSE))</f>
        <v>0</v>
      </c>
    </row>
    <row r="944" spans="1:30" x14ac:dyDescent="0.3">
      <c r="A944" t="s">
        <v>7</v>
      </c>
      <c r="D944" t="s">
        <v>238</v>
      </c>
      <c r="G944" t="s">
        <v>253</v>
      </c>
      <c r="H944" t="s">
        <v>276</v>
      </c>
      <c r="J944" t="s">
        <v>368</v>
      </c>
      <c r="N944" t="s">
        <v>554</v>
      </c>
      <c r="Q944" t="s">
        <v>554</v>
      </c>
      <c r="R944">
        <v>5.7</v>
      </c>
      <c r="W944" t="s">
        <v>717</v>
      </c>
      <c r="X944" t="s">
        <v>853</v>
      </c>
      <c r="Y944">
        <v>2002</v>
      </c>
      <c r="Z944" t="s">
        <v>964</v>
      </c>
      <c r="AA944" t="s">
        <v>986</v>
      </c>
      <c r="AB944" t="str">
        <f>IF(ISBLANK(Table1[[#This Row],[ref]]),NA(),_xlfn.XLOOKUP(Table1[[#This Row],[ref]],Crossref!U:U,Crossref!E:E,_xlfn.XLOOKUP(Table1[[#This Row],[ref_short]],Crossref!AO:AO,Crossref!E:E)))</f>
        <v>10.1016/s0167-5877(02)00027-2</v>
      </c>
      <c r="AC944" t="str">
        <f>IF(ISBLANK(Table1[[#This Row],[ref_short]]),NA(),_xlfn.XLOOKUP(Table1[[#This Row],[new_ref]],Crossref!E:E,Crossref!AO:AO,Table1[[#This Row],[ref_short]]))</f>
        <v>Groenendaal et al., 2002</v>
      </c>
      <c r="AD944" t="b">
        <f>NOT(IFERROR(Table1[[#This Row],[ref_short]]=Table1[[#This Row],[new_ref_short]],FALSE))</f>
        <v>0</v>
      </c>
    </row>
    <row r="945" spans="1:30" x14ac:dyDescent="0.3">
      <c r="A945" t="s">
        <v>10</v>
      </c>
      <c r="B945" t="s">
        <v>174</v>
      </c>
      <c r="G945" t="s">
        <v>253</v>
      </c>
      <c r="H945" t="s">
        <v>276</v>
      </c>
      <c r="J945" t="s">
        <v>368</v>
      </c>
      <c r="R945">
        <v>0.05</v>
      </c>
      <c r="W945" t="s">
        <v>718</v>
      </c>
      <c r="X945" t="s">
        <v>854</v>
      </c>
      <c r="Y945">
        <v>2004</v>
      </c>
      <c r="Z945" t="s">
        <v>965</v>
      </c>
      <c r="AA945" t="s">
        <v>986</v>
      </c>
      <c r="AB945" t="str">
        <f>IF(ISBLANK(Table1[[#This Row],[ref]]),NA(),_xlfn.XLOOKUP(Table1[[#This Row],[ref]],Crossref!U:U,Crossref!E:E,_xlfn.XLOOKUP(Table1[[#This Row],[ref_short]],Crossref!AO:AO,Crossref!E:E)))</f>
        <v>10.1051/vetres:2003046</v>
      </c>
      <c r="AC945" t="str">
        <f>IF(ISBLANK(Table1[[#This Row],[ref_short]]),NA(),_xlfn.XLOOKUP(Table1[[#This Row],[new_ref]],Crossref!E:E,Crossref!AO:AO,Table1[[#This Row],[ref_short]]))</f>
        <v>Pouillot et al., 2004</v>
      </c>
      <c r="AD945" t="b">
        <f>NOT(IFERROR(Table1[[#This Row],[ref_short]]=Table1[[#This Row],[new_ref_short]],FALSE))</f>
        <v>0</v>
      </c>
    </row>
    <row r="946" spans="1:30" x14ac:dyDescent="0.3">
      <c r="A946" t="s">
        <v>10</v>
      </c>
      <c r="B946" t="s">
        <v>175</v>
      </c>
      <c r="G946" t="s">
        <v>253</v>
      </c>
      <c r="H946" t="s">
        <v>276</v>
      </c>
      <c r="J946" t="s">
        <v>368</v>
      </c>
      <c r="R946">
        <v>0.25</v>
      </c>
      <c r="W946" t="s">
        <v>718</v>
      </c>
      <c r="X946" t="s">
        <v>854</v>
      </c>
      <c r="Y946">
        <v>2004</v>
      </c>
      <c r="Z946" t="s">
        <v>965</v>
      </c>
      <c r="AA946" t="s">
        <v>986</v>
      </c>
      <c r="AB946" t="str">
        <f>IF(ISBLANK(Table1[[#This Row],[ref]]),NA(),_xlfn.XLOOKUP(Table1[[#This Row],[ref]],Crossref!U:U,Crossref!E:E,_xlfn.XLOOKUP(Table1[[#This Row],[ref_short]],Crossref!AO:AO,Crossref!E:E)))</f>
        <v>10.1051/vetres:2003046</v>
      </c>
      <c r="AC946" t="str">
        <f>IF(ISBLANK(Table1[[#This Row],[ref_short]]),NA(),_xlfn.XLOOKUP(Table1[[#This Row],[new_ref]],Crossref!E:E,Crossref!AO:AO,Table1[[#This Row],[ref_short]]))</f>
        <v>Pouillot et al., 2004</v>
      </c>
      <c r="AD946" t="b">
        <f>NOT(IFERROR(Table1[[#This Row],[ref_short]]=Table1[[#This Row],[new_ref_short]],FALSE))</f>
        <v>0</v>
      </c>
    </row>
    <row r="947" spans="1:30" x14ac:dyDescent="0.3">
      <c r="A947" t="s">
        <v>11</v>
      </c>
      <c r="B947" t="s">
        <v>176</v>
      </c>
      <c r="C947" t="s">
        <v>235</v>
      </c>
      <c r="G947" t="s">
        <v>253</v>
      </c>
      <c r="H947" t="s">
        <v>276</v>
      </c>
      <c r="J947" t="s">
        <v>368</v>
      </c>
      <c r="R947">
        <v>0.05</v>
      </c>
      <c r="W947" t="s">
        <v>718</v>
      </c>
      <c r="X947" t="s">
        <v>854</v>
      </c>
      <c r="Y947">
        <v>2004</v>
      </c>
      <c r="Z947" t="s">
        <v>965</v>
      </c>
      <c r="AA947" t="s">
        <v>986</v>
      </c>
      <c r="AB947" t="str">
        <f>IF(ISBLANK(Table1[[#This Row],[ref]]),NA(),_xlfn.XLOOKUP(Table1[[#This Row],[ref]],Crossref!U:U,Crossref!E:E,_xlfn.XLOOKUP(Table1[[#This Row],[ref_short]],Crossref!AO:AO,Crossref!E:E)))</f>
        <v>10.1051/vetres:2003046</v>
      </c>
      <c r="AC947" t="str">
        <f>IF(ISBLANK(Table1[[#This Row],[ref_short]]),NA(),_xlfn.XLOOKUP(Table1[[#This Row],[new_ref]],Crossref!E:E,Crossref!AO:AO,Table1[[#This Row],[ref_short]]))</f>
        <v>Pouillot et al., 2004</v>
      </c>
      <c r="AD947" t="b">
        <f>NOT(IFERROR(Table1[[#This Row],[ref_short]]=Table1[[#This Row],[new_ref_short]],FALSE))</f>
        <v>0</v>
      </c>
    </row>
    <row r="948" spans="1:30" x14ac:dyDescent="0.3">
      <c r="A948" t="s">
        <v>7</v>
      </c>
      <c r="G948" t="s">
        <v>253</v>
      </c>
      <c r="H948" t="s">
        <v>276</v>
      </c>
      <c r="J948" t="s">
        <v>368</v>
      </c>
      <c r="K948" t="s">
        <v>382</v>
      </c>
      <c r="R948">
        <v>2</v>
      </c>
      <c r="W948" t="s">
        <v>719</v>
      </c>
      <c r="X948" t="s">
        <v>855</v>
      </c>
      <c r="Y948">
        <v>2015</v>
      </c>
      <c r="Z948" t="s">
        <v>966</v>
      </c>
      <c r="AA948" t="s">
        <v>986</v>
      </c>
      <c r="AB948" t="str">
        <f>IF(ISBLANK(Table1[[#This Row],[ref]]),NA(),_xlfn.XLOOKUP(Table1[[#This Row],[ref]],Crossref!U:U,Crossref!E:E,_xlfn.XLOOKUP(Table1[[#This Row],[ref_short]],Crossref!AO:AO,Crossref!E:E)))</f>
        <v>10.1016/j.prevetmed.2015.10.008</v>
      </c>
      <c r="AC948" t="str">
        <f>IF(ISBLANK(Table1[[#This Row],[ref_short]]),NA(),_xlfn.XLOOKUP(Table1[[#This Row],[new_ref]],Crossref!E:E,Crossref!AO:AO,Table1[[#This Row],[ref_short]]))</f>
        <v>Smith et al., 2015</v>
      </c>
      <c r="AD948" t="b">
        <f>NOT(IFERROR(Table1[[#This Row],[ref_short]]=Table1[[#This Row],[new_ref_short]],FALSE))</f>
        <v>0</v>
      </c>
    </row>
    <row r="949" spans="1:30" x14ac:dyDescent="0.3">
      <c r="A949" t="s">
        <v>7</v>
      </c>
      <c r="G949" t="s">
        <v>253</v>
      </c>
      <c r="H949" t="s">
        <v>276</v>
      </c>
      <c r="J949" t="s">
        <v>368</v>
      </c>
      <c r="K949" t="s">
        <v>382</v>
      </c>
      <c r="R949">
        <v>1.8</v>
      </c>
      <c r="W949" t="s">
        <v>719</v>
      </c>
      <c r="X949" t="s">
        <v>855</v>
      </c>
      <c r="Y949">
        <v>2015</v>
      </c>
      <c r="Z949" t="s">
        <v>966</v>
      </c>
      <c r="AA949" t="s">
        <v>986</v>
      </c>
      <c r="AB949" t="str">
        <f>IF(ISBLANK(Table1[[#This Row],[ref]]),NA(),_xlfn.XLOOKUP(Table1[[#This Row],[ref]],Crossref!U:U,Crossref!E:E,_xlfn.XLOOKUP(Table1[[#This Row],[ref_short]],Crossref!AO:AO,Crossref!E:E)))</f>
        <v>10.1016/j.prevetmed.2015.10.008</v>
      </c>
      <c r="AC949" t="str">
        <f>IF(ISBLANK(Table1[[#This Row],[ref_short]]),NA(),_xlfn.XLOOKUP(Table1[[#This Row],[new_ref]],Crossref!E:E,Crossref!AO:AO,Table1[[#This Row],[ref_short]]))</f>
        <v>Smith et al., 2015</v>
      </c>
      <c r="AD949" t="b">
        <f>NOT(IFERROR(Table1[[#This Row],[ref_short]]=Table1[[#This Row],[new_ref_short]],FALSE))</f>
        <v>0</v>
      </c>
    </row>
    <row r="950" spans="1:30" x14ac:dyDescent="0.3">
      <c r="A950" t="s">
        <v>7</v>
      </c>
      <c r="G950" t="s">
        <v>253</v>
      </c>
      <c r="H950" t="s">
        <v>276</v>
      </c>
      <c r="J950" t="s">
        <v>368</v>
      </c>
      <c r="K950" t="s">
        <v>382</v>
      </c>
      <c r="R950">
        <v>1.7</v>
      </c>
      <c r="W950" t="s">
        <v>719</v>
      </c>
      <c r="X950" t="s">
        <v>855</v>
      </c>
      <c r="Y950">
        <v>2015</v>
      </c>
      <c r="Z950" t="s">
        <v>966</v>
      </c>
      <c r="AA950" t="s">
        <v>986</v>
      </c>
      <c r="AB950" t="str">
        <f>IF(ISBLANK(Table1[[#This Row],[ref]]),NA(),_xlfn.XLOOKUP(Table1[[#This Row],[ref]],Crossref!U:U,Crossref!E:E,_xlfn.XLOOKUP(Table1[[#This Row],[ref_short]],Crossref!AO:AO,Crossref!E:E)))</f>
        <v>10.1016/j.prevetmed.2015.10.008</v>
      </c>
      <c r="AC950" t="str">
        <f>IF(ISBLANK(Table1[[#This Row],[ref_short]]),NA(),_xlfn.XLOOKUP(Table1[[#This Row],[new_ref]],Crossref!E:E,Crossref!AO:AO,Table1[[#This Row],[ref_short]]))</f>
        <v>Smith et al., 2015</v>
      </c>
      <c r="AD950" t="b">
        <f>NOT(IFERROR(Table1[[#This Row],[ref_short]]=Table1[[#This Row],[new_ref_short]],FALSE))</f>
        <v>0</v>
      </c>
    </row>
    <row r="951" spans="1:30" x14ac:dyDescent="0.3">
      <c r="A951" t="s">
        <v>7</v>
      </c>
      <c r="G951" t="s">
        <v>253</v>
      </c>
      <c r="H951" t="s">
        <v>276</v>
      </c>
      <c r="J951" t="s">
        <v>368</v>
      </c>
      <c r="K951" t="s">
        <v>382</v>
      </c>
      <c r="R951">
        <v>1.5</v>
      </c>
      <c r="W951" t="s">
        <v>719</v>
      </c>
      <c r="X951" t="s">
        <v>855</v>
      </c>
      <c r="Y951">
        <v>2015</v>
      </c>
      <c r="Z951" t="s">
        <v>966</v>
      </c>
      <c r="AA951" t="s">
        <v>986</v>
      </c>
      <c r="AB951" t="str">
        <f>IF(ISBLANK(Table1[[#This Row],[ref]]),NA(),_xlfn.XLOOKUP(Table1[[#This Row],[ref]],Crossref!U:U,Crossref!E:E,_xlfn.XLOOKUP(Table1[[#This Row],[ref_short]],Crossref!AO:AO,Crossref!E:E)))</f>
        <v>10.1016/j.prevetmed.2015.10.008</v>
      </c>
      <c r="AC951" t="str">
        <f>IF(ISBLANK(Table1[[#This Row],[ref_short]]),NA(),_xlfn.XLOOKUP(Table1[[#This Row],[new_ref]],Crossref!E:E,Crossref!AO:AO,Table1[[#This Row],[ref_short]]))</f>
        <v>Smith et al., 2015</v>
      </c>
      <c r="AD951" t="b">
        <f>NOT(IFERROR(Table1[[#This Row],[ref_short]]=Table1[[#This Row],[new_ref_short]],FALSE))</f>
        <v>0</v>
      </c>
    </row>
    <row r="952" spans="1:30" x14ac:dyDescent="0.3">
      <c r="A952" t="s">
        <v>7</v>
      </c>
      <c r="G952" t="s">
        <v>253</v>
      </c>
      <c r="H952" t="s">
        <v>276</v>
      </c>
      <c r="J952" t="s">
        <v>368</v>
      </c>
      <c r="K952" t="s">
        <v>382</v>
      </c>
      <c r="R952">
        <v>1.1499999999999999</v>
      </c>
      <c r="W952" t="s">
        <v>719</v>
      </c>
      <c r="X952" t="s">
        <v>855</v>
      </c>
      <c r="Y952">
        <v>2015</v>
      </c>
      <c r="Z952" t="s">
        <v>966</v>
      </c>
      <c r="AA952" t="s">
        <v>986</v>
      </c>
      <c r="AB952" t="str">
        <f>IF(ISBLANK(Table1[[#This Row],[ref]]),NA(),_xlfn.XLOOKUP(Table1[[#This Row],[ref]],Crossref!U:U,Crossref!E:E,_xlfn.XLOOKUP(Table1[[#This Row],[ref_short]],Crossref!AO:AO,Crossref!E:E)))</f>
        <v>10.1016/j.prevetmed.2015.10.008</v>
      </c>
      <c r="AC952" t="str">
        <f>IF(ISBLANK(Table1[[#This Row],[ref_short]]),NA(),_xlfn.XLOOKUP(Table1[[#This Row],[new_ref]],Crossref!E:E,Crossref!AO:AO,Table1[[#This Row],[ref_short]]))</f>
        <v>Smith et al., 2015</v>
      </c>
      <c r="AD952" t="b">
        <f>NOT(IFERROR(Table1[[#This Row],[ref_short]]=Table1[[#This Row],[new_ref_short]],FALSE))</f>
        <v>0</v>
      </c>
    </row>
    <row r="953" spans="1:30" x14ac:dyDescent="0.3">
      <c r="A953" t="s">
        <v>7</v>
      </c>
      <c r="G953" t="s">
        <v>253</v>
      </c>
      <c r="H953" t="s">
        <v>276</v>
      </c>
      <c r="J953" t="s">
        <v>368</v>
      </c>
      <c r="K953" t="s">
        <v>382</v>
      </c>
      <c r="R953">
        <v>0.8</v>
      </c>
      <c r="W953" t="s">
        <v>719</v>
      </c>
      <c r="X953" t="s">
        <v>855</v>
      </c>
      <c r="Y953">
        <v>2015</v>
      </c>
      <c r="Z953" t="s">
        <v>966</v>
      </c>
      <c r="AA953" t="s">
        <v>986</v>
      </c>
      <c r="AB953" t="str">
        <f>IF(ISBLANK(Table1[[#This Row],[ref]]),NA(),_xlfn.XLOOKUP(Table1[[#This Row],[ref]],Crossref!U:U,Crossref!E:E,_xlfn.XLOOKUP(Table1[[#This Row],[ref_short]],Crossref!AO:AO,Crossref!E:E)))</f>
        <v>10.1016/j.prevetmed.2015.10.008</v>
      </c>
      <c r="AC953" t="str">
        <f>IF(ISBLANK(Table1[[#This Row],[ref_short]]),NA(),_xlfn.XLOOKUP(Table1[[#This Row],[new_ref]],Crossref!E:E,Crossref!AO:AO,Table1[[#This Row],[ref_short]]))</f>
        <v>Smith et al., 2015</v>
      </c>
      <c r="AD953" t="b">
        <f>NOT(IFERROR(Table1[[#This Row],[ref_short]]=Table1[[#This Row],[new_ref_short]],FALSE))</f>
        <v>0</v>
      </c>
    </row>
    <row r="954" spans="1:30" x14ac:dyDescent="0.3">
      <c r="A954" t="s">
        <v>7</v>
      </c>
      <c r="G954" t="s">
        <v>253</v>
      </c>
      <c r="H954" t="s">
        <v>276</v>
      </c>
      <c r="J954" t="s">
        <v>368</v>
      </c>
      <c r="K954" t="s">
        <v>382</v>
      </c>
      <c r="R954">
        <v>1.95</v>
      </c>
      <c r="W954" t="s">
        <v>719</v>
      </c>
      <c r="X954" t="s">
        <v>855</v>
      </c>
      <c r="Y954">
        <v>2015</v>
      </c>
      <c r="Z954" t="s">
        <v>966</v>
      </c>
      <c r="AA954" t="s">
        <v>986</v>
      </c>
      <c r="AB954" t="str">
        <f>IF(ISBLANK(Table1[[#This Row],[ref]]),NA(),_xlfn.XLOOKUP(Table1[[#This Row],[ref]],Crossref!U:U,Crossref!E:E,_xlfn.XLOOKUP(Table1[[#This Row],[ref_short]],Crossref!AO:AO,Crossref!E:E)))</f>
        <v>10.1016/j.prevetmed.2015.10.008</v>
      </c>
      <c r="AC954" t="str">
        <f>IF(ISBLANK(Table1[[#This Row],[ref_short]]),NA(),_xlfn.XLOOKUP(Table1[[#This Row],[new_ref]],Crossref!E:E,Crossref!AO:AO,Table1[[#This Row],[ref_short]]))</f>
        <v>Smith et al., 2015</v>
      </c>
      <c r="AD954" t="b">
        <f>NOT(IFERROR(Table1[[#This Row],[ref_short]]=Table1[[#This Row],[new_ref_short]],FALSE))</f>
        <v>0</v>
      </c>
    </row>
    <row r="955" spans="1:30" x14ac:dyDescent="0.3">
      <c r="A955" t="s">
        <v>7</v>
      </c>
      <c r="G955" t="s">
        <v>253</v>
      </c>
      <c r="H955" t="s">
        <v>276</v>
      </c>
      <c r="J955" t="s">
        <v>368</v>
      </c>
      <c r="K955" t="s">
        <v>382</v>
      </c>
      <c r="R955">
        <v>1.75</v>
      </c>
      <c r="W955" t="s">
        <v>719</v>
      </c>
      <c r="X955" t="s">
        <v>855</v>
      </c>
      <c r="Y955">
        <v>2015</v>
      </c>
      <c r="Z955" t="s">
        <v>966</v>
      </c>
      <c r="AA955" t="s">
        <v>986</v>
      </c>
      <c r="AB955" t="str">
        <f>IF(ISBLANK(Table1[[#This Row],[ref]]),NA(),_xlfn.XLOOKUP(Table1[[#This Row],[ref]],Crossref!U:U,Crossref!E:E,_xlfn.XLOOKUP(Table1[[#This Row],[ref_short]],Crossref!AO:AO,Crossref!E:E)))</f>
        <v>10.1016/j.prevetmed.2015.10.008</v>
      </c>
      <c r="AC955" t="str">
        <f>IF(ISBLANK(Table1[[#This Row],[ref_short]]),NA(),_xlfn.XLOOKUP(Table1[[#This Row],[new_ref]],Crossref!E:E,Crossref!AO:AO,Table1[[#This Row],[ref_short]]))</f>
        <v>Smith et al., 2015</v>
      </c>
      <c r="AD955" t="b">
        <f>NOT(IFERROR(Table1[[#This Row],[ref_short]]=Table1[[#This Row],[new_ref_short]],FALSE))</f>
        <v>0</v>
      </c>
    </row>
    <row r="956" spans="1:30" x14ac:dyDescent="0.3">
      <c r="A956" t="s">
        <v>7</v>
      </c>
      <c r="G956" t="s">
        <v>253</v>
      </c>
      <c r="H956" t="s">
        <v>276</v>
      </c>
      <c r="J956" t="s">
        <v>368</v>
      </c>
      <c r="K956" t="s">
        <v>382</v>
      </c>
      <c r="R956">
        <v>1.52</v>
      </c>
      <c r="W956" t="s">
        <v>719</v>
      </c>
      <c r="X956" t="s">
        <v>855</v>
      </c>
      <c r="Y956">
        <v>2015</v>
      </c>
      <c r="Z956" t="s">
        <v>966</v>
      </c>
      <c r="AA956" t="s">
        <v>986</v>
      </c>
      <c r="AB956" t="str">
        <f>IF(ISBLANK(Table1[[#This Row],[ref]]),NA(),_xlfn.XLOOKUP(Table1[[#This Row],[ref]],Crossref!U:U,Crossref!E:E,_xlfn.XLOOKUP(Table1[[#This Row],[ref_short]],Crossref!AO:AO,Crossref!E:E)))</f>
        <v>10.1016/j.prevetmed.2015.10.008</v>
      </c>
      <c r="AC956" t="str">
        <f>IF(ISBLANK(Table1[[#This Row],[ref_short]]),NA(),_xlfn.XLOOKUP(Table1[[#This Row],[new_ref]],Crossref!E:E,Crossref!AO:AO,Table1[[#This Row],[ref_short]]))</f>
        <v>Smith et al., 2015</v>
      </c>
      <c r="AD956" t="b">
        <f>NOT(IFERROR(Table1[[#This Row],[ref_short]]=Table1[[#This Row],[new_ref_short]],FALSE))</f>
        <v>0</v>
      </c>
    </row>
    <row r="957" spans="1:30" x14ac:dyDescent="0.3">
      <c r="A957" t="s">
        <v>7</v>
      </c>
      <c r="G957" t="s">
        <v>253</v>
      </c>
      <c r="H957" t="s">
        <v>276</v>
      </c>
      <c r="J957" t="s">
        <v>368</v>
      </c>
      <c r="K957" t="s">
        <v>382</v>
      </c>
      <c r="R957">
        <v>1.18</v>
      </c>
      <c r="W957" t="s">
        <v>719</v>
      </c>
      <c r="X957" t="s">
        <v>855</v>
      </c>
      <c r="Y957">
        <v>2015</v>
      </c>
      <c r="Z957" t="s">
        <v>966</v>
      </c>
      <c r="AA957" t="s">
        <v>986</v>
      </c>
      <c r="AB957" t="str">
        <f>IF(ISBLANK(Table1[[#This Row],[ref]]),NA(),_xlfn.XLOOKUP(Table1[[#This Row],[ref]],Crossref!U:U,Crossref!E:E,_xlfn.XLOOKUP(Table1[[#This Row],[ref_short]],Crossref!AO:AO,Crossref!E:E)))</f>
        <v>10.1016/j.prevetmed.2015.10.008</v>
      </c>
      <c r="AC957" t="str">
        <f>IF(ISBLANK(Table1[[#This Row],[ref_short]]),NA(),_xlfn.XLOOKUP(Table1[[#This Row],[new_ref]],Crossref!E:E,Crossref!AO:AO,Table1[[#This Row],[ref_short]]))</f>
        <v>Smith et al., 2015</v>
      </c>
      <c r="AD957" t="b">
        <f>NOT(IFERROR(Table1[[#This Row],[ref_short]]=Table1[[#This Row],[new_ref_short]],FALSE))</f>
        <v>0</v>
      </c>
    </row>
    <row r="958" spans="1:30" x14ac:dyDescent="0.3">
      <c r="A958" t="s">
        <v>9</v>
      </c>
      <c r="B958" t="s">
        <v>177</v>
      </c>
      <c r="G958" t="s">
        <v>259</v>
      </c>
      <c r="H958" t="s">
        <v>276</v>
      </c>
      <c r="J958" t="s">
        <v>368</v>
      </c>
      <c r="K958" t="s">
        <v>382</v>
      </c>
      <c r="N958" t="s">
        <v>555</v>
      </c>
      <c r="R958">
        <v>6.0000000000000002E-6</v>
      </c>
      <c r="X958" t="s">
        <v>856</v>
      </c>
      <c r="Y958">
        <v>2015</v>
      </c>
      <c r="Z958" t="s">
        <v>967</v>
      </c>
      <c r="AA958" t="s">
        <v>986</v>
      </c>
      <c r="AB958" t="str">
        <f>IF(ISBLANK(Table1[[#This Row],[ref]]),NA(),_xlfn.XLOOKUP(Table1[[#This Row],[ref]],Crossref!U:U,Crossref!E:E,_xlfn.XLOOKUP(Table1[[#This Row],[ref_short]],Crossref!AO:AO,Crossref!E:E)))</f>
        <v>10.1186/s13567-015-0188-x</v>
      </c>
      <c r="AC958" t="str">
        <f>IF(ISBLANK(Table1[[#This Row],[ref_short]]),NA(),_xlfn.XLOOKUP(Table1[[#This Row],[new_ref]],Crossref!E:E,Crossref!AO:AO,Table1[[#This Row],[ref_short]]))</f>
        <v>Mitchell et al., 2015</v>
      </c>
      <c r="AD958" t="b">
        <f>NOT(IFERROR(Table1[[#This Row],[ref_short]]=Table1[[#This Row],[new_ref_short]],FALSE))</f>
        <v>0</v>
      </c>
    </row>
    <row r="959" spans="1:30" x14ac:dyDescent="0.3">
      <c r="A959" t="s">
        <v>9</v>
      </c>
      <c r="B959" t="s">
        <v>177</v>
      </c>
      <c r="G959" t="s">
        <v>259</v>
      </c>
      <c r="H959" t="s">
        <v>276</v>
      </c>
      <c r="J959" t="s">
        <v>368</v>
      </c>
      <c r="K959" t="s">
        <v>382</v>
      </c>
      <c r="N959" t="s">
        <v>555</v>
      </c>
      <c r="R959">
        <v>5.0000000000000002E-5</v>
      </c>
      <c r="X959" t="s">
        <v>856</v>
      </c>
      <c r="Y959">
        <v>2015</v>
      </c>
      <c r="Z959" t="s">
        <v>967</v>
      </c>
      <c r="AA959" t="s">
        <v>986</v>
      </c>
      <c r="AB959" t="str">
        <f>IF(ISBLANK(Table1[[#This Row],[ref]]),NA(),_xlfn.XLOOKUP(Table1[[#This Row],[ref]],Crossref!U:U,Crossref!E:E,_xlfn.XLOOKUP(Table1[[#This Row],[ref_short]],Crossref!AO:AO,Crossref!E:E)))</f>
        <v>10.1186/s13567-015-0188-x</v>
      </c>
      <c r="AC959" t="str">
        <f>IF(ISBLANK(Table1[[#This Row],[ref_short]]),NA(),_xlfn.XLOOKUP(Table1[[#This Row],[new_ref]],Crossref!E:E,Crossref!AO:AO,Table1[[#This Row],[ref_short]]))</f>
        <v>Mitchell et al., 2015</v>
      </c>
      <c r="AD959" t="b">
        <f>NOT(IFERROR(Table1[[#This Row],[ref_short]]=Table1[[#This Row],[new_ref_short]],FALSE))</f>
        <v>0</v>
      </c>
    </row>
    <row r="960" spans="1:30" x14ac:dyDescent="0.3">
      <c r="A960" t="s">
        <v>9</v>
      </c>
      <c r="B960" t="s">
        <v>177</v>
      </c>
      <c r="G960" t="s">
        <v>259</v>
      </c>
      <c r="H960" t="s">
        <v>276</v>
      </c>
      <c r="J960" t="s">
        <v>368</v>
      </c>
      <c r="K960" t="s">
        <v>382</v>
      </c>
      <c r="N960" t="s">
        <v>555</v>
      </c>
      <c r="R960">
        <v>2E-3</v>
      </c>
      <c r="X960" t="s">
        <v>856</v>
      </c>
      <c r="Y960">
        <v>2015</v>
      </c>
      <c r="Z960" t="s">
        <v>967</v>
      </c>
      <c r="AA960" t="s">
        <v>986</v>
      </c>
      <c r="AB960" t="str">
        <f>IF(ISBLANK(Table1[[#This Row],[ref]]),NA(),_xlfn.XLOOKUP(Table1[[#This Row],[ref]],Crossref!U:U,Crossref!E:E,_xlfn.XLOOKUP(Table1[[#This Row],[ref_short]],Crossref!AO:AO,Crossref!E:E)))</f>
        <v>10.1186/s13567-015-0188-x</v>
      </c>
      <c r="AC960" t="str">
        <f>IF(ISBLANK(Table1[[#This Row],[ref_short]]),NA(),_xlfn.XLOOKUP(Table1[[#This Row],[new_ref]],Crossref!E:E,Crossref!AO:AO,Table1[[#This Row],[ref_short]]))</f>
        <v>Mitchell et al., 2015</v>
      </c>
      <c r="AD960" t="b">
        <f>NOT(IFERROR(Table1[[#This Row],[ref_short]]=Table1[[#This Row],[new_ref_short]],FALSE))</f>
        <v>0</v>
      </c>
    </row>
    <row r="961" spans="1:30" x14ac:dyDescent="0.3">
      <c r="A961" t="s">
        <v>13</v>
      </c>
      <c r="G961" t="s">
        <v>259</v>
      </c>
      <c r="H961" t="s">
        <v>276</v>
      </c>
      <c r="J961" t="s">
        <v>368</v>
      </c>
      <c r="K961" t="s">
        <v>382</v>
      </c>
      <c r="R961">
        <v>1.2999999999999999E-3</v>
      </c>
      <c r="W961" t="s">
        <v>720</v>
      </c>
      <c r="X961" t="s">
        <v>857</v>
      </c>
      <c r="Y961">
        <v>2003</v>
      </c>
      <c r="Z961" t="s">
        <v>968</v>
      </c>
      <c r="AA961" t="s">
        <v>986</v>
      </c>
      <c r="AB961" t="str">
        <f>IF(ISBLANK(Table1[[#This Row],[ref]]),NA(),_xlfn.XLOOKUP(Table1[[#This Row],[ref]],Crossref!U:U,Crossref!E:E,_xlfn.XLOOKUP(Table1[[#This Row],[ref_short]],Crossref!AO:AO,Crossref!E:E)))</f>
        <v>10.2460/ajvr.2003.64.479</v>
      </c>
      <c r="AC961" t="str">
        <f>IF(ISBLANK(Table1[[#This Row],[ref_short]]),NA(),_xlfn.XLOOKUP(Table1[[#This Row],[new_ref]],Crossref!E:E,Crossref!AO:AO,Table1[[#This Row],[ref_short]]))</f>
        <v>van Schaik et al., 2003</v>
      </c>
      <c r="AD961" t="b">
        <f>NOT(IFERROR(Table1[[#This Row],[ref_short]]=Table1[[#This Row],[new_ref_short]],FALSE))</f>
        <v>1</v>
      </c>
    </row>
    <row r="962" spans="1:30" x14ac:dyDescent="0.3">
      <c r="A962" t="s">
        <v>7</v>
      </c>
      <c r="B962" t="s">
        <v>178</v>
      </c>
      <c r="G962" t="s">
        <v>259</v>
      </c>
      <c r="H962" t="s">
        <v>276</v>
      </c>
      <c r="J962" t="s">
        <v>368</v>
      </c>
      <c r="K962" t="s">
        <v>382</v>
      </c>
      <c r="R962">
        <v>0.05</v>
      </c>
      <c r="X962" t="s">
        <v>858</v>
      </c>
      <c r="Y962">
        <v>2016</v>
      </c>
      <c r="Z962" t="s">
        <v>969</v>
      </c>
      <c r="AA962" t="s">
        <v>986</v>
      </c>
      <c r="AB962" t="str">
        <f>IF(ISBLANK(Table1[[#This Row],[ref]]),NA(),_xlfn.XLOOKUP(Table1[[#This Row],[ref]],Crossref!U:U,Crossref!E:E,_xlfn.XLOOKUP(Table1[[#This Row],[ref_short]],Crossref!AO:AO,Crossref!E:E)))</f>
        <v>10.1016/j.jtbi.2016.08.014</v>
      </c>
      <c r="AC962" t="str">
        <f>IF(ISBLANK(Table1[[#This Row],[ref_short]]),NA(),_xlfn.XLOOKUP(Table1[[#This Row],[new_ref]],Crossref!E:E,Crossref!AO:AO,Table1[[#This Row],[ref_short]]))</f>
        <v>Al-Mamun et al., 2016</v>
      </c>
      <c r="AD962" t="b">
        <f>NOT(IFERROR(Table1[[#This Row],[ref_short]]=Table1[[#This Row],[new_ref_short]],FALSE))</f>
        <v>0</v>
      </c>
    </row>
    <row r="963" spans="1:30" x14ac:dyDescent="0.3">
      <c r="A963" t="s">
        <v>7</v>
      </c>
      <c r="B963" t="s">
        <v>179</v>
      </c>
      <c r="G963" t="s">
        <v>259</v>
      </c>
      <c r="H963" t="s">
        <v>276</v>
      </c>
      <c r="J963" t="s">
        <v>368</v>
      </c>
      <c r="K963" t="s">
        <v>382</v>
      </c>
      <c r="R963">
        <v>0.38300000000000001</v>
      </c>
      <c r="X963" t="s">
        <v>858</v>
      </c>
      <c r="Y963">
        <v>2016</v>
      </c>
      <c r="Z963" t="s">
        <v>969</v>
      </c>
      <c r="AA963" t="s">
        <v>986</v>
      </c>
      <c r="AB963" t="str">
        <f>IF(ISBLANK(Table1[[#This Row],[ref]]),NA(),_xlfn.XLOOKUP(Table1[[#This Row],[ref]],Crossref!U:U,Crossref!E:E,_xlfn.XLOOKUP(Table1[[#This Row],[ref_short]],Crossref!AO:AO,Crossref!E:E)))</f>
        <v>10.1016/j.jtbi.2016.08.014</v>
      </c>
      <c r="AC963" t="str">
        <f>IF(ISBLANK(Table1[[#This Row],[ref_short]]),NA(),_xlfn.XLOOKUP(Table1[[#This Row],[new_ref]],Crossref!E:E,Crossref!AO:AO,Table1[[#This Row],[ref_short]]))</f>
        <v>Al-Mamun et al., 2016</v>
      </c>
      <c r="AD963" t="b">
        <f>NOT(IFERROR(Table1[[#This Row],[ref_short]]=Table1[[#This Row],[new_ref_short]],FALSE))</f>
        <v>0</v>
      </c>
    </row>
    <row r="964" spans="1:30" x14ac:dyDescent="0.3">
      <c r="A964" t="s">
        <v>7</v>
      </c>
      <c r="B964" t="s">
        <v>180</v>
      </c>
      <c r="G964" t="s">
        <v>259</v>
      </c>
      <c r="H964" t="s">
        <v>276</v>
      </c>
      <c r="J964" t="s">
        <v>368</v>
      </c>
      <c r="K964" t="s">
        <v>382</v>
      </c>
      <c r="R964">
        <v>2.5000000000000001E-3</v>
      </c>
      <c r="X964" t="s">
        <v>858</v>
      </c>
      <c r="Y964">
        <v>2016</v>
      </c>
      <c r="Z964" t="s">
        <v>969</v>
      </c>
      <c r="AA964" t="s">
        <v>986</v>
      </c>
      <c r="AB964" t="str">
        <f>IF(ISBLANK(Table1[[#This Row],[ref]]),NA(),_xlfn.XLOOKUP(Table1[[#This Row],[ref]],Crossref!U:U,Crossref!E:E,_xlfn.XLOOKUP(Table1[[#This Row],[ref_short]],Crossref!AO:AO,Crossref!E:E)))</f>
        <v>10.1016/j.jtbi.2016.08.014</v>
      </c>
      <c r="AC964" t="str">
        <f>IF(ISBLANK(Table1[[#This Row],[ref_short]]),NA(),_xlfn.XLOOKUP(Table1[[#This Row],[new_ref]],Crossref!E:E,Crossref!AO:AO,Table1[[#This Row],[ref_short]]))</f>
        <v>Al-Mamun et al., 2016</v>
      </c>
      <c r="AD964" t="b">
        <f>NOT(IFERROR(Table1[[#This Row],[ref_short]]=Table1[[#This Row],[new_ref_short]],FALSE))</f>
        <v>0</v>
      </c>
    </row>
    <row r="965" spans="1:30" x14ac:dyDescent="0.3">
      <c r="A965" t="s">
        <v>7</v>
      </c>
      <c r="B965" t="s">
        <v>181</v>
      </c>
      <c r="G965" t="s">
        <v>259</v>
      </c>
      <c r="H965" t="s">
        <v>276</v>
      </c>
      <c r="J965" t="s">
        <v>368</v>
      </c>
      <c r="K965" t="s">
        <v>382</v>
      </c>
      <c r="R965">
        <v>7.1999999999999995E-2</v>
      </c>
      <c r="X965" t="s">
        <v>858</v>
      </c>
      <c r="Y965">
        <v>2016</v>
      </c>
      <c r="Z965" t="s">
        <v>969</v>
      </c>
      <c r="AA965" t="s">
        <v>986</v>
      </c>
      <c r="AB965" t="str">
        <f>IF(ISBLANK(Table1[[#This Row],[ref]]),NA(),_xlfn.XLOOKUP(Table1[[#This Row],[ref]],Crossref!U:U,Crossref!E:E,_xlfn.XLOOKUP(Table1[[#This Row],[ref_short]],Crossref!AO:AO,Crossref!E:E)))</f>
        <v>10.1016/j.jtbi.2016.08.014</v>
      </c>
      <c r="AC965" t="str">
        <f>IF(ISBLANK(Table1[[#This Row],[ref_short]]),NA(),_xlfn.XLOOKUP(Table1[[#This Row],[new_ref]],Crossref!E:E,Crossref!AO:AO,Table1[[#This Row],[ref_short]]))</f>
        <v>Al-Mamun et al., 2016</v>
      </c>
      <c r="AD965" t="b">
        <f>NOT(IFERROR(Table1[[#This Row],[ref_short]]=Table1[[#This Row],[new_ref_short]],FALSE))</f>
        <v>0</v>
      </c>
    </row>
    <row r="966" spans="1:30" x14ac:dyDescent="0.3">
      <c r="A966" t="s">
        <v>7</v>
      </c>
      <c r="B966" t="s">
        <v>182</v>
      </c>
      <c r="G966" t="s">
        <v>259</v>
      </c>
      <c r="H966" t="s">
        <v>276</v>
      </c>
      <c r="J966" t="s">
        <v>368</v>
      </c>
      <c r="K966" t="s">
        <v>382</v>
      </c>
      <c r="R966">
        <v>1E-3</v>
      </c>
      <c r="X966" t="s">
        <v>858</v>
      </c>
      <c r="Y966">
        <v>2016</v>
      </c>
      <c r="Z966" t="s">
        <v>969</v>
      </c>
      <c r="AA966" t="s">
        <v>986</v>
      </c>
      <c r="AB966" t="str">
        <f>IF(ISBLANK(Table1[[#This Row],[ref]]),NA(),_xlfn.XLOOKUP(Table1[[#This Row],[ref]],Crossref!U:U,Crossref!E:E,_xlfn.XLOOKUP(Table1[[#This Row],[ref_short]],Crossref!AO:AO,Crossref!E:E)))</f>
        <v>10.1016/j.jtbi.2016.08.014</v>
      </c>
      <c r="AC966" t="str">
        <f>IF(ISBLANK(Table1[[#This Row],[ref_short]]),NA(),_xlfn.XLOOKUP(Table1[[#This Row],[new_ref]],Crossref!E:E,Crossref!AO:AO,Table1[[#This Row],[ref_short]]))</f>
        <v>Al-Mamun et al., 2016</v>
      </c>
      <c r="AD966" t="b">
        <f>NOT(IFERROR(Table1[[#This Row],[ref_short]]=Table1[[#This Row],[new_ref_short]],FALSE))</f>
        <v>0</v>
      </c>
    </row>
    <row r="967" spans="1:30" x14ac:dyDescent="0.3">
      <c r="A967" t="s">
        <v>7</v>
      </c>
      <c r="B967" t="s">
        <v>183</v>
      </c>
      <c r="D967" t="s">
        <v>251</v>
      </c>
      <c r="G967" t="s">
        <v>259</v>
      </c>
      <c r="H967" t="s">
        <v>276</v>
      </c>
      <c r="J967" t="s">
        <v>368</v>
      </c>
      <c r="K967" t="s">
        <v>382</v>
      </c>
      <c r="R967">
        <v>2</v>
      </c>
      <c r="X967" t="s">
        <v>858</v>
      </c>
      <c r="Y967">
        <v>2016</v>
      </c>
      <c r="Z967" t="s">
        <v>969</v>
      </c>
      <c r="AA967" t="s">
        <v>986</v>
      </c>
      <c r="AB967" t="str">
        <f>IF(ISBLANK(Table1[[#This Row],[ref]]),NA(),_xlfn.XLOOKUP(Table1[[#This Row],[ref]],Crossref!U:U,Crossref!E:E,_xlfn.XLOOKUP(Table1[[#This Row],[ref_short]],Crossref!AO:AO,Crossref!E:E)))</f>
        <v>10.1016/j.jtbi.2016.08.014</v>
      </c>
      <c r="AC967" t="str">
        <f>IF(ISBLANK(Table1[[#This Row],[ref_short]]),NA(),_xlfn.XLOOKUP(Table1[[#This Row],[new_ref]],Crossref!E:E,Crossref!AO:AO,Table1[[#This Row],[ref_short]]))</f>
        <v>Al-Mamun et al., 2016</v>
      </c>
      <c r="AD967" t="b">
        <f>NOT(IFERROR(Table1[[#This Row],[ref_short]]=Table1[[#This Row],[new_ref_short]],FALSE))</f>
        <v>0</v>
      </c>
    </row>
    <row r="968" spans="1:30" x14ac:dyDescent="0.3">
      <c r="A968" t="s">
        <v>7</v>
      </c>
      <c r="B968" t="s">
        <v>184</v>
      </c>
      <c r="D968" t="s">
        <v>251</v>
      </c>
      <c r="G968" t="s">
        <v>259</v>
      </c>
      <c r="H968" t="s">
        <v>276</v>
      </c>
      <c r="J968" t="s">
        <v>368</v>
      </c>
      <c r="K968" t="s">
        <v>382</v>
      </c>
      <c r="R968">
        <v>20</v>
      </c>
      <c r="X968" t="s">
        <v>858</v>
      </c>
      <c r="Y968">
        <v>2016</v>
      </c>
      <c r="Z968" t="s">
        <v>969</v>
      </c>
      <c r="AA968" t="s">
        <v>986</v>
      </c>
      <c r="AB968" t="str">
        <f>IF(ISBLANK(Table1[[#This Row],[ref]]),NA(),_xlfn.XLOOKUP(Table1[[#This Row],[ref]],Crossref!U:U,Crossref!E:E,_xlfn.XLOOKUP(Table1[[#This Row],[ref_short]],Crossref!AO:AO,Crossref!E:E)))</f>
        <v>10.1016/j.jtbi.2016.08.014</v>
      </c>
      <c r="AC968" t="str">
        <f>IF(ISBLANK(Table1[[#This Row],[ref_short]]),NA(),_xlfn.XLOOKUP(Table1[[#This Row],[new_ref]],Crossref!E:E,Crossref!AO:AO,Table1[[#This Row],[ref_short]]))</f>
        <v>Al-Mamun et al., 2016</v>
      </c>
      <c r="AD968" t="b">
        <f>NOT(IFERROR(Table1[[#This Row],[ref_short]]=Table1[[#This Row],[new_ref_short]],FALSE))</f>
        <v>0</v>
      </c>
    </row>
    <row r="969" spans="1:30" x14ac:dyDescent="0.3">
      <c r="A969" t="s">
        <v>7</v>
      </c>
      <c r="B969" t="s">
        <v>185</v>
      </c>
      <c r="G969" t="s">
        <v>253</v>
      </c>
      <c r="H969" t="s">
        <v>276</v>
      </c>
      <c r="J969" t="s">
        <v>368</v>
      </c>
      <c r="M969" t="s">
        <v>442</v>
      </c>
      <c r="R969">
        <v>3.4999999999999997E-5</v>
      </c>
      <c r="X969" t="s">
        <v>859</v>
      </c>
      <c r="Y969">
        <v>2021</v>
      </c>
      <c r="Z969" t="s">
        <v>970</v>
      </c>
      <c r="AA969" t="s">
        <v>986</v>
      </c>
      <c r="AB969" t="str">
        <f>IF(ISBLANK(Table1[[#This Row],[ref]]),NA(),_xlfn.XLOOKUP(Table1[[#This Row],[ref]],Crossref!U:U,Crossref!E:E,_xlfn.XLOOKUP(Table1[[#This Row],[ref_short]],Crossref!AO:AO,Crossref!E:E)))</f>
        <v>10.1016/j.prevetmed.2020.105228</v>
      </c>
      <c r="AC969" t="str">
        <f>IF(ISBLANK(Table1[[#This Row],[ref_short]]),NA(),_xlfn.XLOOKUP(Table1[[#This Row],[new_ref]],Crossref!E:E,Crossref!AO:AO,Table1[[#This Row],[ref_short]]))</f>
        <v>Biemans et al., 2021</v>
      </c>
      <c r="AD969" t="b">
        <f>NOT(IFERROR(Table1[[#This Row],[ref_short]]=Table1[[#This Row],[new_ref_short]],FALSE))</f>
        <v>0</v>
      </c>
    </row>
    <row r="970" spans="1:30" x14ac:dyDescent="0.3">
      <c r="A970" t="s">
        <v>7</v>
      </c>
      <c r="B970" t="s">
        <v>186</v>
      </c>
      <c r="G970" t="s">
        <v>253</v>
      </c>
      <c r="H970" t="s">
        <v>276</v>
      </c>
      <c r="J970" t="s">
        <v>368</v>
      </c>
      <c r="M970" t="s">
        <v>442</v>
      </c>
      <c r="R970">
        <v>6.6499999999999999E-7</v>
      </c>
      <c r="X970" t="s">
        <v>859</v>
      </c>
      <c r="Y970">
        <v>2021</v>
      </c>
      <c r="Z970" t="s">
        <v>970</v>
      </c>
      <c r="AA970" t="s">
        <v>986</v>
      </c>
      <c r="AB970" t="str">
        <f>IF(ISBLANK(Table1[[#This Row],[ref]]),NA(),_xlfn.XLOOKUP(Table1[[#This Row],[ref]],Crossref!U:U,Crossref!E:E,_xlfn.XLOOKUP(Table1[[#This Row],[ref_short]],Crossref!AO:AO,Crossref!E:E)))</f>
        <v>10.1016/j.prevetmed.2020.105228</v>
      </c>
      <c r="AC970" t="str">
        <f>IF(ISBLANK(Table1[[#This Row],[ref_short]]),NA(),_xlfn.XLOOKUP(Table1[[#This Row],[new_ref]],Crossref!E:E,Crossref!AO:AO,Table1[[#This Row],[ref_short]]))</f>
        <v>Biemans et al., 2021</v>
      </c>
      <c r="AD970" t="b">
        <f>NOT(IFERROR(Table1[[#This Row],[ref_short]]=Table1[[#This Row],[new_ref_short]],FALSE))</f>
        <v>0</v>
      </c>
    </row>
    <row r="971" spans="1:30" x14ac:dyDescent="0.3">
      <c r="A971" t="s">
        <v>7</v>
      </c>
      <c r="B971" t="s">
        <v>187</v>
      </c>
      <c r="G971" t="s">
        <v>253</v>
      </c>
      <c r="H971" t="s">
        <v>276</v>
      </c>
      <c r="J971" t="s">
        <v>368</v>
      </c>
      <c r="M971" t="s">
        <v>442</v>
      </c>
      <c r="R971">
        <v>6.6499999999999999E-6</v>
      </c>
      <c r="X971" t="s">
        <v>859</v>
      </c>
      <c r="Y971">
        <v>2021</v>
      </c>
      <c r="Z971" t="s">
        <v>970</v>
      </c>
      <c r="AA971" t="s">
        <v>986</v>
      </c>
      <c r="AB971" t="str">
        <f>IF(ISBLANK(Table1[[#This Row],[ref]]),NA(),_xlfn.XLOOKUP(Table1[[#This Row],[ref]],Crossref!U:U,Crossref!E:E,_xlfn.XLOOKUP(Table1[[#This Row],[ref_short]],Crossref!AO:AO,Crossref!E:E)))</f>
        <v>10.1016/j.prevetmed.2020.105228</v>
      </c>
      <c r="AC971" t="str">
        <f>IF(ISBLANK(Table1[[#This Row],[ref_short]]),NA(),_xlfn.XLOOKUP(Table1[[#This Row],[new_ref]],Crossref!E:E,Crossref!AO:AO,Table1[[#This Row],[ref_short]]))</f>
        <v>Biemans et al., 2021</v>
      </c>
      <c r="AD971" t="b">
        <f>NOT(IFERROR(Table1[[#This Row],[ref_short]]=Table1[[#This Row],[new_ref_short]],FALSE))</f>
        <v>0</v>
      </c>
    </row>
    <row r="972" spans="1:30" x14ac:dyDescent="0.3">
      <c r="A972" t="s">
        <v>8</v>
      </c>
      <c r="G972" t="s">
        <v>253</v>
      </c>
      <c r="H972" t="s">
        <v>277</v>
      </c>
      <c r="I972" t="s">
        <v>346</v>
      </c>
      <c r="J972" t="s">
        <v>368</v>
      </c>
      <c r="R972">
        <v>2.5</v>
      </c>
      <c r="S972">
        <v>1.7</v>
      </c>
      <c r="T972">
        <v>9.8000000000000007</v>
      </c>
      <c r="W972" t="s">
        <v>721</v>
      </c>
      <c r="X972" t="s">
        <v>860</v>
      </c>
      <c r="Y972">
        <v>2007</v>
      </c>
      <c r="Z972" t="s">
        <v>971</v>
      </c>
      <c r="AA972" t="s">
        <v>986</v>
      </c>
      <c r="AB972" t="str">
        <f>IF(ISBLANK(Table1[[#This Row],[ref]]),NA(),_xlfn.XLOOKUP(Table1[[#This Row],[ref]],Crossref!U:U,Crossref!E:E,_xlfn.XLOOKUP(Table1[[#This Row],[ref_short]],Crossref!AO:AO,Crossref!E:E)))</f>
        <v>10.1051/vetres:2007036</v>
      </c>
      <c r="AC972" t="str">
        <f>IF(ISBLANK(Table1[[#This Row],[ref_short]]),NA(),_xlfn.XLOOKUP(Table1[[#This Row],[new_ref]],Crossref!E:E,Crossref!AO:AO,Table1[[#This Row],[ref_short]]))</f>
        <v>Van Schaik et al., 2007</v>
      </c>
      <c r="AD972" t="b">
        <f>NOT(IFERROR(Table1[[#This Row],[ref_short]]=Table1[[#This Row],[new_ref_short]],FALSE))</f>
        <v>0</v>
      </c>
    </row>
    <row r="973" spans="1:30" x14ac:dyDescent="0.3">
      <c r="A973" t="s">
        <v>8</v>
      </c>
      <c r="D973" t="s">
        <v>241</v>
      </c>
      <c r="G973" t="s">
        <v>253</v>
      </c>
      <c r="H973" t="s">
        <v>277</v>
      </c>
      <c r="I973" t="s">
        <v>346</v>
      </c>
      <c r="J973" t="s">
        <v>368</v>
      </c>
      <c r="N973" t="s">
        <v>556</v>
      </c>
      <c r="R973">
        <v>2</v>
      </c>
      <c r="S973">
        <v>1.9</v>
      </c>
      <c r="T973">
        <v>2.2000000000000002</v>
      </c>
      <c r="W973" t="s">
        <v>722</v>
      </c>
      <c r="X973" t="s">
        <v>861</v>
      </c>
      <c r="Y973">
        <v>2007</v>
      </c>
      <c r="Z973" t="s">
        <v>972</v>
      </c>
      <c r="AA973" t="s">
        <v>986</v>
      </c>
      <c r="AB973" t="str">
        <f>IF(ISBLANK(Table1[[#This Row],[ref]]),NA(),_xlfn.XLOOKUP(Table1[[#This Row],[ref]],Crossref!U:U,Crossref!E:E,_xlfn.XLOOKUP(Table1[[#This Row],[ref_short]],Crossref!AO:AO,Crossref!E:E)))</f>
        <v>10.1016/j.prevetmed.2006.11.006</v>
      </c>
      <c r="AC973" t="str">
        <f>IF(ISBLANK(Table1[[#This Row],[ref_short]]),NA(),_xlfn.XLOOKUP(Table1[[#This Row],[new_ref]],Crossref!E:E,Crossref!AO:AO,Table1[[#This Row],[ref_short]]))</f>
        <v>Nielsen et al., 2007</v>
      </c>
      <c r="AD973" t="b">
        <f>NOT(IFERROR(Table1[[#This Row],[ref_short]]=Table1[[#This Row],[new_ref_short]],FALSE))</f>
        <v>0</v>
      </c>
    </row>
    <row r="974" spans="1:30" x14ac:dyDescent="0.3">
      <c r="A974" t="s">
        <v>8</v>
      </c>
      <c r="D974" t="s">
        <v>241</v>
      </c>
      <c r="G974" t="s">
        <v>253</v>
      </c>
      <c r="H974" t="s">
        <v>277</v>
      </c>
      <c r="I974" t="s">
        <v>346</v>
      </c>
      <c r="J974" t="s">
        <v>368</v>
      </c>
      <c r="M974" t="s">
        <v>443</v>
      </c>
      <c r="N974" t="s">
        <v>488</v>
      </c>
      <c r="R974">
        <v>1.1000000000000001</v>
      </c>
      <c r="S974">
        <v>0.2</v>
      </c>
      <c r="T974">
        <v>6.4</v>
      </c>
      <c r="W974" t="s">
        <v>722</v>
      </c>
      <c r="X974" t="s">
        <v>861</v>
      </c>
      <c r="Y974">
        <v>2007</v>
      </c>
      <c r="Z974" t="s">
        <v>972</v>
      </c>
      <c r="AA974" t="s">
        <v>986</v>
      </c>
      <c r="AB974" t="str">
        <f>IF(ISBLANK(Table1[[#This Row],[ref]]),NA(),_xlfn.XLOOKUP(Table1[[#This Row],[ref]],Crossref!U:U,Crossref!E:E,_xlfn.XLOOKUP(Table1[[#This Row],[ref_short]],Crossref!AO:AO,Crossref!E:E)))</f>
        <v>10.1016/j.prevetmed.2006.11.006</v>
      </c>
      <c r="AC974" t="str">
        <f>IF(ISBLANK(Table1[[#This Row],[ref_short]]),NA(),_xlfn.XLOOKUP(Table1[[#This Row],[new_ref]],Crossref!E:E,Crossref!AO:AO,Table1[[#This Row],[ref_short]]))</f>
        <v>Nielsen et al., 2007</v>
      </c>
      <c r="AD974" t="b">
        <f>NOT(IFERROR(Table1[[#This Row],[ref_short]]=Table1[[#This Row],[new_ref_short]],FALSE))</f>
        <v>0</v>
      </c>
    </row>
    <row r="975" spans="1:30" x14ac:dyDescent="0.3">
      <c r="A975" t="s">
        <v>8</v>
      </c>
      <c r="D975" t="s">
        <v>241</v>
      </c>
      <c r="G975" t="s">
        <v>253</v>
      </c>
      <c r="H975" t="s">
        <v>277</v>
      </c>
      <c r="I975" t="s">
        <v>346</v>
      </c>
      <c r="J975" t="s">
        <v>368</v>
      </c>
      <c r="M975" t="s">
        <v>443</v>
      </c>
      <c r="N975" t="s">
        <v>489</v>
      </c>
      <c r="R975">
        <v>2.6</v>
      </c>
      <c r="S975">
        <v>1.1000000000000001</v>
      </c>
      <c r="T975">
        <v>6.3</v>
      </c>
      <c r="W975" t="s">
        <v>722</v>
      </c>
      <c r="X975" t="s">
        <v>861</v>
      </c>
      <c r="Y975">
        <v>2007</v>
      </c>
      <c r="Z975" t="s">
        <v>972</v>
      </c>
      <c r="AA975" t="s">
        <v>986</v>
      </c>
      <c r="AB975" t="str">
        <f>IF(ISBLANK(Table1[[#This Row],[ref]]),NA(),_xlfn.XLOOKUP(Table1[[#This Row],[ref]],Crossref!U:U,Crossref!E:E,_xlfn.XLOOKUP(Table1[[#This Row],[ref_short]],Crossref!AO:AO,Crossref!E:E)))</f>
        <v>10.1016/j.prevetmed.2006.11.006</v>
      </c>
      <c r="AC975" t="str">
        <f>IF(ISBLANK(Table1[[#This Row],[ref_short]]),NA(),_xlfn.XLOOKUP(Table1[[#This Row],[new_ref]],Crossref!E:E,Crossref!AO:AO,Table1[[#This Row],[ref_short]]))</f>
        <v>Nielsen et al., 2007</v>
      </c>
      <c r="AD975" t="b">
        <f>NOT(IFERROR(Table1[[#This Row],[ref_short]]=Table1[[#This Row],[new_ref_short]],FALSE))</f>
        <v>0</v>
      </c>
    </row>
    <row r="976" spans="1:30" x14ac:dyDescent="0.3">
      <c r="A976" t="s">
        <v>8</v>
      </c>
      <c r="D976" t="s">
        <v>241</v>
      </c>
      <c r="G976" t="s">
        <v>253</v>
      </c>
      <c r="H976" t="s">
        <v>277</v>
      </c>
      <c r="I976" t="s">
        <v>346</v>
      </c>
      <c r="J976" t="s">
        <v>368</v>
      </c>
      <c r="M976" t="s">
        <v>443</v>
      </c>
      <c r="N976" t="s">
        <v>490</v>
      </c>
      <c r="R976">
        <v>1.8</v>
      </c>
      <c r="S976">
        <v>0.5</v>
      </c>
      <c r="T976">
        <v>6.3</v>
      </c>
      <c r="W976" t="s">
        <v>722</v>
      </c>
      <c r="X976" t="s">
        <v>861</v>
      </c>
      <c r="Y976">
        <v>2007</v>
      </c>
      <c r="Z976" t="s">
        <v>972</v>
      </c>
      <c r="AA976" t="s">
        <v>986</v>
      </c>
      <c r="AB976" t="str">
        <f>IF(ISBLANK(Table1[[#This Row],[ref]]),NA(),_xlfn.XLOOKUP(Table1[[#This Row],[ref]],Crossref!U:U,Crossref!E:E,_xlfn.XLOOKUP(Table1[[#This Row],[ref_short]],Crossref!AO:AO,Crossref!E:E)))</f>
        <v>10.1016/j.prevetmed.2006.11.006</v>
      </c>
      <c r="AC976" t="str">
        <f>IF(ISBLANK(Table1[[#This Row],[ref_short]]),NA(),_xlfn.XLOOKUP(Table1[[#This Row],[new_ref]],Crossref!E:E,Crossref!AO:AO,Table1[[#This Row],[ref_short]]))</f>
        <v>Nielsen et al., 2007</v>
      </c>
      <c r="AD976" t="b">
        <f>NOT(IFERROR(Table1[[#This Row],[ref_short]]=Table1[[#This Row],[new_ref_short]],FALSE))</f>
        <v>0</v>
      </c>
    </row>
    <row r="977" spans="1:30" x14ac:dyDescent="0.3">
      <c r="A977" t="s">
        <v>8</v>
      </c>
      <c r="D977" t="s">
        <v>241</v>
      </c>
      <c r="G977" t="s">
        <v>253</v>
      </c>
      <c r="H977" t="s">
        <v>277</v>
      </c>
      <c r="I977" t="s">
        <v>346</v>
      </c>
      <c r="J977" t="s">
        <v>368</v>
      </c>
      <c r="M977" t="s">
        <v>443</v>
      </c>
      <c r="N977" t="s">
        <v>491</v>
      </c>
      <c r="R977">
        <v>2.7</v>
      </c>
      <c r="S977">
        <v>0.9</v>
      </c>
      <c r="T977">
        <v>8.5</v>
      </c>
      <c r="W977" t="s">
        <v>722</v>
      </c>
      <c r="X977" t="s">
        <v>861</v>
      </c>
      <c r="Y977">
        <v>2007</v>
      </c>
      <c r="Z977" t="s">
        <v>972</v>
      </c>
      <c r="AA977" t="s">
        <v>986</v>
      </c>
      <c r="AB977" t="str">
        <f>IF(ISBLANK(Table1[[#This Row],[ref]]),NA(),_xlfn.XLOOKUP(Table1[[#This Row],[ref]],Crossref!U:U,Crossref!E:E,_xlfn.XLOOKUP(Table1[[#This Row],[ref_short]],Crossref!AO:AO,Crossref!E:E)))</f>
        <v>10.1016/j.prevetmed.2006.11.006</v>
      </c>
      <c r="AC977" t="str">
        <f>IF(ISBLANK(Table1[[#This Row],[ref_short]]),NA(),_xlfn.XLOOKUP(Table1[[#This Row],[new_ref]],Crossref!E:E,Crossref!AO:AO,Table1[[#This Row],[ref_short]]))</f>
        <v>Nielsen et al., 2007</v>
      </c>
      <c r="AD977" t="b">
        <f>NOT(IFERROR(Table1[[#This Row],[ref_short]]=Table1[[#This Row],[new_ref_short]],FALSE))</f>
        <v>0</v>
      </c>
    </row>
    <row r="978" spans="1:30" x14ac:dyDescent="0.3">
      <c r="A978" t="s">
        <v>7</v>
      </c>
      <c r="D978" t="s">
        <v>247</v>
      </c>
      <c r="G978" t="s">
        <v>253</v>
      </c>
      <c r="H978" t="s">
        <v>277</v>
      </c>
      <c r="R978">
        <v>2E-3</v>
      </c>
      <c r="W978" t="s">
        <v>723</v>
      </c>
      <c r="X978" t="s">
        <v>862</v>
      </c>
      <c r="Y978">
        <v>2007</v>
      </c>
      <c r="Z978" t="s">
        <v>973</v>
      </c>
      <c r="AA978" t="s">
        <v>986</v>
      </c>
      <c r="AB978" t="str">
        <f>IF(ISBLANK(Table1[[#This Row],[ref]]),NA(),_xlfn.XLOOKUP(Table1[[#This Row],[ref]],Crossref!U:U,Crossref!E:E,_xlfn.XLOOKUP(Table1[[#This Row],[ref_short]],Crossref!AO:AO,Crossref!E:E)))</f>
        <v>10.1016/j.tpb.2007.02.003</v>
      </c>
      <c r="AC978" t="str">
        <f>IF(ISBLANK(Table1[[#This Row],[ref_short]]),NA(),_xlfn.XLOOKUP(Table1[[#This Row],[new_ref]],Crossref!E:E,Crossref!AO:AO,Table1[[#This Row],[ref_short]]))</f>
        <v>Xiao et al., 2007</v>
      </c>
      <c r="AD978" t="b">
        <f>NOT(IFERROR(Table1[[#This Row],[ref_short]]=Table1[[#This Row],[new_ref_short]],FALSE))</f>
        <v>0</v>
      </c>
    </row>
    <row r="979" spans="1:30" x14ac:dyDescent="0.3">
      <c r="A979" t="s">
        <v>9</v>
      </c>
      <c r="B979" t="s">
        <v>188</v>
      </c>
      <c r="D979" t="s">
        <v>247</v>
      </c>
      <c r="G979" t="s">
        <v>253</v>
      </c>
      <c r="H979" t="s">
        <v>277</v>
      </c>
      <c r="R979">
        <v>3.0000000000000001E-12</v>
      </c>
      <c r="W979" t="s">
        <v>723</v>
      </c>
      <c r="X979" t="s">
        <v>862</v>
      </c>
      <c r="Y979">
        <v>2007</v>
      </c>
      <c r="Z979" t="s">
        <v>973</v>
      </c>
      <c r="AA979" t="s">
        <v>986</v>
      </c>
      <c r="AB979" t="str">
        <f>IF(ISBLANK(Table1[[#This Row],[ref]]),NA(),_xlfn.XLOOKUP(Table1[[#This Row],[ref]],Crossref!U:U,Crossref!E:E,_xlfn.XLOOKUP(Table1[[#This Row],[ref_short]],Crossref!AO:AO,Crossref!E:E)))</f>
        <v>10.1016/j.tpb.2007.02.003</v>
      </c>
      <c r="AC979" t="str">
        <f>IF(ISBLANK(Table1[[#This Row],[ref_short]]),NA(),_xlfn.XLOOKUP(Table1[[#This Row],[new_ref]],Crossref!E:E,Crossref!AO:AO,Table1[[#This Row],[ref_short]]))</f>
        <v>Xiao et al., 2007</v>
      </c>
      <c r="AD979" t="b">
        <f>NOT(IFERROR(Table1[[#This Row],[ref_short]]=Table1[[#This Row],[new_ref_short]],FALSE))</f>
        <v>0</v>
      </c>
    </row>
    <row r="980" spans="1:30" x14ac:dyDescent="0.3">
      <c r="A980" t="s">
        <v>9</v>
      </c>
      <c r="B980" t="s">
        <v>189</v>
      </c>
      <c r="D980" t="s">
        <v>247</v>
      </c>
      <c r="G980" t="s">
        <v>253</v>
      </c>
      <c r="H980" t="s">
        <v>277</v>
      </c>
      <c r="R980">
        <v>1</v>
      </c>
      <c r="W980" t="s">
        <v>723</v>
      </c>
      <c r="X980" t="s">
        <v>862</v>
      </c>
      <c r="Y980">
        <v>2007</v>
      </c>
      <c r="Z980" t="s">
        <v>973</v>
      </c>
      <c r="AA980" t="s">
        <v>986</v>
      </c>
      <c r="AB980" t="str">
        <f>IF(ISBLANK(Table1[[#This Row],[ref]]),NA(),_xlfn.XLOOKUP(Table1[[#This Row],[ref]],Crossref!U:U,Crossref!E:E,_xlfn.XLOOKUP(Table1[[#This Row],[ref_short]],Crossref!AO:AO,Crossref!E:E)))</f>
        <v>10.1016/j.tpb.2007.02.003</v>
      </c>
      <c r="AC980" t="str">
        <f>IF(ISBLANK(Table1[[#This Row],[ref_short]]),NA(),_xlfn.XLOOKUP(Table1[[#This Row],[new_ref]],Crossref!E:E,Crossref!AO:AO,Table1[[#This Row],[ref_short]]))</f>
        <v>Xiao et al., 2007</v>
      </c>
      <c r="AD980" t="b">
        <f>NOT(IFERROR(Table1[[#This Row],[ref_short]]=Table1[[#This Row],[new_ref_short]],FALSE))</f>
        <v>0</v>
      </c>
    </row>
    <row r="981" spans="1:30" x14ac:dyDescent="0.3">
      <c r="A981" t="s">
        <v>9</v>
      </c>
      <c r="B981" t="s">
        <v>188</v>
      </c>
      <c r="G981" t="s">
        <v>253</v>
      </c>
      <c r="H981" t="s">
        <v>277</v>
      </c>
      <c r="I981" t="s">
        <v>347</v>
      </c>
      <c r="J981" t="s">
        <v>368</v>
      </c>
      <c r="K981" t="s">
        <v>382</v>
      </c>
      <c r="R981">
        <v>1.3E-11</v>
      </c>
      <c r="W981" t="s">
        <v>724</v>
      </c>
      <c r="X981" t="s">
        <v>863</v>
      </c>
      <c r="Y981">
        <v>2006</v>
      </c>
      <c r="Z981" t="s">
        <v>974</v>
      </c>
      <c r="AA981" t="s">
        <v>986</v>
      </c>
      <c r="AB981" t="str">
        <f>IF(ISBLANK(Table1[[#This Row],[ref]]),NA(),_xlfn.XLOOKUP(Table1[[#This Row],[ref]],Crossref!U:U,Crossref!E:E,_xlfn.XLOOKUP(Table1[[#This Row],[ref_short]],Crossref!AO:AO,Crossref!E:E)))</f>
        <v>10.1016/j.mbs.2006.01.006</v>
      </c>
      <c r="AC981" t="str">
        <f>IF(ISBLANK(Table1[[#This Row],[ref_short]]),NA(),_xlfn.XLOOKUP(Table1[[#This Row],[new_ref]],Crossref!E:E,Crossref!AO:AO,Table1[[#This Row],[ref_short]]))</f>
        <v>Xiao et al., 2006</v>
      </c>
      <c r="AD981" t="b">
        <f>NOT(IFERROR(Table1[[#This Row],[ref_short]]=Table1[[#This Row],[new_ref_short]],FALSE))</f>
        <v>0</v>
      </c>
    </row>
    <row r="982" spans="1:30" x14ac:dyDescent="0.3">
      <c r="A982" t="s">
        <v>7</v>
      </c>
      <c r="G982" t="s">
        <v>253</v>
      </c>
      <c r="H982" t="s">
        <v>277</v>
      </c>
      <c r="I982" t="s">
        <v>347</v>
      </c>
      <c r="J982" t="s">
        <v>368</v>
      </c>
      <c r="K982" t="s">
        <v>382</v>
      </c>
      <c r="R982">
        <v>6.0000000000000001E-3</v>
      </c>
      <c r="W982" t="s">
        <v>724</v>
      </c>
      <c r="X982" t="s">
        <v>863</v>
      </c>
      <c r="Y982">
        <v>2006</v>
      </c>
      <c r="Z982" t="s">
        <v>974</v>
      </c>
      <c r="AA982" t="s">
        <v>986</v>
      </c>
      <c r="AB982" t="str">
        <f>IF(ISBLANK(Table1[[#This Row],[ref]]),NA(),_xlfn.XLOOKUP(Table1[[#This Row],[ref]],Crossref!U:U,Crossref!E:E,_xlfn.XLOOKUP(Table1[[#This Row],[ref_short]],Crossref!AO:AO,Crossref!E:E)))</f>
        <v>10.1016/j.mbs.2006.01.006</v>
      </c>
      <c r="AC982" t="str">
        <f>IF(ISBLANK(Table1[[#This Row],[ref_short]]),NA(),_xlfn.XLOOKUP(Table1[[#This Row],[new_ref]],Crossref!E:E,Crossref!AO:AO,Table1[[#This Row],[ref_short]]))</f>
        <v>Xiao et al., 2006</v>
      </c>
      <c r="AD982" t="b">
        <f>NOT(IFERROR(Table1[[#This Row],[ref_short]]=Table1[[#This Row],[new_ref_short]],FALSE))</f>
        <v>0</v>
      </c>
    </row>
    <row r="983" spans="1:30" x14ac:dyDescent="0.3">
      <c r="A983" t="s">
        <v>7</v>
      </c>
      <c r="D983" t="s">
        <v>247</v>
      </c>
      <c r="G983" t="s">
        <v>253</v>
      </c>
      <c r="H983" t="s">
        <v>277</v>
      </c>
      <c r="I983" t="s">
        <v>348</v>
      </c>
      <c r="J983" t="s">
        <v>368</v>
      </c>
      <c r="R983">
        <v>1E-3</v>
      </c>
      <c r="X983" t="s">
        <v>862</v>
      </c>
      <c r="Y983">
        <v>2007</v>
      </c>
      <c r="Z983" t="s">
        <v>975</v>
      </c>
      <c r="AA983" t="s">
        <v>986</v>
      </c>
      <c r="AB983" t="str">
        <f>IF(ISBLANK(Table1[[#This Row],[ref]]),NA(),_xlfn.XLOOKUP(Table1[[#This Row],[ref]],Crossref!U:U,Crossref!E:E,_xlfn.XLOOKUP(Table1[[#This Row],[ref_short]],Crossref!AO:AO,Crossref!E:E)))</f>
        <v>10.1016/j.jtbi.2006.08.019</v>
      </c>
      <c r="AC983" t="str">
        <f>IF(ISBLANK(Table1[[#This Row],[ref_short]]),NA(),_xlfn.XLOOKUP(Table1[[#This Row],[new_ref]],Crossref!E:E,Crossref!AO:AO,Table1[[#This Row],[ref_short]]))</f>
        <v>Xiao et al., 2007</v>
      </c>
      <c r="AD983" t="b">
        <f>NOT(IFERROR(Table1[[#This Row],[ref_short]]=Table1[[#This Row],[new_ref_short]],FALSE))</f>
        <v>0</v>
      </c>
    </row>
    <row r="984" spans="1:30" x14ac:dyDescent="0.3">
      <c r="A984" t="s">
        <v>9</v>
      </c>
      <c r="B984" t="s">
        <v>188</v>
      </c>
      <c r="D984" t="s">
        <v>247</v>
      </c>
      <c r="G984" t="s">
        <v>253</v>
      </c>
      <c r="H984" t="s">
        <v>277</v>
      </c>
      <c r="I984" t="s">
        <v>348</v>
      </c>
      <c r="J984" t="s">
        <v>368</v>
      </c>
      <c r="R984">
        <v>6.0000000000000001E-3</v>
      </c>
      <c r="X984" t="s">
        <v>862</v>
      </c>
      <c r="Y984">
        <v>2007</v>
      </c>
      <c r="Z984" t="s">
        <v>975</v>
      </c>
      <c r="AA984" t="s">
        <v>986</v>
      </c>
      <c r="AB984" t="str">
        <f>IF(ISBLANK(Table1[[#This Row],[ref]]),NA(),_xlfn.XLOOKUP(Table1[[#This Row],[ref]],Crossref!U:U,Crossref!E:E,_xlfn.XLOOKUP(Table1[[#This Row],[ref_short]],Crossref!AO:AO,Crossref!E:E)))</f>
        <v>10.1016/j.jtbi.2006.08.019</v>
      </c>
      <c r="AC984" t="str">
        <f>IF(ISBLANK(Table1[[#This Row],[ref_short]]),NA(),_xlfn.XLOOKUP(Table1[[#This Row],[new_ref]],Crossref!E:E,Crossref!AO:AO,Table1[[#This Row],[ref_short]]))</f>
        <v>Xiao et al., 2007</v>
      </c>
      <c r="AD984" t="b">
        <f>NOT(IFERROR(Table1[[#This Row],[ref_short]]=Table1[[#This Row],[new_ref_short]],FALSE))</f>
        <v>0</v>
      </c>
    </row>
    <row r="985" spans="1:30" x14ac:dyDescent="0.3">
      <c r="A985" t="s">
        <v>7</v>
      </c>
      <c r="D985" t="s">
        <v>241</v>
      </c>
      <c r="G985" t="s">
        <v>253</v>
      </c>
      <c r="H985" t="s">
        <v>277</v>
      </c>
      <c r="J985" t="s">
        <v>368</v>
      </c>
      <c r="K985" t="s">
        <v>382</v>
      </c>
      <c r="N985" t="s">
        <v>557</v>
      </c>
      <c r="R985">
        <v>1.6000000000000001E-3</v>
      </c>
      <c r="W985" t="s">
        <v>725</v>
      </c>
      <c r="X985" t="s">
        <v>864</v>
      </c>
      <c r="Y985">
        <v>2008</v>
      </c>
      <c r="Z985" t="s">
        <v>976</v>
      </c>
      <c r="AA985" t="s">
        <v>986</v>
      </c>
      <c r="AB985" t="str">
        <f>IF(ISBLANK(Table1[[#This Row],[ref]]),NA(),_xlfn.XLOOKUP(Table1[[#This Row],[ref]],Crossref!U:U,Crossref!E:E,_xlfn.XLOOKUP(Table1[[#This Row],[ref_short]],Crossref!AO:AO,Crossref!E:E)))</f>
        <v>10.1017/s0950268807000209</v>
      </c>
      <c r="AC985" t="str">
        <f>IF(ISBLANK(Table1[[#This Row],[ref_short]]),NA(),_xlfn.XLOOKUP(Table1[[#This Row],[new_ref]],Crossref!E:E,Crossref!AO:AO,Table1[[#This Row],[ref_short]]))</f>
        <v>LANZAS et al., 2008</v>
      </c>
      <c r="AD985" t="b">
        <f>NOT(IFERROR(Table1[[#This Row],[ref_short]]=Table1[[#This Row],[new_ref_short]],FALSE))</f>
        <v>0</v>
      </c>
    </row>
    <row r="986" spans="1:30" x14ac:dyDescent="0.3">
      <c r="A986" t="s">
        <v>7</v>
      </c>
      <c r="D986" t="s">
        <v>241</v>
      </c>
      <c r="G986" t="s">
        <v>253</v>
      </c>
      <c r="H986" t="s">
        <v>277</v>
      </c>
      <c r="J986" t="s">
        <v>368</v>
      </c>
      <c r="K986" t="s">
        <v>382</v>
      </c>
      <c r="N986" t="s">
        <v>558</v>
      </c>
      <c r="R986">
        <v>6.0000000000000002E-5</v>
      </c>
      <c r="W986" t="s">
        <v>725</v>
      </c>
      <c r="X986" t="s">
        <v>864</v>
      </c>
      <c r="Y986">
        <v>2008</v>
      </c>
      <c r="Z986" t="s">
        <v>976</v>
      </c>
      <c r="AA986" t="s">
        <v>986</v>
      </c>
      <c r="AB986" t="str">
        <f>IF(ISBLANK(Table1[[#This Row],[ref]]),NA(),_xlfn.XLOOKUP(Table1[[#This Row],[ref]],Crossref!U:U,Crossref!E:E,_xlfn.XLOOKUP(Table1[[#This Row],[ref_short]],Crossref!AO:AO,Crossref!E:E)))</f>
        <v>10.1017/s0950268807000209</v>
      </c>
      <c r="AC986" t="str">
        <f>IF(ISBLANK(Table1[[#This Row],[ref_short]]),NA(),_xlfn.XLOOKUP(Table1[[#This Row],[new_ref]],Crossref!E:E,Crossref!AO:AO,Table1[[#This Row],[ref_short]]))</f>
        <v>LANZAS et al., 2008</v>
      </c>
      <c r="AD986" t="b">
        <f>NOT(IFERROR(Table1[[#This Row],[ref_short]]=Table1[[#This Row],[new_ref_short]],FALSE))</f>
        <v>0</v>
      </c>
    </row>
    <row r="987" spans="1:30" x14ac:dyDescent="0.3">
      <c r="A987" t="s">
        <v>8</v>
      </c>
      <c r="D987" t="s">
        <v>241</v>
      </c>
      <c r="G987" t="s">
        <v>253</v>
      </c>
      <c r="H987" t="s">
        <v>277</v>
      </c>
      <c r="J987" t="s">
        <v>368</v>
      </c>
      <c r="K987" t="s">
        <v>382</v>
      </c>
      <c r="R987">
        <v>1.53</v>
      </c>
      <c r="W987" t="s">
        <v>725</v>
      </c>
      <c r="X987" t="s">
        <v>864</v>
      </c>
      <c r="Y987">
        <v>2008</v>
      </c>
      <c r="Z987" t="s">
        <v>976</v>
      </c>
      <c r="AA987" t="s">
        <v>986</v>
      </c>
      <c r="AB987" t="str">
        <f>IF(ISBLANK(Table1[[#This Row],[ref]]),NA(),_xlfn.XLOOKUP(Table1[[#This Row],[ref]],Crossref!U:U,Crossref!E:E,_xlfn.XLOOKUP(Table1[[#This Row],[ref_short]],Crossref!AO:AO,Crossref!E:E)))</f>
        <v>10.1017/s0950268807000209</v>
      </c>
      <c r="AC987" t="str">
        <f>IF(ISBLANK(Table1[[#This Row],[ref_short]]),NA(),_xlfn.XLOOKUP(Table1[[#This Row],[new_ref]],Crossref!E:E,Crossref!AO:AO,Table1[[#This Row],[ref_short]]))</f>
        <v>LANZAS et al., 2008</v>
      </c>
      <c r="AD987" t="b">
        <f>NOT(IFERROR(Table1[[#This Row],[ref_short]]=Table1[[#This Row],[new_ref_short]],FALSE))</f>
        <v>0</v>
      </c>
    </row>
    <row r="988" spans="1:30" x14ac:dyDescent="0.3">
      <c r="A988" t="s">
        <v>8</v>
      </c>
      <c r="D988" t="s">
        <v>241</v>
      </c>
      <c r="G988" t="s">
        <v>253</v>
      </c>
      <c r="H988" t="s">
        <v>277</v>
      </c>
      <c r="J988" t="s">
        <v>368</v>
      </c>
      <c r="K988" t="s">
        <v>382</v>
      </c>
      <c r="R988">
        <v>1.62</v>
      </c>
      <c r="W988" t="s">
        <v>725</v>
      </c>
      <c r="X988" t="s">
        <v>864</v>
      </c>
      <c r="Y988">
        <v>2008</v>
      </c>
      <c r="Z988" t="s">
        <v>976</v>
      </c>
      <c r="AA988" t="s">
        <v>986</v>
      </c>
      <c r="AB988" t="str">
        <f>IF(ISBLANK(Table1[[#This Row],[ref]]),NA(),_xlfn.XLOOKUP(Table1[[#This Row],[ref]],Crossref!U:U,Crossref!E:E,_xlfn.XLOOKUP(Table1[[#This Row],[ref_short]],Crossref!AO:AO,Crossref!E:E)))</f>
        <v>10.1017/s0950268807000209</v>
      </c>
      <c r="AC988" t="str">
        <f>IF(ISBLANK(Table1[[#This Row],[ref_short]]),NA(),_xlfn.XLOOKUP(Table1[[#This Row],[new_ref]],Crossref!E:E,Crossref!AO:AO,Table1[[#This Row],[ref_short]]))</f>
        <v>LANZAS et al., 2008</v>
      </c>
      <c r="AD988" t="b">
        <f>NOT(IFERROR(Table1[[#This Row],[ref_short]]=Table1[[#This Row],[new_ref_short]],FALSE))</f>
        <v>0</v>
      </c>
    </row>
    <row r="989" spans="1:30" x14ac:dyDescent="0.3">
      <c r="A989" t="s">
        <v>8</v>
      </c>
      <c r="D989" t="s">
        <v>241</v>
      </c>
      <c r="G989" t="s">
        <v>253</v>
      </c>
      <c r="H989" t="s">
        <v>277</v>
      </c>
      <c r="J989" t="s">
        <v>368</v>
      </c>
      <c r="K989" t="s">
        <v>382</v>
      </c>
      <c r="R989">
        <v>4.7</v>
      </c>
      <c r="W989" t="s">
        <v>725</v>
      </c>
      <c r="X989" t="s">
        <v>864</v>
      </c>
      <c r="Y989">
        <v>2008</v>
      </c>
      <c r="Z989" t="s">
        <v>976</v>
      </c>
      <c r="AA989" t="s">
        <v>986</v>
      </c>
      <c r="AB989" t="str">
        <f>IF(ISBLANK(Table1[[#This Row],[ref]]),NA(),_xlfn.XLOOKUP(Table1[[#This Row],[ref]],Crossref!U:U,Crossref!E:E,_xlfn.XLOOKUP(Table1[[#This Row],[ref_short]],Crossref!AO:AO,Crossref!E:E)))</f>
        <v>10.1017/s0950268807000209</v>
      </c>
      <c r="AC989" t="str">
        <f>IF(ISBLANK(Table1[[#This Row],[ref_short]]),NA(),_xlfn.XLOOKUP(Table1[[#This Row],[new_ref]],Crossref!E:E,Crossref!AO:AO,Table1[[#This Row],[ref_short]]))</f>
        <v>LANZAS et al., 2008</v>
      </c>
      <c r="AD989" t="b">
        <f>NOT(IFERROR(Table1[[#This Row],[ref_short]]=Table1[[#This Row],[new_ref_short]],FALSE))</f>
        <v>0</v>
      </c>
    </row>
    <row r="990" spans="1:30" x14ac:dyDescent="0.3">
      <c r="A990" t="s">
        <v>8</v>
      </c>
      <c r="B990" t="s">
        <v>190</v>
      </c>
      <c r="D990" t="s">
        <v>247</v>
      </c>
      <c r="G990" t="s">
        <v>253</v>
      </c>
      <c r="H990" t="s">
        <v>277</v>
      </c>
      <c r="I990" t="s">
        <v>349</v>
      </c>
      <c r="J990" t="s">
        <v>373</v>
      </c>
      <c r="K990" t="s">
        <v>396</v>
      </c>
      <c r="N990" t="s">
        <v>559</v>
      </c>
      <c r="R990">
        <v>1.74</v>
      </c>
      <c r="W990" t="s">
        <v>726</v>
      </c>
      <c r="X990" t="s">
        <v>865</v>
      </c>
      <c r="Y990">
        <v>2014</v>
      </c>
      <c r="Z990" t="s">
        <v>977</v>
      </c>
      <c r="AA990" t="s">
        <v>986</v>
      </c>
      <c r="AB990" t="str">
        <f>IF(ISBLANK(Table1[[#This Row],[ref]]),NA(),_xlfn.XLOOKUP(Table1[[#This Row],[ref]],Crossref!U:U,Crossref!E:E,_xlfn.XLOOKUP(Table1[[#This Row],[ref_short]],Crossref!AO:AO,Crossref!E:E)))</f>
        <v>10.1017/s0950268814000867</v>
      </c>
      <c r="AC990" t="str">
        <f>IF(ISBLANK(Table1[[#This Row],[ref_short]]),NA(),_xlfn.XLOOKUP(Table1[[#This Row],[new_ref]],Crossref!E:E,Crossref!AO:AO,Table1[[#This Row],[ref_short]]))</f>
        <v>GAUTAM et al., 2014</v>
      </c>
      <c r="AD990" t="b">
        <f>NOT(IFERROR(Table1[[#This Row],[ref_short]]=Table1[[#This Row],[new_ref_short]],FALSE))</f>
        <v>0</v>
      </c>
    </row>
    <row r="991" spans="1:30" x14ac:dyDescent="0.3">
      <c r="A991" t="s">
        <v>8</v>
      </c>
      <c r="B991" t="s">
        <v>190</v>
      </c>
      <c r="D991" t="s">
        <v>247</v>
      </c>
      <c r="G991" t="s">
        <v>253</v>
      </c>
      <c r="H991" t="s">
        <v>277</v>
      </c>
      <c r="I991" t="s">
        <v>349</v>
      </c>
      <c r="J991" t="s">
        <v>373</v>
      </c>
      <c r="K991" t="s">
        <v>396</v>
      </c>
      <c r="N991" t="s">
        <v>560</v>
      </c>
      <c r="R991">
        <v>1.71</v>
      </c>
      <c r="S991">
        <v>0.43</v>
      </c>
      <c r="T991">
        <v>4.28</v>
      </c>
      <c r="W991" t="s">
        <v>726</v>
      </c>
      <c r="X991" t="s">
        <v>865</v>
      </c>
      <c r="Y991">
        <v>2014</v>
      </c>
      <c r="Z991" t="s">
        <v>977</v>
      </c>
      <c r="AA991" t="s">
        <v>986</v>
      </c>
      <c r="AB991" t="str">
        <f>IF(ISBLANK(Table1[[#This Row],[ref]]),NA(),_xlfn.XLOOKUP(Table1[[#This Row],[ref]],Crossref!U:U,Crossref!E:E,_xlfn.XLOOKUP(Table1[[#This Row],[ref_short]],Crossref!AO:AO,Crossref!E:E)))</f>
        <v>10.1017/s0950268814000867</v>
      </c>
      <c r="AC991" t="str">
        <f>IF(ISBLANK(Table1[[#This Row],[ref_short]]),NA(),_xlfn.XLOOKUP(Table1[[#This Row],[new_ref]],Crossref!E:E,Crossref!AO:AO,Table1[[#This Row],[ref_short]]))</f>
        <v>GAUTAM et al., 2014</v>
      </c>
      <c r="AD991" t="b">
        <f>NOT(IFERROR(Table1[[#This Row],[ref_short]]=Table1[[#This Row],[new_ref_short]],FALSE))</f>
        <v>0</v>
      </c>
    </row>
    <row r="992" spans="1:30" x14ac:dyDescent="0.3">
      <c r="A992" t="s">
        <v>8</v>
      </c>
      <c r="B992" t="s">
        <v>190</v>
      </c>
      <c r="D992" t="s">
        <v>247</v>
      </c>
      <c r="G992" t="s">
        <v>253</v>
      </c>
      <c r="H992" t="s">
        <v>277</v>
      </c>
      <c r="I992" t="s">
        <v>349</v>
      </c>
      <c r="J992" t="s">
        <v>373</v>
      </c>
      <c r="K992" t="s">
        <v>396</v>
      </c>
      <c r="N992" t="s">
        <v>561</v>
      </c>
      <c r="R992">
        <v>1.36</v>
      </c>
      <c r="W992" t="s">
        <v>726</v>
      </c>
      <c r="X992" t="s">
        <v>865</v>
      </c>
      <c r="Y992">
        <v>2014</v>
      </c>
      <c r="Z992" t="s">
        <v>977</v>
      </c>
      <c r="AA992" t="s">
        <v>986</v>
      </c>
      <c r="AB992" t="str">
        <f>IF(ISBLANK(Table1[[#This Row],[ref]]),NA(),_xlfn.XLOOKUP(Table1[[#This Row],[ref]],Crossref!U:U,Crossref!E:E,_xlfn.XLOOKUP(Table1[[#This Row],[ref_short]],Crossref!AO:AO,Crossref!E:E)))</f>
        <v>10.1017/s0950268814000867</v>
      </c>
      <c r="AC992" t="str">
        <f>IF(ISBLANK(Table1[[#This Row],[ref_short]]),NA(),_xlfn.XLOOKUP(Table1[[#This Row],[new_ref]],Crossref!E:E,Crossref!AO:AO,Table1[[#This Row],[ref_short]]))</f>
        <v>GAUTAM et al., 2014</v>
      </c>
      <c r="AD992" t="b">
        <f>NOT(IFERROR(Table1[[#This Row],[ref_short]]=Table1[[#This Row],[new_ref_short]],FALSE))</f>
        <v>0</v>
      </c>
    </row>
    <row r="993" spans="1:30" x14ac:dyDescent="0.3">
      <c r="A993" t="s">
        <v>8</v>
      </c>
      <c r="B993" t="s">
        <v>190</v>
      </c>
      <c r="D993" t="s">
        <v>247</v>
      </c>
      <c r="G993" t="s">
        <v>253</v>
      </c>
      <c r="H993" t="s">
        <v>277</v>
      </c>
      <c r="I993" t="s">
        <v>349</v>
      </c>
      <c r="J993" t="s">
        <v>373</v>
      </c>
      <c r="K993" t="s">
        <v>396</v>
      </c>
      <c r="N993" t="s">
        <v>562</v>
      </c>
      <c r="R993">
        <v>1.34</v>
      </c>
      <c r="S993">
        <v>0.35</v>
      </c>
      <c r="T993">
        <v>3.33</v>
      </c>
      <c r="W993" t="s">
        <v>726</v>
      </c>
      <c r="X993" t="s">
        <v>865</v>
      </c>
      <c r="Y993">
        <v>2014</v>
      </c>
      <c r="Z993" t="s">
        <v>977</v>
      </c>
      <c r="AA993" t="s">
        <v>986</v>
      </c>
      <c r="AB993" t="str">
        <f>IF(ISBLANK(Table1[[#This Row],[ref]]),NA(),_xlfn.XLOOKUP(Table1[[#This Row],[ref]],Crossref!U:U,Crossref!E:E,_xlfn.XLOOKUP(Table1[[#This Row],[ref_short]],Crossref!AO:AO,Crossref!E:E)))</f>
        <v>10.1017/s0950268814000867</v>
      </c>
      <c r="AC993" t="str">
        <f>IF(ISBLANK(Table1[[#This Row],[ref_short]]),NA(),_xlfn.XLOOKUP(Table1[[#This Row],[new_ref]],Crossref!E:E,Crossref!AO:AO,Table1[[#This Row],[ref_short]]))</f>
        <v>GAUTAM et al., 2014</v>
      </c>
      <c r="AD993" t="b">
        <f>NOT(IFERROR(Table1[[#This Row],[ref_short]]=Table1[[#This Row],[new_ref_short]],FALSE))</f>
        <v>0</v>
      </c>
    </row>
    <row r="994" spans="1:30" x14ac:dyDescent="0.3">
      <c r="A994" t="s">
        <v>8</v>
      </c>
      <c r="B994" t="s">
        <v>190</v>
      </c>
      <c r="D994" t="s">
        <v>247</v>
      </c>
      <c r="G994" t="s">
        <v>253</v>
      </c>
      <c r="H994" t="s">
        <v>277</v>
      </c>
      <c r="I994" t="s">
        <v>349</v>
      </c>
      <c r="J994" t="s">
        <v>373</v>
      </c>
      <c r="K994" t="s">
        <v>396</v>
      </c>
      <c r="N994" t="s">
        <v>563</v>
      </c>
      <c r="R994">
        <v>1.74</v>
      </c>
      <c r="W994" t="s">
        <v>726</v>
      </c>
      <c r="X994" t="s">
        <v>865</v>
      </c>
      <c r="Y994">
        <v>2014</v>
      </c>
      <c r="Z994" t="s">
        <v>977</v>
      </c>
      <c r="AA994" t="s">
        <v>986</v>
      </c>
      <c r="AB994" t="str">
        <f>IF(ISBLANK(Table1[[#This Row],[ref]]),NA(),_xlfn.XLOOKUP(Table1[[#This Row],[ref]],Crossref!U:U,Crossref!E:E,_xlfn.XLOOKUP(Table1[[#This Row],[ref_short]],Crossref!AO:AO,Crossref!E:E)))</f>
        <v>10.1017/s0950268814000867</v>
      </c>
      <c r="AC994" t="str">
        <f>IF(ISBLANK(Table1[[#This Row],[ref_short]]),NA(),_xlfn.XLOOKUP(Table1[[#This Row],[new_ref]],Crossref!E:E,Crossref!AO:AO,Table1[[#This Row],[ref_short]]))</f>
        <v>GAUTAM et al., 2014</v>
      </c>
      <c r="AD994" t="b">
        <f>NOT(IFERROR(Table1[[#This Row],[ref_short]]=Table1[[#This Row],[new_ref_short]],FALSE))</f>
        <v>0</v>
      </c>
    </row>
    <row r="995" spans="1:30" x14ac:dyDescent="0.3">
      <c r="A995" t="s">
        <v>8</v>
      </c>
      <c r="B995" t="s">
        <v>190</v>
      </c>
      <c r="D995" t="s">
        <v>247</v>
      </c>
      <c r="G995" t="s">
        <v>253</v>
      </c>
      <c r="H995" t="s">
        <v>277</v>
      </c>
      <c r="I995" t="s">
        <v>349</v>
      </c>
      <c r="J995" t="s">
        <v>373</v>
      </c>
      <c r="K995" t="s">
        <v>396</v>
      </c>
      <c r="N995" t="s">
        <v>564</v>
      </c>
      <c r="R995">
        <v>1.71</v>
      </c>
      <c r="S995">
        <v>0.43</v>
      </c>
      <c r="T995">
        <v>4.28</v>
      </c>
      <c r="W995" t="s">
        <v>726</v>
      </c>
      <c r="X995" t="s">
        <v>865</v>
      </c>
      <c r="Y995">
        <v>2014</v>
      </c>
      <c r="Z995" t="s">
        <v>977</v>
      </c>
      <c r="AA995" t="s">
        <v>986</v>
      </c>
      <c r="AB995" t="str">
        <f>IF(ISBLANK(Table1[[#This Row],[ref]]),NA(),_xlfn.XLOOKUP(Table1[[#This Row],[ref]],Crossref!U:U,Crossref!E:E,_xlfn.XLOOKUP(Table1[[#This Row],[ref_short]],Crossref!AO:AO,Crossref!E:E)))</f>
        <v>10.1017/s0950268814000867</v>
      </c>
      <c r="AC995" t="str">
        <f>IF(ISBLANK(Table1[[#This Row],[ref_short]]),NA(),_xlfn.XLOOKUP(Table1[[#This Row],[new_ref]],Crossref!E:E,Crossref!AO:AO,Table1[[#This Row],[ref_short]]))</f>
        <v>GAUTAM et al., 2014</v>
      </c>
      <c r="AD995" t="b">
        <f>NOT(IFERROR(Table1[[#This Row],[ref_short]]=Table1[[#This Row],[new_ref_short]],FALSE))</f>
        <v>0</v>
      </c>
    </row>
    <row r="996" spans="1:30" x14ac:dyDescent="0.3">
      <c r="A996" t="s">
        <v>8</v>
      </c>
      <c r="B996" t="s">
        <v>190</v>
      </c>
      <c r="D996" t="s">
        <v>247</v>
      </c>
      <c r="G996" t="s">
        <v>253</v>
      </c>
      <c r="H996" t="s">
        <v>277</v>
      </c>
      <c r="I996" t="s">
        <v>349</v>
      </c>
      <c r="J996" t="s">
        <v>373</v>
      </c>
      <c r="K996" t="s">
        <v>396</v>
      </c>
      <c r="N996" t="s">
        <v>565</v>
      </c>
      <c r="R996">
        <v>2.42</v>
      </c>
      <c r="W996" t="s">
        <v>726</v>
      </c>
      <c r="X996" t="s">
        <v>865</v>
      </c>
      <c r="Y996">
        <v>2014</v>
      </c>
      <c r="Z996" t="s">
        <v>977</v>
      </c>
      <c r="AA996" t="s">
        <v>986</v>
      </c>
      <c r="AB996" t="str">
        <f>IF(ISBLANK(Table1[[#This Row],[ref]]),NA(),_xlfn.XLOOKUP(Table1[[#This Row],[ref]],Crossref!U:U,Crossref!E:E,_xlfn.XLOOKUP(Table1[[#This Row],[ref_short]],Crossref!AO:AO,Crossref!E:E)))</f>
        <v>10.1017/s0950268814000867</v>
      </c>
      <c r="AC996" t="str">
        <f>IF(ISBLANK(Table1[[#This Row],[ref_short]]),NA(),_xlfn.XLOOKUP(Table1[[#This Row],[new_ref]],Crossref!E:E,Crossref!AO:AO,Table1[[#This Row],[ref_short]]))</f>
        <v>GAUTAM et al., 2014</v>
      </c>
      <c r="AD996" t="b">
        <f>NOT(IFERROR(Table1[[#This Row],[ref_short]]=Table1[[#This Row],[new_ref_short]],FALSE))</f>
        <v>0</v>
      </c>
    </row>
    <row r="997" spans="1:30" x14ac:dyDescent="0.3">
      <c r="A997" t="s">
        <v>8</v>
      </c>
      <c r="B997" t="s">
        <v>190</v>
      </c>
      <c r="D997" t="s">
        <v>247</v>
      </c>
      <c r="G997" t="s">
        <v>253</v>
      </c>
      <c r="H997" t="s">
        <v>277</v>
      </c>
      <c r="I997" t="s">
        <v>349</v>
      </c>
      <c r="J997" t="s">
        <v>373</v>
      </c>
      <c r="K997" t="s">
        <v>396</v>
      </c>
      <c r="N997" t="s">
        <v>566</v>
      </c>
      <c r="R997">
        <v>2.39</v>
      </c>
      <c r="S997">
        <v>0.57999999999999996</v>
      </c>
      <c r="T997">
        <v>6.03</v>
      </c>
      <c r="W997" t="s">
        <v>726</v>
      </c>
      <c r="X997" t="s">
        <v>865</v>
      </c>
      <c r="Y997">
        <v>2014</v>
      </c>
      <c r="Z997" t="s">
        <v>977</v>
      </c>
      <c r="AA997" t="s">
        <v>986</v>
      </c>
      <c r="AB997" t="str">
        <f>IF(ISBLANK(Table1[[#This Row],[ref]]),NA(),_xlfn.XLOOKUP(Table1[[#This Row],[ref]],Crossref!U:U,Crossref!E:E,_xlfn.XLOOKUP(Table1[[#This Row],[ref_short]],Crossref!AO:AO,Crossref!E:E)))</f>
        <v>10.1017/s0950268814000867</v>
      </c>
      <c r="AC997" t="str">
        <f>IF(ISBLANK(Table1[[#This Row],[ref_short]]),NA(),_xlfn.XLOOKUP(Table1[[#This Row],[new_ref]],Crossref!E:E,Crossref!AO:AO,Table1[[#This Row],[ref_short]]))</f>
        <v>GAUTAM et al., 2014</v>
      </c>
      <c r="AD997" t="b">
        <f>NOT(IFERROR(Table1[[#This Row],[ref_short]]=Table1[[#This Row],[new_ref_short]],FALSE))</f>
        <v>0</v>
      </c>
    </row>
    <row r="998" spans="1:30" x14ac:dyDescent="0.3">
      <c r="A998" t="s">
        <v>8</v>
      </c>
      <c r="B998" t="s">
        <v>190</v>
      </c>
      <c r="D998" t="s">
        <v>247</v>
      </c>
      <c r="G998" t="s">
        <v>253</v>
      </c>
      <c r="H998" t="s">
        <v>277</v>
      </c>
      <c r="I998" t="s">
        <v>349</v>
      </c>
      <c r="J998" t="s">
        <v>373</v>
      </c>
      <c r="K998" t="s">
        <v>396</v>
      </c>
      <c r="N998" t="s">
        <v>567</v>
      </c>
      <c r="R998">
        <v>2.04</v>
      </c>
      <c r="S998">
        <v>0.54</v>
      </c>
      <c r="T998">
        <v>4.9000000000000004</v>
      </c>
      <c r="W998" t="s">
        <v>726</v>
      </c>
      <c r="X998" t="s">
        <v>865</v>
      </c>
      <c r="Y998">
        <v>2014</v>
      </c>
      <c r="Z998" t="s">
        <v>977</v>
      </c>
      <c r="AA998" t="s">
        <v>986</v>
      </c>
      <c r="AB998" t="str">
        <f>IF(ISBLANK(Table1[[#This Row],[ref]]),NA(),_xlfn.XLOOKUP(Table1[[#This Row],[ref]],Crossref!U:U,Crossref!E:E,_xlfn.XLOOKUP(Table1[[#This Row],[ref_short]],Crossref!AO:AO,Crossref!E:E)))</f>
        <v>10.1017/s0950268814000867</v>
      </c>
      <c r="AC998" t="str">
        <f>IF(ISBLANK(Table1[[#This Row],[ref_short]]),NA(),_xlfn.XLOOKUP(Table1[[#This Row],[new_ref]],Crossref!E:E,Crossref!AO:AO,Table1[[#This Row],[ref_short]]))</f>
        <v>GAUTAM et al., 2014</v>
      </c>
      <c r="AD998" t="b">
        <f>NOT(IFERROR(Table1[[#This Row],[ref_short]]=Table1[[#This Row],[new_ref_short]],FALSE))</f>
        <v>0</v>
      </c>
    </row>
    <row r="999" spans="1:30" x14ac:dyDescent="0.3">
      <c r="A999" t="s">
        <v>8</v>
      </c>
      <c r="B999" t="s">
        <v>190</v>
      </c>
      <c r="D999" t="s">
        <v>247</v>
      </c>
      <c r="G999" t="s">
        <v>253</v>
      </c>
      <c r="H999" t="s">
        <v>277</v>
      </c>
      <c r="I999" t="s">
        <v>349</v>
      </c>
      <c r="J999" t="s">
        <v>373</v>
      </c>
      <c r="K999" t="s">
        <v>396</v>
      </c>
      <c r="N999" t="s">
        <v>568</v>
      </c>
      <c r="R999">
        <v>1.45</v>
      </c>
      <c r="S999">
        <v>0.37</v>
      </c>
      <c r="T999">
        <v>3.52</v>
      </c>
      <c r="W999" t="s">
        <v>726</v>
      </c>
      <c r="X999" t="s">
        <v>865</v>
      </c>
      <c r="Y999">
        <v>2014</v>
      </c>
      <c r="Z999" t="s">
        <v>977</v>
      </c>
      <c r="AA999" t="s">
        <v>986</v>
      </c>
      <c r="AB999" t="str">
        <f>IF(ISBLANK(Table1[[#This Row],[ref]]),NA(),_xlfn.XLOOKUP(Table1[[#This Row],[ref]],Crossref!U:U,Crossref!E:E,_xlfn.XLOOKUP(Table1[[#This Row],[ref_short]],Crossref!AO:AO,Crossref!E:E)))</f>
        <v>10.1017/s0950268814000867</v>
      </c>
      <c r="AC999" t="str">
        <f>IF(ISBLANK(Table1[[#This Row],[ref_short]]),NA(),_xlfn.XLOOKUP(Table1[[#This Row],[new_ref]],Crossref!E:E,Crossref!AO:AO,Table1[[#This Row],[ref_short]]))</f>
        <v>GAUTAM et al., 2014</v>
      </c>
      <c r="AD999" t="b">
        <f>NOT(IFERROR(Table1[[#This Row],[ref_short]]=Table1[[#This Row],[new_ref_short]],FALSE))</f>
        <v>0</v>
      </c>
    </row>
    <row r="1000" spans="1:30" x14ac:dyDescent="0.3">
      <c r="A1000" t="s">
        <v>8</v>
      </c>
      <c r="B1000" t="s">
        <v>190</v>
      </c>
      <c r="D1000" t="s">
        <v>247</v>
      </c>
      <c r="G1000" t="s">
        <v>253</v>
      </c>
      <c r="H1000" t="s">
        <v>277</v>
      </c>
      <c r="I1000" t="s">
        <v>349</v>
      </c>
      <c r="J1000" t="s">
        <v>373</v>
      </c>
      <c r="K1000" t="s">
        <v>396</v>
      </c>
      <c r="N1000" t="s">
        <v>569</v>
      </c>
      <c r="R1000">
        <v>1.19</v>
      </c>
      <c r="S1000">
        <v>0.28999999999999998</v>
      </c>
      <c r="T1000">
        <v>2.89</v>
      </c>
      <c r="W1000" t="s">
        <v>726</v>
      </c>
      <c r="X1000" t="s">
        <v>865</v>
      </c>
      <c r="Y1000">
        <v>2014</v>
      </c>
      <c r="Z1000" t="s">
        <v>977</v>
      </c>
      <c r="AA1000" t="s">
        <v>986</v>
      </c>
      <c r="AB1000" t="str">
        <f>IF(ISBLANK(Table1[[#This Row],[ref]]),NA(),_xlfn.XLOOKUP(Table1[[#This Row],[ref]],Crossref!U:U,Crossref!E:E,_xlfn.XLOOKUP(Table1[[#This Row],[ref_short]],Crossref!AO:AO,Crossref!E:E)))</f>
        <v>10.1017/s0950268814000867</v>
      </c>
      <c r="AC1000" t="str">
        <f>IF(ISBLANK(Table1[[#This Row],[ref_short]]),NA(),_xlfn.XLOOKUP(Table1[[#This Row],[new_ref]],Crossref!E:E,Crossref!AO:AO,Table1[[#This Row],[ref_short]]))</f>
        <v>GAUTAM et al., 2014</v>
      </c>
      <c r="AD1000" t="b">
        <f>NOT(IFERROR(Table1[[#This Row],[ref_short]]=Table1[[#This Row],[new_ref_short]],FALSE))</f>
        <v>0</v>
      </c>
    </row>
    <row r="1001" spans="1:30" x14ac:dyDescent="0.3">
      <c r="A1001" t="s">
        <v>8</v>
      </c>
      <c r="B1001" t="s">
        <v>190</v>
      </c>
      <c r="D1001" t="s">
        <v>247</v>
      </c>
      <c r="G1001" t="s">
        <v>253</v>
      </c>
      <c r="H1001" t="s">
        <v>277</v>
      </c>
      <c r="I1001" t="s">
        <v>349</v>
      </c>
      <c r="J1001" t="s">
        <v>373</v>
      </c>
      <c r="K1001" t="s">
        <v>396</v>
      </c>
      <c r="N1001" t="s">
        <v>570</v>
      </c>
      <c r="R1001">
        <v>1.77</v>
      </c>
      <c r="S1001">
        <v>0.46</v>
      </c>
      <c r="T1001">
        <v>4.2699999999999996</v>
      </c>
      <c r="W1001" t="s">
        <v>726</v>
      </c>
      <c r="X1001" t="s">
        <v>865</v>
      </c>
      <c r="Y1001">
        <v>2014</v>
      </c>
      <c r="Z1001" t="s">
        <v>977</v>
      </c>
      <c r="AA1001" t="s">
        <v>986</v>
      </c>
      <c r="AB1001" t="str">
        <f>IF(ISBLANK(Table1[[#This Row],[ref]]),NA(),_xlfn.XLOOKUP(Table1[[#This Row],[ref]],Crossref!U:U,Crossref!E:E,_xlfn.XLOOKUP(Table1[[#This Row],[ref_short]],Crossref!AO:AO,Crossref!E:E)))</f>
        <v>10.1017/s0950268814000867</v>
      </c>
      <c r="AC1001" t="str">
        <f>IF(ISBLANK(Table1[[#This Row],[ref_short]]),NA(),_xlfn.XLOOKUP(Table1[[#This Row],[new_ref]],Crossref!E:E,Crossref!AO:AO,Table1[[#This Row],[ref_short]]))</f>
        <v>GAUTAM et al., 2014</v>
      </c>
      <c r="AD1001" t="b">
        <f>NOT(IFERROR(Table1[[#This Row],[ref_short]]=Table1[[#This Row],[new_ref_short]],FALSE))</f>
        <v>0</v>
      </c>
    </row>
    <row r="1002" spans="1:30" x14ac:dyDescent="0.3">
      <c r="A1002" t="s">
        <v>8</v>
      </c>
      <c r="B1002" t="s">
        <v>190</v>
      </c>
      <c r="D1002" t="s">
        <v>247</v>
      </c>
      <c r="G1002" t="s">
        <v>253</v>
      </c>
      <c r="H1002" t="s">
        <v>277</v>
      </c>
      <c r="I1002" t="s">
        <v>349</v>
      </c>
      <c r="J1002" t="s">
        <v>373</v>
      </c>
      <c r="K1002" t="s">
        <v>396</v>
      </c>
      <c r="N1002" t="s">
        <v>571</v>
      </c>
      <c r="R1002">
        <v>1.26</v>
      </c>
      <c r="S1002">
        <v>0.31</v>
      </c>
      <c r="T1002">
        <v>3.05</v>
      </c>
      <c r="W1002" t="s">
        <v>726</v>
      </c>
      <c r="X1002" t="s">
        <v>865</v>
      </c>
      <c r="Y1002">
        <v>2014</v>
      </c>
      <c r="Z1002" t="s">
        <v>977</v>
      </c>
      <c r="AA1002" t="s">
        <v>986</v>
      </c>
      <c r="AB1002" t="str">
        <f>IF(ISBLANK(Table1[[#This Row],[ref]]),NA(),_xlfn.XLOOKUP(Table1[[#This Row],[ref]],Crossref!U:U,Crossref!E:E,_xlfn.XLOOKUP(Table1[[#This Row],[ref_short]],Crossref!AO:AO,Crossref!E:E)))</f>
        <v>10.1017/s0950268814000867</v>
      </c>
      <c r="AC1002" t="str">
        <f>IF(ISBLANK(Table1[[#This Row],[ref_short]]),NA(),_xlfn.XLOOKUP(Table1[[#This Row],[new_ref]],Crossref!E:E,Crossref!AO:AO,Table1[[#This Row],[ref_short]]))</f>
        <v>GAUTAM et al., 2014</v>
      </c>
      <c r="AD1002" t="b">
        <f>NOT(IFERROR(Table1[[#This Row],[ref_short]]=Table1[[#This Row],[new_ref_short]],FALSE))</f>
        <v>0</v>
      </c>
    </row>
    <row r="1003" spans="1:30" x14ac:dyDescent="0.3">
      <c r="A1003" t="s">
        <v>8</v>
      </c>
      <c r="B1003" t="s">
        <v>190</v>
      </c>
      <c r="D1003" t="s">
        <v>247</v>
      </c>
      <c r="G1003" t="s">
        <v>253</v>
      </c>
      <c r="H1003" t="s">
        <v>277</v>
      </c>
      <c r="I1003" t="s">
        <v>349</v>
      </c>
      <c r="J1003" t="s">
        <v>373</v>
      </c>
      <c r="K1003" t="s">
        <v>396</v>
      </c>
      <c r="N1003" t="s">
        <v>572</v>
      </c>
      <c r="R1003">
        <v>1.03</v>
      </c>
      <c r="S1003">
        <v>0.25</v>
      </c>
      <c r="T1003">
        <v>2.5099999999999998</v>
      </c>
      <c r="W1003" t="s">
        <v>726</v>
      </c>
      <c r="X1003" t="s">
        <v>865</v>
      </c>
      <c r="Y1003">
        <v>2014</v>
      </c>
      <c r="Z1003" t="s">
        <v>977</v>
      </c>
      <c r="AA1003" t="s">
        <v>986</v>
      </c>
      <c r="AB1003" t="str">
        <f>IF(ISBLANK(Table1[[#This Row],[ref]]),NA(),_xlfn.XLOOKUP(Table1[[#This Row],[ref]],Crossref!U:U,Crossref!E:E,_xlfn.XLOOKUP(Table1[[#This Row],[ref_short]],Crossref!AO:AO,Crossref!E:E)))</f>
        <v>10.1017/s0950268814000867</v>
      </c>
      <c r="AC1003" t="str">
        <f>IF(ISBLANK(Table1[[#This Row],[ref_short]]),NA(),_xlfn.XLOOKUP(Table1[[#This Row],[new_ref]],Crossref!E:E,Crossref!AO:AO,Table1[[#This Row],[ref_short]]))</f>
        <v>GAUTAM et al., 2014</v>
      </c>
      <c r="AD1003" t="b">
        <f>NOT(IFERROR(Table1[[#This Row],[ref_short]]=Table1[[#This Row],[new_ref_short]],FALSE))</f>
        <v>0</v>
      </c>
    </row>
    <row r="1004" spans="1:30" x14ac:dyDescent="0.3">
      <c r="A1004" t="s">
        <v>8</v>
      </c>
      <c r="B1004" t="s">
        <v>190</v>
      </c>
      <c r="D1004" t="s">
        <v>247</v>
      </c>
      <c r="G1004" t="s">
        <v>253</v>
      </c>
      <c r="H1004" t="s">
        <v>277</v>
      </c>
      <c r="I1004" t="s">
        <v>349</v>
      </c>
      <c r="J1004" t="s">
        <v>373</v>
      </c>
      <c r="K1004" t="s">
        <v>396</v>
      </c>
      <c r="N1004" t="s">
        <v>573</v>
      </c>
      <c r="R1004">
        <v>1.48</v>
      </c>
      <c r="S1004">
        <v>0.38</v>
      </c>
      <c r="T1004">
        <v>3.6</v>
      </c>
      <c r="W1004" t="s">
        <v>726</v>
      </c>
      <c r="X1004" t="s">
        <v>865</v>
      </c>
      <c r="Y1004">
        <v>2014</v>
      </c>
      <c r="Z1004" t="s">
        <v>977</v>
      </c>
      <c r="AA1004" t="s">
        <v>986</v>
      </c>
      <c r="AB1004" t="str">
        <f>IF(ISBLANK(Table1[[#This Row],[ref]]),NA(),_xlfn.XLOOKUP(Table1[[#This Row],[ref]],Crossref!U:U,Crossref!E:E,_xlfn.XLOOKUP(Table1[[#This Row],[ref_short]],Crossref!AO:AO,Crossref!E:E)))</f>
        <v>10.1017/s0950268814000867</v>
      </c>
      <c r="AC1004" t="str">
        <f>IF(ISBLANK(Table1[[#This Row],[ref_short]]),NA(),_xlfn.XLOOKUP(Table1[[#This Row],[new_ref]],Crossref!E:E,Crossref!AO:AO,Table1[[#This Row],[ref_short]]))</f>
        <v>GAUTAM et al., 2014</v>
      </c>
      <c r="AD1004" t="b">
        <f>NOT(IFERROR(Table1[[#This Row],[ref_short]]=Table1[[#This Row],[new_ref_short]],FALSE))</f>
        <v>0</v>
      </c>
    </row>
    <row r="1005" spans="1:30" x14ac:dyDescent="0.3">
      <c r="A1005" t="s">
        <v>8</v>
      </c>
      <c r="B1005" t="s">
        <v>190</v>
      </c>
      <c r="D1005" t="s">
        <v>247</v>
      </c>
      <c r="G1005" t="s">
        <v>253</v>
      </c>
      <c r="H1005" t="s">
        <v>277</v>
      </c>
      <c r="I1005" t="s">
        <v>349</v>
      </c>
      <c r="J1005" t="s">
        <v>373</v>
      </c>
      <c r="K1005" t="s">
        <v>396</v>
      </c>
      <c r="N1005" t="s">
        <v>574</v>
      </c>
      <c r="R1005">
        <v>1.05</v>
      </c>
      <c r="S1005">
        <v>0.26</v>
      </c>
      <c r="T1005">
        <v>2.57</v>
      </c>
      <c r="W1005" t="s">
        <v>726</v>
      </c>
      <c r="X1005" t="s">
        <v>865</v>
      </c>
      <c r="Y1005">
        <v>2014</v>
      </c>
      <c r="Z1005" t="s">
        <v>977</v>
      </c>
      <c r="AA1005" t="s">
        <v>986</v>
      </c>
      <c r="AB1005" t="str">
        <f>IF(ISBLANK(Table1[[#This Row],[ref]]),NA(),_xlfn.XLOOKUP(Table1[[#This Row],[ref]],Crossref!U:U,Crossref!E:E,_xlfn.XLOOKUP(Table1[[#This Row],[ref_short]],Crossref!AO:AO,Crossref!E:E)))</f>
        <v>10.1017/s0950268814000867</v>
      </c>
      <c r="AC1005" t="str">
        <f>IF(ISBLANK(Table1[[#This Row],[ref_short]]),NA(),_xlfn.XLOOKUP(Table1[[#This Row],[new_ref]],Crossref!E:E,Crossref!AO:AO,Table1[[#This Row],[ref_short]]))</f>
        <v>GAUTAM et al., 2014</v>
      </c>
      <c r="AD1005" t="b">
        <f>NOT(IFERROR(Table1[[#This Row],[ref_short]]=Table1[[#This Row],[new_ref_short]],FALSE))</f>
        <v>0</v>
      </c>
    </row>
    <row r="1006" spans="1:30" x14ac:dyDescent="0.3">
      <c r="A1006" t="s">
        <v>8</v>
      </c>
      <c r="B1006" t="s">
        <v>190</v>
      </c>
      <c r="D1006" t="s">
        <v>247</v>
      </c>
      <c r="G1006" t="s">
        <v>253</v>
      </c>
      <c r="H1006" t="s">
        <v>277</v>
      </c>
      <c r="I1006" t="s">
        <v>349</v>
      </c>
      <c r="J1006" t="s">
        <v>373</v>
      </c>
      <c r="K1006" t="s">
        <v>396</v>
      </c>
      <c r="N1006" t="s">
        <v>575</v>
      </c>
      <c r="R1006">
        <v>0.86</v>
      </c>
      <c r="S1006">
        <v>0.21</v>
      </c>
      <c r="T1006">
        <v>2.1</v>
      </c>
      <c r="W1006" t="s">
        <v>726</v>
      </c>
      <c r="X1006" t="s">
        <v>865</v>
      </c>
      <c r="Y1006">
        <v>2014</v>
      </c>
      <c r="Z1006" t="s">
        <v>977</v>
      </c>
      <c r="AA1006" t="s">
        <v>986</v>
      </c>
      <c r="AB1006" t="str">
        <f>IF(ISBLANK(Table1[[#This Row],[ref]]),NA(),_xlfn.XLOOKUP(Table1[[#This Row],[ref]],Crossref!U:U,Crossref!E:E,_xlfn.XLOOKUP(Table1[[#This Row],[ref_short]],Crossref!AO:AO,Crossref!E:E)))</f>
        <v>10.1017/s0950268814000867</v>
      </c>
      <c r="AC1006" t="str">
        <f>IF(ISBLANK(Table1[[#This Row],[ref_short]]),NA(),_xlfn.XLOOKUP(Table1[[#This Row],[new_ref]],Crossref!E:E,Crossref!AO:AO,Table1[[#This Row],[ref_short]]))</f>
        <v>GAUTAM et al., 2014</v>
      </c>
      <c r="AD1006" t="b">
        <f>NOT(IFERROR(Table1[[#This Row],[ref_short]]=Table1[[#This Row],[new_ref_short]],FALSE))</f>
        <v>0</v>
      </c>
    </row>
    <row r="1007" spans="1:30" x14ac:dyDescent="0.3">
      <c r="A1007" t="s">
        <v>8</v>
      </c>
      <c r="B1007" t="s">
        <v>190</v>
      </c>
      <c r="D1007" t="s">
        <v>247</v>
      </c>
      <c r="G1007" t="s">
        <v>253</v>
      </c>
      <c r="H1007" t="s">
        <v>277</v>
      </c>
      <c r="I1007" t="s">
        <v>349</v>
      </c>
      <c r="J1007" t="s">
        <v>373</v>
      </c>
      <c r="K1007" t="s">
        <v>396</v>
      </c>
      <c r="N1007" t="s">
        <v>576</v>
      </c>
      <c r="R1007">
        <v>1.3</v>
      </c>
      <c r="S1007">
        <v>0.32</v>
      </c>
      <c r="T1007">
        <v>3.16</v>
      </c>
      <c r="W1007" t="s">
        <v>726</v>
      </c>
      <c r="X1007" t="s">
        <v>865</v>
      </c>
      <c r="Y1007">
        <v>2014</v>
      </c>
      <c r="Z1007" t="s">
        <v>977</v>
      </c>
      <c r="AA1007" t="s">
        <v>986</v>
      </c>
      <c r="AB1007" t="str">
        <f>IF(ISBLANK(Table1[[#This Row],[ref]]),NA(),_xlfn.XLOOKUP(Table1[[#This Row],[ref]],Crossref!U:U,Crossref!E:E,_xlfn.XLOOKUP(Table1[[#This Row],[ref_short]],Crossref!AO:AO,Crossref!E:E)))</f>
        <v>10.1017/s0950268814000867</v>
      </c>
      <c r="AC1007" t="str">
        <f>IF(ISBLANK(Table1[[#This Row],[ref_short]]),NA(),_xlfn.XLOOKUP(Table1[[#This Row],[new_ref]],Crossref!E:E,Crossref!AO:AO,Table1[[#This Row],[ref_short]]))</f>
        <v>GAUTAM et al., 2014</v>
      </c>
      <c r="AD1007" t="b">
        <f>NOT(IFERROR(Table1[[#This Row],[ref_short]]=Table1[[#This Row],[new_ref_short]],FALSE))</f>
        <v>0</v>
      </c>
    </row>
    <row r="1008" spans="1:30" x14ac:dyDescent="0.3">
      <c r="A1008" t="s">
        <v>8</v>
      </c>
      <c r="B1008" t="s">
        <v>190</v>
      </c>
      <c r="D1008" t="s">
        <v>247</v>
      </c>
      <c r="G1008" t="s">
        <v>253</v>
      </c>
      <c r="H1008" t="s">
        <v>277</v>
      </c>
      <c r="I1008" t="s">
        <v>349</v>
      </c>
      <c r="J1008" t="s">
        <v>373</v>
      </c>
      <c r="K1008" t="s">
        <v>396</v>
      </c>
      <c r="N1008" t="s">
        <v>577</v>
      </c>
      <c r="R1008">
        <v>0.92</v>
      </c>
      <c r="S1008">
        <v>0.22</v>
      </c>
      <c r="T1008">
        <v>2.25</v>
      </c>
      <c r="W1008" t="s">
        <v>726</v>
      </c>
      <c r="X1008" t="s">
        <v>865</v>
      </c>
      <c r="Y1008">
        <v>2014</v>
      </c>
      <c r="Z1008" t="s">
        <v>977</v>
      </c>
      <c r="AA1008" t="s">
        <v>986</v>
      </c>
      <c r="AB1008" t="str">
        <f>IF(ISBLANK(Table1[[#This Row],[ref]]),NA(),_xlfn.XLOOKUP(Table1[[#This Row],[ref]],Crossref!U:U,Crossref!E:E,_xlfn.XLOOKUP(Table1[[#This Row],[ref_short]],Crossref!AO:AO,Crossref!E:E)))</f>
        <v>10.1017/s0950268814000867</v>
      </c>
      <c r="AC1008" t="str">
        <f>IF(ISBLANK(Table1[[#This Row],[ref_short]]),NA(),_xlfn.XLOOKUP(Table1[[#This Row],[new_ref]],Crossref!E:E,Crossref!AO:AO,Table1[[#This Row],[ref_short]]))</f>
        <v>GAUTAM et al., 2014</v>
      </c>
      <c r="AD1008" t="b">
        <f>NOT(IFERROR(Table1[[#This Row],[ref_short]]=Table1[[#This Row],[new_ref_short]],FALSE))</f>
        <v>0</v>
      </c>
    </row>
    <row r="1009" spans="1:30" x14ac:dyDescent="0.3">
      <c r="A1009" t="s">
        <v>8</v>
      </c>
      <c r="B1009" t="s">
        <v>190</v>
      </c>
      <c r="D1009" t="s">
        <v>247</v>
      </c>
      <c r="G1009" t="s">
        <v>253</v>
      </c>
      <c r="H1009" t="s">
        <v>277</v>
      </c>
      <c r="I1009" t="s">
        <v>349</v>
      </c>
      <c r="J1009" t="s">
        <v>373</v>
      </c>
      <c r="K1009" t="s">
        <v>396</v>
      </c>
      <c r="N1009" t="s">
        <v>578</v>
      </c>
      <c r="R1009">
        <v>0.75</v>
      </c>
      <c r="S1009">
        <v>0.18</v>
      </c>
      <c r="T1009">
        <v>1.84</v>
      </c>
      <c r="W1009" t="s">
        <v>726</v>
      </c>
      <c r="X1009" t="s">
        <v>865</v>
      </c>
      <c r="Y1009">
        <v>2014</v>
      </c>
      <c r="Z1009" t="s">
        <v>977</v>
      </c>
      <c r="AA1009" t="s">
        <v>986</v>
      </c>
      <c r="AB1009" t="str">
        <f>IF(ISBLANK(Table1[[#This Row],[ref]]),NA(),_xlfn.XLOOKUP(Table1[[#This Row],[ref]],Crossref!U:U,Crossref!E:E,_xlfn.XLOOKUP(Table1[[#This Row],[ref_short]],Crossref!AO:AO,Crossref!E:E)))</f>
        <v>10.1017/s0950268814000867</v>
      </c>
      <c r="AC1009" t="str">
        <f>IF(ISBLANK(Table1[[#This Row],[ref_short]]),NA(),_xlfn.XLOOKUP(Table1[[#This Row],[new_ref]],Crossref!E:E,Crossref!AO:AO,Table1[[#This Row],[ref_short]]))</f>
        <v>GAUTAM et al., 2014</v>
      </c>
      <c r="AD1009" t="b">
        <f>NOT(IFERROR(Table1[[#This Row],[ref_short]]=Table1[[#This Row],[new_ref_short]],FALSE))</f>
        <v>0</v>
      </c>
    </row>
    <row r="1010" spans="1:30" x14ac:dyDescent="0.3">
      <c r="A1010" t="s">
        <v>7</v>
      </c>
      <c r="B1010" t="s">
        <v>190</v>
      </c>
      <c r="C1010" t="s">
        <v>209</v>
      </c>
      <c r="D1010" t="s">
        <v>247</v>
      </c>
      <c r="G1010" t="s">
        <v>253</v>
      </c>
      <c r="H1010" t="s">
        <v>277</v>
      </c>
      <c r="I1010" t="s">
        <v>349</v>
      </c>
      <c r="J1010" t="s">
        <v>373</v>
      </c>
      <c r="K1010" t="s">
        <v>396</v>
      </c>
      <c r="R1010">
        <v>7.5E-11</v>
      </c>
      <c r="S1010">
        <v>5.0000000000000002E-11</v>
      </c>
      <c r="T1010">
        <v>9.1799999999999996E-11</v>
      </c>
      <c r="W1010" t="s">
        <v>726</v>
      </c>
      <c r="X1010" t="s">
        <v>865</v>
      </c>
      <c r="Y1010">
        <v>2014</v>
      </c>
      <c r="Z1010" t="s">
        <v>977</v>
      </c>
      <c r="AA1010" t="s">
        <v>986</v>
      </c>
      <c r="AB1010" t="str">
        <f>IF(ISBLANK(Table1[[#This Row],[ref]]),NA(),_xlfn.XLOOKUP(Table1[[#This Row],[ref]],Crossref!U:U,Crossref!E:E,_xlfn.XLOOKUP(Table1[[#This Row],[ref_short]],Crossref!AO:AO,Crossref!E:E)))</f>
        <v>10.1017/s0950268814000867</v>
      </c>
      <c r="AC1010" t="str">
        <f>IF(ISBLANK(Table1[[#This Row],[ref_short]]),NA(),_xlfn.XLOOKUP(Table1[[#This Row],[new_ref]],Crossref!E:E,Crossref!AO:AO,Table1[[#This Row],[ref_short]]))</f>
        <v>GAUTAM et al., 2014</v>
      </c>
      <c r="AD1010" t="b">
        <f>NOT(IFERROR(Table1[[#This Row],[ref_short]]=Table1[[#This Row],[new_ref_short]],FALSE))</f>
        <v>0</v>
      </c>
    </row>
    <row r="1011" spans="1:30" x14ac:dyDescent="0.3">
      <c r="A1011" t="s">
        <v>8</v>
      </c>
      <c r="D1011" t="s">
        <v>247</v>
      </c>
      <c r="G1011" t="s">
        <v>253</v>
      </c>
      <c r="H1011" t="s">
        <v>277</v>
      </c>
      <c r="I1011" t="s">
        <v>350</v>
      </c>
      <c r="J1011" t="s">
        <v>368</v>
      </c>
      <c r="K1011" t="s">
        <v>382</v>
      </c>
      <c r="R1011">
        <v>2.91</v>
      </c>
      <c r="S1011">
        <v>2.83</v>
      </c>
      <c r="T1011">
        <v>3</v>
      </c>
      <c r="U1011" t="s">
        <v>617</v>
      </c>
      <c r="W1011" t="s">
        <v>727</v>
      </c>
      <c r="X1011" t="s">
        <v>866</v>
      </c>
      <c r="Y1011">
        <v>2013</v>
      </c>
      <c r="Z1011" t="s">
        <v>978</v>
      </c>
      <c r="AA1011" t="s">
        <v>986</v>
      </c>
      <c r="AB1011" t="str">
        <f>IF(ISBLANK(Table1[[#This Row],[ref]]),NA(),_xlfn.XLOOKUP(Table1[[#This Row],[ref]],Crossref!U:U,Crossref!E:E,_xlfn.XLOOKUP(Table1[[#This Row],[ref_short]],Crossref!AO:AO,Crossref!E:E)))</f>
        <v>10.1186/1746-6148-9-245</v>
      </c>
      <c r="AC1011" t="str">
        <f>IF(ISBLANK(Table1[[#This Row],[ref_short]]),NA(),_xlfn.XLOOKUP(Table1[[#This Row],[new_ref]],Crossref!E:E,Crossref!AO:AO,Table1[[#This Row],[ref_short]]))</f>
        <v>Lu et al., 2013</v>
      </c>
      <c r="AD1011" t="b">
        <f>NOT(IFERROR(Table1[[#This Row],[ref_short]]=Table1[[#This Row],[new_ref_short]],FALSE))</f>
        <v>0</v>
      </c>
    </row>
    <row r="1012" spans="1:30" x14ac:dyDescent="0.3">
      <c r="A1012" t="s">
        <v>7</v>
      </c>
      <c r="C1012" t="s">
        <v>236</v>
      </c>
      <c r="D1012" t="s">
        <v>247</v>
      </c>
      <c r="G1012" t="s">
        <v>253</v>
      </c>
      <c r="H1012" t="s">
        <v>277</v>
      </c>
      <c r="I1012" t="s">
        <v>350</v>
      </c>
      <c r="J1012" t="s">
        <v>368</v>
      </c>
      <c r="K1012" t="s">
        <v>382</v>
      </c>
      <c r="R1012">
        <v>0.41699999999999998</v>
      </c>
      <c r="S1012">
        <v>0.40600000000000003</v>
      </c>
      <c r="T1012">
        <v>0.42899999999999999</v>
      </c>
      <c r="U1012" t="s">
        <v>617</v>
      </c>
      <c r="W1012" t="s">
        <v>727</v>
      </c>
      <c r="X1012" t="s">
        <v>866</v>
      </c>
      <c r="Y1012">
        <v>2013</v>
      </c>
      <c r="Z1012" t="s">
        <v>978</v>
      </c>
      <c r="AA1012" t="s">
        <v>986</v>
      </c>
      <c r="AB1012" t="str">
        <f>IF(ISBLANK(Table1[[#This Row],[ref]]),NA(),_xlfn.XLOOKUP(Table1[[#This Row],[ref]],Crossref!U:U,Crossref!E:E,_xlfn.XLOOKUP(Table1[[#This Row],[ref_short]],Crossref!AO:AO,Crossref!E:E)))</f>
        <v>10.1186/1746-6148-9-245</v>
      </c>
      <c r="AC1012" t="str">
        <f>IF(ISBLANK(Table1[[#This Row],[ref_short]]),NA(),_xlfn.XLOOKUP(Table1[[#This Row],[new_ref]],Crossref!E:E,Crossref!AO:AO,Table1[[#This Row],[ref_short]]))</f>
        <v>Lu et al., 2013</v>
      </c>
      <c r="AD1012" t="b">
        <f>NOT(IFERROR(Table1[[#This Row],[ref_short]]=Table1[[#This Row],[new_ref_short]],FALSE))</f>
        <v>0</v>
      </c>
    </row>
    <row r="1013" spans="1:30" x14ac:dyDescent="0.3">
      <c r="A1013" t="s">
        <v>12</v>
      </c>
      <c r="B1013" t="s">
        <v>161</v>
      </c>
      <c r="G1013" t="s">
        <v>259</v>
      </c>
      <c r="H1013" t="s">
        <v>278</v>
      </c>
      <c r="J1013" t="s">
        <v>373</v>
      </c>
      <c r="N1013" t="s">
        <v>388</v>
      </c>
      <c r="R1013">
        <v>1.5</v>
      </c>
      <c r="S1013">
        <v>0.9</v>
      </c>
      <c r="T1013">
        <v>2.2999999999999998</v>
      </c>
      <c r="W1013" t="s">
        <v>712</v>
      </c>
      <c r="X1013" t="s">
        <v>849</v>
      </c>
      <c r="Y1013">
        <v>2017</v>
      </c>
      <c r="Z1013" t="s">
        <v>961</v>
      </c>
      <c r="AA1013" t="s">
        <v>986</v>
      </c>
      <c r="AB1013" t="str">
        <f>IF(ISBLANK(Table1[[#This Row],[ref]]),NA(),_xlfn.XLOOKUP(Table1[[#This Row],[ref]],Crossref!U:U,Crossref!E:E,_xlfn.XLOOKUP(Table1[[#This Row],[ref_short]],Crossref!AO:AO,Crossref!E:E)))</f>
        <v>10.1016/j.prevetmed.2017.01.008</v>
      </c>
      <c r="AC1013" t="str">
        <f>IF(ISBLANK(Table1[[#This Row],[ref_short]]),NA(),_xlfn.XLOOKUP(Table1[[#This Row],[new_ref]],Crossref!E:E,Crossref!AO:AO,Table1[[#This Row],[ref_short]]))</f>
        <v>Pileri et al., 2017</v>
      </c>
      <c r="AD1013" t="b">
        <f>NOT(IFERROR(Table1[[#This Row],[ref_short]]=Table1[[#This Row],[new_ref_short]],FALSE))</f>
        <v>0</v>
      </c>
    </row>
    <row r="1014" spans="1:30" x14ac:dyDescent="0.3">
      <c r="A1014" t="s">
        <v>12</v>
      </c>
      <c r="B1014" t="s">
        <v>161</v>
      </c>
      <c r="G1014" t="s">
        <v>259</v>
      </c>
      <c r="H1014" t="s">
        <v>278</v>
      </c>
      <c r="J1014" t="s">
        <v>373</v>
      </c>
      <c r="N1014" t="s">
        <v>389</v>
      </c>
      <c r="R1014">
        <v>3.6</v>
      </c>
      <c r="S1014">
        <v>2.2999999999999998</v>
      </c>
      <c r="T1014">
        <v>4.9000000000000004</v>
      </c>
      <c r="W1014" t="s">
        <v>712</v>
      </c>
      <c r="X1014" t="s">
        <v>849</v>
      </c>
      <c r="Y1014">
        <v>2017</v>
      </c>
      <c r="Z1014" t="s">
        <v>961</v>
      </c>
      <c r="AA1014" t="s">
        <v>986</v>
      </c>
      <c r="AB1014" t="str">
        <f>IF(ISBLANK(Table1[[#This Row],[ref]]),NA(),_xlfn.XLOOKUP(Table1[[#This Row],[ref]],Crossref!U:U,Crossref!E:E,_xlfn.XLOOKUP(Table1[[#This Row],[ref_short]],Crossref!AO:AO,Crossref!E:E)))</f>
        <v>10.1016/j.prevetmed.2017.01.008</v>
      </c>
      <c r="AC1014" t="str">
        <f>IF(ISBLANK(Table1[[#This Row],[ref_short]]),NA(),_xlfn.XLOOKUP(Table1[[#This Row],[new_ref]],Crossref!E:E,Crossref!AO:AO,Table1[[#This Row],[ref_short]]))</f>
        <v>Pileri et al., 2017</v>
      </c>
      <c r="AD1014" t="b">
        <f>NOT(IFERROR(Table1[[#This Row],[ref_short]]=Table1[[#This Row],[new_ref_short]],FALSE))</f>
        <v>0</v>
      </c>
    </row>
    <row r="1015" spans="1:30" x14ac:dyDescent="0.3">
      <c r="A1015" t="s">
        <v>12</v>
      </c>
      <c r="B1015" t="s">
        <v>161</v>
      </c>
      <c r="G1015" t="s">
        <v>259</v>
      </c>
      <c r="H1015" t="s">
        <v>278</v>
      </c>
      <c r="J1015" t="s">
        <v>373</v>
      </c>
      <c r="N1015" t="s">
        <v>389</v>
      </c>
      <c r="R1015">
        <v>6.4</v>
      </c>
      <c r="S1015">
        <v>4.0999999999999996</v>
      </c>
      <c r="T1015">
        <v>8.8000000000000007</v>
      </c>
      <c r="W1015" t="s">
        <v>712</v>
      </c>
      <c r="X1015" t="s">
        <v>849</v>
      </c>
      <c r="Y1015">
        <v>2017</v>
      </c>
      <c r="Z1015" t="s">
        <v>961</v>
      </c>
      <c r="AA1015" t="s">
        <v>986</v>
      </c>
      <c r="AB1015" t="str">
        <f>IF(ISBLANK(Table1[[#This Row],[ref]]),NA(),_xlfn.XLOOKUP(Table1[[#This Row],[ref]],Crossref!U:U,Crossref!E:E,_xlfn.XLOOKUP(Table1[[#This Row],[ref_short]],Crossref!AO:AO,Crossref!E:E)))</f>
        <v>10.1016/j.prevetmed.2017.01.008</v>
      </c>
      <c r="AC1015" t="str">
        <f>IF(ISBLANK(Table1[[#This Row],[ref_short]]),NA(),_xlfn.XLOOKUP(Table1[[#This Row],[new_ref]],Crossref!E:E,Crossref!AO:AO,Table1[[#This Row],[ref_short]]))</f>
        <v>Pileri et al., 2017</v>
      </c>
      <c r="AD1015" t="b">
        <f>NOT(IFERROR(Table1[[#This Row],[ref_short]]=Table1[[#This Row],[new_ref_short]],FALSE))</f>
        <v>0</v>
      </c>
    </row>
    <row r="1016" spans="1:30" x14ac:dyDescent="0.3">
      <c r="A1016" t="s">
        <v>7</v>
      </c>
      <c r="C1016" t="s">
        <v>209</v>
      </c>
      <c r="G1016" t="s">
        <v>253</v>
      </c>
      <c r="H1016" t="s">
        <v>278</v>
      </c>
      <c r="J1016" t="s">
        <v>373</v>
      </c>
      <c r="M1016" t="s">
        <v>444</v>
      </c>
      <c r="N1016" t="s">
        <v>579</v>
      </c>
      <c r="R1016">
        <v>0.28499999999999998</v>
      </c>
      <c r="S1016">
        <v>9.0999999999999998E-2</v>
      </c>
      <c r="T1016">
        <v>0.9</v>
      </c>
      <c r="W1016" t="s">
        <v>728</v>
      </c>
      <c r="X1016" t="s">
        <v>867</v>
      </c>
      <c r="Y1016">
        <v>2014</v>
      </c>
      <c r="Z1016" t="s">
        <v>979</v>
      </c>
      <c r="AA1016" t="s">
        <v>986</v>
      </c>
      <c r="AB1016" t="str">
        <f>IF(ISBLANK(Table1[[#This Row],[ref]]),NA(),_xlfn.XLOOKUP(Table1[[#This Row],[ref]],Crossref!U:U,Crossref!E:E,_xlfn.XLOOKUP(Table1[[#This Row],[ref_short]],Crossref!AO:AO,Crossref!E:E)))</f>
        <v>10.1371/journal.pone.0111832</v>
      </c>
      <c r="AC1016" t="str">
        <f>IF(ISBLANK(Table1[[#This Row],[ref_short]]),NA(),_xlfn.XLOOKUP(Table1[[#This Row],[new_ref]],Crossref!E:E,Crossref!AO:AO,Table1[[#This Row],[ref_short]]))</f>
        <v>The PLOS ONE Staff, 2014</v>
      </c>
      <c r="AD1016" t="b">
        <f>NOT(IFERROR(Table1[[#This Row],[ref_short]]=Table1[[#This Row],[new_ref_short]],FALSE))</f>
        <v>1</v>
      </c>
    </row>
    <row r="1017" spans="1:30" x14ac:dyDescent="0.3">
      <c r="A1017" t="s">
        <v>7</v>
      </c>
      <c r="C1017" t="s">
        <v>209</v>
      </c>
      <c r="G1017" t="s">
        <v>253</v>
      </c>
      <c r="H1017" t="s">
        <v>278</v>
      </c>
      <c r="J1017" t="s">
        <v>373</v>
      </c>
      <c r="M1017" t="s">
        <v>444</v>
      </c>
      <c r="N1017" t="s">
        <v>580</v>
      </c>
      <c r="R1017">
        <v>1.6000000000000001E-3</v>
      </c>
      <c r="W1017" t="s">
        <v>728</v>
      </c>
      <c r="X1017" t="s">
        <v>867</v>
      </c>
      <c r="Y1017">
        <v>2014</v>
      </c>
      <c r="Z1017" t="s">
        <v>979</v>
      </c>
      <c r="AA1017" t="s">
        <v>986</v>
      </c>
      <c r="AB1017" t="str">
        <f>IF(ISBLANK(Table1[[#This Row],[ref]]),NA(),_xlfn.XLOOKUP(Table1[[#This Row],[ref]],Crossref!U:U,Crossref!E:E,_xlfn.XLOOKUP(Table1[[#This Row],[ref_short]],Crossref!AO:AO,Crossref!E:E)))</f>
        <v>10.1371/journal.pone.0111832</v>
      </c>
      <c r="AC1017" t="str">
        <f>IF(ISBLANK(Table1[[#This Row],[ref_short]]),NA(),_xlfn.XLOOKUP(Table1[[#This Row],[new_ref]],Crossref!E:E,Crossref!AO:AO,Table1[[#This Row],[ref_short]]))</f>
        <v>The PLOS ONE Staff, 2014</v>
      </c>
      <c r="AD1017" t="b">
        <f>NOT(IFERROR(Table1[[#This Row],[ref_short]]=Table1[[#This Row],[new_ref_short]],FALSE))</f>
        <v>1</v>
      </c>
    </row>
    <row r="1018" spans="1:30" x14ac:dyDescent="0.3">
      <c r="A1018" t="s">
        <v>7</v>
      </c>
      <c r="C1018" t="s">
        <v>209</v>
      </c>
      <c r="G1018" t="s">
        <v>253</v>
      </c>
      <c r="H1018" t="s">
        <v>278</v>
      </c>
      <c r="J1018" t="s">
        <v>373</v>
      </c>
      <c r="M1018" t="s">
        <v>445</v>
      </c>
      <c r="N1018" t="s">
        <v>581</v>
      </c>
      <c r="R1018">
        <v>0.218</v>
      </c>
      <c r="S1018">
        <v>0.14699999999999999</v>
      </c>
      <c r="T1018">
        <v>0.31</v>
      </c>
      <c r="W1018" t="s">
        <v>728</v>
      </c>
      <c r="X1018" t="s">
        <v>867</v>
      </c>
      <c r="Y1018">
        <v>2014</v>
      </c>
      <c r="Z1018" t="s">
        <v>979</v>
      </c>
      <c r="AA1018" t="s">
        <v>986</v>
      </c>
      <c r="AB1018" t="str">
        <f>IF(ISBLANK(Table1[[#This Row],[ref]]),NA(),_xlfn.XLOOKUP(Table1[[#This Row],[ref]],Crossref!U:U,Crossref!E:E,_xlfn.XLOOKUP(Table1[[#This Row],[ref_short]],Crossref!AO:AO,Crossref!E:E)))</f>
        <v>10.1371/journal.pone.0111832</v>
      </c>
      <c r="AC1018" t="str">
        <f>IF(ISBLANK(Table1[[#This Row],[ref_short]]),NA(),_xlfn.XLOOKUP(Table1[[#This Row],[new_ref]],Crossref!E:E,Crossref!AO:AO,Table1[[#This Row],[ref_short]]))</f>
        <v>The PLOS ONE Staff, 2014</v>
      </c>
      <c r="AD1018" t="b">
        <f>NOT(IFERROR(Table1[[#This Row],[ref_short]]=Table1[[#This Row],[new_ref_short]],FALSE))</f>
        <v>1</v>
      </c>
    </row>
    <row r="1019" spans="1:30" x14ac:dyDescent="0.3">
      <c r="A1019" t="s">
        <v>7</v>
      </c>
      <c r="C1019" t="s">
        <v>209</v>
      </c>
      <c r="G1019" t="s">
        <v>253</v>
      </c>
      <c r="H1019" t="s">
        <v>278</v>
      </c>
      <c r="J1019" t="s">
        <v>373</v>
      </c>
      <c r="M1019" t="s">
        <v>445</v>
      </c>
      <c r="N1019" t="s">
        <v>582</v>
      </c>
      <c r="R1019">
        <v>1E-3</v>
      </c>
      <c r="W1019" t="s">
        <v>728</v>
      </c>
      <c r="X1019" t="s">
        <v>867</v>
      </c>
      <c r="Y1019">
        <v>2014</v>
      </c>
      <c r="Z1019" t="s">
        <v>979</v>
      </c>
      <c r="AA1019" t="s">
        <v>986</v>
      </c>
      <c r="AB1019" t="str">
        <f>IF(ISBLANK(Table1[[#This Row],[ref]]),NA(),_xlfn.XLOOKUP(Table1[[#This Row],[ref]],Crossref!U:U,Crossref!E:E,_xlfn.XLOOKUP(Table1[[#This Row],[ref_short]],Crossref!AO:AO,Crossref!E:E)))</f>
        <v>10.1371/journal.pone.0111832</v>
      </c>
      <c r="AC1019" t="str">
        <f>IF(ISBLANK(Table1[[#This Row],[ref_short]]),NA(),_xlfn.XLOOKUP(Table1[[#This Row],[new_ref]],Crossref!E:E,Crossref!AO:AO,Table1[[#This Row],[ref_short]]))</f>
        <v>The PLOS ONE Staff, 2014</v>
      </c>
      <c r="AD1019" t="b">
        <f>NOT(IFERROR(Table1[[#This Row],[ref_short]]=Table1[[#This Row],[new_ref_short]],FALSE))</f>
        <v>1</v>
      </c>
    </row>
    <row r="1020" spans="1:30" x14ac:dyDescent="0.3">
      <c r="A1020" t="s">
        <v>7</v>
      </c>
      <c r="C1020" t="s">
        <v>209</v>
      </c>
      <c r="G1020" t="s">
        <v>253</v>
      </c>
      <c r="H1020" t="s">
        <v>278</v>
      </c>
      <c r="J1020" t="s">
        <v>373</v>
      </c>
      <c r="M1020" t="s">
        <v>445</v>
      </c>
      <c r="N1020" t="s">
        <v>583</v>
      </c>
      <c r="R1020">
        <v>1.4E-2</v>
      </c>
      <c r="S1020">
        <v>1E-3</v>
      </c>
      <c r="T1020">
        <v>6.0999999999999999E-2</v>
      </c>
      <c r="W1020" t="s">
        <v>728</v>
      </c>
      <c r="X1020" t="s">
        <v>867</v>
      </c>
      <c r="Y1020">
        <v>2014</v>
      </c>
      <c r="Z1020" t="s">
        <v>979</v>
      </c>
      <c r="AA1020" t="s">
        <v>986</v>
      </c>
      <c r="AB1020" t="str">
        <f>IF(ISBLANK(Table1[[#This Row],[ref]]),NA(),_xlfn.XLOOKUP(Table1[[#This Row],[ref]],Crossref!U:U,Crossref!E:E,_xlfn.XLOOKUP(Table1[[#This Row],[ref_short]],Crossref!AO:AO,Crossref!E:E)))</f>
        <v>10.1371/journal.pone.0111832</v>
      </c>
      <c r="AC1020" t="str">
        <f>IF(ISBLANK(Table1[[#This Row],[ref_short]]),NA(),_xlfn.XLOOKUP(Table1[[#This Row],[new_ref]],Crossref!E:E,Crossref!AO:AO,Table1[[#This Row],[ref_short]]))</f>
        <v>The PLOS ONE Staff, 2014</v>
      </c>
      <c r="AD1020" t="b">
        <f>NOT(IFERROR(Table1[[#This Row],[ref_short]]=Table1[[#This Row],[new_ref_short]],FALSE))</f>
        <v>1</v>
      </c>
    </row>
    <row r="1021" spans="1:30" x14ac:dyDescent="0.3">
      <c r="A1021" t="s">
        <v>7</v>
      </c>
      <c r="C1021" t="s">
        <v>209</v>
      </c>
      <c r="G1021" t="s">
        <v>253</v>
      </c>
      <c r="H1021" t="s">
        <v>278</v>
      </c>
      <c r="J1021" t="s">
        <v>373</v>
      </c>
      <c r="M1021" t="s">
        <v>445</v>
      </c>
      <c r="N1021" t="s">
        <v>584</v>
      </c>
      <c r="R1021">
        <v>8.0000000000000007E-5</v>
      </c>
      <c r="W1021" t="s">
        <v>728</v>
      </c>
      <c r="X1021" t="s">
        <v>867</v>
      </c>
      <c r="Y1021">
        <v>2014</v>
      </c>
      <c r="Z1021" t="s">
        <v>979</v>
      </c>
      <c r="AA1021" t="s">
        <v>986</v>
      </c>
      <c r="AB1021" t="str">
        <f>IF(ISBLANK(Table1[[#This Row],[ref]]),NA(),_xlfn.XLOOKUP(Table1[[#This Row],[ref]],Crossref!U:U,Crossref!E:E,_xlfn.XLOOKUP(Table1[[#This Row],[ref_short]],Crossref!AO:AO,Crossref!E:E)))</f>
        <v>10.1371/journal.pone.0111832</v>
      </c>
      <c r="AC1021" t="str">
        <f>IF(ISBLANK(Table1[[#This Row],[ref_short]]),NA(),_xlfn.XLOOKUP(Table1[[#This Row],[new_ref]],Crossref!E:E,Crossref!AO:AO,Table1[[#This Row],[ref_short]]))</f>
        <v>The PLOS ONE Staff, 2014</v>
      </c>
      <c r="AD1021" t="b">
        <f>NOT(IFERROR(Table1[[#This Row],[ref_short]]=Table1[[#This Row],[new_ref_short]],FALSE))</f>
        <v>1</v>
      </c>
    </row>
    <row r="1022" spans="1:30" x14ac:dyDescent="0.3">
      <c r="A1022" t="s">
        <v>7</v>
      </c>
      <c r="C1022" t="s">
        <v>209</v>
      </c>
      <c r="G1022" t="s">
        <v>253</v>
      </c>
      <c r="H1022" t="s">
        <v>278</v>
      </c>
      <c r="J1022" t="s">
        <v>373</v>
      </c>
      <c r="M1022" t="s">
        <v>445</v>
      </c>
      <c r="N1022" t="s">
        <v>585</v>
      </c>
      <c r="Q1022" t="s">
        <v>615</v>
      </c>
      <c r="R1022">
        <v>2.75E-2</v>
      </c>
      <c r="S1022">
        <v>1E-3</v>
      </c>
      <c r="T1022">
        <v>0.115</v>
      </c>
      <c r="W1022" t="s">
        <v>728</v>
      </c>
      <c r="X1022" t="s">
        <v>867</v>
      </c>
      <c r="Y1022">
        <v>2014</v>
      </c>
      <c r="Z1022" t="s">
        <v>979</v>
      </c>
      <c r="AA1022" t="s">
        <v>986</v>
      </c>
      <c r="AB1022" t="str">
        <f>IF(ISBLANK(Table1[[#This Row],[ref]]),NA(),_xlfn.XLOOKUP(Table1[[#This Row],[ref]],Crossref!U:U,Crossref!E:E,_xlfn.XLOOKUP(Table1[[#This Row],[ref_short]],Crossref!AO:AO,Crossref!E:E)))</f>
        <v>10.1371/journal.pone.0111832</v>
      </c>
      <c r="AC1022" t="str">
        <f>IF(ISBLANK(Table1[[#This Row],[ref_short]]),NA(),_xlfn.XLOOKUP(Table1[[#This Row],[new_ref]],Crossref!E:E,Crossref!AO:AO,Table1[[#This Row],[ref_short]]))</f>
        <v>The PLOS ONE Staff, 2014</v>
      </c>
      <c r="AD1022" t="b">
        <f>NOT(IFERROR(Table1[[#This Row],[ref_short]]=Table1[[#This Row],[new_ref_short]],FALSE))</f>
        <v>1</v>
      </c>
    </row>
    <row r="1023" spans="1:30" x14ac:dyDescent="0.3">
      <c r="A1023" t="s">
        <v>7</v>
      </c>
      <c r="C1023" t="s">
        <v>209</v>
      </c>
      <c r="G1023" t="s">
        <v>253</v>
      </c>
      <c r="H1023" t="s">
        <v>278</v>
      </c>
      <c r="J1023" t="s">
        <v>373</v>
      </c>
      <c r="M1023" t="s">
        <v>445</v>
      </c>
      <c r="N1023" t="s">
        <v>586</v>
      </c>
      <c r="Q1023" t="s">
        <v>616</v>
      </c>
      <c r="R1023">
        <v>0</v>
      </c>
      <c r="S1023">
        <v>0</v>
      </c>
      <c r="T1023">
        <v>5.1999999999999998E-2</v>
      </c>
      <c r="W1023" t="s">
        <v>728</v>
      </c>
      <c r="X1023" t="s">
        <v>867</v>
      </c>
      <c r="Y1023">
        <v>2014</v>
      </c>
      <c r="Z1023" t="s">
        <v>979</v>
      </c>
      <c r="AA1023" t="s">
        <v>986</v>
      </c>
      <c r="AB1023" t="str">
        <f>IF(ISBLANK(Table1[[#This Row],[ref]]),NA(),_xlfn.XLOOKUP(Table1[[#This Row],[ref]],Crossref!U:U,Crossref!E:E,_xlfn.XLOOKUP(Table1[[#This Row],[ref_short]],Crossref!AO:AO,Crossref!E:E)))</f>
        <v>10.1371/journal.pone.0111832</v>
      </c>
      <c r="AC1023" t="str">
        <f>IF(ISBLANK(Table1[[#This Row],[ref_short]]),NA(),_xlfn.XLOOKUP(Table1[[#This Row],[new_ref]],Crossref!E:E,Crossref!AO:AO,Table1[[#This Row],[ref_short]]))</f>
        <v>The PLOS ONE Staff, 2014</v>
      </c>
      <c r="AD1023" t="b">
        <f>NOT(IFERROR(Table1[[#This Row],[ref_short]]=Table1[[#This Row],[new_ref_short]],FALSE))</f>
        <v>1</v>
      </c>
    </row>
    <row r="1024" spans="1:30" x14ac:dyDescent="0.3">
      <c r="A1024" t="s">
        <v>7</v>
      </c>
      <c r="C1024" t="s">
        <v>209</v>
      </c>
      <c r="G1024" t="s">
        <v>253</v>
      </c>
      <c r="H1024" t="s">
        <v>278</v>
      </c>
      <c r="J1024" t="s">
        <v>373</v>
      </c>
      <c r="M1024" t="s">
        <v>445</v>
      </c>
      <c r="N1024" t="s">
        <v>587</v>
      </c>
      <c r="Q1024" t="s">
        <v>615</v>
      </c>
      <c r="R1024">
        <v>0.17399999999999999</v>
      </c>
      <c r="S1024">
        <v>0.11799999999999999</v>
      </c>
      <c r="T1024">
        <v>0.246</v>
      </c>
      <c r="W1024" t="s">
        <v>728</v>
      </c>
      <c r="X1024" t="s">
        <v>867</v>
      </c>
      <c r="Y1024">
        <v>2014</v>
      </c>
      <c r="Z1024" t="s">
        <v>979</v>
      </c>
      <c r="AA1024" t="s">
        <v>986</v>
      </c>
      <c r="AB1024" t="str">
        <f>IF(ISBLANK(Table1[[#This Row],[ref]]),NA(),_xlfn.XLOOKUP(Table1[[#This Row],[ref]],Crossref!U:U,Crossref!E:E,_xlfn.XLOOKUP(Table1[[#This Row],[ref_short]],Crossref!AO:AO,Crossref!E:E)))</f>
        <v>10.1371/journal.pone.0111832</v>
      </c>
      <c r="AC1024" t="str">
        <f>IF(ISBLANK(Table1[[#This Row],[ref_short]]),NA(),_xlfn.XLOOKUP(Table1[[#This Row],[new_ref]],Crossref!E:E,Crossref!AO:AO,Table1[[#This Row],[ref_short]]))</f>
        <v>The PLOS ONE Staff, 2014</v>
      </c>
      <c r="AD1024" t="b">
        <f>NOT(IFERROR(Table1[[#This Row],[ref_short]]=Table1[[#This Row],[new_ref_short]],FALSE))</f>
        <v>1</v>
      </c>
    </row>
    <row r="1025" spans="1:30" x14ac:dyDescent="0.3">
      <c r="A1025" t="s">
        <v>7</v>
      </c>
      <c r="C1025" t="s">
        <v>209</v>
      </c>
      <c r="G1025" t="s">
        <v>253</v>
      </c>
      <c r="H1025" t="s">
        <v>278</v>
      </c>
      <c r="J1025" t="s">
        <v>373</v>
      </c>
      <c r="M1025" t="s">
        <v>445</v>
      </c>
      <c r="N1025" t="s">
        <v>588</v>
      </c>
      <c r="Q1025" t="s">
        <v>616</v>
      </c>
      <c r="R1025">
        <v>1.4E-2</v>
      </c>
      <c r="S1025">
        <v>1E-3</v>
      </c>
      <c r="T1025">
        <v>6.0999999999999999E-2</v>
      </c>
      <c r="W1025" t="s">
        <v>728</v>
      </c>
      <c r="X1025" t="s">
        <v>867</v>
      </c>
      <c r="Y1025">
        <v>2014</v>
      </c>
      <c r="Z1025" t="s">
        <v>979</v>
      </c>
      <c r="AA1025" t="s">
        <v>986</v>
      </c>
      <c r="AB1025" t="str">
        <f>IF(ISBLANK(Table1[[#This Row],[ref]]),NA(),_xlfn.XLOOKUP(Table1[[#This Row],[ref]],Crossref!U:U,Crossref!E:E,_xlfn.XLOOKUP(Table1[[#This Row],[ref_short]],Crossref!AO:AO,Crossref!E:E)))</f>
        <v>10.1371/journal.pone.0111832</v>
      </c>
      <c r="AC1025" t="str">
        <f>IF(ISBLANK(Table1[[#This Row],[ref_short]]),NA(),_xlfn.XLOOKUP(Table1[[#This Row],[new_ref]],Crossref!E:E,Crossref!AO:AO,Table1[[#This Row],[ref_short]]))</f>
        <v>The PLOS ONE Staff, 2014</v>
      </c>
      <c r="AD1025" t="b">
        <f>NOT(IFERROR(Table1[[#This Row],[ref_short]]=Table1[[#This Row],[new_ref_short]],FALSE))</f>
        <v>1</v>
      </c>
    </row>
    <row r="1026" spans="1:30" x14ac:dyDescent="0.3">
      <c r="A1026" t="s">
        <v>7</v>
      </c>
      <c r="G1026" t="s">
        <v>253</v>
      </c>
      <c r="H1026" t="s">
        <v>278</v>
      </c>
      <c r="J1026" t="s">
        <v>373</v>
      </c>
      <c r="M1026" t="s">
        <v>446</v>
      </c>
      <c r="N1026" t="s">
        <v>589</v>
      </c>
      <c r="R1026">
        <v>0.28499999999999998</v>
      </c>
      <c r="S1026">
        <v>9.0999999999999998E-2</v>
      </c>
      <c r="T1026">
        <v>0.9</v>
      </c>
      <c r="W1026" t="s">
        <v>729</v>
      </c>
      <c r="X1026" t="s">
        <v>868</v>
      </c>
      <c r="Y1026">
        <v>2018</v>
      </c>
      <c r="Z1026" t="s">
        <v>980</v>
      </c>
      <c r="AA1026" t="s">
        <v>986</v>
      </c>
      <c r="AB1026" t="str">
        <f>IF(ISBLANK(Table1[[#This Row],[ref]]),NA(),_xlfn.XLOOKUP(Table1[[#This Row],[ref]],Crossref!U:U,Crossref!E:E,_xlfn.XLOOKUP(Table1[[#This Row],[ref_short]],Crossref!AO:AO,Crossref!E:E)))</f>
        <v>10.1371/journal.pone.0202493</v>
      </c>
      <c r="AC1026" t="str">
        <f>IF(ISBLANK(Table1[[#This Row],[ref_short]]),NA(),_xlfn.XLOOKUP(Table1[[#This Row],[new_ref]],Crossref!E:E,Crossref!AO:AO,Table1[[#This Row],[ref_short]]))</f>
        <v>Etbaigha et al., 2018</v>
      </c>
      <c r="AD1026" t="b">
        <f>NOT(IFERROR(Table1[[#This Row],[ref_short]]=Table1[[#This Row],[new_ref_short]],FALSE))</f>
        <v>0</v>
      </c>
    </row>
    <row r="1027" spans="1:30" x14ac:dyDescent="0.3">
      <c r="A1027" t="s">
        <v>7</v>
      </c>
      <c r="G1027" t="s">
        <v>253</v>
      </c>
      <c r="H1027" t="s">
        <v>278</v>
      </c>
      <c r="J1027" t="s">
        <v>373</v>
      </c>
      <c r="M1027" t="s">
        <v>444</v>
      </c>
      <c r="N1027" t="s">
        <v>590</v>
      </c>
      <c r="R1027">
        <v>1.6000000000000001E-3</v>
      </c>
      <c r="W1027" t="s">
        <v>729</v>
      </c>
      <c r="X1027" t="s">
        <v>868</v>
      </c>
      <c r="Y1027">
        <v>2018</v>
      </c>
      <c r="Z1027" t="s">
        <v>980</v>
      </c>
      <c r="AA1027" t="s">
        <v>986</v>
      </c>
      <c r="AB1027" t="str">
        <f>IF(ISBLANK(Table1[[#This Row],[ref]]),NA(),_xlfn.XLOOKUP(Table1[[#This Row],[ref]],Crossref!U:U,Crossref!E:E,_xlfn.XLOOKUP(Table1[[#This Row],[ref_short]],Crossref!AO:AO,Crossref!E:E)))</f>
        <v>10.1371/journal.pone.0202493</v>
      </c>
      <c r="AC1027" t="str">
        <f>IF(ISBLANK(Table1[[#This Row],[ref_short]]),NA(),_xlfn.XLOOKUP(Table1[[#This Row],[new_ref]],Crossref!E:E,Crossref!AO:AO,Table1[[#This Row],[ref_short]]))</f>
        <v>Etbaigha et al., 2018</v>
      </c>
      <c r="AD1027" t="b">
        <f>NOT(IFERROR(Table1[[#This Row],[ref_short]]=Table1[[#This Row],[new_ref_short]],FALSE))</f>
        <v>0</v>
      </c>
    </row>
    <row r="1028" spans="1:30" x14ac:dyDescent="0.3">
      <c r="A1028" t="s">
        <v>7</v>
      </c>
      <c r="G1028" t="s">
        <v>253</v>
      </c>
      <c r="H1028" t="s">
        <v>278</v>
      </c>
      <c r="J1028" t="s">
        <v>373</v>
      </c>
      <c r="M1028" t="s">
        <v>446</v>
      </c>
      <c r="N1028" t="s">
        <v>590</v>
      </c>
      <c r="R1028">
        <v>5.6999999999999998E-4</v>
      </c>
      <c r="W1028" t="s">
        <v>729</v>
      </c>
      <c r="X1028" t="s">
        <v>868</v>
      </c>
      <c r="Y1028">
        <v>2018</v>
      </c>
      <c r="Z1028" t="s">
        <v>980</v>
      </c>
      <c r="AA1028" t="s">
        <v>986</v>
      </c>
      <c r="AB1028" t="str">
        <f>IF(ISBLANK(Table1[[#This Row],[ref]]),NA(),_xlfn.XLOOKUP(Table1[[#This Row],[ref]],Crossref!U:U,Crossref!E:E,_xlfn.XLOOKUP(Table1[[#This Row],[ref_short]],Crossref!AO:AO,Crossref!E:E)))</f>
        <v>10.1371/journal.pone.0202493</v>
      </c>
      <c r="AC1028" t="str">
        <f>IF(ISBLANK(Table1[[#This Row],[ref_short]]),NA(),_xlfn.XLOOKUP(Table1[[#This Row],[new_ref]],Crossref!E:E,Crossref!AO:AO,Table1[[#This Row],[ref_short]]))</f>
        <v>Etbaigha et al., 2018</v>
      </c>
      <c r="AD1028" t="b">
        <f>NOT(IFERROR(Table1[[#This Row],[ref_short]]=Table1[[#This Row],[new_ref_short]],FALSE))</f>
        <v>0</v>
      </c>
    </row>
    <row r="1029" spans="1:30" x14ac:dyDescent="0.3">
      <c r="A1029" t="s">
        <v>7</v>
      </c>
      <c r="G1029" t="s">
        <v>253</v>
      </c>
      <c r="H1029" t="s">
        <v>278</v>
      </c>
      <c r="J1029" t="s">
        <v>373</v>
      </c>
      <c r="M1029" t="s">
        <v>445</v>
      </c>
      <c r="N1029" t="s">
        <v>589</v>
      </c>
      <c r="R1029">
        <v>0.218</v>
      </c>
      <c r="S1029">
        <v>0.14699999999999999</v>
      </c>
      <c r="T1029">
        <v>0.31</v>
      </c>
      <c r="W1029" t="s">
        <v>729</v>
      </c>
      <c r="X1029" t="s">
        <v>868</v>
      </c>
      <c r="Y1029">
        <v>2018</v>
      </c>
      <c r="Z1029" t="s">
        <v>980</v>
      </c>
      <c r="AA1029" t="s">
        <v>986</v>
      </c>
      <c r="AB1029" t="str">
        <f>IF(ISBLANK(Table1[[#This Row],[ref]]),NA(),_xlfn.XLOOKUP(Table1[[#This Row],[ref]],Crossref!U:U,Crossref!E:E,_xlfn.XLOOKUP(Table1[[#This Row],[ref_short]],Crossref!AO:AO,Crossref!E:E)))</f>
        <v>10.1371/journal.pone.0202493</v>
      </c>
      <c r="AC1029" t="str">
        <f>IF(ISBLANK(Table1[[#This Row],[ref_short]]),NA(),_xlfn.XLOOKUP(Table1[[#This Row],[new_ref]],Crossref!E:E,Crossref!AO:AO,Table1[[#This Row],[ref_short]]))</f>
        <v>Etbaigha et al., 2018</v>
      </c>
      <c r="AD1029" t="b">
        <f>NOT(IFERROR(Table1[[#This Row],[ref_short]]=Table1[[#This Row],[new_ref_short]],FALSE))</f>
        <v>0</v>
      </c>
    </row>
    <row r="1030" spans="1:30" x14ac:dyDescent="0.3">
      <c r="A1030" t="s">
        <v>7</v>
      </c>
      <c r="G1030" t="s">
        <v>253</v>
      </c>
      <c r="H1030" t="s">
        <v>278</v>
      </c>
      <c r="J1030" t="s">
        <v>373</v>
      </c>
      <c r="M1030" t="s">
        <v>445</v>
      </c>
      <c r="N1030" t="s">
        <v>590</v>
      </c>
      <c r="R1030">
        <v>1E-3</v>
      </c>
      <c r="W1030" t="s">
        <v>729</v>
      </c>
      <c r="X1030" t="s">
        <v>868</v>
      </c>
      <c r="Y1030">
        <v>2018</v>
      </c>
      <c r="Z1030" t="s">
        <v>980</v>
      </c>
      <c r="AA1030" t="s">
        <v>986</v>
      </c>
      <c r="AB1030" t="str">
        <f>IF(ISBLANK(Table1[[#This Row],[ref]]),NA(),_xlfn.XLOOKUP(Table1[[#This Row],[ref]],Crossref!U:U,Crossref!E:E,_xlfn.XLOOKUP(Table1[[#This Row],[ref_short]],Crossref!AO:AO,Crossref!E:E)))</f>
        <v>10.1371/journal.pone.0202493</v>
      </c>
      <c r="AC1030" t="str">
        <f>IF(ISBLANK(Table1[[#This Row],[ref_short]]),NA(),_xlfn.XLOOKUP(Table1[[#This Row],[new_ref]],Crossref!E:E,Crossref!AO:AO,Table1[[#This Row],[ref_short]]))</f>
        <v>Etbaigha et al., 2018</v>
      </c>
      <c r="AD1030" t="b">
        <f>NOT(IFERROR(Table1[[#This Row],[ref_short]]=Table1[[#This Row],[new_ref_short]],FALSE))</f>
        <v>0</v>
      </c>
    </row>
    <row r="1031" spans="1:30" x14ac:dyDescent="0.3">
      <c r="A1031" t="s">
        <v>7</v>
      </c>
      <c r="G1031" t="s">
        <v>253</v>
      </c>
      <c r="H1031" t="s">
        <v>278</v>
      </c>
      <c r="J1031" t="s">
        <v>373</v>
      </c>
      <c r="M1031" t="s">
        <v>445</v>
      </c>
      <c r="N1031" t="s">
        <v>591</v>
      </c>
      <c r="R1031">
        <v>1.4E-2</v>
      </c>
      <c r="S1031">
        <v>1E-3</v>
      </c>
      <c r="T1031">
        <v>6.0999999999999999E-2</v>
      </c>
      <c r="W1031" t="s">
        <v>729</v>
      </c>
      <c r="X1031" t="s">
        <v>868</v>
      </c>
      <c r="Y1031">
        <v>2018</v>
      </c>
      <c r="Z1031" t="s">
        <v>980</v>
      </c>
      <c r="AA1031" t="s">
        <v>986</v>
      </c>
      <c r="AB1031" t="str">
        <f>IF(ISBLANK(Table1[[#This Row],[ref]]),NA(),_xlfn.XLOOKUP(Table1[[#This Row],[ref]],Crossref!U:U,Crossref!E:E,_xlfn.XLOOKUP(Table1[[#This Row],[ref_short]],Crossref!AO:AO,Crossref!E:E)))</f>
        <v>10.1371/journal.pone.0202493</v>
      </c>
      <c r="AC1031" t="str">
        <f>IF(ISBLANK(Table1[[#This Row],[ref_short]]),NA(),_xlfn.XLOOKUP(Table1[[#This Row],[new_ref]],Crossref!E:E,Crossref!AO:AO,Table1[[#This Row],[ref_short]]))</f>
        <v>Etbaigha et al., 2018</v>
      </c>
      <c r="AD1031" t="b">
        <f>NOT(IFERROR(Table1[[#This Row],[ref_short]]=Table1[[#This Row],[new_ref_short]],FALSE))</f>
        <v>0</v>
      </c>
    </row>
    <row r="1032" spans="1:30" x14ac:dyDescent="0.3">
      <c r="A1032" t="s">
        <v>7</v>
      </c>
      <c r="G1032" t="s">
        <v>253</v>
      </c>
      <c r="H1032" t="s">
        <v>278</v>
      </c>
      <c r="J1032" t="s">
        <v>373</v>
      </c>
      <c r="M1032" t="s">
        <v>445</v>
      </c>
      <c r="N1032" t="s">
        <v>592</v>
      </c>
      <c r="R1032">
        <v>8.0000000000000007E-5</v>
      </c>
      <c r="W1032" t="s">
        <v>729</v>
      </c>
      <c r="X1032" t="s">
        <v>868</v>
      </c>
      <c r="Y1032">
        <v>2018</v>
      </c>
      <c r="Z1032" t="s">
        <v>980</v>
      </c>
      <c r="AA1032" t="s">
        <v>986</v>
      </c>
      <c r="AB1032" t="str">
        <f>IF(ISBLANK(Table1[[#This Row],[ref]]),NA(),_xlfn.XLOOKUP(Table1[[#This Row],[ref]],Crossref!U:U,Crossref!E:E,_xlfn.XLOOKUP(Table1[[#This Row],[ref_short]],Crossref!AO:AO,Crossref!E:E)))</f>
        <v>10.1371/journal.pone.0202493</v>
      </c>
      <c r="AC1032" t="str">
        <f>IF(ISBLANK(Table1[[#This Row],[ref_short]]),NA(),_xlfn.XLOOKUP(Table1[[#This Row],[new_ref]],Crossref!E:E,Crossref!AO:AO,Table1[[#This Row],[ref_short]]))</f>
        <v>Etbaigha et al., 2018</v>
      </c>
      <c r="AD1032" t="b">
        <f>NOT(IFERROR(Table1[[#This Row],[ref_short]]=Table1[[#This Row],[new_ref_short]],FALSE))</f>
        <v>0</v>
      </c>
    </row>
    <row r="1033" spans="1:30" x14ac:dyDescent="0.3">
      <c r="A1033" t="s">
        <v>7</v>
      </c>
      <c r="G1033" t="s">
        <v>253</v>
      </c>
      <c r="H1033" t="s">
        <v>278</v>
      </c>
      <c r="J1033" t="s">
        <v>373</v>
      </c>
      <c r="M1033" t="s">
        <v>445</v>
      </c>
      <c r="N1033" t="s">
        <v>593</v>
      </c>
      <c r="R1033">
        <v>4.4000000000000002E-4</v>
      </c>
      <c r="W1033" t="s">
        <v>729</v>
      </c>
      <c r="X1033" t="s">
        <v>868</v>
      </c>
      <c r="Y1033">
        <v>2018</v>
      </c>
      <c r="Z1033" t="s">
        <v>980</v>
      </c>
      <c r="AA1033" t="s">
        <v>986</v>
      </c>
      <c r="AB1033" t="str">
        <f>IF(ISBLANK(Table1[[#This Row],[ref]]),NA(),_xlfn.XLOOKUP(Table1[[#This Row],[ref]],Crossref!U:U,Crossref!E:E,_xlfn.XLOOKUP(Table1[[#This Row],[ref_short]],Crossref!AO:AO,Crossref!E:E)))</f>
        <v>10.1371/journal.pone.0202493</v>
      </c>
      <c r="AC1033" t="str">
        <f>IF(ISBLANK(Table1[[#This Row],[ref_short]]),NA(),_xlfn.XLOOKUP(Table1[[#This Row],[new_ref]],Crossref!E:E,Crossref!AO:AO,Table1[[#This Row],[ref_short]]))</f>
        <v>Etbaigha et al., 2018</v>
      </c>
      <c r="AD1033" t="b">
        <f>NOT(IFERROR(Table1[[#This Row],[ref_short]]=Table1[[#This Row],[new_ref_short]],FALSE))</f>
        <v>0</v>
      </c>
    </row>
    <row r="1034" spans="1:30" x14ac:dyDescent="0.3">
      <c r="A1034" t="s">
        <v>7</v>
      </c>
      <c r="G1034" t="s">
        <v>253</v>
      </c>
      <c r="H1034" t="s">
        <v>278</v>
      </c>
      <c r="J1034" t="s">
        <v>373</v>
      </c>
      <c r="M1034" t="s">
        <v>445</v>
      </c>
      <c r="N1034" t="s">
        <v>592</v>
      </c>
      <c r="R1034">
        <v>2.8E-5</v>
      </c>
      <c r="W1034" t="s">
        <v>729</v>
      </c>
      <c r="X1034" t="s">
        <v>868</v>
      </c>
      <c r="Y1034">
        <v>2018</v>
      </c>
      <c r="Z1034" t="s">
        <v>980</v>
      </c>
      <c r="AA1034" t="s">
        <v>986</v>
      </c>
      <c r="AB1034" t="str">
        <f>IF(ISBLANK(Table1[[#This Row],[ref]]),NA(),_xlfn.XLOOKUP(Table1[[#This Row],[ref]],Crossref!U:U,Crossref!E:E,_xlfn.XLOOKUP(Table1[[#This Row],[ref_short]],Crossref!AO:AO,Crossref!E:E)))</f>
        <v>10.1371/journal.pone.0202493</v>
      </c>
      <c r="AC1034" t="str">
        <f>IF(ISBLANK(Table1[[#This Row],[ref_short]]),NA(),_xlfn.XLOOKUP(Table1[[#This Row],[new_ref]],Crossref!E:E,Crossref!AO:AO,Table1[[#This Row],[ref_short]]))</f>
        <v>Etbaigha et al., 2018</v>
      </c>
      <c r="AD1034" t="b">
        <f>NOT(IFERROR(Table1[[#This Row],[ref_short]]=Table1[[#This Row],[new_ref_short]],FALSE))</f>
        <v>0</v>
      </c>
    </row>
    <row r="1035" spans="1:30" x14ac:dyDescent="0.3">
      <c r="A1035" t="s">
        <v>7</v>
      </c>
      <c r="G1035" t="s">
        <v>253</v>
      </c>
      <c r="H1035" t="s">
        <v>278</v>
      </c>
      <c r="J1035" t="s">
        <v>373</v>
      </c>
      <c r="N1035" t="s">
        <v>594</v>
      </c>
      <c r="R1035">
        <v>2E-3</v>
      </c>
      <c r="W1035" t="s">
        <v>730</v>
      </c>
      <c r="X1035" t="s">
        <v>869</v>
      </c>
      <c r="Y1035">
        <v>2023</v>
      </c>
      <c r="Z1035" t="s">
        <v>981</v>
      </c>
      <c r="AA1035" t="s">
        <v>986</v>
      </c>
      <c r="AB1035" t="str">
        <f>IF(ISBLANK(Table1[[#This Row],[ref]]),NA(),_xlfn.XLOOKUP(Table1[[#This Row],[ref]],Crossref!U:U,Crossref!E:E,_xlfn.XLOOKUP(Table1[[#This Row],[ref_short]],Crossref!AO:AO,Crossref!E:E)))</f>
        <v>10.1371/journal.pone.0278495</v>
      </c>
      <c r="AC1035" t="str">
        <f>IF(ISBLANK(Table1[[#This Row],[ref_short]]),NA(),_xlfn.XLOOKUP(Table1[[#This Row],[new_ref]],Crossref!E:E,Crossref!AO:AO,Table1[[#This Row],[ref_short]]))</f>
        <v>Kontowicz et al., 2023</v>
      </c>
      <c r="AD1035" t="b">
        <f>NOT(IFERROR(Table1[[#This Row],[ref_short]]=Table1[[#This Row],[new_ref_short]],FALSE))</f>
        <v>0</v>
      </c>
    </row>
    <row r="1036" spans="1:30" x14ac:dyDescent="0.3">
      <c r="A1036" t="s">
        <v>7</v>
      </c>
      <c r="G1036" t="s">
        <v>253</v>
      </c>
      <c r="H1036" t="s">
        <v>278</v>
      </c>
      <c r="J1036" t="s">
        <v>373</v>
      </c>
      <c r="N1036" t="s">
        <v>595</v>
      </c>
      <c r="R1036">
        <v>2.0000000000000001E-4</v>
      </c>
      <c r="W1036" t="s">
        <v>730</v>
      </c>
      <c r="X1036" t="s">
        <v>869</v>
      </c>
      <c r="Y1036">
        <v>2023</v>
      </c>
      <c r="Z1036" t="s">
        <v>981</v>
      </c>
      <c r="AA1036" t="s">
        <v>986</v>
      </c>
      <c r="AB1036" t="str">
        <f>IF(ISBLANK(Table1[[#This Row],[ref]]),NA(),_xlfn.XLOOKUP(Table1[[#This Row],[ref]],Crossref!U:U,Crossref!E:E,_xlfn.XLOOKUP(Table1[[#This Row],[ref_short]],Crossref!AO:AO,Crossref!E:E)))</f>
        <v>10.1371/journal.pone.0278495</v>
      </c>
      <c r="AC1036" t="str">
        <f>IF(ISBLANK(Table1[[#This Row],[ref_short]]),NA(),_xlfn.XLOOKUP(Table1[[#This Row],[new_ref]],Crossref!E:E,Crossref!AO:AO,Table1[[#This Row],[ref_short]]))</f>
        <v>Kontowicz et al., 2023</v>
      </c>
      <c r="AD1036" t="b">
        <f>NOT(IFERROR(Table1[[#This Row],[ref_short]]=Table1[[#This Row],[new_ref_short]],FALSE))</f>
        <v>0</v>
      </c>
    </row>
    <row r="1037" spans="1:30" x14ac:dyDescent="0.3">
      <c r="A1037" t="s">
        <v>7</v>
      </c>
      <c r="G1037" t="s">
        <v>253</v>
      </c>
      <c r="H1037" t="s">
        <v>278</v>
      </c>
      <c r="J1037" t="s">
        <v>373</v>
      </c>
      <c r="N1037" t="s">
        <v>596</v>
      </c>
      <c r="R1037">
        <v>1.12359550561798E-5</v>
      </c>
      <c r="W1037" t="s">
        <v>730</v>
      </c>
      <c r="X1037" t="s">
        <v>869</v>
      </c>
      <c r="Y1037">
        <v>2023</v>
      </c>
      <c r="Z1037" t="s">
        <v>981</v>
      </c>
      <c r="AA1037" t="s">
        <v>986</v>
      </c>
      <c r="AB1037" t="str">
        <f>IF(ISBLANK(Table1[[#This Row],[ref]]),NA(),_xlfn.XLOOKUP(Table1[[#This Row],[ref]],Crossref!U:U,Crossref!E:E,_xlfn.XLOOKUP(Table1[[#This Row],[ref_short]],Crossref!AO:AO,Crossref!E:E)))</f>
        <v>10.1371/journal.pone.0278495</v>
      </c>
      <c r="AC1037" t="str">
        <f>IF(ISBLANK(Table1[[#This Row],[ref_short]]),NA(),_xlfn.XLOOKUP(Table1[[#This Row],[new_ref]],Crossref!E:E,Crossref!AO:AO,Table1[[#This Row],[ref_short]]))</f>
        <v>Kontowicz et al., 2023</v>
      </c>
      <c r="AD1037" t="b">
        <f>NOT(IFERROR(Table1[[#This Row],[ref_short]]=Table1[[#This Row],[new_ref_short]],FALSE))</f>
        <v>0</v>
      </c>
    </row>
    <row r="1038" spans="1:30" x14ac:dyDescent="0.3">
      <c r="A1038" t="s">
        <v>7</v>
      </c>
      <c r="G1038" t="s">
        <v>253</v>
      </c>
      <c r="H1038" t="s">
        <v>278</v>
      </c>
      <c r="J1038" t="s">
        <v>373</v>
      </c>
      <c r="N1038" t="s">
        <v>597</v>
      </c>
      <c r="R1038">
        <v>1.12359550561798E-6</v>
      </c>
      <c r="W1038" t="s">
        <v>730</v>
      </c>
      <c r="X1038" t="s">
        <v>869</v>
      </c>
      <c r="Y1038">
        <v>2023</v>
      </c>
      <c r="Z1038" t="s">
        <v>981</v>
      </c>
      <c r="AA1038" t="s">
        <v>986</v>
      </c>
      <c r="AB1038" t="str">
        <f>IF(ISBLANK(Table1[[#This Row],[ref]]),NA(),_xlfn.XLOOKUP(Table1[[#This Row],[ref]],Crossref!U:U,Crossref!E:E,_xlfn.XLOOKUP(Table1[[#This Row],[ref_short]],Crossref!AO:AO,Crossref!E:E)))</f>
        <v>10.1371/journal.pone.0278495</v>
      </c>
      <c r="AC1038" t="str">
        <f>IF(ISBLANK(Table1[[#This Row],[ref_short]]),NA(),_xlfn.XLOOKUP(Table1[[#This Row],[new_ref]],Crossref!E:E,Crossref!AO:AO,Table1[[#This Row],[ref_short]]))</f>
        <v>Kontowicz et al., 2023</v>
      </c>
      <c r="AD1038" t="b">
        <f>NOT(IFERROR(Table1[[#This Row],[ref_short]]=Table1[[#This Row],[new_ref_short]],FALSE))</f>
        <v>0</v>
      </c>
    </row>
    <row r="1039" spans="1:30" x14ac:dyDescent="0.3">
      <c r="A1039" t="s">
        <v>7</v>
      </c>
      <c r="G1039" t="s">
        <v>253</v>
      </c>
      <c r="H1039" t="s">
        <v>278</v>
      </c>
      <c r="J1039" t="s">
        <v>373</v>
      </c>
      <c r="N1039" t="s">
        <v>598</v>
      </c>
      <c r="R1039">
        <v>6.9999999999999994E-5</v>
      </c>
      <c r="W1039" t="s">
        <v>730</v>
      </c>
      <c r="X1039" t="s">
        <v>869</v>
      </c>
      <c r="Y1039">
        <v>2023</v>
      </c>
      <c r="Z1039" t="s">
        <v>981</v>
      </c>
      <c r="AA1039" t="s">
        <v>986</v>
      </c>
      <c r="AB1039" t="str">
        <f>IF(ISBLANK(Table1[[#This Row],[ref]]),NA(),_xlfn.XLOOKUP(Table1[[#This Row],[ref]],Crossref!U:U,Crossref!E:E,_xlfn.XLOOKUP(Table1[[#This Row],[ref_short]],Crossref!AO:AO,Crossref!E:E)))</f>
        <v>10.1371/journal.pone.0278495</v>
      </c>
      <c r="AC1039" t="str">
        <f>IF(ISBLANK(Table1[[#This Row],[ref_short]]),NA(),_xlfn.XLOOKUP(Table1[[#This Row],[new_ref]],Crossref!E:E,Crossref!AO:AO,Table1[[#This Row],[ref_short]]))</f>
        <v>Kontowicz et al., 2023</v>
      </c>
      <c r="AD1039" t="b">
        <f>NOT(IFERROR(Table1[[#This Row],[ref_short]]=Table1[[#This Row],[new_ref_short]],FALSE))</f>
        <v>0</v>
      </c>
    </row>
    <row r="1040" spans="1:30" x14ac:dyDescent="0.3">
      <c r="A1040" t="s">
        <v>7</v>
      </c>
      <c r="G1040" t="s">
        <v>253</v>
      </c>
      <c r="H1040" t="s">
        <v>278</v>
      </c>
      <c r="J1040" t="s">
        <v>373</v>
      </c>
      <c r="N1040" t="s">
        <v>599</v>
      </c>
      <c r="R1040">
        <v>3.0000000000000001E-5</v>
      </c>
      <c r="W1040" t="s">
        <v>730</v>
      </c>
      <c r="X1040" t="s">
        <v>869</v>
      </c>
      <c r="Y1040">
        <v>2023</v>
      </c>
      <c r="Z1040" t="s">
        <v>981</v>
      </c>
      <c r="AA1040" t="s">
        <v>986</v>
      </c>
      <c r="AB1040" t="str">
        <f>IF(ISBLANK(Table1[[#This Row],[ref]]),NA(),_xlfn.XLOOKUP(Table1[[#This Row],[ref]],Crossref!U:U,Crossref!E:E,_xlfn.XLOOKUP(Table1[[#This Row],[ref_short]],Crossref!AO:AO,Crossref!E:E)))</f>
        <v>10.1371/journal.pone.0278495</v>
      </c>
      <c r="AC1040" t="str">
        <f>IF(ISBLANK(Table1[[#This Row],[ref_short]]),NA(),_xlfn.XLOOKUP(Table1[[#This Row],[new_ref]],Crossref!E:E,Crossref!AO:AO,Table1[[#This Row],[ref_short]]))</f>
        <v>Kontowicz et al., 2023</v>
      </c>
      <c r="AD1040" t="b">
        <f>NOT(IFERROR(Table1[[#This Row],[ref_short]]=Table1[[#This Row],[new_ref_short]],FALSE))</f>
        <v>0</v>
      </c>
    </row>
    <row r="1041" spans="1:30" x14ac:dyDescent="0.3">
      <c r="A1041" t="s">
        <v>7</v>
      </c>
      <c r="G1041" t="s">
        <v>253</v>
      </c>
      <c r="H1041" t="s">
        <v>278</v>
      </c>
      <c r="J1041" t="s">
        <v>373</v>
      </c>
      <c r="N1041" t="s">
        <v>600</v>
      </c>
      <c r="R1041">
        <v>0</v>
      </c>
      <c r="W1041" t="s">
        <v>730</v>
      </c>
      <c r="X1041" t="s">
        <v>869</v>
      </c>
      <c r="Y1041">
        <v>2023</v>
      </c>
      <c r="Z1041" t="s">
        <v>981</v>
      </c>
      <c r="AA1041" t="s">
        <v>986</v>
      </c>
      <c r="AB1041" t="str">
        <f>IF(ISBLANK(Table1[[#This Row],[ref]]),NA(),_xlfn.XLOOKUP(Table1[[#This Row],[ref]],Crossref!U:U,Crossref!E:E,_xlfn.XLOOKUP(Table1[[#This Row],[ref_short]],Crossref!AO:AO,Crossref!E:E)))</f>
        <v>10.1371/journal.pone.0278495</v>
      </c>
      <c r="AC1041" t="str">
        <f>IF(ISBLANK(Table1[[#This Row],[ref_short]]),NA(),_xlfn.XLOOKUP(Table1[[#This Row],[new_ref]],Crossref!E:E,Crossref!AO:AO,Table1[[#This Row],[ref_short]]))</f>
        <v>Kontowicz et al., 2023</v>
      </c>
      <c r="AD1041" t="b">
        <f>NOT(IFERROR(Table1[[#This Row],[ref_short]]=Table1[[#This Row],[new_ref_short]],FALSE))</f>
        <v>0</v>
      </c>
    </row>
    <row r="1042" spans="1:30" x14ac:dyDescent="0.3">
      <c r="A1042" t="s">
        <v>7</v>
      </c>
      <c r="G1042" t="s">
        <v>253</v>
      </c>
      <c r="H1042" t="s">
        <v>278</v>
      </c>
      <c r="J1042" t="s">
        <v>373</v>
      </c>
      <c r="N1042" t="s">
        <v>601</v>
      </c>
      <c r="R1042">
        <v>0</v>
      </c>
      <c r="W1042" t="s">
        <v>730</v>
      </c>
      <c r="X1042" t="s">
        <v>869</v>
      </c>
      <c r="Y1042">
        <v>2023</v>
      </c>
      <c r="Z1042" t="s">
        <v>981</v>
      </c>
      <c r="AA1042" t="s">
        <v>986</v>
      </c>
      <c r="AB1042" t="str">
        <f>IF(ISBLANK(Table1[[#This Row],[ref]]),NA(),_xlfn.XLOOKUP(Table1[[#This Row],[ref]],Crossref!U:U,Crossref!E:E,_xlfn.XLOOKUP(Table1[[#This Row],[ref_short]],Crossref!AO:AO,Crossref!E:E)))</f>
        <v>10.1371/journal.pone.0278495</v>
      </c>
      <c r="AC1042" t="str">
        <f>IF(ISBLANK(Table1[[#This Row],[ref_short]]),NA(),_xlfn.XLOOKUP(Table1[[#This Row],[new_ref]],Crossref!E:E,Crossref!AO:AO,Table1[[#This Row],[ref_short]]))</f>
        <v>Kontowicz et al., 2023</v>
      </c>
      <c r="AD1042" t="b">
        <f>NOT(IFERROR(Table1[[#This Row],[ref_short]]=Table1[[#This Row],[new_ref_short]],FALSE))</f>
        <v>0</v>
      </c>
    </row>
    <row r="1043" spans="1:30" x14ac:dyDescent="0.3">
      <c r="A1043" t="s">
        <v>12</v>
      </c>
      <c r="G1043" t="s">
        <v>256</v>
      </c>
      <c r="H1043" t="s">
        <v>278</v>
      </c>
      <c r="I1043" t="s">
        <v>351</v>
      </c>
      <c r="J1043" t="s">
        <v>373</v>
      </c>
      <c r="N1043" t="s">
        <v>602</v>
      </c>
      <c r="R1043">
        <v>9.35</v>
      </c>
      <c r="S1043">
        <v>4</v>
      </c>
      <c r="T1043">
        <v>18.7</v>
      </c>
      <c r="W1043" t="s">
        <v>731</v>
      </c>
      <c r="X1043" t="s">
        <v>870</v>
      </c>
      <c r="Y1043">
        <v>2011</v>
      </c>
      <c r="Z1043" t="s">
        <v>982</v>
      </c>
      <c r="AA1043" t="s">
        <v>986</v>
      </c>
      <c r="AB1043" t="str">
        <f>IF(ISBLANK(Table1[[#This Row],[ref]]),NA(),_xlfn.XLOOKUP(Table1[[#This Row],[ref]],Crossref!U:U,Crossref!E:E,_xlfn.XLOOKUP(Table1[[#This Row],[ref_short]],Crossref!AO:AO,Crossref!E:E)))</f>
        <v>10.1186/1297-9716-42-120</v>
      </c>
      <c r="AC1043" t="str">
        <f>IF(ISBLANK(Table1[[#This Row],[ref_short]]),NA(),_xlfn.XLOOKUP(Table1[[#This Row],[new_ref]],Crossref!E:E,Crossref!AO:AO,Table1[[#This Row],[ref_short]]))</f>
        <v>Romagosa et al., 2011</v>
      </c>
      <c r="AD1043" t="b">
        <f>NOT(IFERROR(Table1[[#This Row],[ref_short]]=Table1[[#This Row],[new_ref_short]],FALSE))</f>
        <v>0</v>
      </c>
    </row>
    <row r="1044" spans="1:30" x14ac:dyDescent="0.3">
      <c r="A1044" t="s">
        <v>12</v>
      </c>
      <c r="G1044" t="s">
        <v>256</v>
      </c>
      <c r="H1044" t="s">
        <v>278</v>
      </c>
      <c r="I1044" t="s">
        <v>351</v>
      </c>
      <c r="J1044" t="s">
        <v>373</v>
      </c>
      <c r="N1044" t="s">
        <v>602</v>
      </c>
      <c r="R1044">
        <v>19.809999999999999</v>
      </c>
      <c r="S1044">
        <v>8.3000000000000007</v>
      </c>
      <c r="T1044">
        <v>41.4</v>
      </c>
      <c r="W1044" t="s">
        <v>731</v>
      </c>
      <c r="X1044" t="s">
        <v>870</v>
      </c>
      <c r="Y1044">
        <v>2011</v>
      </c>
      <c r="Z1044" t="s">
        <v>982</v>
      </c>
      <c r="AA1044" t="s">
        <v>986</v>
      </c>
      <c r="AB1044" t="str">
        <f>IF(ISBLANK(Table1[[#This Row],[ref]]),NA(),_xlfn.XLOOKUP(Table1[[#This Row],[ref]],Crossref!U:U,Crossref!E:E,_xlfn.XLOOKUP(Table1[[#This Row],[ref_short]],Crossref!AO:AO,Crossref!E:E)))</f>
        <v>10.1186/1297-9716-42-120</v>
      </c>
      <c r="AC1044" t="str">
        <f>IF(ISBLANK(Table1[[#This Row],[ref_short]]),NA(),_xlfn.XLOOKUP(Table1[[#This Row],[new_ref]],Crossref!E:E,Crossref!AO:AO,Table1[[#This Row],[ref_short]]))</f>
        <v>Romagosa et al., 2011</v>
      </c>
      <c r="AD1044" t="b">
        <f>NOT(IFERROR(Table1[[#This Row],[ref_short]]=Table1[[#This Row],[new_ref_short]],FALSE))</f>
        <v>0</v>
      </c>
    </row>
    <row r="1045" spans="1:30" x14ac:dyDescent="0.3">
      <c r="A1045" t="s">
        <v>12</v>
      </c>
      <c r="G1045" t="s">
        <v>256</v>
      </c>
      <c r="H1045" t="s">
        <v>278</v>
      </c>
      <c r="I1045" t="s">
        <v>351</v>
      </c>
      <c r="J1045" t="s">
        <v>373</v>
      </c>
      <c r="N1045" t="s">
        <v>602</v>
      </c>
      <c r="R1045">
        <v>8.51</v>
      </c>
      <c r="S1045">
        <v>3.2</v>
      </c>
      <c r="T1045">
        <v>18.3</v>
      </c>
      <c r="W1045" t="s">
        <v>731</v>
      </c>
      <c r="X1045" t="s">
        <v>870</v>
      </c>
      <c r="Y1045">
        <v>2011</v>
      </c>
      <c r="Z1045" t="s">
        <v>982</v>
      </c>
      <c r="AA1045" t="s">
        <v>986</v>
      </c>
      <c r="AB1045" t="str">
        <f>IF(ISBLANK(Table1[[#This Row],[ref]]),NA(),_xlfn.XLOOKUP(Table1[[#This Row],[ref]],Crossref!U:U,Crossref!E:E,_xlfn.XLOOKUP(Table1[[#This Row],[ref_short]],Crossref!AO:AO,Crossref!E:E)))</f>
        <v>10.1186/1297-9716-42-120</v>
      </c>
      <c r="AC1045" t="str">
        <f>IF(ISBLANK(Table1[[#This Row],[ref_short]]),NA(),_xlfn.XLOOKUP(Table1[[#This Row],[new_ref]],Crossref!E:E,Crossref!AO:AO,Table1[[#This Row],[ref_short]]))</f>
        <v>Romagosa et al., 2011</v>
      </c>
      <c r="AD1045" t="b">
        <f>NOT(IFERROR(Table1[[#This Row],[ref_short]]=Table1[[#This Row],[new_ref_short]],FALSE))</f>
        <v>0</v>
      </c>
    </row>
    <row r="1046" spans="1:30" x14ac:dyDescent="0.3">
      <c r="A1046" t="s">
        <v>12</v>
      </c>
      <c r="G1046" t="s">
        <v>256</v>
      </c>
      <c r="H1046" t="s">
        <v>278</v>
      </c>
      <c r="I1046" t="s">
        <v>351</v>
      </c>
      <c r="J1046" t="s">
        <v>373</v>
      </c>
      <c r="N1046" t="s">
        <v>603</v>
      </c>
      <c r="R1046">
        <v>10.66</v>
      </c>
      <c r="S1046">
        <v>6.57</v>
      </c>
      <c r="T1046">
        <v>16.46</v>
      </c>
      <c r="W1046" t="s">
        <v>731</v>
      </c>
      <c r="X1046" t="s">
        <v>870</v>
      </c>
      <c r="Y1046">
        <v>2011</v>
      </c>
      <c r="Z1046" t="s">
        <v>982</v>
      </c>
      <c r="AA1046" t="s">
        <v>986</v>
      </c>
      <c r="AB1046" t="str">
        <f>IF(ISBLANK(Table1[[#This Row],[ref]]),NA(),_xlfn.XLOOKUP(Table1[[#This Row],[ref]],Crossref!U:U,Crossref!E:E,_xlfn.XLOOKUP(Table1[[#This Row],[ref_short]],Crossref!AO:AO,Crossref!E:E)))</f>
        <v>10.1186/1297-9716-42-120</v>
      </c>
      <c r="AC1046" t="str">
        <f>IF(ISBLANK(Table1[[#This Row],[ref_short]]),NA(),_xlfn.XLOOKUP(Table1[[#This Row],[new_ref]],Crossref!E:E,Crossref!AO:AO,Table1[[#This Row],[ref_short]]))</f>
        <v>Romagosa et al., 2011</v>
      </c>
      <c r="AD1046" t="b">
        <f>NOT(IFERROR(Table1[[#This Row],[ref_short]]=Table1[[#This Row],[new_ref_short]],FALSE))</f>
        <v>0</v>
      </c>
    </row>
    <row r="1047" spans="1:30" x14ac:dyDescent="0.3">
      <c r="A1047" t="s">
        <v>12</v>
      </c>
      <c r="G1047" t="s">
        <v>256</v>
      </c>
      <c r="H1047" t="s">
        <v>278</v>
      </c>
      <c r="I1047" t="s">
        <v>351</v>
      </c>
      <c r="J1047" t="s">
        <v>373</v>
      </c>
      <c r="N1047" t="s">
        <v>107</v>
      </c>
      <c r="Q1047" t="s">
        <v>615</v>
      </c>
      <c r="R1047">
        <v>0.51</v>
      </c>
      <c r="S1047">
        <v>0.02</v>
      </c>
      <c r="T1047">
        <v>2.2599999999999998</v>
      </c>
      <c r="W1047" t="s">
        <v>731</v>
      </c>
      <c r="X1047" t="s">
        <v>870</v>
      </c>
      <c r="Y1047">
        <v>2011</v>
      </c>
      <c r="Z1047" t="s">
        <v>982</v>
      </c>
      <c r="AA1047" t="s">
        <v>986</v>
      </c>
      <c r="AB1047" t="str">
        <f>IF(ISBLANK(Table1[[#This Row],[ref]]),NA(),_xlfn.XLOOKUP(Table1[[#This Row],[ref]],Crossref!U:U,Crossref!E:E,_xlfn.XLOOKUP(Table1[[#This Row],[ref_short]],Crossref!AO:AO,Crossref!E:E)))</f>
        <v>10.1186/1297-9716-42-120</v>
      </c>
      <c r="AC1047" t="str">
        <f>IF(ISBLANK(Table1[[#This Row],[ref_short]]),NA(),_xlfn.XLOOKUP(Table1[[#This Row],[new_ref]],Crossref!E:E,Crossref!AO:AO,Table1[[#This Row],[ref_short]]))</f>
        <v>Romagosa et al., 2011</v>
      </c>
      <c r="AD1047" t="b">
        <f>NOT(IFERROR(Table1[[#This Row],[ref_short]]=Table1[[#This Row],[new_ref_short]],FALSE))</f>
        <v>0</v>
      </c>
    </row>
    <row r="1048" spans="1:30" x14ac:dyDescent="0.3">
      <c r="A1048" t="s">
        <v>12</v>
      </c>
      <c r="G1048" t="s">
        <v>256</v>
      </c>
      <c r="H1048" t="s">
        <v>278</v>
      </c>
      <c r="I1048" t="s">
        <v>351</v>
      </c>
      <c r="J1048" t="s">
        <v>373</v>
      </c>
      <c r="N1048" t="s">
        <v>107</v>
      </c>
      <c r="Q1048" t="s">
        <v>615</v>
      </c>
      <c r="R1048">
        <v>1.8</v>
      </c>
      <c r="S1048">
        <v>0.47</v>
      </c>
      <c r="T1048">
        <v>3.9</v>
      </c>
      <c r="W1048" t="s">
        <v>731</v>
      </c>
      <c r="X1048" t="s">
        <v>870</v>
      </c>
      <c r="Y1048">
        <v>2011</v>
      </c>
      <c r="Z1048" t="s">
        <v>982</v>
      </c>
      <c r="AA1048" t="s">
        <v>986</v>
      </c>
      <c r="AB1048" t="str">
        <f>IF(ISBLANK(Table1[[#This Row],[ref]]),NA(),_xlfn.XLOOKUP(Table1[[#This Row],[ref]],Crossref!U:U,Crossref!E:E,_xlfn.XLOOKUP(Table1[[#This Row],[ref_short]],Crossref!AO:AO,Crossref!E:E)))</f>
        <v>10.1186/1297-9716-42-120</v>
      </c>
      <c r="AC1048" t="str">
        <f>IF(ISBLANK(Table1[[#This Row],[ref_short]]),NA(),_xlfn.XLOOKUP(Table1[[#This Row],[new_ref]],Crossref!E:E,Crossref!AO:AO,Table1[[#This Row],[ref_short]]))</f>
        <v>Romagosa et al., 2011</v>
      </c>
      <c r="AD1048" t="b">
        <f>NOT(IFERROR(Table1[[#This Row],[ref_short]]=Table1[[#This Row],[new_ref_short]],FALSE))</f>
        <v>0</v>
      </c>
    </row>
    <row r="1049" spans="1:30" x14ac:dyDescent="0.3">
      <c r="A1049" t="s">
        <v>12</v>
      </c>
      <c r="G1049" t="s">
        <v>256</v>
      </c>
      <c r="H1049" t="s">
        <v>278</v>
      </c>
      <c r="I1049" t="s">
        <v>351</v>
      </c>
      <c r="J1049" t="s">
        <v>373</v>
      </c>
      <c r="N1049" t="s">
        <v>107</v>
      </c>
      <c r="Q1049" t="s">
        <v>615</v>
      </c>
      <c r="R1049">
        <v>0.32</v>
      </c>
      <c r="S1049">
        <v>0.01</v>
      </c>
      <c r="T1049">
        <v>3.27</v>
      </c>
      <c r="W1049" t="s">
        <v>731</v>
      </c>
      <c r="X1049" t="s">
        <v>870</v>
      </c>
      <c r="Y1049">
        <v>2011</v>
      </c>
      <c r="Z1049" t="s">
        <v>982</v>
      </c>
      <c r="AA1049" t="s">
        <v>986</v>
      </c>
      <c r="AB1049" t="str">
        <f>IF(ISBLANK(Table1[[#This Row],[ref]]),NA(),_xlfn.XLOOKUP(Table1[[#This Row],[ref]],Crossref!U:U,Crossref!E:E,_xlfn.XLOOKUP(Table1[[#This Row],[ref_short]],Crossref!AO:AO,Crossref!E:E)))</f>
        <v>10.1186/1297-9716-42-120</v>
      </c>
      <c r="AC1049" t="str">
        <f>IF(ISBLANK(Table1[[#This Row],[ref_short]]),NA(),_xlfn.XLOOKUP(Table1[[#This Row],[new_ref]],Crossref!E:E,Crossref!AO:AO,Table1[[#This Row],[ref_short]]))</f>
        <v>Romagosa et al., 2011</v>
      </c>
      <c r="AD1049" t="b">
        <f>NOT(IFERROR(Table1[[#This Row],[ref_short]]=Table1[[#This Row],[new_ref_short]],FALSE))</f>
        <v>0</v>
      </c>
    </row>
    <row r="1050" spans="1:30" x14ac:dyDescent="0.3">
      <c r="A1050" t="s">
        <v>12</v>
      </c>
      <c r="G1050" t="s">
        <v>256</v>
      </c>
      <c r="H1050" t="s">
        <v>278</v>
      </c>
      <c r="I1050" t="s">
        <v>351</v>
      </c>
      <c r="J1050" t="s">
        <v>373</v>
      </c>
      <c r="N1050" t="s">
        <v>107</v>
      </c>
      <c r="Q1050" t="s">
        <v>615</v>
      </c>
      <c r="R1050">
        <v>1.27</v>
      </c>
      <c r="S1050">
        <v>0.21</v>
      </c>
      <c r="T1050">
        <v>1.74</v>
      </c>
      <c r="W1050" t="s">
        <v>731</v>
      </c>
      <c r="X1050" t="s">
        <v>870</v>
      </c>
      <c r="Y1050">
        <v>2011</v>
      </c>
      <c r="Z1050" t="s">
        <v>982</v>
      </c>
      <c r="AA1050" t="s">
        <v>986</v>
      </c>
      <c r="AB1050" t="str">
        <f>IF(ISBLANK(Table1[[#This Row],[ref]]),NA(),_xlfn.XLOOKUP(Table1[[#This Row],[ref]],Crossref!U:U,Crossref!E:E,_xlfn.XLOOKUP(Table1[[#This Row],[ref_short]],Crossref!AO:AO,Crossref!E:E)))</f>
        <v>10.1186/1297-9716-42-120</v>
      </c>
      <c r="AC1050" t="str">
        <f>IF(ISBLANK(Table1[[#This Row],[ref_short]]),NA(),_xlfn.XLOOKUP(Table1[[#This Row],[new_ref]],Crossref!E:E,Crossref!AO:AO,Table1[[#This Row],[ref_short]]))</f>
        <v>Romagosa et al., 2011</v>
      </c>
      <c r="AD1050" t="b">
        <f>NOT(IFERROR(Table1[[#This Row],[ref_short]]=Table1[[#This Row],[new_ref_short]],FALSE))</f>
        <v>0</v>
      </c>
    </row>
    <row r="1051" spans="1:30" x14ac:dyDescent="0.3">
      <c r="A1051" t="s">
        <v>7</v>
      </c>
      <c r="G1051" t="s">
        <v>256</v>
      </c>
      <c r="H1051" t="s">
        <v>278</v>
      </c>
      <c r="I1051" t="s">
        <v>351</v>
      </c>
      <c r="J1051" t="s">
        <v>373</v>
      </c>
      <c r="N1051" t="s">
        <v>604</v>
      </c>
      <c r="R1051">
        <v>0.99</v>
      </c>
      <c r="S1051">
        <v>0.39</v>
      </c>
      <c r="T1051">
        <v>2.09</v>
      </c>
      <c r="W1051" t="s">
        <v>731</v>
      </c>
      <c r="X1051" t="s">
        <v>870</v>
      </c>
      <c r="Y1051">
        <v>2011</v>
      </c>
      <c r="Z1051" t="s">
        <v>982</v>
      </c>
      <c r="AA1051" t="s">
        <v>986</v>
      </c>
      <c r="AB1051" t="str">
        <f>IF(ISBLANK(Table1[[#This Row],[ref]]),NA(),_xlfn.XLOOKUP(Table1[[#This Row],[ref]],Crossref!U:U,Crossref!E:E,_xlfn.XLOOKUP(Table1[[#This Row],[ref_short]],Crossref!AO:AO,Crossref!E:E)))</f>
        <v>10.1186/1297-9716-42-120</v>
      </c>
      <c r="AC1051" t="str">
        <f>IF(ISBLANK(Table1[[#This Row],[ref_short]]),NA(),_xlfn.XLOOKUP(Table1[[#This Row],[new_ref]],Crossref!E:E,Crossref!AO:AO,Table1[[#This Row],[ref_short]]))</f>
        <v>Romagosa et al., 2011</v>
      </c>
      <c r="AD1051" t="b">
        <f>NOT(IFERROR(Table1[[#This Row],[ref_short]]=Table1[[#This Row],[new_ref_short]],FALSE))</f>
        <v>0</v>
      </c>
    </row>
    <row r="1052" spans="1:30" x14ac:dyDescent="0.3">
      <c r="A1052" t="s">
        <v>7</v>
      </c>
      <c r="G1052" t="s">
        <v>256</v>
      </c>
      <c r="H1052" t="s">
        <v>278</v>
      </c>
      <c r="I1052" t="s">
        <v>351</v>
      </c>
      <c r="J1052" t="s">
        <v>373</v>
      </c>
      <c r="N1052" t="s">
        <v>602</v>
      </c>
      <c r="R1052">
        <v>1.99</v>
      </c>
      <c r="S1052">
        <v>0.97</v>
      </c>
      <c r="T1052">
        <v>3.59</v>
      </c>
      <c r="W1052" t="s">
        <v>731</v>
      </c>
      <c r="X1052" t="s">
        <v>870</v>
      </c>
      <c r="Y1052">
        <v>2011</v>
      </c>
      <c r="Z1052" t="s">
        <v>982</v>
      </c>
      <c r="AA1052" t="s">
        <v>986</v>
      </c>
      <c r="AB1052" t="str">
        <f>IF(ISBLANK(Table1[[#This Row],[ref]]),NA(),_xlfn.XLOOKUP(Table1[[#This Row],[ref]],Crossref!U:U,Crossref!E:E,_xlfn.XLOOKUP(Table1[[#This Row],[ref_short]],Crossref!AO:AO,Crossref!E:E)))</f>
        <v>10.1186/1297-9716-42-120</v>
      </c>
      <c r="AC1052" t="str">
        <f>IF(ISBLANK(Table1[[#This Row],[ref_short]]),NA(),_xlfn.XLOOKUP(Table1[[#This Row],[new_ref]],Crossref!E:E,Crossref!AO:AO,Table1[[#This Row],[ref_short]]))</f>
        <v>Romagosa et al., 2011</v>
      </c>
      <c r="AD1052" t="b">
        <f>NOT(IFERROR(Table1[[#This Row],[ref_short]]=Table1[[#This Row],[new_ref_short]],FALSE))</f>
        <v>0</v>
      </c>
    </row>
    <row r="1053" spans="1:30" x14ac:dyDescent="0.3">
      <c r="A1053" t="s">
        <v>7</v>
      </c>
      <c r="G1053" t="s">
        <v>256</v>
      </c>
      <c r="H1053" t="s">
        <v>278</v>
      </c>
      <c r="I1053" t="s">
        <v>351</v>
      </c>
      <c r="J1053" t="s">
        <v>373</v>
      </c>
      <c r="N1053" t="s">
        <v>602</v>
      </c>
      <c r="R1053">
        <v>4.71</v>
      </c>
      <c r="S1053">
        <v>2.2000000000000002</v>
      </c>
      <c r="T1053">
        <v>9</v>
      </c>
      <c r="W1053" t="s">
        <v>731</v>
      </c>
      <c r="X1053" t="s">
        <v>870</v>
      </c>
      <c r="Y1053">
        <v>2011</v>
      </c>
      <c r="Z1053" t="s">
        <v>982</v>
      </c>
      <c r="AA1053" t="s">
        <v>986</v>
      </c>
      <c r="AB1053" t="str">
        <f>IF(ISBLANK(Table1[[#This Row],[ref]]),NA(),_xlfn.XLOOKUP(Table1[[#This Row],[ref]],Crossref!U:U,Crossref!E:E,_xlfn.XLOOKUP(Table1[[#This Row],[ref_short]],Crossref!AO:AO,Crossref!E:E)))</f>
        <v>10.1186/1297-9716-42-120</v>
      </c>
      <c r="AC1053" t="str">
        <f>IF(ISBLANK(Table1[[#This Row],[ref_short]]),NA(),_xlfn.XLOOKUP(Table1[[#This Row],[new_ref]],Crossref!E:E,Crossref!AO:AO,Table1[[#This Row],[ref_short]]))</f>
        <v>Romagosa et al., 2011</v>
      </c>
      <c r="AD1053" t="b">
        <f>NOT(IFERROR(Table1[[#This Row],[ref_short]]=Table1[[#This Row],[new_ref_short]],FALSE))</f>
        <v>0</v>
      </c>
    </row>
    <row r="1054" spans="1:30" x14ac:dyDescent="0.3">
      <c r="A1054" t="s">
        <v>7</v>
      </c>
      <c r="G1054" t="s">
        <v>256</v>
      </c>
      <c r="H1054" t="s">
        <v>278</v>
      </c>
      <c r="I1054" t="s">
        <v>351</v>
      </c>
      <c r="J1054" t="s">
        <v>373</v>
      </c>
      <c r="N1054" t="s">
        <v>602</v>
      </c>
      <c r="R1054">
        <v>1.85</v>
      </c>
      <c r="S1054">
        <v>0.91</v>
      </c>
      <c r="T1054">
        <v>3.29</v>
      </c>
      <c r="W1054" t="s">
        <v>731</v>
      </c>
      <c r="X1054" t="s">
        <v>870</v>
      </c>
      <c r="Y1054">
        <v>2011</v>
      </c>
      <c r="Z1054" t="s">
        <v>982</v>
      </c>
      <c r="AA1054" t="s">
        <v>986</v>
      </c>
      <c r="AB1054" t="str">
        <f>IF(ISBLANK(Table1[[#This Row],[ref]]),NA(),_xlfn.XLOOKUP(Table1[[#This Row],[ref]],Crossref!U:U,Crossref!E:E,_xlfn.XLOOKUP(Table1[[#This Row],[ref_short]],Crossref!AO:AO,Crossref!E:E)))</f>
        <v>10.1186/1297-9716-42-120</v>
      </c>
      <c r="AC1054" t="str">
        <f>IF(ISBLANK(Table1[[#This Row],[ref_short]]),NA(),_xlfn.XLOOKUP(Table1[[#This Row],[new_ref]],Crossref!E:E,Crossref!AO:AO,Table1[[#This Row],[ref_short]]))</f>
        <v>Romagosa et al., 2011</v>
      </c>
      <c r="AD1054" t="b">
        <f>NOT(IFERROR(Table1[[#This Row],[ref_short]]=Table1[[#This Row],[new_ref_short]],FALSE))</f>
        <v>0</v>
      </c>
    </row>
    <row r="1055" spans="1:30" x14ac:dyDescent="0.3">
      <c r="A1055" t="s">
        <v>7</v>
      </c>
      <c r="G1055" t="s">
        <v>256</v>
      </c>
      <c r="H1055" t="s">
        <v>278</v>
      </c>
      <c r="I1055" t="s">
        <v>351</v>
      </c>
      <c r="J1055" t="s">
        <v>373</v>
      </c>
      <c r="N1055" t="s">
        <v>107</v>
      </c>
      <c r="Q1055" t="s">
        <v>615</v>
      </c>
      <c r="R1055">
        <v>0.12</v>
      </c>
      <c r="S1055">
        <v>0.01</v>
      </c>
      <c r="T1055">
        <v>0.56000000000000005</v>
      </c>
      <c r="W1055" t="s">
        <v>731</v>
      </c>
      <c r="X1055" t="s">
        <v>870</v>
      </c>
      <c r="Y1055">
        <v>2011</v>
      </c>
      <c r="Z1055" t="s">
        <v>982</v>
      </c>
      <c r="AA1055" t="s">
        <v>986</v>
      </c>
      <c r="AB1055" t="str">
        <f>IF(ISBLANK(Table1[[#This Row],[ref]]),NA(),_xlfn.XLOOKUP(Table1[[#This Row],[ref]],Crossref!U:U,Crossref!E:E,_xlfn.XLOOKUP(Table1[[#This Row],[ref_short]],Crossref!AO:AO,Crossref!E:E)))</f>
        <v>10.1186/1297-9716-42-120</v>
      </c>
      <c r="AC1055" t="str">
        <f>IF(ISBLANK(Table1[[#This Row],[ref_short]]),NA(),_xlfn.XLOOKUP(Table1[[#This Row],[new_ref]],Crossref!E:E,Crossref!AO:AO,Table1[[#This Row],[ref_short]]))</f>
        <v>Romagosa et al., 2011</v>
      </c>
      <c r="AD1055" t="b">
        <f>NOT(IFERROR(Table1[[#This Row],[ref_short]]=Table1[[#This Row],[new_ref_short]],FALSE))</f>
        <v>0</v>
      </c>
    </row>
    <row r="1056" spans="1:30" x14ac:dyDescent="0.3">
      <c r="A1056" t="s">
        <v>7</v>
      </c>
      <c r="G1056" t="s">
        <v>256</v>
      </c>
      <c r="H1056" t="s">
        <v>278</v>
      </c>
      <c r="I1056" t="s">
        <v>351</v>
      </c>
      <c r="J1056" t="s">
        <v>373</v>
      </c>
      <c r="N1056" t="s">
        <v>107</v>
      </c>
      <c r="Q1056" t="s">
        <v>615</v>
      </c>
      <c r="R1056">
        <v>0.36</v>
      </c>
      <c r="S1056">
        <v>0.13</v>
      </c>
      <c r="T1056">
        <v>0.77</v>
      </c>
      <c r="W1056" t="s">
        <v>731</v>
      </c>
      <c r="X1056" t="s">
        <v>870</v>
      </c>
      <c r="Y1056">
        <v>2011</v>
      </c>
      <c r="Z1056" t="s">
        <v>982</v>
      </c>
      <c r="AA1056" t="s">
        <v>986</v>
      </c>
      <c r="AB1056" t="str">
        <f>IF(ISBLANK(Table1[[#This Row],[ref]]),NA(),_xlfn.XLOOKUP(Table1[[#This Row],[ref]],Crossref!U:U,Crossref!E:E,_xlfn.XLOOKUP(Table1[[#This Row],[ref_short]],Crossref!AO:AO,Crossref!E:E)))</f>
        <v>10.1186/1297-9716-42-120</v>
      </c>
      <c r="AC1056" t="str">
        <f>IF(ISBLANK(Table1[[#This Row],[ref_short]]),NA(),_xlfn.XLOOKUP(Table1[[#This Row],[new_ref]],Crossref!E:E,Crossref!AO:AO,Table1[[#This Row],[ref_short]]))</f>
        <v>Romagosa et al., 2011</v>
      </c>
      <c r="AD1056" t="b">
        <f>NOT(IFERROR(Table1[[#This Row],[ref_short]]=Table1[[#This Row],[new_ref_short]],FALSE))</f>
        <v>0</v>
      </c>
    </row>
    <row r="1057" spans="1:30" x14ac:dyDescent="0.3">
      <c r="A1057" t="s">
        <v>7</v>
      </c>
      <c r="G1057" t="s">
        <v>256</v>
      </c>
      <c r="H1057" t="s">
        <v>278</v>
      </c>
      <c r="I1057" t="s">
        <v>351</v>
      </c>
      <c r="J1057" t="s">
        <v>373</v>
      </c>
      <c r="N1057" t="s">
        <v>107</v>
      </c>
      <c r="Q1057" t="s">
        <v>615</v>
      </c>
      <c r="R1057">
        <v>0.09</v>
      </c>
      <c r="S1057">
        <v>0.01</v>
      </c>
      <c r="T1057">
        <v>0.4</v>
      </c>
      <c r="W1057" t="s">
        <v>731</v>
      </c>
      <c r="X1057" t="s">
        <v>870</v>
      </c>
      <c r="Y1057">
        <v>2011</v>
      </c>
      <c r="Z1057" t="s">
        <v>982</v>
      </c>
      <c r="AA1057" t="s">
        <v>986</v>
      </c>
      <c r="AB1057" t="str">
        <f>IF(ISBLANK(Table1[[#This Row],[ref]]),NA(),_xlfn.XLOOKUP(Table1[[#This Row],[ref]],Crossref!U:U,Crossref!E:E,_xlfn.XLOOKUP(Table1[[#This Row],[ref_short]],Crossref!AO:AO,Crossref!E:E)))</f>
        <v>10.1186/1297-9716-42-120</v>
      </c>
      <c r="AC1057" t="str">
        <f>IF(ISBLANK(Table1[[#This Row],[ref_short]]),NA(),_xlfn.XLOOKUP(Table1[[#This Row],[new_ref]],Crossref!E:E,Crossref!AO:AO,Table1[[#This Row],[ref_short]]))</f>
        <v>Romagosa et al., 2011</v>
      </c>
      <c r="AD1057" t="b">
        <f>NOT(IFERROR(Table1[[#This Row],[ref_short]]=Table1[[#This Row],[new_ref_short]],FALSE))</f>
        <v>0</v>
      </c>
    </row>
    <row r="1058" spans="1:30" x14ac:dyDescent="0.3">
      <c r="A1058" t="s">
        <v>7</v>
      </c>
      <c r="G1058" t="s">
        <v>256</v>
      </c>
      <c r="H1058" t="s">
        <v>278</v>
      </c>
      <c r="I1058" t="s">
        <v>351</v>
      </c>
      <c r="J1058" t="s">
        <v>373</v>
      </c>
      <c r="N1058" t="s">
        <v>107</v>
      </c>
      <c r="Q1058" t="s">
        <v>615</v>
      </c>
      <c r="R1058">
        <v>0.53</v>
      </c>
      <c r="S1058">
        <v>0.19</v>
      </c>
      <c r="T1058">
        <v>1.1499999999999999</v>
      </c>
      <c r="W1058" t="s">
        <v>731</v>
      </c>
      <c r="X1058" t="s">
        <v>870</v>
      </c>
      <c r="Y1058">
        <v>2011</v>
      </c>
      <c r="Z1058" t="s">
        <v>982</v>
      </c>
      <c r="AA1058" t="s">
        <v>986</v>
      </c>
      <c r="AB1058" t="str">
        <f>IF(ISBLANK(Table1[[#This Row],[ref]]),NA(),_xlfn.XLOOKUP(Table1[[#This Row],[ref]],Crossref!U:U,Crossref!E:E,_xlfn.XLOOKUP(Table1[[#This Row],[ref_short]],Crossref!AO:AO,Crossref!E:E)))</f>
        <v>10.1186/1297-9716-42-120</v>
      </c>
      <c r="AC1058" t="str">
        <f>IF(ISBLANK(Table1[[#This Row],[ref_short]]),NA(),_xlfn.XLOOKUP(Table1[[#This Row],[new_ref]],Crossref!E:E,Crossref!AO:AO,Table1[[#This Row],[ref_short]]))</f>
        <v>Romagosa et al., 2011</v>
      </c>
      <c r="AD1058" t="b">
        <f>NOT(IFERROR(Table1[[#This Row],[ref_short]]=Table1[[#This Row],[new_ref_short]],FALSE))</f>
        <v>0</v>
      </c>
    </row>
    <row r="1059" spans="1:30" x14ac:dyDescent="0.3">
      <c r="A1059" t="s">
        <v>7</v>
      </c>
      <c r="G1059" t="s">
        <v>256</v>
      </c>
      <c r="H1059" t="s">
        <v>278</v>
      </c>
      <c r="I1059" t="s">
        <v>352</v>
      </c>
      <c r="J1059" t="s">
        <v>373</v>
      </c>
      <c r="N1059" t="s">
        <v>120</v>
      </c>
      <c r="R1059">
        <v>1.2</v>
      </c>
      <c r="S1059">
        <v>0.7</v>
      </c>
      <c r="T1059">
        <v>1.9</v>
      </c>
      <c r="W1059" t="s">
        <v>732</v>
      </c>
      <c r="X1059" t="s">
        <v>871</v>
      </c>
      <c r="Y1059">
        <v>2023</v>
      </c>
      <c r="Z1059" t="s">
        <v>983</v>
      </c>
      <c r="AA1059" t="s">
        <v>986</v>
      </c>
      <c r="AB1059" t="str">
        <f>IF(ISBLANK(Table1[[#This Row],[ref]]),NA(),_xlfn.XLOOKUP(Table1[[#This Row],[ref]],Crossref!U:U,Crossref!E:E,_xlfn.XLOOKUP(Table1[[#This Row],[ref_short]],Crossref!AO:AO,Crossref!E:E)))</f>
        <v>10.1016/j.vaccine.2023.04.018</v>
      </c>
      <c r="AC1059" t="str">
        <f>IF(ISBLANK(Table1[[#This Row],[ref_short]]),NA(),_xlfn.XLOOKUP(Table1[[#This Row],[new_ref]],Crossref!E:E,Crossref!AO:AO,Table1[[#This Row],[ref_short]]))</f>
        <v>Andraud et al., 2023</v>
      </c>
      <c r="AD1059" t="b">
        <f>NOT(IFERROR(Table1[[#This Row],[ref_short]]=Table1[[#This Row],[new_ref_short]],FALSE))</f>
        <v>0</v>
      </c>
    </row>
    <row r="1060" spans="1:30" x14ac:dyDescent="0.3">
      <c r="A1060" t="s">
        <v>7</v>
      </c>
      <c r="G1060" t="s">
        <v>256</v>
      </c>
      <c r="H1060" t="s">
        <v>278</v>
      </c>
      <c r="I1060" t="s">
        <v>352</v>
      </c>
      <c r="J1060" t="s">
        <v>373</v>
      </c>
      <c r="N1060" t="s">
        <v>605</v>
      </c>
      <c r="R1060">
        <v>0.08</v>
      </c>
      <c r="S1060">
        <v>0.08</v>
      </c>
      <c r="T1060">
        <v>0.3</v>
      </c>
      <c r="W1060" t="s">
        <v>732</v>
      </c>
      <c r="X1060" t="s">
        <v>871</v>
      </c>
      <c r="Y1060">
        <v>2023</v>
      </c>
      <c r="Z1060" t="s">
        <v>983</v>
      </c>
      <c r="AA1060" t="s">
        <v>986</v>
      </c>
      <c r="AB1060" t="str">
        <f>IF(ISBLANK(Table1[[#This Row],[ref]]),NA(),_xlfn.XLOOKUP(Table1[[#This Row],[ref]],Crossref!U:U,Crossref!E:E,_xlfn.XLOOKUP(Table1[[#This Row],[ref_short]],Crossref!AO:AO,Crossref!E:E)))</f>
        <v>10.1016/j.vaccine.2023.04.018</v>
      </c>
      <c r="AC1060" t="str">
        <f>IF(ISBLANK(Table1[[#This Row],[ref_short]]),NA(),_xlfn.XLOOKUP(Table1[[#This Row],[new_ref]],Crossref!E:E,Crossref!AO:AO,Table1[[#This Row],[ref_short]]))</f>
        <v>Andraud et al., 2023</v>
      </c>
      <c r="AD1060" t="b">
        <f>NOT(IFERROR(Table1[[#This Row],[ref_short]]=Table1[[#This Row],[new_ref_short]],FALSE))</f>
        <v>0</v>
      </c>
    </row>
    <row r="1061" spans="1:30" x14ac:dyDescent="0.3">
      <c r="A1061" t="s">
        <v>8</v>
      </c>
      <c r="G1061" t="s">
        <v>256</v>
      </c>
      <c r="H1061" t="s">
        <v>278</v>
      </c>
      <c r="I1061" t="s">
        <v>353</v>
      </c>
      <c r="J1061" t="s">
        <v>373</v>
      </c>
      <c r="N1061" t="s">
        <v>606</v>
      </c>
      <c r="R1061">
        <v>5.8</v>
      </c>
      <c r="S1061">
        <v>1.4</v>
      </c>
      <c r="T1061">
        <v>18.899999999999999</v>
      </c>
      <c r="W1061" t="s">
        <v>733</v>
      </c>
      <c r="X1061" t="s">
        <v>872</v>
      </c>
      <c r="Y1061">
        <v>2016</v>
      </c>
      <c r="Z1061" t="s">
        <v>984</v>
      </c>
      <c r="AA1061" t="s">
        <v>986</v>
      </c>
      <c r="AB1061" t="str">
        <f>IF(ISBLANK(Table1[[#This Row],[ref]]),NA(),_xlfn.XLOOKUP(Table1[[#This Row],[ref]],Crossref!U:U,Crossref!E:E,_xlfn.XLOOKUP(Table1[[#This Row],[ref_short]],Crossref!AO:AO,Crossref!E:E)))</f>
        <v>10.1186/s13567-016-0365-6</v>
      </c>
      <c r="AC1061" t="str">
        <f>IF(ISBLANK(Table1[[#This Row],[ref_short]]),NA(),_xlfn.XLOOKUP(Table1[[#This Row],[new_ref]],Crossref!E:E,Crossref!AO:AO,Table1[[#This Row],[ref_short]]))</f>
        <v>Cador et al., 2016</v>
      </c>
      <c r="AD1061" t="b">
        <f>NOT(IFERROR(Table1[[#This Row],[ref_short]]=Table1[[#This Row],[new_ref_short]],FALSE))</f>
        <v>0</v>
      </c>
    </row>
    <row r="1062" spans="1:30" x14ac:dyDescent="0.3">
      <c r="A1062" t="s">
        <v>8</v>
      </c>
      <c r="G1062" t="s">
        <v>256</v>
      </c>
      <c r="H1062" t="s">
        <v>278</v>
      </c>
      <c r="I1062" t="s">
        <v>353</v>
      </c>
      <c r="J1062" t="s">
        <v>373</v>
      </c>
      <c r="N1062" t="s">
        <v>607</v>
      </c>
      <c r="R1062">
        <v>14.8</v>
      </c>
      <c r="S1062">
        <v>6.4</v>
      </c>
      <c r="T1062">
        <v>27.1</v>
      </c>
      <c r="W1062" t="s">
        <v>733</v>
      </c>
      <c r="X1062" t="s">
        <v>872</v>
      </c>
      <c r="Y1062">
        <v>2016</v>
      </c>
      <c r="Z1062" t="s">
        <v>984</v>
      </c>
      <c r="AA1062" t="s">
        <v>986</v>
      </c>
      <c r="AB1062" t="str">
        <f>IF(ISBLANK(Table1[[#This Row],[ref]]),NA(),_xlfn.XLOOKUP(Table1[[#This Row],[ref]],Crossref!U:U,Crossref!E:E,_xlfn.XLOOKUP(Table1[[#This Row],[ref_short]],Crossref!AO:AO,Crossref!E:E)))</f>
        <v>10.1186/s13567-016-0365-6</v>
      </c>
      <c r="AC1062" t="str">
        <f>IF(ISBLANK(Table1[[#This Row],[ref_short]]),NA(),_xlfn.XLOOKUP(Table1[[#This Row],[new_ref]],Crossref!E:E,Crossref!AO:AO,Table1[[#This Row],[ref_short]]))</f>
        <v>Cador et al., 2016</v>
      </c>
      <c r="AD1062" t="b">
        <f>NOT(IFERROR(Table1[[#This Row],[ref_short]]=Table1[[#This Row],[new_ref_short]],FALSE))</f>
        <v>0</v>
      </c>
    </row>
    <row r="1063" spans="1:30" x14ac:dyDescent="0.3">
      <c r="A1063" t="s">
        <v>7</v>
      </c>
      <c r="C1063" t="s">
        <v>237</v>
      </c>
      <c r="G1063" t="s">
        <v>256</v>
      </c>
      <c r="H1063" t="s">
        <v>278</v>
      </c>
      <c r="I1063" t="s">
        <v>353</v>
      </c>
      <c r="J1063" t="s">
        <v>373</v>
      </c>
      <c r="N1063" t="s">
        <v>605</v>
      </c>
      <c r="R1063">
        <v>1.43</v>
      </c>
      <c r="S1063">
        <v>0.64</v>
      </c>
      <c r="T1063">
        <v>2.74</v>
      </c>
      <c r="W1063" t="s">
        <v>733</v>
      </c>
      <c r="X1063" t="s">
        <v>872</v>
      </c>
      <c r="Y1063">
        <v>2016</v>
      </c>
      <c r="Z1063" t="s">
        <v>984</v>
      </c>
      <c r="AA1063" t="s">
        <v>986</v>
      </c>
      <c r="AB1063" t="str">
        <f>IF(ISBLANK(Table1[[#This Row],[ref]]),NA(),_xlfn.XLOOKUP(Table1[[#This Row],[ref]],Crossref!U:U,Crossref!E:E,_xlfn.XLOOKUP(Table1[[#This Row],[ref_short]],Crossref!AO:AO,Crossref!E:E)))</f>
        <v>10.1186/s13567-016-0365-6</v>
      </c>
      <c r="AC1063" t="str">
        <f>IF(ISBLANK(Table1[[#This Row],[ref_short]]),NA(),_xlfn.XLOOKUP(Table1[[#This Row],[new_ref]],Crossref!E:E,Crossref!AO:AO,Table1[[#This Row],[ref_short]]))</f>
        <v>Cador et al., 2016</v>
      </c>
      <c r="AD1063" t="b">
        <f>NOT(IFERROR(Table1[[#This Row],[ref_short]]=Table1[[#This Row],[new_ref_short]],FALSE))</f>
        <v>0</v>
      </c>
    </row>
    <row r="1064" spans="1:30" x14ac:dyDescent="0.3">
      <c r="A1064" t="s">
        <v>7</v>
      </c>
      <c r="C1064" t="s">
        <v>237</v>
      </c>
      <c r="G1064" t="s">
        <v>256</v>
      </c>
      <c r="H1064" t="s">
        <v>278</v>
      </c>
      <c r="I1064" t="s">
        <v>353</v>
      </c>
      <c r="J1064" t="s">
        <v>373</v>
      </c>
      <c r="N1064" t="s">
        <v>605</v>
      </c>
      <c r="R1064">
        <v>1.41</v>
      </c>
      <c r="S1064">
        <v>0.64</v>
      </c>
      <c r="T1064">
        <v>2.63</v>
      </c>
      <c r="W1064" t="s">
        <v>733</v>
      </c>
      <c r="X1064" t="s">
        <v>872</v>
      </c>
      <c r="Y1064">
        <v>2016</v>
      </c>
      <c r="Z1064" t="s">
        <v>984</v>
      </c>
      <c r="AA1064" t="s">
        <v>986</v>
      </c>
      <c r="AB1064" t="str">
        <f>IF(ISBLANK(Table1[[#This Row],[ref]]),NA(),_xlfn.XLOOKUP(Table1[[#This Row],[ref]],Crossref!U:U,Crossref!E:E,_xlfn.XLOOKUP(Table1[[#This Row],[ref_short]],Crossref!AO:AO,Crossref!E:E)))</f>
        <v>10.1186/s13567-016-0365-6</v>
      </c>
      <c r="AC1064" t="str">
        <f>IF(ISBLANK(Table1[[#This Row],[ref_short]]),NA(),_xlfn.XLOOKUP(Table1[[#This Row],[new_ref]],Crossref!E:E,Crossref!AO:AO,Table1[[#This Row],[ref_short]]))</f>
        <v>Cador et al., 2016</v>
      </c>
      <c r="AD1064" t="b">
        <f>NOT(IFERROR(Table1[[#This Row],[ref_short]]=Table1[[#This Row],[new_ref_short]],FALSE))</f>
        <v>0</v>
      </c>
    </row>
    <row r="1065" spans="1:30" x14ac:dyDescent="0.3">
      <c r="A1065" t="s">
        <v>7</v>
      </c>
      <c r="C1065" t="s">
        <v>237</v>
      </c>
      <c r="G1065" t="s">
        <v>256</v>
      </c>
      <c r="H1065" t="s">
        <v>278</v>
      </c>
      <c r="I1065" t="s">
        <v>353</v>
      </c>
      <c r="J1065" t="s">
        <v>373</v>
      </c>
      <c r="N1065" t="s">
        <v>605</v>
      </c>
      <c r="R1065">
        <v>1.35</v>
      </c>
      <c r="S1065">
        <v>0.6</v>
      </c>
      <c r="T1065">
        <v>2.62</v>
      </c>
      <c r="W1065" t="s">
        <v>733</v>
      </c>
      <c r="X1065" t="s">
        <v>872</v>
      </c>
      <c r="Y1065">
        <v>2016</v>
      </c>
      <c r="Z1065" t="s">
        <v>984</v>
      </c>
      <c r="AA1065" t="s">
        <v>986</v>
      </c>
      <c r="AB1065" t="str">
        <f>IF(ISBLANK(Table1[[#This Row],[ref]]),NA(),_xlfn.XLOOKUP(Table1[[#This Row],[ref]],Crossref!U:U,Crossref!E:E,_xlfn.XLOOKUP(Table1[[#This Row],[ref_short]],Crossref!AO:AO,Crossref!E:E)))</f>
        <v>10.1186/s13567-016-0365-6</v>
      </c>
      <c r="AC1065" t="str">
        <f>IF(ISBLANK(Table1[[#This Row],[ref_short]]),NA(),_xlfn.XLOOKUP(Table1[[#This Row],[new_ref]],Crossref!E:E,Crossref!AO:AO,Table1[[#This Row],[ref_short]]))</f>
        <v>Cador et al., 2016</v>
      </c>
      <c r="AD1065" t="b">
        <f>NOT(IFERROR(Table1[[#This Row],[ref_short]]=Table1[[#This Row],[new_ref_short]],FALSE))</f>
        <v>0</v>
      </c>
    </row>
    <row r="1066" spans="1:30" x14ac:dyDescent="0.3">
      <c r="A1066" t="s">
        <v>7</v>
      </c>
      <c r="C1066" t="s">
        <v>237</v>
      </c>
      <c r="G1066" t="s">
        <v>256</v>
      </c>
      <c r="H1066" t="s">
        <v>278</v>
      </c>
      <c r="I1066" t="s">
        <v>353</v>
      </c>
      <c r="J1066" t="s">
        <v>373</v>
      </c>
      <c r="R1066">
        <v>2.48</v>
      </c>
      <c r="S1066">
        <v>1.08</v>
      </c>
      <c r="T1066">
        <v>4.5599999999999996</v>
      </c>
      <c r="W1066" t="s">
        <v>733</v>
      </c>
      <c r="X1066" t="s">
        <v>872</v>
      </c>
      <c r="Y1066">
        <v>2016</v>
      </c>
      <c r="Z1066" t="s">
        <v>984</v>
      </c>
      <c r="AA1066" t="s">
        <v>986</v>
      </c>
      <c r="AB1066" t="str">
        <f>IF(ISBLANK(Table1[[#This Row],[ref]]),NA(),_xlfn.XLOOKUP(Table1[[#This Row],[ref]],Crossref!U:U,Crossref!E:E,_xlfn.XLOOKUP(Table1[[#This Row],[ref_short]],Crossref!AO:AO,Crossref!E:E)))</f>
        <v>10.1186/s13567-016-0365-6</v>
      </c>
      <c r="AC1066" t="str">
        <f>IF(ISBLANK(Table1[[#This Row],[ref_short]]),NA(),_xlfn.XLOOKUP(Table1[[#This Row],[new_ref]],Crossref!E:E,Crossref!AO:AO,Table1[[#This Row],[ref_short]]))</f>
        <v>Cador et al., 2016</v>
      </c>
      <c r="AD1066" t="b">
        <f>NOT(IFERROR(Table1[[#This Row],[ref_short]]=Table1[[#This Row],[new_ref_short]],FALSE))</f>
        <v>0</v>
      </c>
    </row>
    <row r="1067" spans="1:30" x14ac:dyDescent="0.3">
      <c r="A1067" t="s">
        <v>7</v>
      </c>
      <c r="C1067" t="s">
        <v>237</v>
      </c>
      <c r="G1067" t="s">
        <v>256</v>
      </c>
      <c r="H1067" t="s">
        <v>278</v>
      </c>
      <c r="I1067" t="s">
        <v>353</v>
      </c>
      <c r="J1067" t="s">
        <v>373</v>
      </c>
      <c r="R1067">
        <v>2.4300000000000002</v>
      </c>
      <c r="S1067">
        <v>1.0900000000000001</v>
      </c>
      <c r="T1067">
        <v>4.2300000000000004</v>
      </c>
      <c r="W1067" t="s">
        <v>733</v>
      </c>
      <c r="X1067" t="s">
        <v>872</v>
      </c>
      <c r="Y1067">
        <v>2016</v>
      </c>
      <c r="Z1067" t="s">
        <v>984</v>
      </c>
      <c r="AA1067" t="s">
        <v>986</v>
      </c>
      <c r="AB1067" t="str">
        <f>IF(ISBLANK(Table1[[#This Row],[ref]]),NA(),_xlfn.XLOOKUP(Table1[[#This Row],[ref]],Crossref!U:U,Crossref!E:E,_xlfn.XLOOKUP(Table1[[#This Row],[ref_short]],Crossref!AO:AO,Crossref!E:E)))</f>
        <v>10.1186/s13567-016-0365-6</v>
      </c>
      <c r="AC1067" t="str">
        <f>IF(ISBLANK(Table1[[#This Row],[ref_short]]),NA(),_xlfn.XLOOKUP(Table1[[#This Row],[new_ref]],Crossref!E:E,Crossref!AO:AO,Table1[[#This Row],[ref_short]]))</f>
        <v>Cador et al., 2016</v>
      </c>
      <c r="AD1067" t="b">
        <f>NOT(IFERROR(Table1[[#This Row],[ref_short]]=Table1[[#This Row],[new_ref_short]],FALSE))</f>
        <v>0</v>
      </c>
    </row>
    <row r="1068" spans="1:30" x14ac:dyDescent="0.3">
      <c r="A1068" t="s">
        <v>7</v>
      </c>
      <c r="C1068" t="s">
        <v>237</v>
      </c>
      <c r="G1068" t="s">
        <v>256</v>
      </c>
      <c r="H1068" t="s">
        <v>278</v>
      </c>
      <c r="I1068" t="s">
        <v>353</v>
      </c>
      <c r="J1068" t="s">
        <v>373</v>
      </c>
      <c r="R1068">
        <v>2.6</v>
      </c>
      <c r="S1068">
        <v>1.2</v>
      </c>
      <c r="T1068">
        <v>4.6900000000000004</v>
      </c>
      <c r="W1068" t="s">
        <v>733</v>
      </c>
      <c r="X1068" t="s">
        <v>872</v>
      </c>
      <c r="Y1068">
        <v>2016</v>
      </c>
      <c r="Z1068" t="s">
        <v>984</v>
      </c>
      <c r="AA1068" t="s">
        <v>986</v>
      </c>
      <c r="AB1068" t="str">
        <f>IF(ISBLANK(Table1[[#This Row],[ref]]),NA(),_xlfn.XLOOKUP(Table1[[#This Row],[ref]],Crossref!U:U,Crossref!E:E,_xlfn.XLOOKUP(Table1[[#This Row],[ref_short]],Crossref!AO:AO,Crossref!E:E)))</f>
        <v>10.1186/s13567-016-0365-6</v>
      </c>
      <c r="AC1068" t="str">
        <f>IF(ISBLANK(Table1[[#This Row],[ref_short]]),NA(),_xlfn.XLOOKUP(Table1[[#This Row],[new_ref]],Crossref!E:E,Crossref!AO:AO,Table1[[#This Row],[ref_short]]))</f>
        <v>Cador et al., 2016</v>
      </c>
      <c r="AD1068" t="b">
        <f>NOT(IFERROR(Table1[[#This Row],[ref_short]]=Table1[[#This Row],[new_ref_short]],FALSE))</f>
        <v>0</v>
      </c>
    </row>
    <row r="1069" spans="1:30" x14ac:dyDescent="0.3">
      <c r="A1069" t="s">
        <v>12</v>
      </c>
      <c r="G1069" t="s">
        <v>259</v>
      </c>
      <c r="H1069" t="s">
        <v>278</v>
      </c>
      <c r="I1069" t="s">
        <v>354</v>
      </c>
      <c r="J1069" t="s">
        <v>373</v>
      </c>
      <c r="M1069" t="s">
        <v>447</v>
      </c>
      <c r="R1069">
        <v>2.5</v>
      </c>
      <c r="S1069">
        <v>1.91</v>
      </c>
      <c r="T1069">
        <v>2.94</v>
      </c>
      <c r="W1069" t="s">
        <v>734</v>
      </c>
      <c r="X1069" t="s">
        <v>873</v>
      </c>
      <c r="Y1069">
        <v>2013</v>
      </c>
      <c r="Z1069" t="s">
        <v>985</v>
      </c>
      <c r="AA1069" t="s">
        <v>986</v>
      </c>
      <c r="AB1069" t="str">
        <f>IF(ISBLANK(Table1[[#This Row],[ref]]),NA(),_xlfn.XLOOKUP(Table1[[#This Row],[ref]],Crossref!U:U,Crossref!E:E,_xlfn.XLOOKUP(Table1[[#This Row],[ref_short]],Crossref!AO:AO,Crossref!E:E)))</f>
        <v>10.1186/1297-9716-44-72</v>
      </c>
      <c r="AC1069" t="str">
        <f>IF(ISBLANK(Table1[[#This Row],[ref_short]]),NA(),_xlfn.XLOOKUP(Table1[[#This Row],[new_ref]],Crossref!E:E,Crossref!AO:AO,Table1[[#This Row],[ref_short]]))</f>
        <v>Rose et al., 2013</v>
      </c>
      <c r="AD1069" t="b">
        <f>NOT(IFERROR(Table1[[#This Row],[ref_short]]=Table1[[#This Row],[new_ref_short]],FALSE))</f>
        <v>0</v>
      </c>
    </row>
    <row r="1070" spans="1:30" x14ac:dyDescent="0.3">
      <c r="A1070" t="s">
        <v>12</v>
      </c>
      <c r="G1070" t="s">
        <v>259</v>
      </c>
      <c r="H1070" t="s">
        <v>278</v>
      </c>
      <c r="I1070" t="s">
        <v>355</v>
      </c>
      <c r="J1070" t="s">
        <v>373</v>
      </c>
      <c r="M1070" t="s">
        <v>448</v>
      </c>
      <c r="R1070">
        <v>3.2</v>
      </c>
      <c r="S1070">
        <v>2.72</v>
      </c>
      <c r="T1070">
        <v>3.82</v>
      </c>
      <c r="W1070" t="s">
        <v>734</v>
      </c>
      <c r="X1070" t="s">
        <v>873</v>
      </c>
      <c r="Y1070">
        <v>2013</v>
      </c>
      <c r="Z1070" t="s">
        <v>985</v>
      </c>
      <c r="AA1070" t="s">
        <v>986</v>
      </c>
      <c r="AB1070" t="str">
        <f>IF(ISBLANK(Table1[[#This Row],[ref]]),NA(),_xlfn.XLOOKUP(Table1[[#This Row],[ref]],Crossref!U:U,Crossref!E:E,_xlfn.XLOOKUP(Table1[[#This Row],[ref_short]],Crossref!AO:AO,Crossref!E:E)))</f>
        <v>10.1186/1297-9716-44-72</v>
      </c>
      <c r="AC1070" t="str">
        <f>IF(ISBLANK(Table1[[#This Row],[ref_short]]),NA(),_xlfn.XLOOKUP(Table1[[#This Row],[new_ref]],Crossref!E:E,Crossref!AO:AO,Table1[[#This Row],[ref_short]]))</f>
        <v>Rose et al., 2013</v>
      </c>
      <c r="AD1070" t="b">
        <f>NOT(IFERROR(Table1[[#This Row],[ref_short]]=Table1[[#This Row],[new_ref_short]],FALSE))</f>
        <v>0</v>
      </c>
    </row>
    <row r="1071" spans="1:30" x14ac:dyDescent="0.3">
      <c r="A1071" t="s">
        <v>12</v>
      </c>
      <c r="G1071" t="s">
        <v>259</v>
      </c>
      <c r="H1071" t="s">
        <v>278</v>
      </c>
      <c r="I1071" t="s">
        <v>355</v>
      </c>
      <c r="J1071" t="s">
        <v>373</v>
      </c>
      <c r="M1071" t="s">
        <v>449</v>
      </c>
      <c r="R1071">
        <v>6.9</v>
      </c>
      <c r="S1071">
        <v>4.12</v>
      </c>
      <c r="T1071">
        <v>10.5</v>
      </c>
      <c r="W1071" t="s">
        <v>734</v>
      </c>
      <c r="X1071" t="s">
        <v>873</v>
      </c>
      <c r="Y1071">
        <v>2013</v>
      </c>
      <c r="Z1071" t="s">
        <v>985</v>
      </c>
      <c r="AA1071" t="s">
        <v>986</v>
      </c>
      <c r="AB1071" t="str">
        <f>IF(ISBLANK(Table1[[#This Row],[ref]]),NA(),_xlfn.XLOOKUP(Table1[[#This Row],[ref]],Crossref!U:U,Crossref!E:E,_xlfn.XLOOKUP(Table1[[#This Row],[ref_short]],Crossref!AO:AO,Crossref!E:E)))</f>
        <v>10.1186/1297-9716-44-72</v>
      </c>
      <c r="AC1071" t="str">
        <f>IF(ISBLANK(Table1[[#This Row],[ref_short]]),NA(),_xlfn.XLOOKUP(Table1[[#This Row],[new_ref]],Crossref!E:E,Crossref!AO:AO,Table1[[#This Row],[ref_short]]))</f>
        <v>Rose et al., 2013</v>
      </c>
      <c r="AD1071" t="b">
        <f>NOT(IFERROR(Table1[[#This Row],[ref_short]]=Table1[[#This Row],[new_ref_short]],FALSE))</f>
        <v>0</v>
      </c>
    </row>
    <row r="1072" spans="1:30" x14ac:dyDescent="0.3">
      <c r="A1072" t="s">
        <v>12</v>
      </c>
      <c r="G1072" t="s">
        <v>259</v>
      </c>
      <c r="H1072" t="s">
        <v>278</v>
      </c>
      <c r="I1072" t="s">
        <v>356</v>
      </c>
      <c r="J1072" t="s">
        <v>373</v>
      </c>
      <c r="M1072" t="s">
        <v>450</v>
      </c>
      <c r="R1072">
        <v>4.0999999999999996</v>
      </c>
      <c r="S1072">
        <v>2.0099999999999998</v>
      </c>
      <c r="T1072">
        <v>6.89</v>
      </c>
      <c r="W1072" t="s">
        <v>734</v>
      </c>
      <c r="X1072" t="s">
        <v>873</v>
      </c>
      <c r="Y1072">
        <v>2013</v>
      </c>
      <c r="Z1072" t="s">
        <v>985</v>
      </c>
      <c r="AA1072" t="s">
        <v>986</v>
      </c>
      <c r="AB1072" t="str">
        <f>IF(ISBLANK(Table1[[#This Row],[ref]]),NA(),_xlfn.XLOOKUP(Table1[[#This Row],[ref]],Crossref!U:U,Crossref!E:E,_xlfn.XLOOKUP(Table1[[#This Row],[ref_short]],Crossref!AO:AO,Crossref!E:E)))</f>
        <v>10.1186/1297-9716-44-72</v>
      </c>
      <c r="AC1072" t="str">
        <f>IF(ISBLANK(Table1[[#This Row],[ref_short]]),NA(),_xlfn.XLOOKUP(Table1[[#This Row],[new_ref]],Crossref!E:E,Crossref!AO:AO,Table1[[#This Row],[ref_short]]))</f>
        <v>Rose et al., 2013</v>
      </c>
      <c r="AD1072" t="b">
        <f>NOT(IFERROR(Table1[[#This Row],[ref_short]]=Table1[[#This Row],[new_ref_short]],FALSE))</f>
        <v>0</v>
      </c>
    </row>
    <row r="1073" spans="1:30" x14ac:dyDescent="0.3">
      <c r="A1073" t="s">
        <v>12</v>
      </c>
      <c r="G1073" t="s">
        <v>259</v>
      </c>
      <c r="H1073" t="s">
        <v>278</v>
      </c>
      <c r="I1073" t="s">
        <v>357</v>
      </c>
      <c r="J1073" t="s">
        <v>373</v>
      </c>
      <c r="M1073" t="s">
        <v>451</v>
      </c>
      <c r="R1073">
        <v>5.9</v>
      </c>
      <c r="S1073">
        <v>4.2300000000000004</v>
      </c>
      <c r="T1073">
        <v>7.96</v>
      </c>
      <c r="W1073" t="s">
        <v>734</v>
      </c>
      <c r="X1073" t="s">
        <v>873</v>
      </c>
      <c r="Y1073">
        <v>2013</v>
      </c>
      <c r="Z1073" t="s">
        <v>985</v>
      </c>
      <c r="AA1073" t="s">
        <v>986</v>
      </c>
      <c r="AB1073" t="str">
        <f>IF(ISBLANK(Table1[[#This Row],[ref]]),NA(),_xlfn.XLOOKUP(Table1[[#This Row],[ref]],Crossref!U:U,Crossref!E:E,_xlfn.XLOOKUP(Table1[[#This Row],[ref_short]],Crossref!AO:AO,Crossref!E:E)))</f>
        <v>10.1186/1297-9716-44-72</v>
      </c>
      <c r="AC1073" t="str">
        <f>IF(ISBLANK(Table1[[#This Row],[ref_short]]),NA(),_xlfn.XLOOKUP(Table1[[#This Row],[new_ref]],Crossref!E:E,Crossref!AO:AO,Table1[[#This Row],[ref_short]]))</f>
        <v>Rose et al., 2013</v>
      </c>
      <c r="AD1073" t="b">
        <f>NOT(IFERROR(Table1[[#This Row],[ref_short]]=Table1[[#This Row],[new_ref_short]],FALSE))</f>
        <v>0</v>
      </c>
    </row>
    <row r="1074" spans="1:30" x14ac:dyDescent="0.3">
      <c r="X1074" s="6"/>
      <c r="Y1074" s="6"/>
    </row>
  </sheetData>
  <phoneticPr fontId="1" type="noConversion"/>
  <conditionalFormatting sqref="Z1:Z1048576">
    <cfRule type="containsBlanks" dxfId="23" priority="3">
      <formula>LEN(TRIM(Z1))=0</formula>
    </cfRule>
  </conditionalFormatting>
  <conditionalFormatting sqref="AB1:AC1048576">
    <cfRule type="containsErrors" dxfId="22" priority="1">
      <formula>ISERROR(AB1)</formula>
    </cfRule>
  </conditionalFormatting>
  <conditionalFormatting sqref="AD1:AD1048576">
    <cfRule type="cellIs" dxfId="21" priority="2" operator="equal">
      <formula>TRUE</formula>
    </cfRule>
  </conditionalFormatting>
  <hyperlinks>
    <hyperlink ref="Z6" r:id="rId1" xr:uid="{64F9A21C-F73E-412B-9969-FBE0C0C1398B}"/>
    <hyperlink ref="Z543" r:id="rId2" xr:uid="{4C5A66B8-E7F3-49DE-8BD3-DCFA9045FE2F}"/>
    <hyperlink ref="Z544:Z545" r:id="rId3" display="https://doi.org/10.2903/j.efsa.2017.4952" xr:uid="{94273C01-4A2D-4EEC-B726-4F6D53DD173D}"/>
    <hyperlink ref="Z685" r:id="rId4" xr:uid="{CFA45AD5-4BC5-4988-809A-99B9B5324830}"/>
    <hyperlink ref="Z686" r:id="rId5" xr:uid="{FCF28223-54F2-405B-962D-FA72CA28288B}"/>
    <hyperlink ref="Z688" r:id="rId6" xr:uid="{3C1D3049-AE1C-4C7B-9A37-4C4BD40A0E83}"/>
    <hyperlink ref="Z689" r:id="rId7" xr:uid="{A2C713B6-CF7B-4F53-9D47-82B359ED03C3}"/>
    <hyperlink ref="Z690:Z692" r:id="rId8" display="https://doi.org/10.1017/S0950268814000867" xr:uid="{323C5D74-6BD0-4CD8-81EF-69254C68B82A}"/>
    <hyperlink ref="Z708" r:id="rId9" xr:uid="{96BA9514-42FD-4116-BBCB-BE2D456EE1AE}"/>
    <hyperlink ref="Z709" r:id="rId10" xr:uid="{E50767E7-08D6-4D5D-8AD0-51340296AB8C}"/>
    <hyperlink ref="Z816" r:id="rId11" xr:uid="{57D70E97-2CBD-4979-9F45-EB2438CB07CA}"/>
    <hyperlink ref="Z924" r:id="rId12" xr:uid="{920B3033-FF83-45A5-86F5-E783D783B961}"/>
    <hyperlink ref="Z17" r:id="rId13" xr:uid="{957C1C70-CF90-4F4B-B87F-D4B0F9F51F67}"/>
  </hyperlinks>
  <pageMargins left="0.7" right="0.7" top="0.75" bottom="0.75" header="0.3" footer="0.3"/>
  <pageSetup paperSize="9" orientation="portrait" r:id="rId14"/>
  <tableParts count="1">
    <tablePart r:id="rId15"/>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C20"/>
  <sheetViews>
    <sheetView workbookViewId="0">
      <selection activeCell="A20" sqref="A20"/>
    </sheetView>
  </sheetViews>
  <sheetFormatPr baseColWidth="10" defaultColWidth="8.88671875" defaultRowHeight="14.4" x14ac:dyDescent="0.3"/>
  <cols>
    <col min="1" max="1" width="10.44140625" bestFit="1" customWidth="1"/>
  </cols>
  <sheetData>
    <row r="1" spans="1:3" x14ac:dyDescent="0.3">
      <c r="A1" t="s">
        <v>6753</v>
      </c>
      <c r="B1" t="s">
        <v>6754</v>
      </c>
      <c r="C1" t="s">
        <v>6755</v>
      </c>
    </row>
    <row r="2" spans="1:3" x14ac:dyDescent="0.3">
      <c r="A2" s="4">
        <v>45092</v>
      </c>
      <c r="B2" t="s">
        <v>987</v>
      </c>
      <c r="C2" t="s">
        <v>2349</v>
      </c>
    </row>
    <row r="3" spans="1:3" x14ac:dyDescent="0.3">
      <c r="A3" s="4">
        <v>45092</v>
      </c>
      <c r="B3" t="s">
        <v>987</v>
      </c>
      <c r="C3" t="s">
        <v>2350</v>
      </c>
    </row>
    <row r="4" spans="1:3" x14ac:dyDescent="0.3">
      <c r="A4" s="4">
        <v>45092</v>
      </c>
      <c r="B4" t="s">
        <v>987</v>
      </c>
      <c r="C4" t="s">
        <v>2351</v>
      </c>
    </row>
    <row r="5" spans="1:3" x14ac:dyDescent="0.3">
      <c r="A5" s="4">
        <v>45092</v>
      </c>
      <c r="B5" t="s">
        <v>987</v>
      </c>
      <c r="C5" t="s">
        <v>2352</v>
      </c>
    </row>
    <row r="6" spans="1:3" x14ac:dyDescent="0.3">
      <c r="A6" s="4">
        <v>45092</v>
      </c>
      <c r="B6" t="s">
        <v>987</v>
      </c>
      <c r="C6" t="s">
        <v>2353</v>
      </c>
    </row>
    <row r="7" spans="1:3" x14ac:dyDescent="0.3">
      <c r="A7" s="4">
        <v>45100</v>
      </c>
      <c r="B7" t="s">
        <v>986</v>
      </c>
      <c r="C7" t="s">
        <v>2354</v>
      </c>
    </row>
    <row r="8" spans="1:3" x14ac:dyDescent="0.3">
      <c r="A8" s="4">
        <v>45201</v>
      </c>
      <c r="B8" t="s">
        <v>986</v>
      </c>
      <c r="C8" t="s">
        <v>2355</v>
      </c>
    </row>
    <row r="9" spans="1:3" x14ac:dyDescent="0.3">
      <c r="A9" s="4">
        <v>45201</v>
      </c>
      <c r="B9" t="s">
        <v>986</v>
      </c>
      <c r="C9" t="s">
        <v>2356</v>
      </c>
    </row>
    <row r="10" spans="1:3" x14ac:dyDescent="0.3">
      <c r="A10" s="4">
        <v>45306</v>
      </c>
      <c r="B10" t="s">
        <v>986</v>
      </c>
      <c r="C10" t="s">
        <v>2357</v>
      </c>
    </row>
    <row r="11" spans="1:3" x14ac:dyDescent="0.3">
      <c r="A11" s="4">
        <v>45378</v>
      </c>
      <c r="B11" t="s">
        <v>986</v>
      </c>
      <c r="C11" t="s">
        <v>2358</v>
      </c>
    </row>
    <row r="12" spans="1:3" x14ac:dyDescent="0.3">
      <c r="A12" s="4">
        <v>45428</v>
      </c>
      <c r="B12" t="s">
        <v>986</v>
      </c>
      <c r="C12" t="s">
        <v>2359</v>
      </c>
    </row>
    <row r="13" spans="1:3" x14ac:dyDescent="0.3">
      <c r="A13" s="4">
        <v>45641</v>
      </c>
      <c r="B13" t="s">
        <v>988</v>
      </c>
      <c r="C13" t="s">
        <v>2428</v>
      </c>
    </row>
    <row r="14" spans="1:3" x14ac:dyDescent="0.3">
      <c r="A14" s="4">
        <v>45643</v>
      </c>
      <c r="B14" t="s">
        <v>2432</v>
      </c>
      <c r="C14" t="s">
        <v>2439</v>
      </c>
    </row>
    <row r="15" spans="1:3" x14ac:dyDescent="0.3">
      <c r="A15" s="4">
        <v>45643</v>
      </c>
      <c r="B15" t="s">
        <v>2432</v>
      </c>
      <c r="C15" t="s">
        <v>2669</v>
      </c>
    </row>
    <row r="16" spans="1:3" x14ac:dyDescent="0.3">
      <c r="A16" s="4">
        <v>45643</v>
      </c>
      <c r="B16" t="s">
        <v>2432</v>
      </c>
      <c r="C16" t="s">
        <v>2442</v>
      </c>
    </row>
    <row r="17" spans="1:3" x14ac:dyDescent="0.3">
      <c r="A17" s="4">
        <v>45644</v>
      </c>
      <c r="B17" t="s">
        <v>2432</v>
      </c>
      <c r="C17" t="s">
        <v>2467</v>
      </c>
    </row>
    <row r="18" spans="1:3" x14ac:dyDescent="0.3">
      <c r="A18" s="4">
        <v>45797</v>
      </c>
      <c r="B18" t="s">
        <v>988</v>
      </c>
      <c r="C18" t="s">
        <v>2688</v>
      </c>
    </row>
    <row r="19" spans="1:3" x14ac:dyDescent="0.3">
      <c r="A19" s="4">
        <v>45797</v>
      </c>
      <c r="B19" t="s">
        <v>988</v>
      </c>
      <c r="C19" t="s">
        <v>2688</v>
      </c>
    </row>
    <row r="20" spans="1:3" x14ac:dyDescent="0.3">
      <c r="A20" s="4">
        <v>45804</v>
      </c>
      <c r="B20" t="s">
        <v>988</v>
      </c>
      <c r="C20" t="s">
        <v>6756</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I13"/>
  <sheetViews>
    <sheetView workbookViewId="0">
      <selection activeCell="I21" sqref="I21"/>
    </sheetView>
  </sheetViews>
  <sheetFormatPr baseColWidth="10" defaultColWidth="8.88671875" defaultRowHeight="14.4" x14ac:dyDescent="0.3"/>
  <cols>
    <col min="1" max="1" width="11.44140625" customWidth="1"/>
    <col min="3" max="3" width="25.88671875" customWidth="1"/>
    <col min="4" max="5" width="18.6640625" customWidth="1"/>
    <col min="6" max="6" width="12.5546875" customWidth="1"/>
    <col min="7" max="7" width="23.44140625" customWidth="1"/>
    <col min="8" max="8" width="20.88671875" customWidth="1"/>
    <col min="9" max="9" width="20.33203125" customWidth="1"/>
  </cols>
  <sheetData>
    <row r="1" spans="1:9" x14ac:dyDescent="0.3">
      <c r="A1" t="s">
        <v>3</v>
      </c>
      <c r="B1" t="s">
        <v>4</v>
      </c>
      <c r="C1" t="s">
        <v>2360</v>
      </c>
      <c r="D1" t="s">
        <v>2361</v>
      </c>
      <c r="E1" t="s">
        <v>2362</v>
      </c>
      <c r="F1" t="s">
        <v>2363</v>
      </c>
      <c r="G1" t="s">
        <v>2364</v>
      </c>
      <c r="H1" t="s">
        <v>2365</v>
      </c>
      <c r="I1" t="s">
        <v>2366</v>
      </c>
    </row>
    <row r="2" spans="1:9" x14ac:dyDescent="0.3">
      <c r="A2" t="s">
        <v>266</v>
      </c>
      <c r="B2" t="s">
        <v>368</v>
      </c>
      <c r="C2" t="s">
        <v>2368</v>
      </c>
      <c r="D2" t="s">
        <v>2376</v>
      </c>
      <c r="E2" t="s">
        <v>2380</v>
      </c>
      <c r="F2" t="s">
        <v>2385</v>
      </c>
      <c r="G2" t="s">
        <v>610</v>
      </c>
      <c r="H2" t="s">
        <v>2394</v>
      </c>
    </row>
    <row r="3" spans="1:9" x14ac:dyDescent="0.3">
      <c r="A3" t="s">
        <v>273</v>
      </c>
      <c r="B3" t="s">
        <v>368</v>
      </c>
      <c r="C3" t="s">
        <v>2368</v>
      </c>
      <c r="D3" t="s">
        <v>2377</v>
      </c>
      <c r="E3" t="s">
        <v>2381</v>
      </c>
      <c r="F3" t="s">
        <v>2386</v>
      </c>
      <c r="G3" t="s">
        <v>610</v>
      </c>
      <c r="H3" t="s">
        <v>2395</v>
      </c>
    </row>
    <row r="4" spans="1:9" x14ac:dyDescent="0.3">
      <c r="A4" t="s">
        <v>277</v>
      </c>
      <c r="B4" t="s">
        <v>368</v>
      </c>
      <c r="C4" t="s">
        <v>2368</v>
      </c>
      <c r="D4" t="s">
        <v>2376</v>
      </c>
      <c r="E4" t="s">
        <v>2382</v>
      </c>
      <c r="F4" t="s">
        <v>2387</v>
      </c>
      <c r="G4" t="s">
        <v>610</v>
      </c>
      <c r="H4" t="s">
        <v>2396</v>
      </c>
    </row>
    <row r="5" spans="1:9" x14ac:dyDescent="0.3">
      <c r="A5" t="s">
        <v>276</v>
      </c>
      <c r="B5" t="s">
        <v>368</v>
      </c>
      <c r="C5" t="s">
        <v>2369</v>
      </c>
      <c r="D5" t="s">
        <v>2377</v>
      </c>
      <c r="E5" t="s">
        <v>1104</v>
      </c>
      <c r="F5" t="s">
        <v>2388</v>
      </c>
      <c r="G5" t="s">
        <v>610</v>
      </c>
      <c r="H5" t="s">
        <v>2397</v>
      </c>
    </row>
    <row r="6" spans="1:9" x14ac:dyDescent="0.3">
      <c r="A6" t="s">
        <v>265</v>
      </c>
      <c r="B6" t="s">
        <v>368</v>
      </c>
      <c r="C6" t="s">
        <v>2368</v>
      </c>
      <c r="D6" t="s">
        <v>2378</v>
      </c>
      <c r="E6" t="s">
        <v>2383</v>
      </c>
      <c r="F6" t="s">
        <v>2389</v>
      </c>
      <c r="G6" t="s">
        <v>610</v>
      </c>
      <c r="H6" t="s">
        <v>2398</v>
      </c>
    </row>
    <row r="7" spans="1:9" x14ac:dyDescent="0.3">
      <c r="A7" t="s">
        <v>264</v>
      </c>
      <c r="B7" t="s">
        <v>368</v>
      </c>
      <c r="C7" t="s">
        <v>2370</v>
      </c>
      <c r="D7" t="s">
        <v>2377</v>
      </c>
      <c r="E7" t="s">
        <v>2384</v>
      </c>
      <c r="F7" t="s">
        <v>2390</v>
      </c>
      <c r="G7" t="s">
        <v>2393</v>
      </c>
      <c r="H7" t="s">
        <v>2399</v>
      </c>
    </row>
    <row r="8" spans="1:9" x14ac:dyDescent="0.3">
      <c r="A8" t="s">
        <v>275</v>
      </c>
      <c r="B8" t="s">
        <v>373</v>
      </c>
      <c r="C8" t="s">
        <v>2369</v>
      </c>
      <c r="D8" t="s">
        <v>2376</v>
      </c>
      <c r="E8" t="s">
        <v>1104</v>
      </c>
      <c r="F8" t="s">
        <v>2389</v>
      </c>
      <c r="G8" t="s">
        <v>610</v>
      </c>
      <c r="H8" t="s">
        <v>2400</v>
      </c>
    </row>
    <row r="9" spans="1:9" x14ac:dyDescent="0.3">
      <c r="A9" t="s">
        <v>278</v>
      </c>
      <c r="B9" t="s">
        <v>373</v>
      </c>
      <c r="C9" t="s">
        <v>2371</v>
      </c>
      <c r="D9" t="s">
        <v>2376</v>
      </c>
      <c r="E9" t="s">
        <v>2380</v>
      </c>
      <c r="F9" t="s">
        <v>2386</v>
      </c>
      <c r="G9" t="s">
        <v>610</v>
      </c>
      <c r="H9" t="s">
        <v>2401</v>
      </c>
    </row>
    <row r="10" spans="1:9" x14ac:dyDescent="0.3">
      <c r="A10" t="s">
        <v>272</v>
      </c>
      <c r="B10" t="s">
        <v>373</v>
      </c>
      <c r="C10" t="s">
        <v>2372</v>
      </c>
      <c r="D10" t="s">
        <v>2376</v>
      </c>
      <c r="E10" t="s">
        <v>2382</v>
      </c>
      <c r="F10" t="s">
        <v>2386</v>
      </c>
      <c r="G10" t="s">
        <v>610</v>
      </c>
      <c r="H10" t="s">
        <v>2402</v>
      </c>
    </row>
    <row r="11" spans="1:9" x14ac:dyDescent="0.3">
      <c r="A11" t="s">
        <v>267</v>
      </c>
      <c r="B11" t="s">
        <v>362</v>
      </c>
      <c r="C11" t="s">
        <v>2373</v>
      </c>
      <c r="D11" t="s">
        <v>2376</v>
      </c>
      <c r="E11" t="s">
        <v>1104</v>
      </c>
      <c r="F11" t="s">
        <v>2391</v>
      </c>
      <c r="G11" t="s">
        <v>610</v>
      </c>
      <c r="H11" t="s">
        <v>2403</v>
      </c>
    </row>
    <row r="12" spans="1:9" x14ac:dyDescent="0.3">
      <c r="A12" t="s">
        <v>1115</v>
      </c>
      <c r="B12" t="s">
        <v>376</v>
      </c>
      <c r="C12" t="s">
        <v>2374</v>
      </c>
      <c r="D12" t="s">
        <v>2378</v>
      </c>
      <c r="E12" t="s">
        <v>1104</v>
      </c>
      <c r="F12" t="s">
        <v>2386</v>
      </c>
      <c r="G12" t="s">
        <v>610</v>
      </c>
      <c r="H12" t="s">
        <v>2404</v>
      </c>
    </row>
    <row r="13" spans="1:9" x14ac:dyDescent="0.3">
      <c r="A13" t="s">
        <v>269</v>
      </c>
      <c r="B13" t="s">
        <v>2367</v>
      </c>
      <c r="C13" t="s">
        <v>2375</v>
      </c>
      <c r="D13" t="s">
        <v>2379</v>
      </c>
      <c r="E13" t="s">
        <v>1104</v>
      </c>
      <c r="F13" t="s">
        <v>2392</v>
      </c>
      <c r="G13" t="s">
        <v>610</v>
      </c>
      <c r="H13" t="s">
        <v>2405</v>
      </c>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I5"/>
  <sheetViews>
    <sheetView workbookViewId="0">
      <selection activeCell="H27" sqref="H27"/>
    </sheetView>
  </sheetViews>
  <sheetFormatPr baseColWidth="10" defaultColWidth="8.88671875" defaultRowHeight="14.4" x14ac:dyDescent="0.3"/>
  <cols>
    <col min="1" max="1" width="11.44140625" customWidth="1"/>
    <col min="3" max="3" width="25.88671875" customWidth="1"/>
    <col min="4" max="5" width="18.6640625" customWidth="1"/>
    <col min="6" max="6" width="12.5546875" customWidth="1"/>
    <col min="7" max="7" width="23.44140625" customWidth="1"/>
    <col min="8" max="8" width="20.88671875" customWidth="1"/>
    <col min="9" max="9" width="20.33203125" customWidth="1"/>
  </cols>
  <sheetData>
    <row r="1" spans="1:9" x14ac:dyDescent="0.3">
      <c r="A1" t="s">
        <v>3</v>
      </c>
      <c r="B1" t="s">
        <v>4</v>
      </c>
      <c r="C1" t="s">
        <v>2360</v>
      </c>
      <c r="D1" t="s">
        <v>2361</v>
      </c>
      <c r="E1" t="s">
        <v>2362</v>
      </c>
      <c r="F1" t="s">
        <v>2363</v>
      </c>
      <c r="G1" t="s">
        <v>2364</v>
      </c>
      <c r="H1" t="s">
        <v>2365</v>
      </c>
      <c r="I1" t="s">
        <v>2366</v>
      </c>
    </row>
    <row r="2" spans="1:9" x14ac:dyDescent="0.3">
      <c r="A2" t="s">
        <v>262</v>
      </c>
      <c r="B2" t="s">
        <v>362</v>
      </c>
      <c r="C2" t="s">
        <v>2407</v>
      </c>
      <c r="D2" t="s">
        <v>2408</v>
      </c>
      <c r="E2" t="s">
        <v>2411</v>
      </c>
      <c r="F2" t="s">
        <v>2414</v>
      </c>
    </row>
    <row r="3" spans="1:9" x14ac:dyDescent="0.3">
      <c r="A3" t="s">
        <v>271</v>
      </c>
      <c r="B3" t="s">
        <v>2406</v>
      </c>
      <c r="C3" t="s">
        <v>2407</v>
      </c>
      <c r="D3" t="s">
        <v>2408</v>
      </c>
      <c r="E3" t="s">
        <v>1134</v>
      </c>
      <c r="F3" t="s">
        <v>2415</v>
      </c>
    </row>
    <row r="4" spans="1:9" x14ac:dyDescent="0.3">
      <c r="A4" t="s">
        <v>261</v>
      </c>
      <c r="B4" t="s">
        <v>373</v>
      </c>
      <c r="C4" t="s">
        <v>2407</v>
      </c>
      <c r="D4" t="s">
        <v>2409</v>
      </c>
      <c r="E4" t="s">
        <v>2412</v>
      </c>
      <c r="F4" t="s">
        <v>2416</v>
      </c>
    </row>
    <row r="5" spans="1:9" x14ac:dyDescent="0.3">
      <c r="A5" t="s">
        <v>274</v>
      </c>
      <c r="B5" t="s">
        <v>376</v>
      </c>
      <c r="C5" t="s">
        <v>2368</v>
      </c>
      <c r="D5" t="s">
        <v>2410</v>
      </c>
      <c r="E5" t="s">
        <v>2413</v>
      </c>
      <c r="F5" t="s">
        <v>2417</v>
      </c>
    </row>
  </sheetData>
  <pageMargins left="0.7" right="0.7" top="0.75" bottom="0.75" header="0.3" footer="0.3"/>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G2"/>
  <sheetViews>
    <sheetView workbookViewId="0">
      <selection activeCell="I29" sqref="I29"/>
    </sheetView>
  </sheetViews>
  <sheetFormatPr baseColWidth="10" defaultColWidth="8.88671875" defaultRowHeight="14.4" x14ac:dyDescent="0.3"/>
  <sheetData>
    <row r="1" spans="1:7" x14ac:dyDescent="0.3">
      <c r="A1" t="s">
        <v>3</v>
      </c>
      <c r="B1" t="s">
        <v>4</v>
      </c>
      <c r="C1" t="s">
        <v>2360</v>
      </c>
      <c r="D1" t="s">
        <v>2361</v>
      </c>
      <c r="E1" t="s">
        <v>2362</v>
      </c>
      <c r="F1" t="s">
        <v>2363</v>
      </c>
      <c r="G1" t="s">
        <v>2364</v>
      </c>
    </row>
    <row r="2" spans="1:7" x14ac:dyDescent="0.3">
      <c r="A2" t="s">
        <v>270</v>
      </c>
      <c r="B2" t="s">
        <v>2418</v>
      </c>
      <c r="C2" t="s">
        <v>2419</v>
      </c>
      <c r="D2" t="s">
        <v>2420</v>
      </c>
      <c r="E2" t="s">
        <v>2421</v>
      </c>
      <c r="F2" t="s">
        <v>2422</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EC25E6-BD23-42C8-A7E7-E1B4C62446FD}">
  <dimension ref="A1:AO389"/>
  <sheetViews>
    <sheetView topLeftCell="R1" workbookViewId="0">
      <selection activeCell="I32" sqref="I32"/>
    </sheetView>
  </sheetViews>
  <sheetFormatPr baseColWidth="10" defaultColWidth="8.88671875" defaultRowHeight="14.4" x14ac:dyDescent="0.3"/>
  <cols>
    <col min="2" max="2" width="10.44140625" style="4" bestFit="1" customWidth="1"/>
    <col min="3" max="3" width="11.88671875" style="4" customWidth="1"/>
    <col min="4" max="4" width="16.6640625" customWidth="1"/>
    <col min="6" max="6" width="10.5546875" style="4" bestFit="1" customWidth="1"/>
    <col min="10" max="10" width="10.44140625" customWidth="1"/>
    <col min="13" max="13" width="11.5546875" customWidth="1"/>
    <col min="16" max="16" width="16.88671875" customWidth="1"/>
    <col min="17" max="17" width="17.88671875" customWidth="1"/>
    <col min="18" max="18" width="22.6640625" customWidth="1"/>
    <col min="22" max="22" width="9.5546875" customWidth="1"/>
    <col min="23" max="23" width="10.44140625" customWidth="1"/>
    <col min="24" max="24" width="20.5546875" customWidth="1"/>
    <col min="27" max="27" width="11.33203125" customWidth="1"/>
    <col min="28" max="28" width="14.6640625" customWidth="1"/>
    <col min="29" max="29" width="18.109375" customWidth="1"/>
    <col min="30" max="30" width="11.33203125" customWidth="1"/>
    <col min="32" max="32" width="9.44140625" customWidth="1"/>
    <col min="33" max="33" width="15.109375" customWidth="1"/>
    <col min="34" max="34" width="11.44140625" customWidth="1"/>
    <col min="35" max="35" width="9.5546875" customWidth="1"/>
    <col min="36" max="36" width="9.6640625" customWidth="1"/>
    <col min="37" max="37" width="11.88671875" customWidth="1"/>
  </cols>
  <sheetData>
    <row r="1" spans="1:41" x14ac:dyDescent="0.3">
      <c r="A1" t="s">
        <v>2690</v>
      </c>
      <c r="B1" s="4" t="s">
        <v>2691</v>
      </c>
      <c r="C1" s="4" t="s">
        <v>2692</v>
      </c>
      <c r="D1" t="s">
        <v>2693</v>
      </c>
      <c r="E1" t="s">
        <v>6</v>
      </c>
      <c r="F1" s="4" t="s">
        <v>2694</v>
      </c>
      <c r="G1" t="s">
        <v>2695</v>
      </c>
      <c r="H1" t="s">
        <v>2696</v>
      </c>
      <c r="I1" t="s">
        <v>2697</v>
      </c>
      <c r="J1" t="s">
        <v>2698</v>
      </c>
      <c r="K1" t="s">
        <v>2699</v>
      </c>
      <c r="L1" t="s">
        <v>2700</v>
      </c>
      <c r="M1" t="s">
        <v>2701</v>
      </c>
      <c r="N1" t="s">
        <v>2702</v>
      </c>
      <c r="O1" t="s">
        <v>2703</v>
      </c>
      <c r="P1" t="s">
        <v>2704</v>
      </c>
      <c r="Q1" t="s">
        <v>2705</v>
      </c>
      <c r="R1" t="s">
        <v>2706</v>
      </c>
      <c r="S1" t="s">
        <v>6761</v>
      </c>
      <c r="T1" t="s">
        <v>2707</v>
      </c>
      <c r="U1" t="s">
        <v>2708</v>
      </c>
      <c r="V1" t="s">
        <v>2709</v>
      </c>
      <c r="W1" t="s">
        <v>2710</v>
      </c>
      <c r="X1" t="s">
        <v>2711</v>
      </c>
      <c r="Y1" t="s">
        <v>2712</v>
      </c>
      <c r="Z1" t="s">
        <v>2713</v>
      </c>
      <c r="AA1" t="s">
        <v>2714</v>
      </c>
      <c r="AB1" t="s">
        <v>2715</v>
      </c>
      <c r="AC1" t="s">
        <v>2716</v>
      </c>
      <c r="AD1" t="s">
        <v>2717</v>
      </c>
      <c r="AE1" t="s">
        <v>2718</v>
      </c>
      <c r="AF1" t="s">
        <v>2719</v>
      </c>
      <c r="AG1" t="s">
        <v>2720</v>
      </c>
      <c r="AH1" t="s">
        <v>2721</v>
      </c>
      <c r="AI1" t="s">
        <v>2722</v>
      </c>
      <c r="AJ1" t="s">
        <v>2723</v>
      </c>
      <c r="AK1" t="s">
        <v>2724</v>
      </c>
      <c r="AL1" t="s">
        <v>2725</v>
      </c>
      <c r="AM1" t="s">
        <v>6762</v>
      </c>
      <c r="AN1" t="s">
        <v>235</v>
      </c>
      <c r="AO1" t="s">
        <v>6735</v>
      </c>
    </row>
    <row r="2" spans="1:41" x14ac:dyDescent="0.3">
      <c r="A2" t="s">
        <v>2726</v>
      </c>
      <c r="B2" s="4">
        <v>44809</v>
      </c>
      <c r="C2" s="4">
        <v>44811</v>
      </c>
      <c r="D2" t="s">
        <v>1941</v>
      </c>
      <c r="E2" t="s">
        <v>2727</v>
      </c>
      <c r="F2" s="4">
        <v>45513</v>
      </c>
      <c r="G2" t="s">
        <v>2728</v>
      </c>
      <c r="H2" t="s">
        <v>6763</v>
      </c>
      <c r="I2" t="s">
        <v>1941</v>
      </c>
      <c r="J2">
        <v>2321</v>
      </c>
      <c r="K2" t="s">
        <v>2729</v>
      </c>
      <c r="L2">
        <v>103934</v>
      </c>
      <c r="M2" t="s">
        <v>2730</v>
      </c>
      <c r="N2">
        <v>1</v>
      </c>
      <c r="O2" t="s">
        <v>2731</v>
      </c>
      <c r="P2" s="7">
        <v>38</v>
      </c>
      <c r="Q2" s="7">
        <v>38</v>
      </c>
      <c r="R2" s="7">
        <v>4</v>
      </c>
      <c r="S2" t="s">
        <v>2732</v>
      </c>
      <c r="T2" t="s">
        <v>2733</v>
      </c>
      <c r="U2" t="s">
        <v>874</v>
      </c>
      <c r="V2" t="s">
        <v>6764</v>
      </c>
      <c r="W2" t="s">
        <v>2734</v>
      </c>
      <c r="X2" t="s">
        <v>2735</v>
      </c>
      <c r="Y2" t="s">
        <v>2736</v>
      </c>
      <c r="Z2" t="s">
        <v>2737</v>
      </c>
      <c r="AA2" t="s">
        <v>2738</v>
      </c>
      <c r="AB2" t="s">
        <v>2650</v>
      </c>
      <c r="AC2" t="s">
        <v>2650</v>
      </c>
      <c r="AD2" t="s">
        <v>2650</v>
      </c>
      <c r="AE2" t="s">
        <v>2739</v>
      </c>
      <c r="AF2" t="s">
        <v>2739</v>
      </c>
      <c r="AG2" t="s">
        <v>2650</v>
      </c>
      <c r="AH2" t="s">
        <v>2739</v>
      </c>
      <c r="AI2" t="s">
        <v>2650</v>
      </c>
      <c r="AJ2" t="s">
        <v>2650</v>
      </c>
      <c r="AK2" t="s">
        <v>2739</v>
      </c>
      <c r="AL2" t="s">
        <v>2650</v>
      </c>
      <c r="AM2" t="s">
        <v>6765</v>
      </c>
      <c r="AN2">
        <v>2022</v>
      </c>
      <c r="AO2" t="s">
        <v>735</v>
      </c>
    </row>
    <row r="3" spans="1:41" x14ac:dyDescent="0.3">
      <c r="A3" t="s">
        <v>2740</v>
      </c>
      <c r="B3" s="4">
        <v>44748</v>
      </c>
      <c r="C3" s="4">
        <v>45505</v>
      </c>
      <c r="D3" t="s">
        <v>2650</v>
      </c>
      <c r="E3" t="s">
        <v>2741</v>
      </c>
      <c r="F3" s="4">
        <v>45709</v>
      </c>
      <c r="G3" t="s">
        <v>2742</v>
      </c>
      <c r="H3" t="s">
        <v>6766</v>
      </c>
      <c r="I3" t="s">
        <v>2743</v>
      </c>
      <c r="J3">
        <v>1968</v>
      </c>
      <c r="K3" t="s">
        <v>2744</v>
      </c>
      <c r="L3">
        <v>103390</v>
      </c>
      <c r="M3" t="s">
        <v>2745</v>
      </c>
      <c r="N3">
        <v>1</v>
      </c>
      <c r="O3" t="s">
        <v>2731</v>
      </c>
      <c r="P3" s="7">
        <v>28</v>
      </c>
      <c r="Q3" s="7">
        <v>28</v>
      </c>
      <c r="R3" s="7">
        <v>4</v>
      </c>
      <c r="S3" t="s">
        <v>2746</v>
      </c>
      <c r="T3" t="s">
        <v>2733</v>
      </c>
      <c r="U3" t="s">
        <v>875</v>
      </c>
      <c r="V3" t="s">
        <v>6767</v>
      </c>
      <c r="W3" t="s">
        <v>2747</v>
      </c>
      <c r="X3" t="s">
        <v>2740</v>
      </c>
      <c r="Y3" t="s">
        <v>2748</v>
      </c>
      <c r="Z3" t="s">
        <v>2749</v>
      </c>
      <c r="AA3" t="s">
        <v>2750</v>
      </c>
      <c r="AB3" t="s">
        <v>2751</v>
      </c>
      <c r="AC3" t="s">
        <v>2743</v>
      </c>
      <c r="AD3" t="s">
        <v>2752</v>
      </c>
      <c r="AE3" t="s">
        <v>2753</v>
      </c>
      <c r="AF3" t="s">
        <v>2754</v>
      </c>
      <c r="AG3" t="s">
        <v>2650</v>
      </c>
      <c r="AH3" t="s">
        <v>2739</v>
      </c>
      <c r="AI3" t="s">
        <v>2650</v>
      </c>
      <c r="AJ3" t="s">
        <v>2650</v>
      </c>
      <c r="AK3" t="s">
        <v>2739</v>
      </c>
      <c r="AL3" t="s">
        <v>2650</v>
      </c>
      <c r="AM3" t="s">
        <v>6768</v>
      </c>
      <c r="AN3">
        <v>2022</v>
      </c>
      <c r="AO3" t="s">
        <v>736</v>
      </c>
    </row>
    <row r="4" spans="1:41" x14ac:dyDescent="0.3">
      <c r="A4" t="s">
        <v>2755</v>
      </c>
      <c r="B4" s="4">
        <v>44835</v>
      </c>
      <c r="C4" s="4">
        <v>45321</v>
      </c>
      <c r="D4" t="s">
        <v>2756</v>
      </c>
      <c r="E4" t="s">
        <v>2757</v>
      </c>
      <c r="F4" s="4">
        <v>45551</v>
      </c>
      <c r="G4" t="s">
        <v>2758</v>
      </c>
      <c r="H4" t="s">
        <v>2650</v>
      </c>
      <c r="I4" t="s">
        <v>2756</v>
      </c>
      <c r="J4">
        <v>78</v>
      </c>
      <c r="K4" t="s">
        <v>2759</v>
      </c>
      <c r="L4">
        <v>101016</v>
      </c>
      <c r="M4" t="s">
        <v>2760</v>
      </c>
      <c r="N4">
        <v>1</v>
      </c>
      <c r="O4" t="s">
        <v>2731</v>
      </c>
      <c r="P4" s="7">
        <v>37</v>
      </c>
      <c r="Q4" s="7">
        <v>37</v>
      </c>
      <c r="R4" s="7">
        <v>5</v>
      </c>
      <c r="S4" t="s">
        <v>2761</v>
      </c>
      <c r="T4" t="s">
        <v>2733</v>
      </c>
      <c r="U4" t="s">
        <v>876</v>
      </c>
      <c r="V4" t="s">
        <v>6769</v>
      </c>
      <c r="W4" t="s">
        <v>2650</v>
      </c>
      <c r="X4" t="s">
        <v>2755</v>
      </c>
      <c r="Y4" t="s">
        <v>2762</v>
      </c>
      <c r="Z4" t="s">
        <v>2763</v>
      </c>
      <c r="AA4" t="s">
        <v>2764</v>
      </c>
      <c r="AB4" t="s">
        <v>2765</v>
      </c>
      <c r="AC4" t="s">
        <v>2650</v>
      </c>
      <c r="AD4" t="s">
        <v>2752</v>
      </c>
      <c r="AE4" t="s">
        <v>2739</v>
      </c>
      <c r="AF4" t="s">
        <v>2766</v>
      </c>
      <c r="AG4" t="s">
        <v>2767</v>
      </c>
      <c r="AH4" t="s">
        <v>2768</v>
      </c>
      <c r="AI4" t="s">
        <v>2650</v>
      </c>
      <c r="AJ4" t="s">
        <v>2650</v>
      </c>
      <c r="AK4" t="s">
        <v>2739</v>
      </c>
      <c r="AL4" t="s">
        <v>2650</v>
      </c>
      <c r="AM4" t="s">
        <v>6765</v>
      </c>
      <c r="AN4">
        <v>2023</v>
      </c>
      <c r="AO4" t="s">
        <v>737</v>
      </c>
    </row>
    <row r="5" spans="1:41" x14ac:dyDescent="0.3">
      <c r="A5" t="s">
        <v>2769</v>
      </c>
      <c r="B5" s="4">
        <v>43048</v>
      </c>
      <c r="C5" s="4">
        <v>44966</v>
      </c>
      <c r="D5" t="s">
        <v>2770</v>
      </c>
      <c r="E5" t="s">
        <v>2771</v>
      </c>
      <c r="F5" s="4">
        <v>45802</v>
      </c>
      <c r="G5" t="s">
        <v>2772</v>
      </c>
      <c r="H5" t="s">
        <v>6078</v>
      </c>
      <c r="I5" t="s">
        <v>2773</v>
      </c>
      <c r="J5">
        <v>311</v>
      </c>
      <c r="K5" t="s">
        <v>2774</v>
      </c>
      <c r="L5">
        <v>101155</v>
      </c>
      <c r="M5" t="s">
        <v>2775</v>
      </c>
      <c r="N5">
        <v>1</v>
      </c>
      <c r="O5" t="s">
        <v>2731</v>
      </c>
      <c r="P5" s="7">
        <v>38</v>
      </c>
      <c r="Q5" s="7">
        <v>38</v>
      </c>
      <c r="R5" s="7">
        <v>61</v>
      </c>
      <c r="S5" t="s">
        <v>2776</v>
      </c>
      <c r="T5" t="s">
        <v>2733</v>
      </c>
      <c r="U5" t="s">
        <v>877</v>
      </c>
      <c r="V5" t="s">
        <v>6770</v>
      </c>
      <c r="W5" t="s">
        <v>2650</v>
      </c>
      <c r="X5" t="s">
        <v>2777</v>
      </c>
      <c r="Y5" t="s">
        <v>2778</v>
      </c>
      <c r="Z5" t="s">
        <v>2779</v>
      </c>
      <c r="AA5" t="s">
        <v>2780</v>
      </c>
      <c r="AB5" t="s">
        <v>2650</v>
      </c>
      <c r="AC5" t="s">
        <v>2773</v>
      </c>
      <c r="AD5" t="s">
        <v>2752</v>
      </c>
      <c r="AE5" t="s">
        <v>2781</v>
      </c>
      <c r="AF5" t="s">
        <v>2782</v>
      </c>
      <c r="AG5" t="s">
        <v>2650</v>
      </c>
      <c r="AH5" t="s">
        <v>2739</v>
      </c>
      <c r="AI5" t="s">
        <v>2783</v>
      </c>
      <c r="AJ5" t="s">
        <v>2650</v>
      </c>
      <c r="AK5" t="s">
        <v>2739</v>
      </c>
      <c r="AL5" t="s">
        <v>2650</v>
      </c>
      <c r="AM5" t="s">
        <v>6771</v>
      </c>
      <c r="AN5">
        <v>2017</v>
      </c>
      <c r="AO5" t="s">
        <v>6772</v>
      </c>
    </row>
    <row r="6" spans="1:41" x14ac:dyDescent="0.3">
      <c r="A6" t="s">
        <v>2769</v>
      </c>
      <c r="B6" s="4">
        <v>43021</v>
      </c>
      <c r="C6" s="4">
        <v>45165</v>
      </c>
      <c r="D6" t="s">
        <v>2770</v>
      </c>
      <c r="E6" t="s">
        <v>2784</v>
      </c>
      <c r="F6" s="4">
        <v>45769</v>
      </c>
      <c r="G6" t="s">
        <v>2772</v>
      </c>
      <c r="H6" t="s">
        <v>6078</v>
      </c>
      <c r="I6" t="s">
        <v>2785</v>
      </c>
      <c r="J6">
        <v>311</v>
      </c>
      <c r="K6" t="s">
        <v>2786</v>
      </c>
      <c r="L6">
        <v>101155</v>
      </c>
      <c r="M6" t="s">
        <v>2775</v>
      </c>
      <c r="N6">
        <v>1</v>
      </c>
      <c r="O6" t="s">
        <v>2731</v>
      </c>
      <c r="P6" s="7">
        <v>43</v>
      </c>
      <c r="Q6" s="7">
        <v>43</v>
      </c>
      <c r="R6" s="7">
        <v>57</v>
      </c>
      <c r="S6" t="s">
        <v>2787</v>
      </c>
      <c r="T6" t="s">
        <v>2733</v>
      </c>
      <c r="U6" t="s">
        <v>878</v>
      </c>
      <c r="V6" t="s">
        <v>6770</v>
      </c>
      <c r="W6" t="s">
        <v>2650</v>
      </c>
      <c r="X6" t="s">
        <v>2777</v>
      </c>
      <c r="Y6" t="s">
        <v>2788</v>
      </c>
      <c r="Z6" t="s">
        <v>2789</v>
      </c>
      <c r="AA6" t="s">
        <v>2790</v>
      </c>
      <c r="AB6" t="s">
        <v>2650</v>
      </c>
      <c r="AC6" t="s">
        <v>2785</v>
      </c>
      <c r="AD6" t="s">
        <v>2752</v>
      </c>
      <c r="AE6" t="s">
        <v>2791</v>
      </c>
      <c r="AF6" t="s">
        <v>2792</v>
      </c>
      <c r="AG6" t="s">
        <v>2650</v>
      </c>
      <c r="AH6" t="s">
        <v>2739</v>
      </c>
      <c r="AI6" t="s">
        <v>2783</v>
      </c>
      <c r="AJ6" t="s">
        <v>2650</v>
      </c>
      <c r="AK6" t="s">
        <v>2739</v>
      </c>
      <c r="AL6" t="s">
        <v>2650</v>
      </c>
      <c r="AM6" t="s">
        <v>6773</v>
      </c>
      <c r="AN6">
        <v>2017</v>
      </c>
      <c r="AO6" t="s">
        <v>6774</v>
      </c>
    </row>
    <row r="7" spans="1:41" x14ac:dyDescent="0.3">
      <c r="A7" t="s">
        <v>2769</v>
      </c>
      <c r="B7" s="4">
        <v>43035</v>
      </c>
      <c r="C7" s="4">
        <v>44966</v>
      </c>
      <c r="D7" t="s">
        <v>2793</v>
      </c>
      <c r="E7" t="s">
        <v>2794</v>
      </c>
      <c r="F7" s="4">
        <v>45804</v>
      </c>
      <c r="G7" t="s">
        <v>2772</v>
      </c>
      <c r="H7" t="s">
        <v>6775</v>
      </c>
      <c r="I7" t="s">
        <v>2795</v>
      </c>
      <c r="J7">
        <v>311</v>
      </c>
      <c r="K7" t="s">
        <v>2796</v>
      </c>
      <c r="L7">
        <v>101155</v>
      </c>
      <c r="M7" t="s">
        <v>2775</v>
      </c>
      <c r="N7">
        <v>1</v>
      </c>
      <c r="O7" t="s">
        <v>2731</v>
      </c>
      <c r="P7" s="7">
        <v>29</v>
      </c>
      <c r="Q7" s="7">
        <v>29</v>
      </c>
      <c r="R7" s="7">
        <v>70</v>
      </c>
      <c r="S7" t="s">
        <v>2797</v>
      </c>
      <c r="T7" t="s">
        <v>2733</v>
      </c>
      <c r="U7" t="s">
        <v>879</v>
      </c>
      <c r="V7" t="s">
        <v>6770</v>
      </c>
      <c r="W7" t="s">
        <v>2650</v>
      </c>
      <c r="X7" t="s">
        <v>2777</v>
      </c>
      <c r="Y7" t="s">
        <v>2798</v>
      </c>
      <c r="Z7" t="s">
        <v>2799</v>
      </c>
      <c r="AA7" t="s">
        <v>2800</v>
      </c>
      <c r="AB7" t="s">
        <v>2650</v>
      </c>
      <c r="AC7" t="s">
        <v>2795</v>
      </c>
      <c r="AD7" t="s">
        <v>2752</v>
      </c>
      <c r="AE7" t="s">
        <v>2801</v>
      </c>
      <c r="AF7" t="s">
        <v>2802</v>
      </c>
      <c r="AG7" t="s">
        <v>2650</v>
      </c>
      <c r="AH7" t="s">
        <v>2739</v>
      </c>
      <c r="AI7" t="s">
        <v>2783</v>
      </c>
      <c r="AJ7" t="s">
        <v>2650</v>
      </c>
      <c r="AK7" t="s">
        <v>2739</v>
      </c>
      <c r="AL7" t="s">
        <v>2650</v>
      </c>
      <c r="AM7" t="s">
        <v>6776</v>
      </c>
      <c r="AN7">
        <v>2017</v>
      </c>
      <c r="AO7" t="s">
        <v>6777</v>
      </c>
    </row>
    <row r="8" spans="1:41" x14ac:dyDescent="0.3">
      <c r="A8" t="s">
        <v>2769</v>
      </c>
      <c r="B8" s="4">
        <v>43024</v>
      </c>
      <c r="C8" s="4">
        <v>44966</v>
      </c>
      <c r="D8" t="s">
        <v>2770</v>
      </c>
      <c r="E8" t="s">
        <v>2803</v>
      </c>
      <c r="F8" s="4">
        <v>45796</v>
      </c>
      <c r="G8" t="s">
        <v>2772</v>
      </c>
      <c r="H8" t="s">
        <v>6078</v>
      </c>
      <c r="I8" t="s">
        <v>2804</v>
      </c>
      <c r="J8">
        <v>311</v>
      </c>
      <c r="K8" t="s">
        <v>2805</v>
      </c>
      <c r="L8">
        <v>101155</v>
      </c>
      <c r="M8" t="s">
        <v>2775</v>
      </c>
      <c r="N8">
        <v>1</v>
      </c>
      <c r="O8" t="s">
        <v>2731</v>
      </c>
      <c r="P8" s="7">
        <v>62</v>
      </c>
      <c r="Q8" s="7">
        <v>62</v>
      </c>
      <c r="R8" s="7">
        <v>23</v>
      </c>
      <c r="S8" t="s">
        <v>2806</v>
      </c>
      <c r="T8" t="s">
        <v>2733</v>
      </c>
      <c r="U8" t="s">
        <v>880</v>
      </c>
      <c r="V8" t="s">
        <v>6770</v>
      </c>
      <c r="W8" t="s">
        <v>2650</v>
      </c>
      <c r="X8" t="s">
        <v>2777</v>
      </c>
      <c r="Y8" t="s">
        <v>2807</v>
      </c>
      <c r="Z8" t="s">
        <v>2808</v>
      </c>
      <c r="AA8" t="s">
        <v>2809</v>
      </c>
      <c r="AB8" t="s">
        <v>2650</v>
      </c>
      <c r="AC8" t="s">
        <v>2804</v>
      </c>
      <c r="AD8" t="s">
        <v>2752</v>
      </c>
      <c r="AE8" t="s">
        <v>2739</v>
      </c>
      <c r="AF8" t="s">
        <v>2810</v>
      </c>
      <c r="AG8" t="s">
        <v>2650</v>
      </c>
      <c r="AH8" t="s">
        <v>2739</v>
      </c>
      <c r="AI8" t="s">
        <v>2783</v>
      </c>
      <c r="AJ8" t="s">
        <v>2650</v>
      </c>
      <c r="AK8" t="s">
        <v>2739</v>
      </c>
      <c r="AL8" t="s">
        <v>2650</v>
      </c>
      <c r="AM8" t="s">
        <v>6778</v>
      </c>
      <c r="AN8">
        <v>2017</v>
      </c>
      <c r="AO8" t="s">
        <v>6779</v>
      </c>
    </row>
    <row r="9" spans="1:41" x14ac:dyDescent="0.3">
      <c r="A9" t="s">
        <v>2769</v>
      </c>
      <c r="B9" s="4">
        <v>43048</v>
      </c>
      <c r="C9" s="4">
        <v>44966</v>
      </c>
      <c r="D9" t="s">
        <v>2770</v>
      </c>
      <c r="E9" t="s">
        <v>2811</v>
      </c>
      <c r="F9" s="4">
        <v>45709</v>
      </c>
      <c r="G9" t="s">
        <v>2772</v>
      </c>
      <c r="H9" t="s">
        <v>6078</v>
      </c>
      <c r="I9" t="s">
        <v>2812</v>
      </c>
      <c r="J9">
        <v>311</v>
      </c>
      <c r="K9" t="s">
        <v>2813</v>
      </c>
      <c r="L9">
        <v>101155</v>
      </c>
      <c r="M9" t="s">
        <v>2775</v>
      </c>
      <c r="N9">
        <v>1</v>
      </c>
      <c r="O9" t="s">
        <v>2731</v>
      </c>
      <c r="P9" s="7">
        <v>31</v>
      </c>
      <c r="Q9" s="7">
        <v>31</v>
      </c>
      <c r="R9" s="7">
        <v>23</v>
      </c>
      <c r="S9" t="s">
        <v>2814</v>
      </c>
      <c r="T9" t="s">
        <v>2733</v>
      </c>
      <c r="U9" t="s">
        <v>881</v>
      </c>
      <c r="V9" t="s">
        <v>6770</v>
      </c>
      <c r="W9" t="s">
        <v>2650</v>
      </c>
      <c r="X9" t="s">
        <v>2777</v>
      </c>
      <c r="Y9" t="s">
        <v>2815</v>
      </c>
      <c r="Z9" t="s">
        <v>2816</v>
      </c>
      <c r="AA9" t="s">
        <v>2817</v>
      </c>
      <c r="AB9" t="s">
        <v>2650</v>
      </c>
      <c r="AC9" t="s">
        <v>2812</v>
      </c>
      <c r="AD9" t="s">
        <v>2752</v>
      </c>
      <c r="AE9" t="s">
        <v>2818</v>
      </c>
      <c r="AF9" t="s">
        <v>2819</v>
      </c>
      <c r="AG9" t="s">
        <v>2650</v>
      </c>
      <c r="AH9" t="s">
        <v>2739</v>
      </c>
      <c r="AI9" t="s">
        <v>2783</v>
      </c>
      <c r="AJ9" t="s">
        <v>2650</v>
      </c>
      <c r="AK9" t="s">
        <v>2739</v>
      </c>
      <c r="AL9" t="s">
        <v>2650</v>
      </c>
      <c r="AM9" t="s">
        <v>6780</v>
      </c>
      <c r="AN9">
        <v>2017</v>
      </c>
      <c r="AO9" t="s">
        <v>6781</v>
      </c>
    </row>
    <row r="10" spans="1:41" x14ac:dyDescent="0.3">
      <c r="A10" t="s">
        <v>2769</v>
      </c>
      <c r="B10" s="4">
        <v>43049</v>
      </c>
      <c r="C10" s="4">
        <v>44966</v>
      </c>
      <c r="D10" t="s">
        <v>2770</v>
      </c>
      <c r="E10" t="s">
        <v>2820</v>
      </c>
      <c r="F10" s="4">
        <v>45709</v>
      </c>
      <c r="G10" t="s">
        <v>2772</v>
      </c>
      <c r="H10" t="s">
        <v>6078</v>
      </c>
      <c r="I10" t="s">
        <v>2773</v>
      </c>
      <c r="J10">
        <v>311</v>
      </c>
      <c r="K10" t="s">
        <v>2821</v>
      </c>
      <c r="L10">
        <v>101155</v>
      </c>
      <c r="M10" t="s">
        <v>2775</v>
      </c>
      <c r="N10">
        <v>1</v>
      </c>
      <c r="O10" t="s">
        <v>2731</v>
      </c>
      <c r="P10" s="7">
        <v>14</v>
      </c>
      <c r="Q10" s="7">
        <v>14</v>
      </c>
      <c r="R10" s="7">
        <v>7</v>
      </c>
      <c r="S10" t="s">
        <v>2822</v>
      </c>
      <c r="T10" t="s">
        <v>2733</v>
      </c>
      <c r="U10" t="s">
        <v>882</v>
      </c>
      <c r="V10" t="s">
        <v>6770</v>
      </c>
      <c r="W10" t="s">
        <v>2650</v>
      </c>
      <c r="X10" t="s">
        <v>2777</v>
      </c>
      <c r="Y10" t="s">
        <v>2823</v>
      </c>
      <c r="Z10" t="s">
        <v>2824</v>
      </c>
      <c r="AA10" t="s">
        <v>2825</v>
      </c>
      <c r="AB10" t="s">
        <v>2650</v>
      </c>
      <c r="AC10" t="s">
        <v>2773</v>
      </c>
      <c r="AD10" t="s">
        <v>2752</v>
      </c>
      <c r="AE10" t="s">
        <v>2826</v>
      </c>
      <c r="AF10" t="s">
        <v>2782</v>
      </c>
      <c r="AG10" t="s">
        <v>2650</v>
      </c>
      <c r="AH10" t="s">
        <v>2739</v>
      </c>
      <c r="AI10" t="s">
        <v>2783</v>
      </c>
      <c r="AJ10" t="s">
        <v>2650</v>
      </c>
      <c r="AK10" t="s">
        <v>2739</v>
      </c>
      <c r="AL10" t="s">
        <v>2650</v>
      </c>
      <c r="AM10" t="s">
        <v>6782</v>
      </c>
      <c r="AN10">
        <v>2017</v>
      </c>
      <c r="AO10" t="s">
        <v>6783</v>
      </c>
    </row>
    <row r="11" spans="1:41" x14ac:dyDescent="0.3">
      <c r="A11" t="s">
        <v>2769</v>
      </c>
      <c r="B11" s="4">
        <v>43048</v>
      </c>
      <c r="C11" s="4">
        <v>44966</v>
      </c>
      <c r="D11" t="s">
        <v>2770</v>
      </c>
      <c r="E11" t="s">
        <v>2827</v>
      </c>
      <c r="F11" s="4">
        <v>45709</v>
      </c>
      <c r="G11" t="s">
        <v>2772</v>
      </c>
      <c r="H11" t="s">
        <v>6078</v>
      </c>
      <c r="I11" t="s">
        <v>2812</v>
      </c>
      <c r="J11">
        <v>311</v>
      </c>
      <c r="K11" t="s">
        <v>2828</v>
      </c>
      <c r="L11">
        <v>101155</v>
      </c>
      <c r="M11" t="s">
        <v>2775</v>
      </c>
      <c r="N11">
        <v>1</v>
      </c>
      <c r="O11" t="s">
        <v>2731</v>
      </c>
      <c r="P11" s="7">
        <v>59</v>
      </c>
      <c r="Q11" s="7">
        <v>59</v>
      </c>
      <c r="R11" s="7">
        <v>35</v>
      </c>
      <c r="S11" t="s">
        <v>2829</v>
      </c>
      <c r="T11" t="s">
        <v>2733</v>
      </c>
      <c r="U11" t="s">
        <v>883</v>
      </c>
      <c r="V11" t="s">
        <v>6770</v>
      </c>
      <c r="W11" t="s">
        <v>2650</v>
      </c>
      <c r="X11" t="s">
        <v>2777</v>
      </c>
      <c r="Y11" t="s">
        <v>2830</v>
      </c>
      <c r="Z11" t="s">
        <v>2831</v>
      </c>
      <c r="AA11" t="s">
        <v>2832</v>
      </c>
      <c r="AB11" t="s">
        <v>2650</v>
      </c>
      <c r="AC11" t="s">
        <v>2812</v>
      </c>
      <c r="AD11" t="s">
        <v>2752</v>
      </c>
      <c r="AE11" t="s">
        <v>2833</v>
      </c>
      <c r="AF11" t="s">
        <v>2819</v>
      </c>
      <c r="AG11" t="s">
        <v>2650</v>
      </c>
      <c r="AH11" t="s">
        <v>2739</v>
      </c>
      <c r="AI11" t="s">
        <v>2783</v>
      </c>
      <c r="AJ11" t="s">
        <v>2650</v>
      </c>
      <c r="AK11" t="s">
        <v>2739</v>
      </c>
      <c r="AL11" t="s">
        <v>2650</v>
      </c>
      <c r="AM11" t="s">
        <v>6784</v>
      </c>
      <c r="AN11">
        <v>2017</v>
      </c>
      <c r="AO11" t="s">
        <v>6785</v>
      </c>
    </row>
    <row r="12" spans="1:41" x14ac:dyDescent="0.3">
      <c r="A12" t="s">
        <v>2769</v>
      </c>
      <c r="B12" s="4">
        <v>43048</v>
      </c>
      <c r="C12" s="4">
        <v>44966</v>
      </c>
      <c r="D12" t="s">
        <v>2770</v>
      </c>
      <c r="E12" t="s">
        <v>2834</v>
      </c>
      <c r="F12" s="4">
        <v>45709</v>
      </c>
      <c r="G12" t="s">
        <v>2772</v>
      </c>
      <c r="H12" t="s">
        <v>6078</v>
      </c>
      <c r="I12" t="s">
        <v>2812</v>
      </c>
      <c r="J12">
        <v>311</v>
      </c>
      <c r="K12" t="s">
        <v>2835</v>
      </c>
      <c r="L12">
        <v>101155</v>
      </c>
      <c r="M12" t="s">
        <v>2775</v>
      </c>
      <c r="N12">
        <v>1</v>
      </c>
      <c r="O12" t="s">
        <v>2731</v>
      </c>
      <c r="P12" s="7">
        <v>38</v>
      </c>
      <c r="Q12" s="7">
        <v>38</v>
      </c>
      <c r="R12" s="7">
        <v>19</v>
      </c>
      <c r="S12" t="s">
        <v>2836</v>
      </c>
      <c r="T12" t="s">
        <v>2733</v>
      </c>
      <c r="U12" t="s">
        <v>884</v>
      </c>
      <c r="V12" t="s">
        <v>6770</v>
      </c>
      <c r="W12" t="s">
        <v>2650</v>
      </c>
      <c r="X12" t="s">
        <v>2777</v>
      </c>
      <c r="Y12" t="s">
        <v>2837</v>
      </c>
      <c r="Z12" t="s">
        <v>2838</v>
      </c>
      <c r="AA12" t="s">
        <v>2839</v>
      </c>
      <c r="AB12" t="s">
        <v>2650</v>
      </c>
      <c r="AC12" t="s">
        <v>2812</v>
      </c>
      <c r="AD12" t="s">
        <v>2752</v>
      </c>
      <c r="AE12" t="s">
        <v>2739</v>
      </c>
      <c r="AF12" t="s">
        <v>2819</v>
      </c>
      <c r="AG12" t="s">
        <v>2650</v>
      </c>
      <c r="AH12" t="s">
        <v>2739</v>
      </c>
      <c r="AI12" t="s">
        <v>2783</v>
      </c>
      <c r="AJ12" t="s">
        <v>2650</v>
      </c>
      <c r="AK12" t="s">
        <v>2739</v>
      </c>
      <c r="AL12" t="s">
        <v>2650</v>
      </c>
      <c r="AM12" t="s">
        <v>6786</v>
      </c>
      <c r="AN12">
        <v>2017</v>
      </c>
      <c r="AO12" t="s">
        <v>6787</v>
      </c>
    </row>
    <row r="13" spans="1:41" x14ac:dyDescent="0.3">
      <c r="A13" t="s">
        <v>2769</v>
      </c>
      <c r="B13" s="4">
        <v>43053</v>
      </c>
      <c r="C13" s="4">
        <v>44966</v>
      </c>
      <c r="D13" t="s">
        <v>2793</v>
      </c>
      <c r="E13" t="s">
        <v>2840</v>
      </c>
      <c r="F13" s="4">
        <v>45763</v>
      </c>
      <c r="G13" t="s">
        <v>2772</v>
      </c>
      <c r="H13" t="s">
        <v>6775</v>
      </c>
      <c r="I13" t="s">
        <v>2841</v>
      </c>
      <c r="J13">
        <v>311</v>
      </c>
      <c r="K13" t="s">
        <v>2842</v>
      </c>
      <c r="L13">
        <v>101155</v>
      </c>
      <c r="M13" t="s">
        <v>2775</v>
      </c>
      <c r="N13">
        <v>1</v>
      </c>
      <c r="O13" t="s">
        <v>2731</v>
      </c>
      <c r="P13" s="7">
        <v>44</v>
      </c>
      <c r="Q13" s="7">
        <v>44</v>
      </c>
      <c r="R13" s="7">
        <v>64</v>
      </c>
      <c r="S13" t="s">
        <v>2843</v>
      </c>
      <c r="T13" t="s">
        <v>2733</v>
      </c>
      <c r="U13" t="s">
        <v>885</v>
      </c>
      <c r="V13" t="s">
        <v>6770</v>
      </c>
      <c r="W13" t="s">
        <v>2650</v>
      </c>
      <c r="X13" t="s">
        <v>2777</v>
      </c>
      <c r="Y13" t="s">
        <v>2844</v>
      </c>
      <c r="Z13" t="s">
        <v>2845</v>
      </c>
      <c r="AA13" t="s">
        <v>2846</v>
      </c>
      <c r="AB13" t="s">
        <v>2650</v>
      </c>
      <c r="AC13" t="s">
        <v>2841</v>
      </c>
      <c r="AD13" t="s">
        <v>2752</v>
      </c>
      <c r="AE13" t="s">
        <v>2739</v>
      </c>
      <c r="AF13" t="s">
        <v>2847</v>
      </c>
      <c r="AG13" t="s">
        <v>2650</v>
      </c>
      <c r="AH13" t="s">
        <v>2739</v>
      </c>
      <c r="AI13" t="s">
        <v>2783</v>
      </c>
      <c r="AJ13" t="s">
        <v>2650</v>
      </c>
      <c r="AK13" t="s">
        <v>2739</v>
      </c>
      <c r="AL13" t="s">
        <v>2650</v>
      </c>
      <c r="AM13" t="s">
        <v>6788</v>
      </c>
      <c r="AN13">
        <v>2017</v>
      </c>
      <c r="AO13" t="s">
        <v>6789</v>
      </c>
    </row>
    <row r="14" spans="1:41" x14ac:dyDescent="0.3">
      <c r="A14" t="s">
        <v>2848</v>
      </c>
      <c r="B14" s="4">
        <v>43509</v>
      </c>
      <c r="C14" s="4">
        <v>45626</v>
      </c>
      <c r="D14" t="s">
        <v>2849</v>
      </c>
      <c r="E14" t="s">
        <v>2850</v>
      </c>
      <c r="F14" s="4">
        <v>45771</v>
      </c>
      <c r="G14" t="s">
        <v>2851</v>
      </c>
      <c r="H14" t="s">
        <v>6790</v>
      </c>
      <c r="I14" t="s">
        <v>2849</v>
      </c>
      <c r="J14">
        <v>1822</v>
      </c>
      <c r="K14" t="s">
        <v>2852</v>
      </c>
      <c r="L14">
        <v>103201</v>
      </c>
      <c r="M14" t="s">
        <v>2853</v>
      </c>
      <c r="N14">
        <v>1</v>
      </c>
      <c r="O14" t="s">
        <v>2731</v>
      </c>
      <c r="P14" s="7">
        <v>50</v>
      </c>
      <c r="Q14" s="7">
        <v>50</v>
      </c>
      <c r="R14" s="7">
        <v>131</v>
      </c>
      <c r="S14" t="s">
        <v>2854</v>
      </c>
      <c r="T14" t="s">
        <v>2733</v>
      </c>
      <c r="U14" t="s">
        <v>2855</v>
      </c>
      <c r="V14" t="s">
        <v>6791</v>
      </c>
      <c r="W14" t="s">
        <v>2650</v>
      </c>
      <c r="X14" t="s">
        <v>2856</v>
      </c>
      <c r="Y14" t="s">
        <v>2857</v>
      </c>
      <c r="Z14" t="s">
        <v>2858</v>
      </c>
      <c r="AA14" t="s">
        <v>2859</v>
      </c>
      <c r="AB14" t="s">
        <v>2650</v>
      </c>
      <c r="AC14" t="s">
        <v>2650</v>
      </c>
      <c r="AD14" t="s">
        <v>2650</v>
      </c>
      <c r="AE14" t="s">
        <v>2739</v>
      </c>
      <c r="AF14" t="s">
        <v>2739</v>
      </c>
      <c r="AG14" t="s">
        <v>2650</v>
      </c>
      <c r="AH14" t="s">
        <v>2739</v>
      </c>
      <c r="AI14" t="s">
        <v>2650</v>
      </c>
      <c r="AJ14" t="s">
        <v>2650</v>
      </c>
      <c r="AK14" t="s">
        <v>2739</v>
      </c>
      <c r="AL14" t="s">
        <v>2650</v>
      </c>
      <c r="AM14" t="s">
        <v>6792</v>
      </c>
      <c r="AN14">
        <v>2019</v>
      </c>
      <c r="AO14" t="s">
        <v>739</v>
      </c>
    </row>
    <row r="15" spans="1:41" x14ac:dyDescent="0.3">
      <c r="A15" t="s">
        <v>2860</v>
      </c>
      <c r="B15" s="4">
        <v>43839</v>
      </c>
      <c r="C15" s="4">
        <v>45502</v>
      </c>
      <c r="D15" t="s">
        <v>2650</v>
      </c>
      <c r="E15" t="s">
        <v>2861</v>
      </c>
      <c r="F15" s="4">
        <v>45803</v>
      </c>
      <c r="G15" t="s">
        <v>2862</v>
      </c>
      <c r="H15" t="s">
        <v>2650</v>
      </c>
      <c r="I15" t="s">
        <v>2863</v>
      </c>
      <c r="J15">
        <v>1965</v>
      </c>
      <c r="K15" t="s">
        <v>2650</v>
      </c>
      <c r="L15">
        <v>103389</v>
      </c>
      <c r="M15" t="s">
        <v>2864</v>
      </c>
      <c r="N15">
        <v>1</v>
      </c>
      <c r="O15" t="s">
        <v>2731</v>
      </c>
      <c r="P15" s="7">
        <v>55</v>
      </c>
      <c r="Q15" s="7">
        <v>55</v>
      </c>
      <c r="R15" s="7">
        <v>66</v>
      </c>
      <c r="S15" t="s">
        <v>2865</v>
      </c>
      <c r="T15" t="s">
        <v>2733</v>
      </c>
      <c r="U15" t="s">
        <v>886</v>
      </c>
      <c r="V15" t="s">
        <v>6793</v>
      </c>
      <c r="W15" t="s">
        <v>2650</v>
      </c>
      <c r="X15" t="s">
        <v>2866</v>
      </c>
      <c r="Y15" t="s">
        <v>2867</v>
      </c>
      <c r="Z15" t="s">
        <v>2868</v>
      </c>
      <c r="AA15" t="s">
        <v>2869</v>
      </c>
      <c r="AB15" t="s">
        <v>2861</v>
      </c>
      <c r="AC15" t="s">
        <v>2863</v>
      </c>
      <c r="AD15" t="s">
        <v>2650</v>
      </c>
      <c r="AE15" t="s">
        <v>2870</v>
      </c>
      <c r="AF15" t="s">
        <v>2871</v>
      </c>
      <c r="AG15" t="s">
        <v>2872</v>
      </c>
      <c r="AH15" t="s">
        <v>2739</v>
      </c>
      <c r="AI15" t="s">
        <v>2650</v>
      </c>
      <c r="AJ15" t="s">
        <v>2650</v>
      </c>
      <c r="AK15" t="s">
        <v>2739</v>
      </c>
      <c r="AL15" t="s">
        <v>2650</v>
      </c>
      <c r="AM15" t="s">
        <v>6794</v>
      </c>
      <c r="AN15">
        <v>2020</v>
      </c>
      <c r="AO15" t="s">
        <v>740</v>
      </c>
    </row>
    <row r="16" spans="1:41" x14ac:dyDescent="0.3">
      <c r="A16" t="s">
        <v>2769</v>
      </c>
      <c r="B16" s="4">
        <v>44091</v>
      </c>
      <c r="C16" s="4">
        <v>44966</v>
      </c>
      <c r="D16" t="s">
        <v>2873</v>
      </c>
      <c r="E16" t="s">
        <v>2874</v>
      </c>
      <c r="F16" s="4">
        <v>45791</v>
      </c>
      <c r="G16" t="s">
        <v>2875</v>
      </c>
      <c r="H16" t="s">
        <v>6795</v>
      </c>
      <c r="I16" t="s">
        <v>2876</v>
      </c>
      <c r="J16">
        <v>311</v>
      </c>
      <c r="K16" t="s">
        <v>2877</v>
      </c>
      <c r="L16">
        <v>101155</v>
      </c>
      <c r="M16" t="s">
        <v>2775</v>
      </c>
      <c r="N16">
        <v>1</v>
      </c>
      <c r="O16" t="s">
        <v>2731</v>
      </c>
      <c r="P16" s="7">
        <v>44</v>
      </c>
      <c r="Q16" s="7">
        <v>44</v>
      </c>
      <c r="R16" s="7">
        <v>13</v>
      </c>
      <c r="S16" t="s">
        <v>2878</v>
      </c>
      <c r="T16" t="s">
        <v>2733</v>
      </c>
      <c r="U16" t="s">
        <v>887</v>
      </c>
      <c r="V16" t="s">
        <v>6133</v>
      </c>
      <c r="W16" t="s">
        <v>2650</v>
      </c>
      <c r="X16" t="s">
        <v>2777</v>
      </c>
      <c r="Y16" t="s">
        <v>2879</v>
      </c>
      <c r="Z16" t="s">
        <v>2880</v>
      </c>
      <c r="AA16" t="s">
        <v>2881</v>
      </c>
      <c r="AB16" t="s">
        <v>2874</v>
      </c>
      <c r="AC16" t="s">
        <v>2876</v>
      </c>
      <c r="AD16" t="s">
        <v>2752</v>
      </c>
      <c r="AE16" t="s">
        <v>2739</v>
      </c>
      <c r="AF16" t="s">
        <v>2882</v>
      </c>
      <c r="AG16" t="s">
        <v>2883</v>
      </c>
      <c r="AH16" t="s">
        <v>2884</v>
      </c>
      <c r="AI16" t="s">
        <v>2783</v>
      </c>
      <c r="AJ16" t="s">
        <v>2650</v>
      </c>
      <c r="AK16" t="s">
        <v>2739</v>
      </c>
      <c r="AL16" t="s">
        <v>2650</v>
      </c>
      <c r="AM16" t="s">
        <v>6796</v>
      </c>
      <c r="AN16">
        <v>2020</v>
      </c>
      <c r="AO16" t="s">
        <v>741</v>
      </c>
    </row>
    <row r="17" spans="1:41" x14ac:dyDescent="0.3">
      <c r="A17" t="s">
        <v>2885</v>
      </c>
      <c r="B17" s="4">
        <v>41323</v>
      </c>
      <c r="C17" s="4">
        <v>44600</v>
      </c>
      <c r="D17" t="s">
        <v>2886</v>
      </c>
      <c r="E17" t="s">
        <v>2887</v>
      </c>
      <c r="F17" s="4">
        <v>45560</v>
      </c>
      <c r="G17" t="s">
        <v>2888</v>
      </c>
      <c r="H17" t="s">
        <v>6797</v>
      </c>
      <c r="I17" t="s">
        <v>2886</v>
      </c>
      <c r="J17">
        <v>78</v>
      </c>
      <c r="K17" t="s">
        <v>2889</v>
      </c>
      <c r="L17">
        <v>101016</v>
      </c>
      <c r="M17" t="s">
        <v>2760</v>
      </c>
      <c r="N17">
        <v>1</v>
      </c>
      <c r="O17" t="s">
        <v>2731</v>
      </c>
      <c r="P17" s="7">
        <v>59</v>
      </c>
      <c r="Q17" s="7">
        <v>59</v>
      </c>
      <c r="R17" s="7">
        <v>27</v>
      </c>
      <c r="S17" t="s">
        <v>2890</v>
      </c>
      <c r="T17" t="s">
        <v>2733</v>
      </c>
      <c r="U17" t="s">
        <v>888</v>
      </c>
      <c r="V17" t="s">
        <v>6798</v>
      </c>
      <c r="W17" t="s">
        <v>2650</v>
      </c>
      <c r="X17" t="s">
        <v>2885</v>
      </c>
      <c r="Y17" t="s">
        <v>2891</v>
      </c>
      <c r="Z17" t="s">
        <v>2892</v>
      </c>
      <c r="AA17" t="s">
        <v>2893</v>
      </c>
      <c r="AB17" t="s">
        <v>2894</v>
      </c>
      <c r="AC17" t="s">
        <v>2650</v>
      </c>
      <c r="AD17" t="s">
        <v>2752</v>
      </c>
      <c r="AE17" t="s">
        <v>2739</v>
      </c>
      <c r="AF17" t="s">
        <v>2895</v>
      </c>
      <c r="AG17" t="s">
        <v>2650</v>
      </c>
      <c r="AH17" t="s">
        <v>2739</v>
      </c>
      <c r="AI17" t="s">
        <v>2650</v>
      </c>
      <c r="AJ17" t="s">
        <v>2650</v>
      </c>
      <c r="AK17" t="s">
        <v>2739</v>
      </c>
      <c r="AL17" t="s">
        <v>2650</v>
      </c>
      <c r="AM17" t="s">
        <v>6799</v>
      </c>
      <c r="AN17">
        <v>2013</v>
      </c>
      <c r="AO17" t="s">
        <v>742</v>
      </c>
    </row>
    <row r="18" spans="1:41" x14ac:dyDescent="0.3">
      <c r="A18" t="s">
        <v>2896</v>
      </c>
      <c r="B18" s="4">
        <v>42144</v>
      </c>
      <c r="C18" s="4">
        <v>43702</v>
      </c>
      <c r="D18" t="s">
        <v>2897</v>
      </c>
      <c r="E18" t="s">
        <v>2898</v>
      </c>
      <c r="F18" s="4">
        <v>45799</v>
      </c>
      <c r="G18" t="s">
        <v>2899</v>
      </c>
      <c r="H18" t="s">
        <v>6775</v>
      </c>
      <c r="I18" t="s">
        <v>2900</v>
      </c>
      <c r="J18">
        <v>56</v>
      </c>
      <c r="K18" t="s">
        <v>2901</v>
      </c>
      <c r="L18">
        <v>101017</v>
      </c>
      <c r="M18" t="s">
        <v>2902</v>
      </c>
      <c r="N18">
        <v>1</v>
      </c>
      <c r="O18" t="s">
        <v>2731</v>
      </c>
      <c r="P18" s="7">
        <v>41</v>
      </c>
      <c r="Q18" s="7">
        <v>41</v>
      </c>
      <c r="R18" s="7">
        <v>81</v>
      </c>
      <c r="S18" t="s">
        <v>630</v>
      </c>
      <c r="T18" t="s">
        <v>2733</v>
      </c>
      <c r="U18" t="s">
        <v>2903</v>
      </c>
      <c r="V18" t="s">
        <v>6800</v>
      </c>
      <c r="W18" t="s">
        <v>2904</v>
      </c>
      <c r="X18" t="s">
        <v>2905</v>
      </c>
      <c r="Y18" t="s">
        <v>2906</v>
      </c>
      <c r="Z18" t="s">
        <v>2907</v>
      </c>
      <c r="AA18" t="s">
        <v>2908</v>
      </c>
      <c r="AB18" t="s">
        <v>2909</v>
      </c>
      <c r="AC18" t="s">
        <v>2900</v>
      </c>
      <c r="AD18" t="s">
        <v>2752</v>
      </c>
      <c r="AE18" t="s">
        <v>2739</v>
      </c>
      <c r="AF18" t="s">
        <v>2910</v>
      </c>
      <c r="AG18" t="s">
        <v>2911</v>
      </c>
      <c r="AH18" t="s">
        <v>2912</v>
      </c>
      <c r="AI18" t="s">
        <v>2650</v>
      </c>
      <c r="AJ18" t="s">
        <v>2650</v>
      </c>
      <c r="AK18" t="s">
        <v>2739</v>
      </c>
      <c r="AL18" t="s">
        <v>2650</v>
      </c>
      <c r="AM18" t="s">
        <v>6801</v>
      </c>
      <c r="AN18">
        <v>2015</v>
      </c>
      <c r="AO18" t="s">
        <v>6802</v>
      </c>
    </row>
    <row r="19" spans="1:41" x14ac:dyDescent="0.3">
      <c r="A19" t="s">
        <v>2769</v>
      </c>
      <c r="B19" s="4">
        <v>44070</v>
      </c>
      <c r="C19" s="4">
        <v>44966</v>
      </c>
      <c r="D19" t="s">
        <v>2873</v>
      </c>
      <c r="E19" t="s">
        <v>2913</v>
      </c>
      <c r="F19" s="4">
        <v>45791</v>
      </c>
      <c r="G19" t="s">
        <v>2875</v>
      </c>
      <c r="H19" t="s">
        <v>6795</v>
      </c>
      <c r="I19" t="s">
        <v>2914</v>
      </c>
      <c r="J19">
        <v>311</v>
      </c>
      <c r="K19" t="s">
        <v>2915</v>
      </c>
      <c r="L19">
        <v>101155</v>
      </c>
      <c r="M19" t="s">
        <v>2775</v>
      </c>
      <c r="N19">
        <v>1</v>
      </c>
      <c r="O19" t="s">
        <v>2731</v>
      </c>
      <c r="P19" s="7">
        <v>36</v>
      </c>
      <c r="Q19" s="7">
        <v>36</v>
      </c>
      <c r="R19" s="7">
        <v>18</v>
      </c>
      <c r="S19" t="s">
        <v>631</v>
      </c>
      <c r="T19" t="s">
        <v>2733</v>
      </c>
      <c r="U19" t="s">
        <v>2916</v>
      </c>
      <c r="V19" t="s">
        <v>6133</v>
      </c>
      <c r="W19" t="s">
        <v>2650</v>
      </c>
      <c r="X19" t="s">
        <v>2777</v>
      </c>
      <c r="Y19" t="s">
        <v>2917</v>
      </c>
      <c r="Z19" t="s">
        <v>2918</v>
      </c>
      <c r="AA19" t="s">
        <v>2919</v>
      </c>
      <c r="AB19" t="s">
        <v>2913</v>
      </c>
      <c r="AC19" t="s">
        <v>2914</v>
      </c>
      <c r="AD19" t="s">
        <v>2752</v>
      </c>
      <c r="AE19" t="s">
        <v>2739</v>
      </c>
      <c r="AF19" t="s">
        <v>2920</v>
      </c>
      <c r="AG19" t="s">
        <v>2883</v>
      </c>
      <c r="AH19" t="s">
        <v>2921</v>
      </c>
      <c r="AI19" t="s">
        <v>2783</v>
      </c>
      <c r="AJ19" t="s">
        <v>2650</v>
      </c>
      <c r="AK19" t="s">
        <v>2739</v>
      </c>
      <c r="AL19" t="s">
        <v>2650</v>
      </c>
      <c r="AM19" t="s">
        <v>6803</v>
      </c>
      <c r="AN19">
        <v>2020</v>
      </c>
      <c r="AO19" t="s">
        <v>743</v>
      </c>
    </row>
    <row r="20" spans="1:41" x14ac:dyDescent="0.3">
      <c r="A20" t="s">
        <v>2922</v>
      </c>
      <c r="B20" s="4">
        <v>43879</v>
      </c>
      <c r="C20" s="4">
        <v>45175</v>
      </c>
      <c r="D20" t="s">
        <v>2923</v>
      </c>
      <c r="E20" t="s">
        <v>2924</v>
      </c>
      <c r="F20" s="4">
        <v>45796</v>
      </c>
      <c r="G20" t="s">
        <v>2925</v>
      </c>
      <c r="H20" t="s">
        <v>6793</v>
      </c>
      <c r="I20" t="s">
        <v>2926</v>
      </c>
      <c r="J20">
        <v>311</v>
      </c>
      <c r="K20" t="s">
        <v>2927</v>
      </c>
      <c r="L20">
        <v>101002</v>
      </c>
      <c r="M20" t="s">
        <v>2775</v>
      </c>
      <c r="N20">
        <v>1</v>
      </c>
      <c r="O20" t="s">
        <v>2731</v>
      </c>
      <c r="P20" s="7">
        <v>66</v>
      </c>
      <c r="Q20" s="7">
        <v>66</v>
      </c>
      <c r="R20" s="7">
        <v>77</v>
      </c>
      <c r="S20" t="s">
        <v>2928</v>
      </c>
      <c r="T20" t="s">
        <v>2733</v>
      </c>
      <c r="U20" t="s">
        <v>2929</v>
      </c>
      <c r="V20" t="s">
        <v>6804</v>
      </c>
      <c r="W20" t="s">
        <v>2930</v>
      </c>
      <c r="X20" t="s">
        <v>2922</v>
      </c>
      <c r="Y20" t="s">
        <v>2931</v>
      </c>
      <c r="Z20" t="s">
        <v>2932</v>
      </c>
      <c r="AA20" t="s">
        <v>2933</v>
      </c>
      <c r="AB20" t="s">
        <v>2924</v>
      </c>
      <c r="AC20" t="s">
        <v>2926</v>
      </c>
      <c r="AD20" t="s">
        <v>2752</v>
      </c>
      <c r="AE20" t="s">
        <v>2934</v>
      </c>
      <c r="AF20" t="s">
        <v>2935</v>
      </c>
      <c r="AG20" t="s">
        <v>2883</v>
      </c>
      <c r="AH20" t="s">
        <v>2936</v>
      </c>
      <c r="AI20" t="s">
        <v>2783</v>
      </c>
      <c r="AJ20" t="s">
        <v>2650</v>
      </c>
      <c r="AK20" t="s">
        <v>2739</v>
      </c>
      <c r="AL20" t="s">
        <v>2650</v>
      </c>
      <c r="AM20" t="s">
        <v>6805</v>
      </c>
      <c r="AN20">
        <v>2020</v>
      </c>
      <c r="AO20" t="s">
        <v>744</v>
      </c>
    </row>
    <row r="21" spans="1:41" x14ac:dyDescent="0.3">
      <c r="A21" t="s">
        <v>2885</v>
      </c>
      <c r="B21" s="4">
        <v>45147</v>
      </c>
      <c r="C21" s="4">
        <v>45380</v>
      </c>
      <c r="D21" t="s">
        <v>2937</v>
      </c>
      <c r="E21" t="s">
        <v>2938</v>
      </c>
      <c r="F21" s="4">
        <v>45790</v>
      </c>
      <c r="G21" t="s">
        <v>2888</v>
      </c>
      <c r="H21" t="s">
        <v>2650</v>
      </c>
      <c r="I21" t="s">
        <v>2937</v>
      </c>
      <c r="J21">
        <v>78</v>
      </c>
      <c r="K21" t="s">
        <v>2939</v>
      </c>
      <c r="L21">
        <v>101016</v>
      </c>
      <c r="M21" t="s">
        <v>2760</v>
      </c>
      <c r="N21">
        <v>1</v>
      </c>
      <c r="O21" t="s">
        <v>2731</v>
      </c>
      <c r="P21" s="7">
        <v>20</v>
      </c>
      <c r="Q21" s="7">
        <v>20</v>
      </c>
      <c r="R21" s="7">
        <v>2</v>
      </c>
      <c r="S21" t="s">
        <v>2940</v>
      </c>
      <c r="T21" t="s">
        <v>2733</v>
      </c>
      <c r="U21" t="s">
        <v>889</v>
      </c>
      <c r="V21" t="s">
        <v>6806</v>
      </c>
      <c r="W21" t="s">
        <v>2650</v>
      </c>
      <c r="X21" t="s">
        <v>2885</v>
      </c>
      <c r="Y21" t="s">
        <v>2941</v>
      </c>
      <c r="Z21" t="s">
        <v>2942</v>
      </c>
      <c r="AA21" t="s">
        <v>2943</v>
      </c>
      <c r="AB21" t="s">
        <v>2944</v>
      </c>
      <c r="AC21" t="s">
        <v>2650</v>
      </c>
      <c r="AD21" t="s">
        <v>2752</v>
      </c>
      <c r="AE21" t="s">
        <v>2739</v>
      </c>
      <c r="AF21" t="s">
        <v>2945</v>
      </c>
      <c r="AG21" t="s">
        <v>2946</v>
      </c>
      <c r="AH21" t="s">
        <v>2947</v>
      </c>
      <c r="AI21" t="s">
        <v>2650</v>
      </c>
      <c r="AJ21" t="s">
        <v>2650</v>
      </c>
      <c r="AK21" t="s">
        <v>2739</v>
      </c>
      <c r="AL21" t="s">
        <v>2650</v>
      </c>
      <c r="AM21" t="s">
        <v>6807</v>
      </c>
      <c r="AN21">
        <v>2023</v>
      </c>
      <c r="AO21" t="s">
        <v>745</v>
      </c>
    </row>
    <row r="22" spans="1:41" x14ac:dyDescent="0.3">
      <c r="A22" t="s">
        <v>2885</v>
      </c>
      <c r="B22" s="4">
        <v>44304</v>
      </c>
      <c r="C22" s="4">
        <v>44935</v>
      </c>
      <c r="D22" t="s">
        <v>2948</v>
      </c>
      <c r="E22" t="s">
        <v>2949</v>
      </c>
      <c r="F22" s="4">
        <v>45798</v>
      </c>
      <c r="G22" t="s">
        <v>2888</v>
      </c>
      <c r="H22" t="s">
        <v>2650</v>
      </c>
      <c r="I22" t="s">
        <v>2948</v>
      </c>
      <c r="J22">
        <v>78</v>
      </c>
      <c r="K22" t="s">
        <v>2950</v>
      </c>
      <c r="L22">
        <v>101016</v>
      </c>
      <c r="M22" t="s">
        <v>2760</v>
      </c>
      <c r="N22">
        <v>1</v>
      </c>
      <c r="O22" t="s">
        <v>2731</v>
      </c>
      <c r="P22" s="7">
        <v>100</v>
      </c>
      <c r="Q22" s="7">
        <v>100</v>
      </c>
      <c r="R22" s="7">
        <v>45</v>
      </c>
      <c r="S22" t="s">
        <v>2951</v>
      </c>
      <c r="T22" t="s">
        <v>2733</v>
      </c>
      <c r="U22" t="s">
        <v>890</v>
      </c>
      <c r="V22" t="s">
        <v>6808</v>
      </c>
      <c r="W22" t="s">
        <v>2650</v>
      </c>
      <c r="X22" t="s">
        <v>2885</v>
      </c>
      <c r="Y22" t="s">
        <v>2952</v>
      </c>
      <c r="Z22" t="s">
        <v>2953</v>
      </c>
      <c r="AA22" t="s">
        <v>2954</v>
      </c>
      <c r="AB22" t="s">
        <v>2955</v>
      </c>
      <c r="AC22" t="s">
        <v>2650</v>
      </c>
      <c r="AD22" t="s">
        <v>2752</v>
      </c>
      <c r="AE22" t="s">
        <v>2739</v>
      </c>
      <c r="AF22" t="s">
        <v>2956</v>
      </c>
      <c r="AG22" t="s">
        <v>2946</v>
      </c>
      <c r="AH22" t="s">
        <v>2957</v>
      </c>
      <c r="AI22" t="s">
        <v>2650</v>
      </c>
      <c r="AJ22" t="s">
        <v>2650</v>
      </c>
      <c r="AK22" t="s">
        <v>2739</v>
      </c>
      <c r="AL22" t="s">
        <v>2650</v>
      </c>
      <c r="AM22" t="s">
        <v>6809</v>
      </c>
      <c r="AN22">
        <v>2021</v>
      </c>
      <c r="AO22" t="s">
        <v>6810</v>
      </c>
    </row>
    <row r="23" spans="1:41" x14ac:dyDescent="0.3">
      <c r="A23" t="s">
        <v>2896</v>
      </c>
      <c r="B23" s="4">
        <v>43576</v>
      </c>
      <c r="C23" s="4">
        <v>43623</v>
      </c>
      <c r="D23" t="s">
        <v>1749</v>
      </c>
      <c r="E23" t="s">
        <v>2958</v>
      </c>
      <c r="F23" s="4">
        <v>45790</v>
      </c>
      <c r="G23" t="s">
        <v>2899</v>
      </c>
      <c r="H23" t="s">
        <v>2650</v>
      </c>
      <c r="I23" t="s">
        <v>1749</v>
      </c>
      <c r="J23">
        <v>56</v>
      </c>
      <c r="K23" t="s">
        <v>2650</v>
      </c>
      <c r="L23">
        <v>101017</v>
      </c>
      <c r="M23" t="s">
        <v>2902</v>
      </c>
      <c r="N23">
        <v>1</v>
      </c>
      <c r="O23" t="s">
        <v>2731</v>
      </c>
      <c r="P23" s="7">
        <v>33</v>
      </c>
      <c r="Q23" s="7">
        <v>33</v>
      </c>
      <c r="R23" s="7">
        <v>12</v>
      </c>
      <c r="S23" t="s">
        <v>2959</v>
      </c>
      <c r="T23" t="s">
        <v>2733</v>
      </c>
      <c r="U23" t="s">
        <v>2960</v>
      </c>
      <c r="V23" t="s">
        <v>6811</v>
      </c>
      <c r="W23" t="s">
        <v>2961</v>
      </c>
      <c r="X23" t="s">
        <v>2905</v>
      </c>
      <c r="Y23" t="s">
        <v>2962</v>
      </c>
      <c r="Z23" t="s">
        <v>2963</v>
      </c>
      <c r="AA23" t="s">
        <v>2964</v>
      </c>
      <c r="AB23" t="s">
        <v>2965</v>
      </c>
      <c r="AC23" t="s">
        <v>2966</v>
      </c>
      <c r="AD23" t="s">
        <v>2752</v>
      </c>
      <c r="AE23" t="s">
        <v>2739</v>
      </c>
      <c r="AF23" t="s">
        <v>2967</v>
      </c>
      <c r="AG23" t="s">
        <v>2650</v>
      </c>
      <c r="AH23" t="s">
        <v>2739</v>
      </c>
      <c r="AI23" t="s">
        <v>2650</v>
      </c>
      <c r="AJ23" t="s">
        <v>2650</v>
      </c>
      <c r="AK23" t="s">
        <v>2739</v>
      </c>
      <c r="AL23" t="s">
        <v>2650</v>
      </c>
      <c r="AM23" t="s">
        <v>6812</v>
      </c>
      <c r="AN23">
        <v>2019</v>
      </c>
      <c r="AO23" t="s">
        <v>754</v>
      </c>
    </row>
    <row r="24" spans="1:41" x14ac:dyDescent="0.3">
      <c r="A24" t="s">
        <v>2769</v>
      </c>
      <c r="B24" s="4">
        <v>42961</v>
      </c>
      <c r="C24" s="4">
        <v>44966</v>
      </c>
      <c r="D24" t="s">
        <v>2793</v>
      </c>
      <c r="E24" t="s">
        <v>2968</v>
      </c>
      <c r="F24" s="4">
        <v>45709</v>
      </c>
      <c r="G24" t="s">
        <v>2772</v>
      </c>
      <c r="H24" t="s">
        <v>6775</v>
      </c>
      <c r="I24" t="s">
        <v>2969</v>
      </c>
      <c r="J24">
        <v>311</v>
      </c>
      <c r="K24" t="s">
        <v>2970</v>
      </c>
      <c r="L24">
        <v>101155</v>
      </c>
      <c r="M24" t="s">
        <v>2775</v>
      </c>
      <c r="N24">
        <v>1</v>
      </c>
      <c r="O24" t="s">
        <v>2731</v>
      </c>
      <c r="P24" s="7">
        <v>31</v>
      </c>
      <c r="Q24" s="7">
        <v>31</v>
      </c>
      <c r="R24" s="7">
        <v>10</v>
      </c>
      <c r="S24" t="s">
        <v>2971</v>
      </c>
      <c r="T24" t="s">
        <v>2733</v>
      </c>
      <c r="U24" t="s">
        <v>2458</v>
      </c>
      <c r="V24" t="s">
        <v>6770</v>
      </c>
      <c r="W24" t="s">
        <v>2650</v>
      </c>
      <c r="X24" t="s">
        <v>2777</v>
      </c>
      <c r="Y24" t="s">
        <v>2972</v>
      </c>
      <c r="Z24" t="s">
        <v>2973</v>
      </c>
      <c r="AA24" t="s">
        <v>2974</v>
      </c>
      <c r="AB24" t="s">
        <v>2650</v>
      </c>
      <c r="AC24" t="s">
        <v>2969</v>
      </c>
      <c r="AD24" t="s">
        <v>2752</v>
      </c>
      <c r="AE24" t="s">
        <v>2739</v>
      </c>
      <c r="AF24" t="s">
        <v>2975</v>
      </c>
      <c r="AG24" t="s">
        <v>2650</v>
      </c>
      <c r="AH24" t="s">
        <v>2739</v>
      </c>
      <c r="AI24" t="s">
        <v>2783</v>
      </c>
      <c r="AJ24" t="s">
        <v>2650</v>
      </c>
      <c r="AK24" t="s">
        <v>2739</v>
      </c>
      <c r="AL24" t="s">
        <v>2650</v>
      </c>
      <c r="AM24" t="s">
        <v>6812</v>
      </c>
      <c r="AN24">
        <v>2017</v>
      </c>
      <c r="AO24" t="s">
        <v>6813</v>
      </c>
    </row>
    <row r="25" spans="1:41" x14ac:dyDescent="0.3">
      <c r="A25" t="s">
        <v>2976</v>
      </c>
      <c r="B25" s="4">
        <v>41583</v>
      </c>
      <c r="C25" s="4">
        <v>45431</v>
      </c>
      <c r="D25" t="s">
        <v>2977</v>
      </c>
      <c r="E25" t="s">
        <v>2978</v>
      </c>
      <c r="F25" s="4">
        <v>45431</v>
      </c>
      <c r="G25" t="s">
        <v>2979</v>
      </c>
      <c r="H25" t="s">
        <v>6775</v>
      </c>
      <c r="I25" t="s">
        <v>2977</v>
      </c>
      <c r="J25">
        <v>78</v>
      </c>
      <c r="K25" t="s">
        <v>2980</v>
      </c>
      <c r="L25">
        <v>101016</v>
      </c>
      <c r="M25" t="s">
        <v>2760</v>
      </c>
      <c r="N25">
        <v>1</v>
      </c>
      <c r="O25" t="s">
        <v>2731</v>
      </c>
      <c r="P25" s="7">
        <v>56</v>
      </c>
      <c r="Q25" s="7">
        <v>56</v>
      </c>
      <c r="R25" s="7">
        <v>8</v>
      </c>
      <c r="S25" t="s">
        <v>2981</v>
      </c>
      <c r="T25" t="s">
        <v>2733</v>
      </c>
      <c r="U25" t="s">
        <v>2460</v>
      </c>
      <c r="V25" t="s">
        <v>6814</v>
      </c>
      <c r="W25" t="s">
        <v>2650</v>
      </c>
      <c r="X25" t="s">
        <v>2976</v>
      </c>
      <c r="Y25" t="s">
        <v>2982</v>
      </c>
      <c r="Z25" t="s">
        <v>2983</v>
      </c>
      <c r="AA25" t="s">
        <v>2984</v>
      </c>
      <c r="AB25" t="s">
        <v>2985</v>
      </c>
      <c r="AC25" t="s">
        <v>2650</v>
      </c>
      <c r="AD25" t="s">
        <v>2752</v>
      </c>
      <c r="AE25" t="s">
        <v>2986</v>
      </c>
      <c r="AF25" t="s">
        <v>2987</v>
      </c>
      <c r="AG25" t="s">
        <v>2767</v>
      </c>
      <c r="AH25" t="s">
        <v>2988</v>
      </c>
      <c r="AI25" t="s">
        <v>2650</v>
      </c>
      <c r="AJ25" t="s">
        <v>2650</v>
      </c>
      <c r="AK25" t="s">
        <v>2739</v>
      </c>
      <c r="AL25" t="s">
        <v>2650</v>
      </c>
      <c r="AM25" t="s">
        <v>6815</v>
      </c>
      <c r="AN25">
        <v>2014</v>
      </c>
      <c r="AO25" t="s">
        <v>756</v>
      </c>
    </row>
    <row r="26" spans="1:41" x14ac:dyDescent="0.3">
      <c r="A26" t="s">
        <v>2989</v>
      </c>
      <c r="B26" s="4">
        <v>41170</v>
      </c>
      <c r="C26" s="4">
        <v>43397</v>
      </c>
      <c r="D26" t="s">
        <v>2650</v>
      </c>
      <c r="E26" t="s">
        <v>2990</v>
      </c>
      <c r="F26" s="4">
        <v>45547</v>
      </c>
      <c r="G26" t="s">
        <v>2991</v>
      </c>
      <c r="H26" t="s">
        <v>6816</v>
      </c>
      <c r="I26" t="s">
        <v>2992</v>
      </c>
      <c r="J26">
        <v>340</v>
      </c>
      <c r="K26" t="s">
        <v>2993</v>
      </c>
      <c r="L26">
        <v>101371</v>
      </c>
      <c r="M26" t="s">
        <v>2994</v>
      </c>
      <c r="N26">
        <v>1</v>
      </c>
      <c r="O26" t="s">
        <v>2731</v>
      </c>
      <c r="P26" s="7">
        <v>0</v>
      </c>
      <c r="Q26" s="7">
        <v>0</v>
      </c>
      <c r="R26" s="7">
        <v>35</v>
      </c>
      <c r="S26" t="s">
        <v>2995</v>
      </c>
      <c r="T26" t="s">
        <v>2733</v>
      </c>
      <c r="U26" t="s">
        <v>2461</v>
      </c>
      <c r="V26" t="s">
        <v>6766</v>
      </c>
      <c r="W26" t="s">
        <v>2650</v>
      </c>
      <c r="X26" t="s">
        <v>2989</v>
      </c>
      <c r="Y26" t="s">
        <v>2996</v>
      </c>
      <c r="Z26" t="s">
        <v>2739</v>
      </c>
      <c r="AA26" t="s">
        <v>2739</v>
      </c>
      <c r="AB26" t="s">
        <v>2650</v>
      </c>
      <c r="AC26" t="s">
        <v>2992</v>
      </c>
      <c r="AD26" t="s">
        <v>2752</v>
      </c>
      <c r="AE26" t="s">
        <v>2739</v>
      </c>
      <c r="AF26" t="s">
        <v>2997</v>
      </c>
      <c r="AG26" t="s">
        <v>2998</v>
      </c>
      <c r="AH26" t="s">
        <v>2739</v>
      </c>
      <c r="AI26" t="s">
        <v>2650</v>
      </c>
      <c r="AJ26" t="s">
        <v>2650</v>
      </c>
      <c r="AK26" t="s">
        <v>2739</v>
      </c>
      <c r="AL26" t="s">
        <v>2650</v>
      </c>
      <c r="AM26" t="s">
        <v>6817</v>
      </c>
      <c r="AN26">
        <v>2012</v>
      </c>
      <c r="AO26" t="s">
        <v>757</v>
      </c>
    </row>
    <row r="27" spans="1:41" x14ac:dyDescent="0.3">
      <c r="A27" t="s">
        <v>2885</v>
      </c>
      <c r="B27" s="4">
        <v>39842</v>
      </c>
      <c r="C27" s="4">
        <v>43456</v>
      </c>
      <c r="D27" t="s">
        <v>2999</v>
      </c>
      <c r="E27" t="s">
        <v>3000</v>
      </c>
      <c r="F27" s="4">
        <v>45547</v>
      </c>
      <c r="G27" t="s">
        <v>2888</v>
      </c>
      <c r="H27" t="s">
        <v>6797</v>
      </c>
      <c r="I27" t="s">
        <v>2999</v>
      </c>
      <c r="J27">
        <v>78</v>
      </c>
      <c r="K27" t="s">
        <v>3001</v>
      </c>
      <c r="L27">
        <v>101016</v>
      </c>
      <c r="M27" t="s">
        <v>2760</v>
      </c>
      <c r="N27">
        <v>1</v>
      </c>
      <c r="O27" t="s">
        <v>2731</v>
      </c>
      <c r="P27" s="7">
        <v>21</v>
      </c>
      <c r="Q27" s="7">
        <v>21</v>
      </c>
      <c r="R27" s="7">
        <v>40</v>
      </c>
      <c r="S27" t="s">
        <v>3002</v>
      </c>
      <c r="T27" t="s">
        <v>2733</v>
      </c>
      <c r="U27" t="s">
        <v>2475</v>
      </c>
      <c r="V27" t="s">
        <v>6818</v>
      </c>
      <c r="W27" t="s">
        <v>2650</v>
      </c>
      <c r="X27" t="s">
        <v>2885</v>
      </c>
      <c r="Y27" t="s">
        <v>3003</v>
      </c>
      <c r="Z27" t="s">
        <v>3004</v>
      </c>
      <c r="AA27" t="s">
        <v>3005</v>
      </c>
      <c r="AB27" t="s">
        <v>3006</v>
      </c>
      <c r="AC27" t="s">
        <v>2650</v>
      </c>
      <c r="AD27" t="s">
        <v>2752</v>
      </c>
      <c r="AE27" t="s">
        <v>2739</v>
      </c>
      <c r="AF27" t="s">
        <v>3007</v>
      </c>
      <c r="AG27" t="s">
        <v>2650</v>
      </c>
      <c r="AH27" t="s">
        <v>2739</v>
      </c>
      <c r="AI27" t="s">
        <v>2650</v>
      </c>
      <c r="AJ27" t="s">
        <v>2650</v>
      </c>
      <c r="AK27" t="s">
        <v>2739</v>
      </c>
      <c r="AL27" t="s">
        <v>2650</v>
      </c>
      <c r="AM27" t="s">
        <v>6819</v>
      </c>
      <c r="AN27">
        <v>2009</v>
      </c>
      <c r="AO27" t="s">
        <v>2474</v>
      </c>
    </row>
    <row r="28" spans="1:41" x14ac:dyDescent="0.3">
      <c r="A28" t="s">
        <v>5</v>
      </c>
      <c r="B28" s="4">
        <v>39716</v>
      </c>
      <c r="C28" s="4">
        <v>43459</v>
      </c>
      <c r="D28" t="s">
        <v>3008</v>
      </c>
      <c r="E28" t="s">
        <v>3009</v>
      </c>
      <c r="F28" s="4">
        <v>45230</v>
      </c>
      <c r="G28" t="s">
        <v>3010</v>
      </c>
      <c r="H28" t="s">
        <v>6820</v>
      </c>
      <c r="I28" t="s">
        <v>3008</v>
      </c>
      <c r="J28">
        <v>78</v>
      </c>
      <c r="K28" t="s">
        <v>3011</v>
      </c>
      <c r="L28">
        <v>101016</v>
      </c>
      <c r="M28" t="s">
        <v>2760</v>
      </c>
      <c r="N28">
        <v>1</v>
      </c>
      <c r="O28" t="s">
        <v>2731</v>
      </c>
      <c r="P28" s="7">
        <v>23</v>
      </c>
      <c r="Q28" s="7">
        <v>23</v>
      </c>
      <c r="R28" s="7">
        <v>20</v>
      </c>
      <c r="S28" t="s">
        <v>3012</v>
      </c>
      <c r="T28" t="s">
        <v>2733</v>
      </c>
      <c r="U28" t="s">
        <v>2478</v>
      </c>
      <c r="V28" t="s">
        <v>6821</v>
      </c>
      <c r="W28" t="s">
        <v>2650</v>
      </c>
      <c r="X28" t="s">
        <v>5</v>
      </c>
      <c r="Y28" t="s">
        <v>3013</v>
      </c>
      <c r="Z28" t="s">
        <v>3014</v>
      </c>
      <c r="AA28" t="s">
        <v>3015</v>
      </c>
      <c r="AB28" t="s">
        <v>3016</v>
      </c>
      <c r="AC28" t="s">
        <v>2650</v>
      </c>
      <c r="AD28" t="s">
        <v>2752</v>
      </c>
      <c r="AE28" t="s">
        <v>2739</v>
      </c>
      <c r="AF28" t="s">
        <v>3017</v>
      </c>
      <c r="AG28" t="s">
        <v>2650</v>
      </c>
      <c r="AH28" t="s">
        <v>2739</v>
      </c>
      <c r="AI28" t="s">
        <v>2650</v>
      </c>
      <c r="AJ28" t="s">
        <v>2650</v>
      </c>
      <c r="AK28" t="s">
        <v>2739</v>
      </c>
      <c r="AL28" t="s">
        <v>2650</v>
      </c>
      <c r="AM28" t="s">
        <v>6819</v>
      </c>
      <c r="AN28">
        <v>2008</v>
      </c>
      <c r="AO28" t="s">
        <v>2477</v>
      </c>
    </row>
    <row r="29" spans="1:41" x14ac:dyDescent="0.3">
      <c r="A29" t="s">
        <v>2885</v>
      </c>
      <c r="B29" s="4">
        <v>40320</v>
      </c>
      <c r="C29" s="4">
        <v>43445</v>
      </c>
      <c r="D29" t="s">
        <v>3018</v>
      </c>
      <c r="E29" t="s">
        <v>3019</v>
      </c>
      <c r="F29" s="4">
        <v>45386</v>
      </c>
      <c r="G29" t="s">
        <v>2888</v>
      </c>
      <c r="H29" t="s">
        <v>3020</v>
      </c>
      <c r="I29" t="s">
        <v>3018</v>
      </c>
      <c r="J29">
        <v>78</v>
      </c>
      <c r="K29" t="s">
        <v>3021</v>
      </c>
      <c r="L29">
        <v>101016</v>
      </c>
      <c r="M29" t="s">
        <v>2760</v>
      </c>
      <c r="N29">
        <v>1</v>
      </c>
      <c r="O29" t="s">
        <v>2731</v>
      </c>
      <c r="P29" s="7">
        <v>9</v>
      </c>
      <c r="Q29" s="7">
        <v>9</v>
      </c>
      <c r="R29" s="7">
        <v>13</v>
      </c>
      <c r="S29" t="s">
        <v>3022</v>
      </c>
      <c r="T29" t="s">
        <v>2733</v>
      </c>
      <c r="U29" t="s">
        <v>2481</v>
      </c>
      <c r="V29" t="s">
        <v>6822</v>
      </c>
      <c r="W29" t="s">
        <v>2650</v>
      </c>
      <c r="X29" t="s">
        <v>2885</v>
      </c>
      <c r="Y29" t="s">
        <v>3023</v>
      </c>
      <c r="Z29" t="s">
        <v>3024</v>
      </c>
      <c r="AA29" t="s">
        <v>3025</v>
      </c>
      <c r="AB29" t="s">
        <v>3026</v>
      </c>
      <c r="AC29" t="s">
        <v>2650</v>
      </c>
      <c r="AD29" t="s">
        <v>2752</v>
      </c>
      <c r="AE29" t="s">
        <v>3027</v>
      </c>
      <c r="AF29" t="s">
        <v>3028</v>
      </c>
      <c r="AG29" t="s">
        <v>2650</v>
      </c>
      <c r="AH29" t="s">
        <v>2739</v>
      </c>
      <c r="AI29" t="s">
        <v>2650</v>
      </c>
      <c r="AJ29" t="s">
        <v>2650</v>
      </c>
      <c r="AK29" t="s">
        <v>2739</v>
      </c>
      <c r="AL29" t="s">
        <v>2650</v>
      </c>
      <c r="AM29" t="s">
        <v>6819</v>
      </c>
      <c r="AN29">
        <v>2010</v>
      </c>
      <c r="AO29" t="s">
        <v>2480</v>
      </c>
    </row>
    <row r="30" spans="1:41" x14ac:dyDescent="0.3">
      <c r="A30" t="s">
        <v>2769</v>
      </c>
      <c r="B30" s="4">
        <v>41148</v>
      </c>
      <c r="C30" s="4">
        <v>44966</v>
      </c>
      <c r="D30" t="s">
        <v>3029</v>
      </c>
      <c r="E30" t="s">
        <v>3030</v>
      </c>
      <c r="F30" s="4">
        <v>45466</v>
      </c>
      <c r="G30" t="s">
        <v>2772</v>
      </c>
      <c r="H30" t="s">
        <v>6775</v>
      </c>
      <c r="I30" t="s">
        <v>3031</v>
      </c>
      <c r="J30">
        <v>98</v>
      </c>
      <c r="K30" t="s">
        <v>3032</v>
      </c>
      <c r="L30">
        <v>101155</v>
      </c>
      <c r="M30" t="s">
        <v>3033</v>
      </c>
      <c r="N30">
        <v>1</v>
      </c>
      <c r="O30" t="s">
        <v>2731</v>
      </c>
      <c r="P30" s="7">
        <v>31</v>
      </c>
      <c r="Q30" s="7">
        <v>31</v>
      </c>
      <c r="R30" s="7">
        <v>15</v>
      </c>
      <c r="S30" t="s">
        <v>3034</v>
      </c>
      <c r="T30" t="s">
        <v>2733</v>
      </c>
      <c r="U30" t="s">
        <v>2487</v>
      </c>
      <c r="V30" t="s">
        <v>6823</v>
      </c>
      <c r="W30" t="s">
        <v>2650</v>
      </c>
      <c r="X30" t="s">
        <v>2777</v>
      </c>
      <c r="Y30" t="s">
        <v>3035</v>
      </c>
      <c r="Z30" t="s">
        <v>3036</v>
      </c>
      <c r="AA30" t="s">
        <v>3037</v>
      </c>
      <c r="AB30" t="s">
        <v>2650</v>
      </c>
      <c r="AC30" t="s">
        <v>3031</v>
      </c>
      <c r="AD30" t="s">
        <v>2752</v>
      </c>
      <c r="AE30" t="s">
        <v>2739</v>
      </c>
      <c r="AF30" t="s">
        <v>3038</v>
      </c>
      <c r="AG30" t="s">
        <v>2650</v>
      </c>
      <c r="AH30" t="s">
        <v>2739</v>
      </c>
      <c r="AI30" t="s">
        <v>2650</v>
      </c>
      <c r="AJ30" t="s">
        <v>2650</v>
      </c>
      <c r="AK30" t="s">
        <v>2739</v>
      </c>
      <c r="AL30" t="s">
        <v>2650</v>
      </c>
      <c r="AM30" t="s">
        <v>6824</v>
      </c>
      <c r="AN30">
        <v>2012</v>
      </c>
      <c r="AO30" t="s">
        <v>6825</v>
      </c>
    </row>
    <row r="31" spans="1:41" x14ac:dyDescent="0.3">
      <c r="A31" t="s">
        <v>3039</v>
      </c>
      <c r="B31" s="4">
        <v>38331</v>
      </c>
      <c r="C31" s="4">
        <v>42970</v>
      </c>
      <c r="D31" t="s">
        <v>3040</v>
      </c>
      <c r="E31" t="s">
        <v>3041</v>
      </c>
      <c r="F31" s="4">
        <v>45781</v>
      </c>
      <c r="G31" t="s">
        <v>3042</v>
      </c>
      <c r="H31" t="s">
        <v>6763</v>
      </c>
      <c r="I31" t="s">
        <v>3040</v>
      </c>
      <c r="J31">
        <v>286</v>
      </c>
      <c r="K31" t="s">
        <v>3043</v>
      </c>
      <c r="L31">
        <v>101093</v>
      </c>
      <c r="M31" t="s">
        <v>3044</v>
      </c>
      <c r="N31">
        <v>1</v>
      </c>
      <c r="O31" t="s">
        <v>2731</v>
      </c>
      <c r="P31" s="7">
        <v>0</v>
      </c>
      <c r="Q31" s="7">
        <v>0</v>
      </c>
      <c r="R31" s="7">
        <v>218</v>
      </c>
      <c r="S31" t="s">
        <v>3045</v>
      </c>
      <c r="T31" t="s">
        <v>2733</v>
      </c>
      <c r="U31" t="s">
        <v>2488</v>
      </c>
      <c r="V31" t="s">
        <v>6826</v>
      </c>
      <c r="W31" t="s">
        <v>2650</v>
      </c>
      <c r="X31" t="s">
        <v>3046</v>
      </c>
      <c r="Y31" t="s">
        <v>3047</v>
      </c>
      <c r="Z31" t="s">
        <v>3048</v>
      </c>
      <c r="AA31" t="s">
        <v>2739</v>
      </c>
      <c r="AB31" t="s">
        <v>3041</v>
      </c>
      <c r="AC31" t="s">
        <v>2650</v>
      </c>
      <c r="AD31" t="s">
        <v>2752</v>
      </c>
      <c r="AE31" t="s">
        <v>2739</v>
      </c>
      <c r="AF31" t="s">
        <v>2739</v>
      </c>
      <c r="AG31" t="s">
        <v>2650</v>
      </c>
      <c r="AH31" t="s">
        <v>2739</v>
      </c>
      <c r="AI31" t="s">
        <v>2650</v>
      </c>
      <c r="AJ31" t="s">
        <v>2650</v>
      </c>
      <c r="AK31" t="s">
        <v>2739</v>
      </c>
      <c r="AL31" t="s">
        <v>2650</v>
      </c>
      <c r="AM31" t="s">
        <v>6827</v>
      </c>
      <c r="AN31">
        <v>2004</v>
      </c>
      <c r="AO31" t="s">
        <v>760</v>
      </c>
    </row>
    <row r="32" spans="1:41" x14ac:dyDescent="0.3">
      <c r="A32" t="s">
        <v>2976</v>
      </c>
      <c r="B32" s="4">
        <v>40658</v>
      </c>
      <c r="C32" s="4">
        <v>43437</v>
      </c>
      <c r="D32" t="s">
        <v>3049</v>
      </c>
      <c r="E32" t="s">
        <v>3050</v>
      </c>
      <c r="F32" s="4">
        <v>45551</v>
      </c>
      <c r="G32" t="s">
        <v>2979</v>
      </c>
      <c r="H32" t="s">
        <v>3051</v>
      </c>
      <c r="I32" t="s">
        <v>3049</v>
      </c>
      <c r="J32">
        <v>78</v>
      </c>
      <c r="K32" t="s">
        <v>3052</v>
      </c>
      <c r="L32">
        <v>101016</v>
      </c>
      <c r="M32" t="s">
        <v>2760</v>
      </c>
      <c r="N32">
        <v>1</v>
      </c>
      <c r="O32" t="s">
        <v>2731</v>
      </c>
      <c r="P32" s="7">
        <v>11</v>
      </c>
      <c r="Q32" s="7">
        <v>11</v>
      </c>
      <c r="R32" s="7">
        <v>22</v>
      </c>
      <c r="S32" t="s">
        <v>3053</v>
      </c>
      <c r="T32" t="s">
        <v>2733</v>
      </c>
      <c r="U32" t="s">
        <v>2489</v>
      </c>
      <c r="V32" t="s">
        <v>6828</v>
      </c>
      <c r="W32" t="s">
        <v>2650</v>
      </c>
      <c r="X32" t="s">
        <v>2976</v>
      </c>
      <c r="Y32" t="s">
        <v>3054</v>
      </c>
      <c r="Z32" t="s">
        <v>3055</v>
      </c>
      <c r="AA32" t="s">
        <v>3056</v>
      </c>
      <c r="AB32" t="s">
        <v>3057</v>
      </c>
      <c r="AC32" t="s">
        <v>2650</v>
      </c>
      <c r="AD32" t="s">
        <v>2752</v>
      </c>
      <c r="AE32" t="s">
        <v>2739</v>
      </c>
      <c r="AF32" t="s">
        <v>3058</v>
      </c>
      <c r="AG32" t="s">
        <v>2650</v>
      </c>
      <c r="AH32" t="s">
        <v>2739</v>
      </c>
      <c r="AI32" t="s">
        <v>2650</v>
      </c>
      <c r="AJ32" t="s">
        <v>2650</v>
      </c>
      <c r="AK32" t="s">
        <v>2739</v>
      </c>
      <c r="AL32" t="s">
        <v>2650</v>
      </c>
      <c r="AM32" t="s">
        <v>6829</v>
      </c>
      <c r="AN32">
        <v>2011</v>
      </c>
      <c r="AO32" t="s">
        <v>761</v>
      </c>
    </row>
    <row r="33" spans="1:41" x14ac:dyDescent="0.3">
      <c r="A33" t="s">
        <v>2885</v>
      </c>
      <c r="B33" s="4">
        <v>41110</v>
      </c>
      <c r="C33" s="4">
        <v>43426</v>
      </c>
      <c r="D33" t="s">
        <v>3059</v>
      </c>
      <c r="E33" t="s">
        <v>3060</v>
      </c>
      <c r="F33" s="4">
        <v>45547</v>
      </c>
      <c r="G33" t="s">
        <v>2888</v>
      </c>
      <c r="H33" t="s">
        <v>3020</v>
      </c>
      <c r="I33" t="s">
        <v>3059</v>
      </c>
      <c r="J33">
        <v>78</v>
      </c>
      <c r="K33" t="s">
        <v>3061</v>
      </c>
      <c r="L33">
        <v>101016</v>
      </c>
      <c r="M33" t="s">
        <v>2760</v>
      </c>
      <c r="N33">
        <v>1</v>
      </c>
      <c r="O33" t="s">
        <v>2731</v>
      </c>
      <c r="P33" s="7">
        <v>35</v>
      </c>
      <c r="Q33" s="7">
        <v>35</v>
      </c>
      <c r="R33" s="7">
        <v>18</v>
      </c>
      <c r="S33" t="s">
        <v>3062</v>
      </c>
      <c r="T33" t="s">
        <v>2733</v>
      </c>
      <c r="U33" t="s">
        <v>2492</v>
      </c>
      <c r="V33" t="s">
        <v>6830</v>
      </c>
      <c r="W33" t="s">
        <v>2650</v>
      </c>
      <c r="X33" t="s">
        <v>2885</v>
      </c>
      <c r="Y33" t="s">
        <v>3063</v>
      </c>
      <c r="Z33" t="s">
        <v>3064</v>
      </c>
      <c r="AA33" t="s">
        <v>3065</v>
      </c>
      <c r="AB33" t="s">
        <v>3066</v>
      </c>
      <c r="AC33" t="s">
        <v>2650</v>
      </c>
      <c r="AD33" t="s">
        <v>2752</v>
      </c>
      <c r="AE33" t="s">
        <v>3067</v>
      </c>
      <c r="AF33" t="s">
        <v>3068</v>
      </c>
      <c r="AG33" t="s">
        <v>2650</v>
      </c>
      <c r="AH33" t="s">
        <v>2739</v>
      </c>
      <c r="AI33" t="s">
        <v>2650</v>
      </c>
      <c r="AJ33" t="s">
        <v>2650</v>
      </c>
      <c r="AK33" t="s">
        <v>2739</v>
      </c>
      <c r="AL33" t="s">
        <v>2650</v>
      </c>
      <c r="AM33" t="s">
        <v>6829</v>
      </c>
      <c r="AN33">
        <v>2012</v>
      </c>
      <c r="AO33" t="s">
        <v>6831</v>
      </c>
    </row>
    <row r="34" spans="1:41" x14ac:dyDescent="0.3">
      <c r="A34" t="s">
        <v>2976</v>
      </c>
      <c r="B34" s="4">
        <v>40804</v>
      </c>
      <c r="C34" s="4">
        <v>44006</v>
      </c>
      <c r="D34" t="s">
        <v>3069</v>
      </c>
      <c r="E34" t="s">
        <v>3070</v>
      </c>
      <c r="F34" s="4">
        <v>45495</v>
      </c>
      <c r="G34" t="s">
        <v>2979</v>
      </c>
      <c r="H34" t="s">
        <v>3071</v>
      </c>
      <c r="I34" t="s">
        <v>3069</v>
      </c>
      <c r="J34">
        <v>78</v>
      </c>
      <c r="K34" t="s">
        <v>3072</v>
      </c>
      <c r="L34">
        <v>101016</v>
      </c>
      <c r="M34" t="s">
        <v>2760</v>
      </c>
      <c r="N34">
        <v>1</v>
      </c>
      <c r="O34" t="s">
        <v>2731</v>
      </c>
      <c r="P34" s="7">
        <v>32</v>
      </c>
      <c r="Q34" s="7">
        <v>32</v>
      </c>
      <c r="R34" s="7">
        <v>24</v>
      </c>
      <c r="S34" t="s">
        <v>3073</v>
      </c>
      <c r="T34" t="s">
        <v>2733</v>
      </c>
      <c r="U34" t="s">
        <v>2499</v>
      </c>
      <c r="V34" t="s">
        <v>6832</v>
      </c>
      <c r="W34" t="s">
        <v>2650</v>
      </c>
      <c r="X34" t="s">
        <v>2976</v>
      </c>
      <c r="Y34" t="s">
        <v>3074</v>
      </c>
      <c r="Z34" t="s">
        <v>3075</v>
      </c>
      <c r="AA34" t="s">
        <v>3076</v>
      </c>
      <c r="AB34" t="s">
        <v>3077</v>
      </c>
      <c r="AC34" t="s">
        <v>2650</v>
      </c>
      <c r="AD34" t="s">
        <v>2752</v>
      </c>
      <c r="AE34" t="s">
        <v>2739</v>
      </c>
      <c r="AF34" t="s">
        <v>3078</v>
      </c>
      <c r="AG34" t="s">
        <v>2650</v>
      </c>
      <c r="AH34" t="s">
        <v>2739</v>
      </c>
      <c r="AI34" t="s">
        <v>2650</v>
      </c>
      <c r="AJ34" t="s">
        <v>2650</v>
      </c>
      <c r="AK34" t="s">
        <v>2739</v>
      </c>
      <c r="AL34" t="s">
        <v>2650</v>
      </c>
      <c r="AM34" t="s">
        <v>6829</v>
      </c>
      <c r="AN34">
        <v>2012</v>
      </c>
      <c r="AO34" t="s">
        <v>6831</v>
      </c>
    </row>
    <row r="35" spans="1:41" x14ac:dyDescent="0.3">
      <c r="A35" t="s">
        <v>2896</v>
      </c>
      <c r="B35" s="4">
        <v>41316</v>
      </c>
      <c r="C35" s="4">
        <v>44034</v>
      </c>
      <c r="D35" t="s">
        <v>3079</v>
      </c>
      <c r="E35" t="s">
        <v>3080</v>
      </c>
      <c r="F35" s="4">
        <v>45461</v>
      </c>
      <c r="G35" t="s">
        <v>2899</v>
      </c>
      <c r="H35" t="s">
        <v>6767</v>
      </c>
      <c r="I35" t="s">
        <v>3081</v>
      </c>
      <c r="J35">
        <v>56</v>
      </c>
      <c r="K35" t="s">
        <v>3082</v>
      </c>
      <c r="L35">
        <v>101017</v>
      </c>
      <c r="M35" t="s">
        <v>2902</v>
      </c>
      <c r="N35">
        <v>1</v>
      </c>
      <c r="O35" t="s">
        <v>2731</v>
      </c>
      <c r="P35" s="7">
        <v>51</v>
      </c>
      <c r="Q35" s="7">
        <v>51</v>
      </c>
      <c r="R35" s="7">
        <v>14</v>
      </c>
      <c r="S35" t="s">
        <v>3083</v>
      </c>
      <c r="T35" t="s">
        <v>2733</v>
      </c>
      <c r="U35" t="s">
        <v>2502</v>
      </c>
      <c r="V35" t="s">
        <v>6833</v>
      </c>
      <c r="W35" t="s">
        <v>3084</v>
      </c>
      <c r="X35" t="s">
        <v>2905</v>
      </c>
      <c r="Y35" t="s">
        <v>3085</v>
      </c>
      <c r="Z35" t="s">
        <v>3086</v>
      </c>
      <c r="AA35" t="s">
        <v>3087</v>
      </c>
      <c r="AB35" t="s">
        <v>3088</v>
      </c>
      <c r="AC35" t="s">
        <v>3081</v>
      </c>
      <c r="AD35" t="s">
        <v>2752</v>
      </c>
      <c r="AE35" t="s">
        <v>2739</v>
      </c>
      <c r="AF35" t="s">
        <v>3089</v>
      </c>
      <c r="AG35" t="s">
        <v>2650</v>
      </c>
      <c r="AH35" t="s">
        <v>2739</v>
      </c>
      <c r="AI35" t="s">
        <v>2650</v>
      </c>
      <c r="AJ35" t="s">
        <v>2650</v>
      </c>
      <c r="AK35" t="s">
        <v>2739</v>
      </c>
      <c r="AL35" t="s">
        <v>2650</v>
      </c>
      <c r="AM35" t="s">
        <v>6834</v>
      </c>
      <c r="AN35">
        <v>2013</v>
      </c>
      <c r="AO35" t="s">
        <v>6835</v>
      </c>
    </row>
    <row r="36" spans="1:41" x14ac:dyDescent="0.3">
      <c r="A36" t="s">
        <v>2976</v>
      </c>
      <c r="B36" s="4">
        <v>40350</v>
      </c>
      <c r="C36" s="4">
        <v>43987</v>
      </c>
      <c r="D36" t="s">
        <v>3090</v>
      </c>
      <c r="E36" t="s">
        <v>3091</v>
      </c>
      <c r="F36" s="4">
        <v>45503</v>
      </c>
      <c r="G36" t="s">
        <v>2979</v>
      </c>
      <c r="H36" t="s">
        <v>3051</v>
      </c>
      <c r="I36" t="s">
        <v>3090</v>
      </c>
      <c r="J36">
        <v>78</v>
      </c>
      <c r="K36" t="s">
        <v>3092</v>
      </c>
      <c r="L36">
        <v>101016</v>
      </c>
      <c r="M36" t="s">
        <v>2760</v>
      </c>
      <c r="N36">
        <v>1</v>
      </c>
      <c r="O36" t="s">
        <v>2731</v>
      </c>
      <c r="P36" s="7">
        <v>36</v>
      </c>
      <c r="Q36" s="7">
        <v>36</v>
      </c>
      <c r="R36" s="7">
        <v>40</v>
      </c>
      <c r="S36" t="s">
        <v>3093</v>
      </c>
      <c r="T36" t="s">
        <v>2733</v>
      </c>
      <c r="U36" t="s">
        <v>2511</v>
      </c>
      <c r="V36" t="s">
        <v>6811</v>
      </c>
      <c r="W36" t="s">
        <v>2650</v>
      </c>
      <c r="X36" t="s">
        <v>2976</v>
      </c>
      <c r="Y36" t="s">
        <v>3094</v>
      </c>
      <c r="Z36" t="s">
        <v>3095</v>
      </c>
      <c r="AA36" t="s">
        <v>3096</v>
      </c>
      <c r="AB36" t="s">
        <v>3097</v>
      </c>
      <c r="AC36" t="s">
        <v>2650</v>
      </c>
      <c r="AD36" t="s">
        <v>2752</v>
      </c>
      <c r="AE36" t="s">
        <v>2739</v>
      </c>
      <c r="AF36" t="s">
        <v>3098</v>
      </c>
      <c r="AG36" t="s">
        <v>2650</v>
      </c>
      <c r="AH36" t="s">
        <v>2739</v>
      </c>
      <c r="AI36" t="s">
        <v>2650</v>
      </c>
      <c r="AJ36" t="s">
        <v>2650</v>
      </c>
      <c r="AK36" t="s">
        <v>2739</v>
      </c>
      <c r="AL36" t="s">
        <v>2650</v>
      </c>
      <c r="AM36" t="s">
        <v>6836</v>
      </c>
      <c r="AN36">
        <v>2011</v>
      </c>
      <c r="AO36" t="s">
        <v>763</v>
      </c>
    </row>
    <row r="37" spans="1:41" x14ac:dyDescent="0.3">
      <c r="A37" t="s">
        <v>3039</v>
      </c>
      <c r="B37" s="4">
        <v>39458</v>
      </c>
      <c r="C37" s="4">
        <v>45343</v>
      </c>
      <c r="D37" t="s">
        <v>3099</v>
      </c>
      <c r="E37" t="s">
        <v>3100</v>
      </c>
      <c r="F37" s="4">
        <v>45785</v>
      </c>
      <c r="G37" t="s">
        <v>3042</v>
      </c>
      <c r="H37" t="s">
        <v>6767</v>
      </c>
      <c r="I37" t="s">
        <v>3099</v>
      </c>
      <c r="J37">
        <v>286</v>
      </c>
      <c r="K37" t="s">
        <v>3101</v>
      </c>
      <c r="L37">
        <v>101093</v>
      </c>
      <c r="M37" t="s">
        <v>3044</v>
      </c>
      <c r="N37">
        <v>1</v>
      </c>
      <c r="O37" t="s">
        <v>2731</v>
      </c>
      <c r="P37" s="7">
        <v>39</v>
      </c>
      <c r="Q37" s="7">
        <v>39</v>
      </c>
      <c r="R37" s="7">
        <v>87</v>
      </c>
      <c r="S37" t="s">
        <v>3102</v>
      </c>
      <c r="T37" t="s">
        <v>2733</v>
      </c>
      <c r="U37" t="s">
        <v>2513</v>
      </c>
      <c r="V37" t="s">
        <v>6837</v>
      </c>
      <c r="W37" t="s">
        <v>2650</v>
      </c>
      <c r="X37" t="s">
        <v>3046</v>
      </c>
      <c r="Y37" t="s">
        <v>3103</v>
      </c>
      <c r="Z37" t="s">
        <v>3104</v>
      </c>
      <c r="AA37" t="s">
        <v>3105</v>
      </c>
      <c r="AB37" t="s">
        <v>3100</v>
      </c>
      <c r="AC37" t="s">
        <v>2650</v>
      </c>
      <c r="AD37" t="s">
        <v>2752</v>
      </c>
      <c r="AE37" t="s">
        <v>2739</v>
      </c>
      <c r="AF37" t="s">
        <v>2739</v>
      </c>
      <c r="AG37" t="s">
        <v>2650</v>
      </c>
      <c r="AH37" t="s">
        <v>2739</v>
      </c>
      <c r="AI37" t="s">
        <v>2650</v>
      </c>
      <c r="AJ37" t="s">
        <v>2650</v>
      </c>
      <c r="AK37" t="s">
        <v>2739</v>
      </c>
      <c r="AL37" t="s">
        <v>2650</v>
      </c>
      <c r="AM37" t="s">
        <v>6838</v>
      </c>
      <c r="AN37">
        <v>2007</v>
      </c>
      <c r="AO37" t="s">
        <v>764</v>
      </c>
    </row>
    <row r="38" spans="1:41" x14ac:dyDescent="0.3">
      <c r="A38" t="s">
        <v>3106</v>
      </c>
      <c r="B38" s="4">
        <v>38692</v>
      </c>
      <c r="C38" s="4">
        <v>44663</v>
      </c>
      <c r="D38" t="s">
        <v>3107</v>
      </c>
      <c r="E38" t="s">
        <v>3108</v>
      </c>
      <c r="F38" s="4">
        <v>45756</v>
      </c>
      <c r="G38" t="s">
        <v>3109</v>
      </c>
      <c r="H38" t="s">
        <v>6820</v>
      </c>
      <c r="I38" t="s">
        <v>3110</v>
      </c>
      <c r="J38">
        <v>341</v>
      </c>
      <c r="K38" t="s">
        <v>3111</v>
      </c>
      <c r="L38">
        <v>101073</v>
      </c>
      <c r="M38" t="s">
        <v>3106</v>
      </c>
      <c r="N38">
        <v>1</v>
      </c>
      <c r="O38" t="s">
        <v>2731</v>
      </c>
      <c r="P38" s="7">
        <v>29</v>
      </c>
      <c r="Q38" s="7">
        <v>29</v>
      </c>
      <c r="R38" s="7">
        <v>185</v>
      </c>
      <c r="S38" t="s">
        <v>3112</v>
      </c>
      <c r="T38" t="s">
        <v>2733</v>
      </c>
      <c r="U38" t="s">
        <v>2521</v>
      </c>
      <c r="V38" t="s">
        <v>4116</v>
      </c>
      <c r="W38" t="s">
        <v>3113</v>
      </c>
      <c r="X38" t="s">
        <v>3114</v>
      </c>
      <c r="Y38" t="s">
        <v>3115</v>
      </c>
      <c r="Z38" t="s">
        <v>3116</v>
      </c>
      <c r="AA38" t="s">
        <v>3117</v>
      </c>
      <c r="AB38" t="s">
        <v>3108</v>
      </c>
      <c r="AC38" t="s">
        <v>3110</v>
      </c>
      <c r="AD38" t="s">
        <v>2752</v>
      </c>
      <c r="AE38" t="s">
        <v>2739</v>
      </c>
      <c r="AF38" t="s">
        <v>2739</v>
      </c>
      <c r="AG38" t="s">
        <v>3118</v>
      </c>
      <c r="AH38" t="s">
        <v>3119</v>
      </c>
      <c r="AI38" t="s">
        <v>2650</v>
      </c>
      <c r="AJ38" t="s">
        <v>2650</v>
      </c>
      <c r="AK38" t="s">
        <v>2739</v>
      </c>
      <c r="AL38" t="s">
        <v>2650</v>
      </c>
      <c r="AM38" t="s">
        <v>6839</v>
      </c>
      <c r="AN38">
        <v>2005</v>
      </c>
      <c r="AO38" t="s">
        <v>6840</v>
      </c>
    </row>
    <row r="39" spans="1:41" x14ac:dyDescent="0.3">
      <c r="A39" t="s">
        <v>3120</v>
      </c>
      <c r="B39" s="4">
        <v>39842</v>
      </c>
      <c r="C39" s="4">
        <v>43397</v>
      </c>
      <c r="D39" t="s">
        <v>2650</v>
      </c>
      <c r="E39" t="s">
        <v>3121</v>
      </c>
      <c r="F39" s="4">
        <v>45798</v>
      </c>
      <c r="G39" t="s">
        <v>3122</v>
      </c>
      <c r="H39" t="s">
        <v>6775</v>
      </c>
      <c r="I39" t="s">
        <v>3123</v>
      </c>
      <c r="J39">
        <v>340</v>
      </c>
      <c r="K39" t="s">
        <v>3124</v>
      </c>
      <c r="L39">
        <v>101371</v>
      </c>
      <c r="M39" t="s">
        <v>2994</v>
      </c>
      <c r="N39">
        <v>1</v>
      </c>
      <c r="O39" t="s">
        <v>2731</v>
      </c>
      <c r="P39" s="7">
        <v>37</v>
      </c>
      <c r="Q39" s="7">
        <v>37</v>
      </c>
      <c r="R39" s="7">
        <v>101</v>
      </c>
      <c r="S39" t="s">
        <v>3125</v>
      </c>
      <c r="T39" t="s">
        <v>2733</v>
      </c>
      <c r="U39" t="s">
        <v>2525</v>
      </c>
      <c r="V39" t="s">
        <v>6790</v>
      </c>
      <c r="W39" t="s">
        <v>2650</v>
      </c>
      <c r="X39" t="s">
        <v>3126</v>
      </c>
      <c r="Y39" t="s">
        <v>3127</v>
      </c>
      <c r="Z39" t="s">
        <v>3128</v>
      </c>
      <c r="AA39" t="s">
        <v>3129</v>
      </c>
      <c r="AB39" t="s">
        <v>2650</v>
      </c>
      <c r="AC39" t="s">
        <v>3123</v>
      </c>
      <c r="AD39" t="s">
        <v>2752</v>
      </c>
      <c r="AE39" t="s">
        <v>2739</v>
      </c>
      <c r="AF39" t="s">
        <v>3130</v>
      </c>
      <c r="AG39" t="s">
        <v>3131</v>
      </c>
      <c r="AH39" t="s">
        <v>2739</v>
      </c>
      <c r="AI39" t="s">
        <v>2650</v>
      </c>
      <c r="AJ39" t="s">
        <v>2650</v>
      </c>
      <c r="AK39" t="s">
        <v>2739</v>
      </c>
      <c r="AL39" t="s">
        <v>2650</v>
      </c>
      <c r="AM39" t="s">
        <v>6841</v>
      </c>
      <c r="AN39">
        <v>2009</v>
      </c>
      <c r="AO39" t="s">
        <v>766</v>
      </c>
    </row>
    <row r="40" spans="1:41" x14ac:dyDescent="0.3">
      <c r="A40" t="s">
        <v>2885</v>
      </c>
      <c r="B40" s="4">
        <v>39227</v>
      </c>
      <c r="C40" s="4">
        <v>43471</v>
      </c>
      <c r="D40" t="s">
        <v>3132</v>
      </c>
      <c r="E40" t="s">
        <v>3133</v>
      </c>
      <c r="F40" s="4">
        <v>45423</v>
      </c>
      <c r="G40" t="s">
        <v>2888</v>
      </c>
      <c r="H40" t="s">
        <v>6797</v>
      </c>
      <c r="I40" t="s">
        <v>3132</v>
      </c>
      <c r="J40">
        <v>78</v>
      </c>
      <c r="K40" t="s">
        <v>3134</v>
      </c>
      <c r="L40">
        <v>101016</v>
      </c>
      <c r="M40" t="s">
        <v>2760</v>
      </c>
      <c r="N40">
        <v>1</v>
      </c>
      <c r="O40" t="s">
        <v>2731</v>
      </c>
      <c r="P40" s="7">
        <v>14</v>
      </c>
      <c r="Q40" s="7">
        <v>14</v>
      </c>
      <c r="R40" s="7">
        <v>29</v>
      </c>
      <c r="S40" t="s">
        <v>3135</v>
      </c>
      <c r="T40" t="s">
        <v>2733</v>
      </c>
      <c r="U40" t="s">
        <v>2526</v>
      </c>
      <c r="V40" t="s">
        <v>6842</v>
      </c>
      <c r="W40" t="s">
        <v>2650</v>
      </c>
      <c r="X40" t="s">
        <v>2885</v>
      </c>
      <c r="Y40" t="s">
        <v>3136</v>
      </c>
      <c r="Z40" t="s">
        <v>3137</v>
      </c>
      <c r="AA40" t="s">
        <v>3138</v>
      </c>
      <c r="AB40" t="s">
        <v>3139</v>
      </c>
      <c r="AC40" t="s">
        <v>2650</v>
      </c>
      <c r="AD40" t="s">
        <v>2752</v>
      </c>
      <c r="AE40" t="s">
        <v>2739</v>
      </c>
      <c r="AF40" t="s">
        <v>3140</v>
      </c>
      <c r="AG40" t="s">
        <v>2650</v>
      </c>
      <c r="AH40" t="s">
        <v>2739</v>
      </c>
      <c r="AI40" t="s">
        <v>2650</v>
      </c>
      <c r="AJ40" t="s">
        <v>2650</v>
      </c>
      <c r="AK40" t="s">
        <v>2739</v>
      </c>
      <c r="AL40" t="s">
        <v>2650</v>
      </c>
      <c r="AM40" t="s">
        <v>6843</v>
      </c>
      <c r="AN40">
        <v>2007</v>
      </c>
      <c r="AO40" t="s">
        <v>767</v>
      </c>
    </row>
    <row r="41" spans="1:41" x14ac:dyDescent="0.3">
      <c r="A41" t="s">
        <v>2885</v>
      </c>
      <c r="B41" s="4">
        <v>43363</v>
      </c>
      <c r="C41" s="4">
        <v>43382</v>
      </c>
      <c r="D41" t="s">
        <v>3141</v>
      </c>
      <c r="E41" t="s">
        <v>3142</v>
      </c>
      <c r="F41" s="4">
        <v>45477</v>
      </c>
      <c r="G41" t="s">
        <v>2888</v>
      </c>
      <c r="H41" t="s">
        <v>2650</v>
      </c>
      <c r="I41" t="s">
        <v>3141</v>
      </c>
      <c r="J41">
        <v>78</v>
      </c>
      <c r="K41" t="s">
        <v>3143</v>
      </c>
      <c r="L41">
        <v>101016</v>
      </c>
      <c r="M41" t="s">
        <v>2760</v>
      </c>
      <c r="N41">
        <v>1</v>
      </c>
      <c r="O41" t="s">
        <v>2731</v>
      </c>
      <c r="P41" s="7">
        <v>43</v>
      </c>
      <c r="Q41" s="7">
        <v>43</v>
      </c>
      <c r="R41" s="7">
        <v>5</v>
      </c>
      <c r="S41" t="s">
        <v>3144</v>
      </c>
      <c r="T41" t="s">
        <v>2733</v>
      </c>
      <c r="U41" t="s">
        <v>2529</v>
      </c>
      <c r="V41" t="s">
        <v>6844</v>
      </c>
      <c r="W41" t="s">
        <v>2650</v>
      </c>
      <c r="X41" t="s">
        <v>2885</v>
      </c>
      <c r="Y41" t="s">
        <v>3145</v>
      </c>
      <c r="Z41" t="s">
        <v>3146</v>
      </c>
      <c r="AA41" t="s">
        <v>3147</v>
      </c>
      <c r="AB41" t="s">
        <v>3148</v>
      </c>
      <c r="AC41" t="s">
        <v>2650</v>
      </c>
      <c r="AD41" t="s">
        <v>2752</v>
      </c>
      <c r="AE41" t="s">
        <v>2739</v>
      </c>
      <c r="AF41" t="s">
        <v>3149</v>
      </c>
      <c r="AG41" t="s">
        <v>2767</v>
      </c>
      <c r="AH41" t="s">
        <v>3150</v>
      </c>
      <c r="AI41" t="s">
        <v>2650</v>
      </c>
      <c r="AJ41" t="s">
        <v>2650</v>
      </c>
      <c r="AK41" t="s">
        <v>2739</v>
      </c>
      <c r="AL41" t="s">
        <v>2650</v>
      </c>
      <c r="AM41" t="s">
        <v>6845</v>
      </c>
      <c r="AN41">
        <v>2018</v>
      </c>
      <c r="AO41" t="s">
        <v>2528</v>
      </c>
    </row>
    <row r="42" spans="1:41" x14ac:dyDescent="0.3">
      <c r="A42" t="s">
        <v>3151</v>
      </c>
      <c r="B42" s="4">
        <v>40227</v>
      </c>
      <c r="C42" s="4">
        <v>45706</v>
      </c>
      <c r="D42" t="s">
        <v>2650</v>
      </c>
      <c r="E42" t="s">
        <v>3152</v>
      </c>
      <c r="F42" s="4">
        <v>45707</v>
      </c>
      <c r="G42" t="s">
        <v>3153</v>
      </c>
      <c r="H42" t="s">
        <v>6078</v>
      </c>
      <c r="I42" t="s">
        <v>3154</v>
      </c>
      <c r="J42">
        <v>340</v>
      </c>
      <c r="K42" t="s">
        <v>3155</v>
      </c>
      <c r="L42">
        <v>101371</v>
      </c>
      <c r="M42" t="s">
        <v>2994</v>
      </c>
      <c r="N42">
        <v>1</v>
      </c>
      <c r="O42" t="s">
        <v>2731</v>
      </c>
      <c r="P42" s="7">
        <v>32</v>
      </c>
      <c r="Q42" s="7">
        <v>32</v>
      </c>
      <c r="R42" s="7">
        <v>24</v>
      </c>
      <c r="S42" t="s">
        <v>3156</v>
      </c>
      <c r="T42" t="s">
        <v>2733</v>
      </c>
      <c r="U42" t="s">
        <v>2535</v>
      </c>
      <c r="V42" t="s">
        <v>6793</v>
      </c>
      <c r="W42" t="s">
        <v>2650</v>
      </c>
      <c r="X42" t="s">
        <v>3157</v>
      </c>
      <c r="Y42" t="s">
        <v>3158</v>
      </c>
      <c r="Z42" t="s">
        <v>3159</v>
      </c>
      <c r="AA42" t="s">
        <v>3160</v>
      </c>
      <c r="AB42" t="s">
        <v>2650</v>
      </c>
      <c r="AC42" t="s">
        <v>3154</v>
      </c>
      <c r="AD42" t="s">
        <v>2752</v>
      </c>
      <c r="AE42" t="s">
        <v>2739</v>
      </c>
      <c r="AF42" t="s">
        <v>3161</v>
      </c>
      <c r="AG42" t="s">
        <v>3162</v>
      </c>
      <c r="AH42" t="s">
        <v>2739</v>
      </c>
      <c r="AI42" t="s">
        <v>2650</v>
      </c>
      <c r="AJ42" t="s">
        <v>2650</v>
      </c>
      <c r="AK42" t="s">
        <v>2739</v>
      </c>
      <c r="AL42" t="s">
        <v>2650</v>
      </c>
      <c r="AM42" t="s">
        <v>6846</v>
      </c>
      <c r="AN42">
        <v>2010</v>
      </c>
      <c r="AO42" t="s">
        <v>2536</v>
      </c>
    </row>
    <row r="43" spans="1:41" x14ac:dyDescent="0.3">
      <c r="A43" t="s">
        <v>3163</v>
      </c>
      <c r="B43" s="4">
        <v>42929</v>
      </c>
      <c r="C43" s="4">
        <v>44918</v>
      </c>
      <c r="D43" t="s">
        <v>2650</v>
      </c>
      <c r="E43" t="s">
        <v>3164</v>
      </c>
      <c r="F43" s="4">
        <v>45709</v>
      </c>
      <c r="G43" t="s">
        <v>3165</v>
      </c>
      <c r="H43" t="s">
        <v>6775</v>
      </c>
      <c r="I43" t="s">
        <v>3166</v>
      </c>
      <c r="J43">
        <v>297</v>
      </c>
      <c r="K43" t="s">
        <v>2650</v>
      </c>
      <c r="L43">
        <v>101038</v>
      </c>
      <c r="M43" t="s">
        <v>3167</v>
      </c>
      <c r="N43">
        <v>1</v>
      </c>
      <c r="O43" t="s">
        <v>2731</v>
      </c>
      <c r="P43" s="7">
        <v>55</v>
      </c>
      <c r="Q43" s="7">
        <v>55</v>
      </c>
      <c r="R43" s="7">
        <v>21</v>
      </c>
      <c r="S43" t="s">
        <v>3168</v>
      </c>
      <c r="T43" t="s">
        <v>2733</v>
      </c>
      <c r="U43" t="s">
        <v>2543</v>
      </c>
      <c r="V43" t="s">
        <v>6766</v>
      </c>
      <c r="W43" t="s">
        <v>3169</v>
      </c>
      <c r="X43" t="s">
        <v>3170</v>
      </c>
      <c r="Y43" t="s">
        <v>3171</v>
      </c>
      <c r="Z43" t="s">
        <v>3172</v>
      </c>
      <c r="AA43" t="s">
        <v>3173</v>
      </c>
      <c r="AB43" t="s">
        <v>3174</v>
      </c>
      <c r="AC43" t="s">
        <v>3166</v>
      </c>
      <c r="AD43" t="s">
        <v>2752</v>
      </c>
      <c r="AE43" t="s">
        <v>2739</v>
      </c>
      <c r="AF43" t="s">
        <v>3175</v>
      </c>
      <c r="AG43" t="s">
        <v>3176</v>
      </c>
      <c r="AH43" t="s">
        <v>3177</v>
      </c>
      <c r="AI43" t="s">
        <v>2650</v>
      </c>
      <c r="AJ43" t="s">
        <v>2650</v>
      </c>
      <c r="AK43" t="s">
        <v>2739</v>
      </c>
      <c r="AL43" t="s">
        <v>2650</v>
      </c>
      <c r="AM43" t="s">
        <v>6847</v>
      </c>
      <c r="AN43">
        <v>2017</v>
      </c>
      <c r="AO43" t="s">
        <v>2542</v>
      </c>
    </row>
    <row r="44" spans="1:41" x14ac:dyDescent="0.3">
      <c r="A44" t="s">
        <v>3178</v>
      </c>
      <c r="B44" s="4">
        <v>40400</v>
      </c>
      <c r="C44" s="4">
        <v>44440</v>
      </c>
      <c r="D44" t="s">
        <v>3179</v>
      </c>
      <c r="E44" t="s">
        <v>3180</v>
      </c>
      <c r="F44" s="4">
        <v>45251</v>
      </c>
      <c r="G44" t="s">
        <v>3181</v>
      </c>
      <c r="H44" t="s">
        <v>6775</v>
      </c>
      <c r="I44" t="s">
        <v>3182</v>
      </c>
      <c r="J44">
        <v>297</v>
      </c>
      <c r="K44" t="s">
        <v>2650</v>
      </c>
      <c r="L44">
        <v>101186</v>
      </c>
      <c r="M44" t="s">
        <v>3167</v>
      </c>
      <c r="N44">
        <v>1</v>
      </c>
      <c r="O44" t="s">
        <v>2731</v>
      </c>
      <c r="P44" s="7">
        <v>44</v>
      </c>
      <c r="Q44" s="7">
        <v>44</v>
      </c>
      <c r="R44" s="7">
        <v>7</v>
      </c>
      <c r="S44" t="s">
        <v>3183</v>
      </c>
      <c r="T44" t="s">
        <v>2733</v>
      </c>
      <c r="U44" t="s">
        <v>2546</v>
      </c>
      <c r="V44" t="s">
        <v>6804</v>
      </c>
      <c r="W44" t="s">
        <v>3184</v>
      </c>
      <c r="X44" t="s">
        <v>3185</v>
      </c>
      <c r="Y44" t="s">
        <v>3186</v>
      </c>
      <c r="Z44" t="s">
        <v>3187</v>
      </c>
      <c r="AA44" t="s">
        <v>3188</v>
      </c>
      <c r="AB44" t="s">
        <v>3189</v>
      </c>
      <c r="AC44" t="s">
        <v>3182</v>
      </c>
      <c r="AD44" t="s">
        <v>2752</v>
      </c>
      <c r="AE44" t="s">
        <v>2739</v>
      </c>
      <c r="AF44" t="s">
        <v>3190</v>
      </c>
      <c r="AG44" t="s">
        <v>3191</v>
      </c>
      <c r="AH44" t="s">
        <v>3192</v>
      </c>
      <c r="AI44" t="s">
        <v>2650</v>
      </c>
      <c r="AJ44" t="s">
        <v>2650</v>
      </c>
      <c r="AK44" t="s">
        <v>2739</v>
      </c>
      <c r="AL44" t="s">
        <v>2650</v>
      </c>
      <c r="AM44" t="s">
        <v>6848</v>
      </c>
      <c r="AN44">
        <v>2010</v>
      </c>
      <c r="AO44" t="s">
        <v>2545</v>
      </c>
    </row>
    <row r="45" spans="1:41" x14ac:dyDescent="0.3">
      <c r="A45" t="s">
        <v>3193</v>
      </c>
      <c r="B45" s="4">
        <v>42788</v>
      </c>
      <c r="C45" s="4">
        <v>45465</v>
      </c>
      <c r="D45" t="s">
        <v>3194</v>
      </c>
      <c r="E45" t="s">
        <v>3195</v>
      </c>
      <c r="F45" s="4">
        <v>45756</v>
      </c>
      <c r="G45" t="s">
        <v>3196</v>
      </c>
      <c r="H45" t="s">
        <v>2650</v>
      </c>
      <c r="I45" t="s">
        <v>3194</v>
      </c>
      <c r="J45">
        <v>78</v>
      </c>
      <c r="K45" t="s">
        <v>3197</v>
      </c>
      <c r="L45">
        <v>101016</v>
      </c>
      <c r="M45" t="s">
        <v>2760</v>
      </c>
      <c r="N45">
        <v>1</v>
      </c>
      <c r="O45" t="s">
        <v>2731</v>
      </c>
      <c r="P45" s="7">
        <v>63</v>
      </c>
      <c r="Q45" s="7">
        <v>63</v>
      </c>
      <c r="R45" s="7">
        <v>18</v>
      </c>
      <c r="S45" t="s">
        <v>3198</v>
      </c>
      <c r="T45" t="s">
        <v>2733</v>
      </c>
      <c r="U45" t="s">
        <v>2564</v>
      </c>
      <c r="V45" t="s">
        <v>6849</v>
      </c>
      <c r="W45" t="s">
        <v>2650</v>
      </c>
      <c r="X45" t="s">
        <v>3193</v>
      </c>
      <c r="Y45" t="s">
        <v>3199</v>
      </c>
      <c r="Z45" t="s">
        <v>3200</v>
      </c>
      <c r="AA45" t="s">
        <v>3201</v>
      </c>
      <c r="AB45" t="s">
        <v>3202</v>
      </c>
      <c r="AC45" t="s">
        <v>2650</v>
      </c>
      <c r="AD45" t="s">
        <v>2752</v>
      </c>
      <c r="AE45" t="s">
        <v>2739</v>
      </c>
      <c r="AF45" t="s">
        <v>3203</v>
      </c>
      <c r="AG45" t="s">
        <v>2767</v>
      </c>
      <c r="AH45" t="s">
        <v>3204</v>
      </c>
      <c r="AI45" t="s">
        <v>2650</v>
      </c>
      <c r="AJ45" t="s">
        <v>2650</v>
      </c>
      <c r="AK45" t="s">
        <v>2739</v>
      </c>
      <c r="AL45" t="s">
        <v>2650</v>
      </c>
      <c r="AM45" t="s">
        <v>6850</v>
      </c>
      <c r="AN45">
        <v>2017</v>
      </c>
      <c r="AO45" t="s">
        <v>2565</v>
      </c>
    </row>
    <row r="46" spans="1:41" x14ac:dyDescent="0.3">
      <c r="A46" t="s">
        <v>3163</v>
      </c>
      <c r="B46" s="4">
        <v>41467</v>
      </c>
      <c r="C46" s="4">
        <v>45426</v>
      </c>
      <c r="D46" t="s">
        <v>2650</v>
      </c>
      <c r="E46" t="s">
        <v>3205</v>
      </c>
      <c r="F46" s="4">
        <v>45756</v>
      </c>
      <c r="G46" t="s">
        <v>3165</v>
      </c>
      <c r="H46" t="s">
        <v>6775</v>
      </c>
      <c r="I46" t="s">
        <v>3206</v>
      </c>
      <c r="J46">
        <v>297</v>
      </c>
      <c r="K46" t="s">
        <v>2650</v>
      </c>
      <c r="L46">
        <v>101038</v>
      </c>
      <c r="M46" t="s">
        <v>3167</v>
      </c>
      <c r="N46">
        <v>1</v>
      </c>
      <c r="O46" t="s">
        <v>2731</v>
      </c>
      <c r="P46" s="7">
        <v>60</v>
      </c>
      <c r="Q46" s="7">
        <v>60</v>
      </c>
      <c r="R46" s="7">
        <v>27</v>
      </c>
      <c r="S46" t="s">
        <v>3207</v>
      </c>
      <c r="T46" t="s">
        <v>2733</v>
      </c>
      <c r="U46" t="s">
        <v>2484</v>
      </c>
      <c r="V46" t="s">
        <v>6795</v>
      </c>
      <c r="W46" t="s">
        <v>2650</v>
      </c>
      <c r="X46" t="s">
        <v>3170</v>
      </c>
      <c r="Y46" t="s">
        <v>3208</v>
      </c>
      <c r="Z46" t="s">
        <v>3209</v>
      </c>
      <c r="AA46" t="s">
        <v>3210</v>
      </c>
      <c r="AB46" t="s">
        <v>3211</v>
      </c>
      <c r="AC46" t="s">
        <v>3206</v>
      </c>
      <c r="AD46" t="s">
        <v>2752</v>
      </c>
      <c r="AE46" t="s">
        <v>2739</v>
      </c>
      <c r="AF46" t="s">
        <v>3212</v>
      </c>
      <c r="AG46" t="s">
        <v>3191</v>
      </c>
      <c r="AH46" t="s">
        <v>3213</v>
      </c>
      <c r="AI46" t="s">
        <v>2650</v>
      </c>
      <c r="AJ46" t="s">
        <v>2650</v>
      </c>
      <c r="AK46" t="s">
        <v>2739</v>
      </c>
      <c r="AL46" t="s">
        <v>2650</v>
      </c>
      <c r="AM46" t="s">
        <v>6851</v>
      </c>
      <c r="AN46">
        <v>2013</v>
      </c>
      <c r="AO46" t="s">
        <v>768</v>
      </c>
    </row>
    <row r="47" spans="1:41" x14ac:dyDescent="0.3">
      <c r="A47" t="s">
        <v>3214</v>
      </c>
      <c r="B47" s="4">
        <v>43364</v>
      </c>
      <c r="C47" s="4">
        <v>43959</v>
      </c>
      <c r="D47" t="s">
        <v>2650</v>
      </c>
      <c r="E47" t="s">
        <v>3215</v>
      </c>
      <c r="F47" s="4">
        <v>45709</v>
      </c>
      <c r="G47" t="s">
        <v>2991</v>
      </c>
      <c r="H47" t="s">
        <v>6816</v>
      </c>
      <c r="I47" t="s">
        <v>3216</v>
      </c>
      <c r="J47">
        <v>340</v>
      </c>
      <c r="K47" t="s">
        <v>3217</v>
      </c>
      <c r="L47">
        <v>101371</v>
      </c>
      <c r="M47" t="s">
        <v>2994</v>
      </c>
      <c r="N47">
        <v>1</v>
      </c>
      <c r="O47" t="s">
        <v>2731</v>
      </c>
      <c r="P47" s="7">
        <v>40</v>
      </c>
      <c r="Q47" s="7">
        <v>40</v>
      </c>
      <c r="R47" s="7">
        <v>20</v>
      </c>
      <c r="S47" t="s">
        <v>3218</v>
      </c>
      <c r="T47" t="s">
        <v>2733</v>
      </c>
      <c r="U47" t="s">
        <v>2578</v>
      </c>
      <c r="V47" t="s">
        <v>6852</v>
      </c>
      <c r="W47" t="s">
        <v>2650</v>
      </c>
      <c r="X47" t="s">
        <v>2989</v>
      </c>
      <c r="Y47" t="s">
        <v>3219</v>
      </c>
      <c r="Z47" t="s">
        <v>3220</v>
      </c>
      <c r="AA47" t="s">
        <v>3221</v>
      </c>
      <c r="AB47" t="s">
        <v>2650</v>
      </c>
      <c r="AC47" t="s">
        <v>3216</v>
      </c>
      <c r="AD47" t="s">
        <v>2752</v>
      </c>
      <c r="AE47" t="s">
        <v>3222</v>
      </c>
      <c r="AF47" t="s">
        <v>3223</v>
      </c>
      <c r="AG47" t="s">
        <v>3224</v>
      </c>
      <c r="AH47" t="s">
        <v>2739</v>
      </c>
      <c r="AI47" t="s">
        <v>2650</v>
      </c>
      <c r="AJ47" t="s">
        <v>2650</v>
      </c>
      <c r="AK47" t="s">
        <v>2739</v>
      </c>
      <c r="AL47" t="s">
        <v>2650</v>
      </c>
      <c r="AM47" t="s">
        <v>6853</v>
      </c>
      <c r="AN47">
        <v>2018</v>
      </c>
      <c r="AO47" t="s">
        <v>2577</v>
      </c>
    </row>
    <row r="48" spans="1:41" x14ac:dyDescent="0.3">
      <c r="A48" t="s">
        <v>3225</v>
      </c>
      <c r="B48" s="4">
        <v>43176</v>
      </c>
      <c r="C48" s="4">
        <v>44141</v>
      </c>
      <c r="D48" t="s">
        <v>3226</v>
      </c>
      <c r="E48" t="s">
        <v>3227</v>
      </c>
      <c r="F48" s="4">
        <v>45776</v>
      </c>
      <c r="G48" t="s">
        <v>3228</v>
      </c>
      <c r="H48" t="s">
        <v>2650</v>
      </c>
      <c r="I48" t="s">
        <v>3226</v>
      </c>
      <c r="J48">
        <v>78</v>
      </c>
      <c r="K48" t="s">
        <v>3229</v>
      </c>
      <c r="L48">
        <v>101016</v>
      </c>
      <c r="M48" t="s">
        <v>2760</v>
      </c>
      <c r="N48">
        <v>1</v>
      </c>
      <c r="O48" t="s">
        <v>2731</v>
      </c>
      <c r="P48" s="7">
        <v>45</v>
      </c>
      <c r="Q48" s="7">
        <v>45</v>
      </c>
      <c r="R48" s="7">
        <v>7</v>
      </c>
      <c r="S48" t="s">
        <v>3230</v>
      </c>
      <c r="T48" t="s">
        <v>2733</v>
      </c>
      <c r="U48" t="s">
        <v>2581</v>
      </c>
      <c r="V48" t="s">
        <v>6795</v>
      </c>
      <c r="W48" t="s">
        <v>2650</v>
      </c>
      <c r="X48" t="s">
        <v>3225</v>
      </c>
      <c r="Y48" t="s">
        <v>3231</v>
      </c>
      <c r="Z48" t="s">
        <v>3232</v>
      </c>
      <c r="AA48" t="s">
        <v>3233</v>
      </c>
      <c r="AB48" t="s">
        <v>3234</v>
      </c>
      <c r="AC48" t="s">
        <v>2650</v>
      </c>
      <c r="AD48" t="s">
        <v>2752</v>
      </c>
      <c r="AE48" t="s">
        <v>3235</v>
      </c>
      <c r="AF48" t="s">
        <v>3236</v>
      </c>
      <c r="AG48" t="s">
        <v>2767</v>
      </c>
      <c r="AH48" t="s">
        <v>3237</v>
      </c>
      <c r="AI48" t="s">
        <v>2650</v>
      </c>
      <c r="AJ48" t="s">
        <v>2650</v>
      </c>
      <c r="AK48" t="s">
        <v>2739</v>
      </c>
      <c r="AL48" t="s">
        <v>2650</v>
      </c>
      <c r="AM48" t="s">
        <v>6803</v>
      </c>
      <c r="AN48">
        <v>2018</v>
      </c>
      <c r="AO48" t="s">
        <v>6854</v>
      </c>
    </row>
    <row r="49" spans="1:41" x14ac:dyDescent="0.3">
      <c r="A49" t="s">
        <v>3214</v>
      </c>
      <c r="B49" s="4">
        <v>44084</v>
      </c>
      <c r="C49" s="4">
        <v>45206</v>
      </c>
      <c r="D49" t="s">
        <v>2650</v>
      </c>
      <c r="E49" t="s">
        <v>3238</v>
      </c>
      <c r="F49" s="4">
        <v>45709</v>
      </c>
      <c r="G49" t="s">
        <v>2991</v>
      </c>
      <c r="H49" t="s">
        <v>6816</v>
      </c>
      <c r="I49" t="s">
        <v>3239</v>
      </c>
      <c r="J49">
        <v>340</v>
      </c>
      <c r="K49" t="s">
        <v>3240</v>
      </c>
      <c r="L49">
        <v>101371</v>
      </c>
      <c r="M49" t="s">
        <v>2994</v>
      </c>
      <c r="N49">
        <v>1</v>
      </c>
      <c r="O49" t="s">
        <v>2731</v>
      </c>
      <c r="P49" s="7">
        <v>69</v>
      </c>
      <c r="Q49" s="7">
        <v>69</v>
      </c>
      <c r="R49" s="7">
        <v>6</v>
      </c>
      <c r="S49" t="s">
        <v>3241</v>
      </c>
      <c r="T49" t="s">
        <v>2733</v>
      </c>
      <c r="U49" t="s">
        <v>2583</v>
      </c>
      <c r="V49" t="s">
        <v>6855</v>
      </c>
      <c r="W49" t="s">
        <v>2650</v>
      </c>
      <c r="X49" t="s">
        <v>2989</v>
      </c>
      <c r="Y49" t="s">
        <v>3242</v>
      </c>
      <c r="Z49" t="s">
        <v>3243</v>
      </c>
      <c r="AA49" t="s">
        <v>3244</v>
      </c>
      <c r="AB49" t="s">
        <v>2650</v>
      </c>
      <c r="AC49" t="s">
        <v>3239</v>
      </c>
      <c r="AD49" t="s">
        <v>2752</v>
      </c>
      <c r="AE49" t="s">
        <v>2739</v>
      </c>
      <c r="AF49" t="s">
        <v>3245</v>
      </c>
      <c r="AG49" t="s">
        <v>3224</v>
      </c>
      <c r="AH49" t="s">
        <v>2739</v>
      </c>
      <c r="AI49" t="s">
        <v>2650</v>
      </c>
      <c r="AJ49" t="s">
        <v>2650</v>
      </c>
      <c r="AK49" t="s">
        <v>2739</v>
      </c>
      <c r="AL49" t="s">
        <v>2650</v>
      </c>
      <c r="AM49" t="s">
        <v>6856</v>
      </c>
      <c r="AN49">
        <v>2020</v>
      </c>
      <c r="AO49" t="s">
        <v>2582</v>
      </c>
    </row>
    <row r="50" spans="1:41" x14ac:dyDescent="0.3">
      <c r="A50" t="s">
        <v>3214</v>
      </c>
      <c r="B50" s="4">
        <v>43629</v>
      </c>
      <c r="C50" s="4">
        <v>43959</v>
      </c>
      <c r="D50" t="s">
        <v>2650</v>
      </c>
      <c r="E50" t="s">
        <v>3246</v>
      </c>
      <c r="F50" s="4">
        <v>45709</v>
      </c>
      <c r="G50" t="s">
        <v>2991</v>
      </c>
      <c r="H50" t="s">
        <v>6793</v>
      </c>
      <c r="I50" t="s">
        <v>3247</v>
      </c>
      <c r="J50">
        <v>340</v>
      </c>
      <c r="K50" t="s">
        <v>3248</v>
      </c>
      <c r="L50">
        <v>101371</v>
      </c>
      <c r="M50" t="s">
        <v>2994</v>
      </c>
      <c r="N50">
        <v>1</v>
      </c>
      <c r="O50" t="s">
        <v>2731</v>
      </c>
      <c r="P50" s="7">
        <v>42</v>
      </c>
      <c r="Q50" s="7">
        <v>42</v>
      </c>
      <c r="R50" s="7">
        <v>10</v>
      </c>
      <c r="S50" t="s">
        <v>3249</v>
      </c>
      <c r="T50" t="s">
        <v>2733</v>
      </c>
      <c r="U50" t="s">
        <v>2586</v>
      </c>
      <c r="V50" t="s">
        <v>6857</v>
      </c>
      <c r="W50" t="s">
        <v>2650</v>
      </c>
      <c r="X50" t="s">
        <v>2989</v>
      </c>
      <c r="Y50" t="s">
        <v>3250</v>
      </c>
      <c r="Z50" t="s">
        <v>3251</v>
      </c>
      <c r="AA50" t="s">
        <v>3252</v>
      </c>
      <c r="AB50" t="s">
        <v>2650</v>
      </c>
      <c r="AC50" t="s">
        <v>3247</v>
      </c>
      <c r="AD50" t="s">
        <v>2752</v>
      </c>
      <c r="AE50" t="s">
        <v>3253</v>
      </c>
      <c r="AF50" t="s">
        <v>3254</v>
      </c>
      <c r="AG50" t="s">
        <v>3224</v>
      </c>
      <c r="AH50" t="s">
        <v>2739</v>
      </c>
      <c r="AI50" t="s">
        <v>2650</v>
      </c>
      <c r="AJ50" t="s">
        <v>2650</v>
      </c>
      <c r="AK50" t="s">
        <v>2739</v>
      </c>
      <c r="AL50" t="s">
        <v>2650</v>
      </c>
      <c r="AM50" t="s">
        <v>6803</v>
      </c>
      <c r="AN50">
        <v>2019</v>
      </c>
      <c r="AO50" t="s">
        <v>2585</v>
      </c>
    </row>
    <row r="51" spans="1:41" x14ac:dyDescent="0.3">
      <c r="A51" t="s">
        <v>3163</v>
      </c>
      <c r="B51" s="4">
        <v>44036</v>
      </c>
      <c r="C51" s="4">
        <v>44901</v>
      </c>
      <c r="D51" t="s">
        <v>2650</v>
      </c>
      <c r="E51" t="s">
        <v>3255</v>
      </c>
      <c r="F51" s="4">
        <v>45779</v>
      </c>
      <c r="G51" t="s">
        <v>3165</v>
      </c>
      <c r="H51" t="s">
        <v>6775</v>
      </c>
      <c r="I51" t="s">
        <v>3256</v>
      </c>
      <c r="J51">
        <v>297</v>
      </c>
      <c r="K51" t="s">
        <v>2650</v>
      </c>
      <c r="L51">
        <v>101038</v>
      </c>
      <c r="M51" t="s">
        <v>3167</v>
      </c>
      <c r="N51">
        <v>1</v>
      </c>
      <c r="O51" t="s">
        <v>2731</v>
      </c>
      <c r="P51" s="7">
        <v>49</v>
      </c>
      <c r="Q51" s="7">
        <v>49</v>
      </c>
      <c r="R51" s="7">
        <v>22</v>
      </c>
      <c r="S51" t="s">
        <v>3257</v>
      </c>
      <c r="T51" t="s">
        <v>2733</v>
      </c>
      <c r="U51" t="s">
        <v>2590</v>
      </c>
      <c r="V51" t="s">
        <v>6804</v>
      </c>
      <c r="W51" t="s">
        <v>3258</v>
      </c>
      <c r="X51" t="s">
        <v>3170</v>
      </c>
      <c r="Y51" t="s">
        <v>3259</v>
      </c>
      <c r="Z51" t="s">
        <v>3260</v>
      </c>
      <c r="AA51" t="s">
        <v>3261</v>
      </c>
      <c r="AB51" t="s">
        <v>3262</v>
      </c>
      <c r="AC51" t="s">
        <v>3256</v>
      </c>
      <c r="AD51" t="s">
        <v>2752</v>
      </c>
      <c r="AE51" t="s">
        <v>3263</v>
      </c>
      <c r="AF51" t="s">
        <v>3264</v>
      </c>
      <c r="AG51" t="s">
        <v>3176</v>
      </c>
      <c r="AH51" t="s">
        <v>3265</v>
      </c>
      <c r="AI51" t="s">
        <v>2650</v>
      </c>
      <c r="AJ51" t="s">
        <v>2650</v>
      </c>
      <c r="AK51" t="s">
        <v>2739</v>
      </c>
      <c r="AL51" t="s">
        <v>2650</v>
      </c>
      <c r="AM51" t="s">
        <v>6858</v>
      </c>
      <c r="AN51">
        <v>2020</v>
      </c>
      <c r="AO51" t="s">
        <v>2589</v>
      </c>
    </row>
    <row r="52" spans="1:41" x14ac:dyDescent="0.3">
      <c r="A52" t="s">
        <v>3193</v>
      </c>
      <c r="B52" s="4">
        <v>43552</v>
      </c>
      <c r="C52" s="4">
        <v>44758</v>
      </c>
      <c r="D52" t="s">
        <v>3266</v>
      </c>
      <c r="E52" t="s">
        <v>3267</v>
      </c>
      <c r="F52" s="4">
        <v>45796</v>
      </c>
      <c r="G52" t="s">
        <v>3196</v>
      </c>
      <c r="H52" t="s">
        <v>2650</v>
      </c>
      <c r="I52" t="s">
        <v>3266</v>
      </c>
      <c r="J52">
        <v>78</v>
      </c>
      <c r="K52" t="s">
        <v>3268</v>
      </c>
      <c r="L52">
        <v>101016</v>
      </c>
      <c r="M52" t="s">
        <v>2760</v>
      </c>
      <c r="N52">
        <v>1</v>
      </c>
      <c r="O52" t="s">
        <v>2731</v>
      </c>
      <c r="P52" s="7">
        <v>23</v>
      </c>
      <c r="Q52" s="7">
        <v>23</v>
      </c>
      <c r="R52" s="7">
        <v>26</v>
      </c>
      <c r="S52" t="s">
        <v>3269</v>
      </c>
      <c r="T52" t="s">
        <v>2733</v>
      </c>
      <c r="U52" t="s">
        <v>2594</v>
      </c>
      <c r="V52" t="s">
        <v>3853</v>
      </c>
      <c r="W52" t="s">
        <v>2650</v>
      </c>
      <c r="X52" t="s">
        <v>3193</v>
      </c>
      <c r="Y52" t="s">
        <v>3270</v>
      </c>
      <c r="Z52" t="s">
        <v>3271</v>
      </c>
      <c r="AA52" t="s">
        <v>3272</v>
      </c>
      <c r="AB52" t="s">
        <v>3273</v>
      </c>
      <c r="AC52" t="s">
        <v>2650</v>
      </c>
      <c r="AD52" t="s">
        <v>2752</v>
      </c>
      <c r="AE52" t="s">
        <v>3274</v>
      </c>
      <c r="AF52" t="s">
        <v>3275</v>
      </c>
      <c r="AG52" t="s">
        <v>2946</v>
      </c>
      <c r="AH52" t="s">
        <v>3276</v>
      </c>
      <c r="AI52" t="s">
        <v>2650</v>
      </c>
      <c r="AJ52" t="s">
        <v>2650</v>
      </c>
      <c r="AK52" t="s">
        <v>2739</v>
      </c>
      <c r="AL52" t="s">
        <v>2650</v>
      </c>
      <c r="AM52" t="s">
        <v>6859</v>
      </c>
      <c r="AN52">
        <v>2019</v>
      </c>
      <c r="AO52" t="s">
        <v>2593</v>
      </c>
    </row>
    <row r="53" spans="1:41" x14ac:dyDescent="0.3">
      <c r="A53" t="s">
        <v>2769</v>
      </c>
      <c r="B53" s="4">
        <v>44372</v>
      </c>
      <c r="C53" s="4">
        <v>44966</v>
      </c>
      <c r="D53" t="s">
        <v>3277</v>
      </c>
      <c r="E53" t="s">
        <v>3278</v>
      </c>
      <c r="F53" s="4">
        <v>45791</v>
      </c>
      <c r="G53" t="s">
        <v>2875</v>
      </c>
      <c r="H53" t="s">
        <v>6793</v>
      </c>
      <c r="I53" t="s">
        <v>3279</v>
      </c>
      <c r="J53">
        <v>311</v>
      </c>
      <c r="K53" t="s">
        <v>3280</v>
      </c>
      <c r="L53">
        <v>101155</v>
      </c>
      <c r="M53" t="s">
        <v>2775</v>
      </c>
      <c r="N53">
        <v>1</v>
      </c>
      <c r="O53" t="s">
        <v>2731</v>
      </c>
      <c r="P53" s="7">
        <v>11</v>
      </c>
      <c r="Q53" s="7">
        <v>11</v>
      </c>
      <c r="R53" s="7">
        <v>18</v>
      </c>
      <c r="S53" t="s">
        <v>3281</v>
      </c>
      <c r="T53" t="s">
        <v>2733</v>
      </c>
      <c r="U53" t="s">
        <v>2597</v>
      </c>
      <c r="V53" t="s">
        <v>6133</v>
      </c>
      <c r="W53" t="s">
        <v>2650</v>
      </c>
      <c r="X53" t="s">
        <v>2777</v>
      </c>
      <c r="Y53" t="s">
        <v>3282</v>
      </c>
      <c r="Z53" t="s">
        <v>3283</v>
      </c>
      <c r="AA53" t="s">
        <v>3284</v>
      </c>
      <c r="AB53" t="s">
        <v>3278</v>
      </c>
      <c r="AC53" t="s">
        <v>3279</v>
      </c>
      <c r="AD53" t="s">
        <v>2752</v>
      </c>
      <c r="AE53" t="s">
        <v>3285</v>
      </c>
      <c r="AF53" t="s">
        <v>3286</v>
      </c>
      <c r="AG53" t="s">
        <v>2883</v>
      </c>
      <c r="AH53" t="s">
        <v>3287</v>
      </c>
      <c r="AI53" t="s">
        <v>2783</v>
      </c>
      <c r="AJ53" t="s">
        <v>2650</v>
      </c>
      <c r="AK53" t="s">
        <v>2739</v>
      </c>
      <c r="AL53" t="s">
        <v>2650</v>
      </c>
      <c r="AM53" t="s">
        <v>6796</v>
      </c>
      <c r="AN53">
        <v>2021</v>
      </c>
      <c r="AO53" t="s">
        <v>2596</v>
      </c>
    </row>
    <row r="54" spans="1:41" x14ac:dyDescent="0.3">
      <c r="A54" t="s">
        <v>2885</v>
      </c>
      <c r="B54" s="4">
        <v>44827</v>
      </c>
      <c r="C54" s="4">
        <v>45380</v>
      </c>
      <c r="D54" t="s">
        <v>3288</v>
      </c>
      <c r="E54" t="s">
        <v>3289</v>
      </c>
      <c r="F54" s="4">
        <v>45709</v>
      </c>
      <c r="G54" t="s">
        <v>2888</v>
      </c>
      <c r="H54" t="s">
        <v>2650</v>
      </c>
      <c r="I54" t="s">
        <v>3288</v>
      </c>
      <c r="J54">
        <v>78</v>
      </c>
      <c r="K54" t="s">
        <v>3290</v>
      </c>
      <c r="L54">
        <v>101016</v>
      </c>
      <c r="M54" t="s">
        <v>2760</v>
      </c>
      <c r="N54">
        <v>1</v>
      </c>
      <c r="O54" t="s">
        <v>2731</v>
      </c>
      <c r="P54" s="7">
        <v>24</v>
      </c>
      <c r="Q54" s="7">
        <v>24</v>
      </c>
      <c r="R54" s="7">
        <v>7</v>
      </c>
      <c r="S54" t="s">
        <v>3291</v>
      </c>
      <c r="T54" t="s">
        <v>2733</v>
      </c>
      <c r="U54" t="s">
        <v>2599</v>
      </c>
      <c r="V54" t="s">
        <v>6860</v>
      </c>
      <c r="W54" t="s">
        <v>2650</v>
      </c>
      <c r="X54" t="s">
        <v>2885</v>
      </c>
      <c r="Y54" t="s">
        <v>3292</v>
      </c>
      <c r="Z54" t="s">
        <v>3293</v>
      </c>
      <c r="AA54" t="s">
        <v>3294</v>
      </c>
      <c r="AB54" t="s">
        <v>3295</v>
      </c>
      <c r="AC54" t="s">
        <v>2650</v>
      </c>
      <c r="AD54" t="s">
        <v>2752</v>
      </c>
      <c r="AE54" t="s">
        <v>3296</v>
      </c>
      <c r="AF54" t="s">
        <v>3297</v>
      </c>
      <c r="AG54" t="s">
        <v>2946</v>
      </c>
      <c r="AH54" t="s">
        <v>3298</v>
      </c>
      <c r="AI54" t="s">
        <v>2650</v>
      </c>
      <c r="AJ54" t="s">
        <v>2650</v>
      </c>
      <c r="AK54" t="s">
        <v>2739</v>
      </c>
      <c r="AL54" t="s">
        <v>2650</v>
      </c>
      <c r="AM54" t="s">
        <v>6861</v>
      </c>
      <c r="AN54">
        <v>2022</v>
      </c>
      <c r="AO54" t="s">
        <v>2598</v>
      </c>
    </row>
    <row r="55" spans="1:41" x14ac:dyDescent="0.3">
      <c r="A55" t="s">
        <v>3299</v>
      </c>
      <c r="B55" s="4">
        <v>44690</v>
      </c>
      <c r="C55" s="4">
        <v>44816</v>
      </c>
      <c r="D55" t="s">
        <v>3288</v>
      </c>
      <c r="E55" t="s">
        <v>3300</v>
      </c>
      <c r="F55" s="4">
        <v>45709</v>
      </c>
      <c r="G55" t="s">
        <v>3301</v>
      </c>
      <c r="H55" t="s">
        <v>6862</v>
      </c>
      <c r="I55" t="s">
        <v>3302</v>
      </c>
      <c r="J55">
        <v>219</v>
      </c>
      <c r="K55" t="s">
        <v>2650</v>
      </c>
      <c r="L55">
        <v>101142</v>
      </c>
      <c r="M55" t="s">
        <v>3303</v>
      </c>
      <c r="N55">
        <v>1</v>
      </c>
      <c r="O55" t="s">
        <v>2731</v>
      </c>
      <c r="P55" s="7">
        <v>45</v>
      </c>
      <c r="Q55" s="7">
        <v>45</v>
      </c>
      <c r="R55" s="7">
        <v>4</v>
      </c>
      <c r="S55" t="s">
        <v>3304</v>
      </c>
      <c r="T55" t="s">
        <v>2733</v>
      </c>
      <c r="U55" t="s">
        <v>3305</v>
      </c>
      <c r="V55" t="s">
        <v>6855</v>
      </c>
      <c r="W55" t="s">
        <v>3306</v>
      </c>
      <c r="X55" t="s">
        <v>3307</v>
      </c>
      <c r="Y55" t="s">
        <v>3308</v>
      </c>
      <c r="Z55" t="s">
        <v>3309</v>
      </c>
      <c r="AA55" t="s">
        <v>3310</v>
      </c>
      <c r="AB55" t="s">
        <v>3311</v>
      </c>
      <c r="AC55" t="s">
        <v>3302</v>
      </c>
      <c r="AD55" t="s">
        <v>2752</v>
      </c>
      <c r="AE55" t="s">
        <v>3312</v>
      </c>
      <c r="AF55" t="s">
        <v>2739</v>
      </c>
      <c r="AG55" t="s">
        <v>2650</v>
      </c>
      <c r="AH55" t="s">
        <v>2739</v>
      </c>
      <c r="AI55" t="s">
        <v>2650</v>
      </c>
      <c r="AJ55" t="s">
        <v>2650</v>
      </c>
      <c r="AK55" t="s">
        <v>2739</v>
      </c>
      <c r="AL55" t="s">
        <v>2650</v>
      </c>
      <c r="AM55" t="s">
        <v>6863</v>
      </c>
      <c r="AN55">
        <v>2022</v>
      </c>
      <c r="AO55" t="s">
        <v>2601</v>
      </c>
    </row>
    <row r="56" spans="1:41" x14ac:dyDescent="0.3">
      <c r="A56" t="s">
        <v>3193</v>
      </c>
      <c r="B56" s="4">
        <v>40220</v>
      </c>
      <c r="C56" s="4">
        <v>43909</v>
      </c>
      <c r="D56" t="s">
        <v>3313</v>
      </c>
      <c r="E56" t="s">
        <v>3314</v>
      </c>
      <c r="F56" s="4">
        <v>45766</v>
      </c>
      <c r="G56" t="s">
        <v>3196</v>
      </c>
      <c r="H56" t="s">
        <v>6775</v>
      </c>
      <c r="I56" t="s">
        <v>3313</v>
      </c>
      <c r="J56">
        <v>78</v>
      </c>
      <c r="K56" t="s">
        <v>3315</v>
      </c>
      <c r="L56">
        <v>101016</v>
      </c>
      <c r="M56" t="s">
        <v>2760</v>
      </c>
      <c r="N56">
        <v>1</v>
      </c>
      <c r="O56" t="s">
        <v>2731</v>
      </c>
      <c r="P56" s="7">
        <v>23</v>
      </c>
      <c r="Q56" s="7">
        <v>23</v>
      </c>
      <c r="R56" s="7">
        <v>30</v>
      </c>
      <c r="S56" t="s">
        <v>3316</v>
      </c>
      <c r="T56" t="s">
        <v>2733</v>
      </c>
      <c r="U56" t="s">
        <v>2606</v>
      </c>
      <c r="V56" t="s">
        <v>6078</v>
      </c>
      <c r="W56" t="s">
        <v>2650</v>
      </c>
      <c r="X56" t="s">
        <v>3193</v>
      </c>
      <c r="Y56" t="s">
        <v>3317</v>
      </c>
      <c r="Z56" t="s">
        <v>3318</v>
      </c>
      <c r="AA56" t="s">
        <v>3319</v>
      </c>
      <c r="AB56" t="s">
        <v>3320</v>
      </c>
      <c r="AC56" t="s">
        <v>2650</v>
      </c>
      <c r="AD56" t="s">
        <v>2752</v>
      </c>
      <c r="AE56" t="s">
        <v>3321</v>
      </c>
      <c r="AF56" t="s">
        <v>3322</v>
      </c>
      <c r="AG56" t="s">
        <v>2650</v>
      </c>
      <c r="AH56" t="s">
        <v>2739</v>
      </c>
      <c r="AI56" t="s">
        <v>2650</v>
      </c>
      <c r="AJ56" t="s">
        <v>2650</v>
      </c>
      <c r="AK56" t="s">
        <v>2739</v>
      </c>
      <c r="AL56" t="s">
        <v>2650</v>
      </c>
      <c r="AM56" t="s">
        <v>6864</v>
      </c>
      <c r="AN56">
        <v>2010</v>
      </c>
      <c r="AO56" t="s">
        <v>2605</v>
      </c>
    </row>
    <row r="57" spans="1:41" x14ac:dyDescent="0.3">
      <c r="A57" t="s">
        <v>3193</v>
      </c>
      <c r="B57" s="4">
        <v>40582</v>
      </c>
      <c r="C57" s="4">
        <v>43439</v>
      </c>
      <c r="D57" t="s">
        <v>3323</v>
      </c>
      <c r="E57" t="s">
        <v>3324</v>
      </c>
      <c r="F57" s="4">
        <v>45735</v>
      </c>
      <c r="G57" t="s">
        <v>3196</v>
      </c>
      <c r="H57" t="s">
        <v>6078</v>
      </c>
      <c r="I57" t="s">
        <v>3323</v>
      </c>
      <c r="J57">
        <v>78</v>
      </c>
      <c r="K57" t="s">
        <v>3325</v>
      </c>
      <c r="L57">
        <v>101016</v>
      </c>
      <c r="M57" t="s">
        <v>2760</v>
      </c>
      <c r="N57">
        <v>1</v>
      </c>
      <c r="O57" t="s">
        <v>2731</v>
      </c>
      <c r="P57" s="7">
        <v>28</v>
      </c>
      <c r="Q57" s="7">
        <v>28</v>
      </c>
      <c r="R57" s="7">
        <v>32</v>
      </c>
      <c r="S57" t="s">
        <v>3326</v>
      </c>
      <c r="T57" t="s">
        <v>2733</v>
      </c>
      <c r="U57" t="s">
        <v>2614</v>
      </c>
      <c r="V57" t="s">
        <v>6795</v>
      </c>
      <c r="W57" t="s">
        <v>2650</v>
      </c>
      <c r="X57" t="s">
        <v>3193</v>
      </c>
      <c r="Y57" t="s">
        <v>3327</v>
      </c>
      <c r="Z57" t="s">
        <v>3328</v>
      </c>
      <c r="AA57" t="s">
        <v>3329</v>
      </c>
      <c r="AB57" t="s">
        <v>3330</v>
      </c>
      <c r="AC57" t="s">
        <v>2650</v>
      </c>
      <c r="AD57" t="s">
        <v>2752</v>
      </c>
      <c r="AE57" t="s">
        <v>3331</v>
      </c>
      <c r="AF57" t="s">
        <v>3332</v>
      </c>
      <c r="AG57" t="s">
        <v>2650</v>
      </c>
      <c r="AH57" t="s">
        <v>2739</v>
      </c>
      <c r="AI57" t="s">
        <v>2650</v>
      </c>
      <c r="AJ57" t="s">
        <v>2650</v>
      </c>
      <c r="AK57" t="s">
        <v>2739</v>
      </c>
      <c r="AL57" t="s">
        <v>2650</v>
      </c>
      <c r="AM57" t="s">
        <v>6865</v>
      </c>
      <c r="AN57">
        <v>2011</v>
      </c>
      <c r="AO57" t="s">
        <v>6866</v>
      </c>
    </row>
    <row r="58" spans="1:41" x14ac:dyDescent="0.3">
      <c r="A58" t="s">
        <v>3333</v>
      </c>
      <c r="B58" s="4">
        <v>38911</v>
      </c>
      <c r="C58" s="4">
        <v>45327</v>
      </c>
      <c r="D58" t="s">
        <v>3334</v>
      </c>
      <c r="E58" t="s">
        <v>3335</v>
      </c>
      <c r="F58" s="4">
        <v>45756</v>
      </c>
      <c r="G58" t="s">
        <v>3336</v>
      </c>
      <c r="H58" t="s">
        <v>6867</v>
      </c>
      <c r="I58" t="s">
        <v>3337</v>
      </c>
      <c r="J58">
        <v>175</v>
      </c>
      <c r="K58" t="s">
        <v>3338</v>
      </c>
      <c r="L58">
        <v>101098</v>
      </c>
      <c r="M58" t="s">
        <v>3339</v>
      </c>
      <c r="N58">
        <v>1</v>
      </c>
      <c r="O58" t="s">
        <v>2731</v>
      </c>
      <c r="P58" s="7">
        <v>32</v>
      </c>
      <c r="Q58" s="7">
        <v>32</v>
      </c>
      <c r="R58" s="7">
        <v>50</v>
      </c>
      <c r="S58" t="s">
        <v>3340</v>
      </c>
      <c r="T58" t="s">
        <v>2733</v>
      </c>
      <c r="U58" t="s">
        <v>2619</v>
      </c>
      <c r="V58" t="s">
        <v>6868</v>
      </c>
      <c r="W58" t="s">
        <v>3341</v>
      </c>
      <c r="X58" t="s">
        <v>3342</v>
      </c>
      <c r="Y58" t="s">
        <v>3343</v>
      </c>
      <c r="Z58" t="s">
        <v>3344</v>
      </c>
      <c r="AA58" t="s">
        <v>3345</v>
      </c>
      <c r="AB58" t="s">
        <v>3335</v>
      </c>
      <c r="AC58" t="s">
        <v>3337</v>
      </c>
      <c r="AD58" t="s">
        <v>2752</v>
      </c>
      <c r="AE58" t="s">
        <v>2739</v>
      </c>
      <c r="AF58" t="s">
        <v>3346</v>
      </c>
      <c r="AG58" t="s">
        <v>2650</v>
      </c>
      <c r="AH58" t="s">
        <v>2739</v>
      </c>
      <c r="AI58" t="s">
        <v>2650</v>
      </c>
      <c r="AJ58" t="s">
        <v>2650</v>
      </c>
      <c r="AK58" t="s">
        <v>2739</v>
      </c>
      <c r="AL58" t="s">
        <v>2650</v>
      </c>
      <c r="AM58" t="s">
        <v>6869</v>
      </c>
      <c r="AN58">
        <v>2006</v>
      </c>
      <c r="AO58" t="s">
        <v>2618</v>
      </c>
    </row>
    <row r="59" spans="1:41" x14ac:dyDescent="0.3">
      <c r="A59" t="s">
        <v>3151</v>
      </c>
      <c r="B59" s="4">
        <v>39190</v>
      </c>
      <c r="C59" s="4">
        <v>43957</v>
      </c>
      <c r="D59" t="s">
        <v>2650</v>
      </c>
      <c r="E59" t="s">
        <v>3347</v>
      </c>
      <c r="F59" s="4">
        <v>45782</v>
      </c>
      <c r="G59" t="s">
        <v>3153</v>
      </c>
      <c r="H59" t="s">
        <v>6797</v>
      </c>
      <c r="I59" t="s">
        <v>3348</v>
      </c>
      <c r="J59">
        <v>340</v>
      </c>
      <c r="K59" t="s">
        <v>3349</v>
      </c>
      <c r="L59">
        <v>101371</v>
      </c>
      <c r="M59" t="s">
        <v>2994</v>
      </c>
      <c r="N59">
        <v>1</v>
      </c>
      <c r="O59" t="s">
        <v>2731</v>
      </c>
      <c r="P59" s="7">
        <v>24</v>
      </c>
      <c r="Q59" s="7">
        <v>24</v>
      </c>
      <c r="R59" s="7">
        <v>159</v>
      </c>
      <c r="S59" t="s">
        <v>3350</v>
      </c>
      <c r="T59" t="s">
        <v>2733</v>
      </c>
      <c r="U59" t="s">
        <v>2630</v>
      </c>
      <c r="V59" t="s">
        <v>6795</v>
      </c>
      <c r="W59" t="s">
        <v>2650</v>
      </c>
      <c r="X59" t="s">
        <v>3157</v>
      </c>
      <c r="Y59" t="s">
        <v>3351</v>
      </c>
      <c r="Z59" t="s">
        <v>3352</v>
      </c>
      <c r="AA59" t="s">
        <v>3353</v>
      </c>
      <c r="AB59" t="s">
        <v>2650</v>
      </c>
      <c r="AC59" t="s">
        <v>3348</v>
      </c>
      <c r="AD59" t="s">
        <v>2752</v>
      </c>
      <c r="AE59" t="s">
        <v>2739</v>
      </c>
      <c r="AF59" t="s">
        <v>3354</v>
      </c>
      <c r="AG59" t="s">
        <v>3355</v>
      </c>
      <c r="AH59" t="s">
        <v>2739</v>
      </c>
      <c r="AI59" t="s">
        <v>2650</v>
      </c>
      <c r="AJ59" t="s">
        <v>2650</v>
      </c>
      <c r="AK59" t="s">
        <v>2739</v>
      </c>
      <c r="AL59" t="s">
        <v>2650</v>
      </c>
      <c r="AM59" t="s">
        <v>6870</v>
      </c>
      <c r="AN59">
        <v>2007</v>
      </c>
      <c r="AO59" t="s">
        <v>2629</v>
      </c>
    </row>
    <row r="60" spans="1:41" x14ac:dyDescent="0.3">
      <c r="A60" t="s">
        <v>2885</v>
      </c>
      <c r="B60" s="4">
        <v>39842</v>
      </c>
      <c r="C60" s="4">
        <v>43456</v>
      </c>
      <c r="D60" t="s">
        <v>2999</v>
      </c>
      <c r="E60" t="s">
        <v>3356</v>
      </c>
      <c r="F60" s="4">
        <v>45792</v>
      </c>
      <c r="G60" t="s">
        <v>2888</v>
      </c>
      <c r="H60" t="s">
        <v>6797</v>
      </c>
      <c r="I60" t="s">
        <v>2999</v>
      </c>
      <c r="J60">
        <v>78</v>
      </c>
      <c r="K60" t="s">
        <v>3357</v>
      </c>
      <c r="L60">
        <v>101016</v>
      </c>
      <c r="M60" t="s">
        <v>2760</v>
      </c>
      <c r="N60">
        <v>1</v>
      </c>
      <c r="O60" t="s">
        <v>2731</v>
      </c>
      <c r="P60" s="7">
        <v>35</v>
      </c>
      <c r="Q60" s="7">
        <v>35</v>
      </c>
      <c r="R60" s="7">
        <v>76</v>
      </c>
      <c r="S60" t="s">
        <v>3358</v>
      </c>
      <c r="T60" t="s">
        <v>2733</v>
      </c>
      <c r="U60" t="s">
        <v>2632</v>
      </c>
      <c r="V60" t="s">
        <v>6818</v>
      </c>
      <c r="W60" t="s">
        <v>2650</v>
      </c>
      <c r="X60" t="s">
        <v>2885</v>
      </c>
      <c r="Y60" t="s">
        <v>3359</v>
      </c>
      <c r="Z60" t="s">
        <v>3360</v>
      </c>
      <c r="AA60" t="s">
        <v>3361</v>
      </c>
      <c r="AB60" t="s">
        <v>3362</v>
      </c>
      <c r="AC60" t="s">
        <v>2650</v>
      </c>
      <c r="AD60" t="s">
        <v>2752</v>
      </c>
      <c r="AE60" t="s">
        <v>2739</v>
      </c>
      <c r="AF60" t="s">
        <v>3007</v>
      </c>
      <c r="AG60" t="s">
        <v>2650</v>
      </c>
      <c r="AH60" t="s">
        <v>2739</v>
      </c>
      <c r="AI60" t="s">
        <v>2650</v>
      </c>
      <c r="AJ60" t="s">
        <v>2650</v>
      </c>
      <c r="AK60" t="s">
        <v>2739</v>
      </c>
      <c r="AL60" t="s">
        <v>2650</v>
      </c>
      <c r="AM60" t="s">
        <v>6871</v>
      </c>
      <c r="AN60">
        <v>2009</v>
      </c>
      <c r="AO60" t="s">
        <v>2631</v>
      </c>
    </row>
    <row r="61" spans="1:41" x14ac:dyDescent="0.3">
      <c r="A61" t="s">
        <v>2885</v>
      </c>
      <c r="B61" s="4">
        <v>42162</v>
      </c>
      <c r="C61" s="4">
        <v>44692</v>
      </c>
      <c r="D61" t="s">
        <v>3363</v>
      </c>
      <c r="E61" t="s">
        <v>3364</v>
      </c>
      <c r="F61" s="4">
        <v>45781</v>
      </c>
      <c r="G61" t="s">
        <v>2888</v>
      </c>
      <c r="H61" t="s">
        <v>3051</v>
      </c>
      <c r="I61" t="s">
        <v>3363</v>
      </c>
      <c r="J61">
        <v>78</v>
      </c>
      <c r="K61" t="s">
        <v>3365</v>
      </c>
      <c r="L61">
        <v>101016</v>
      </c>
      <c r="M61" t="s">
        <v>2760</v>
      </c>
      <c r="N61">
        <v>1</v>
      </c>
      <c r="O61" t="s">
        <v>2731</v>
      </c>
      <c r="P61" s="7">
        <v>47</v>
      </c>
      <c r="Q61" s="7">
        <v>47</v>
      </c>
      <c r="R61" s="7">
        <v>30</v>
      </c>
      <c r="S61" t="s">
        <v>3366</v>
      </c>
      <c r="T61" t="s">
        <v>2733</v>
      </c>
      <c r="U61" t="s">
        <v>2635</v>
      </c>
      <c r="V61" t="s">
        <v>6872</v>
      </c>
      <c r="W61" t="s">
        <v>2650</v>
      </c>
      <c r="X61" t="s">
        <v>2885</v>
      </c>
      <c r="Y61" t="s">
        <v>3367</v>
      </c>
      <c r="Z61" t="s">
        <v>3368</v>
      </c>
      <c r="AA61" t="s">
        <v>3369</v>
      </c>
      <c r="AB61" t="s">
        <v>3370</v>
      </c>
      <c r="AC61" t="s">
        <v>2650</v>
      </c>
      <c r="AD61" t="s">
        <v>2752</v>
      </c>
      <c r="AE61" t="s">
        <v>3371</v>
      </c>
      <c r="AF61" t="s">
        <v>3372</v>
      </c>
      <c r="AG61" t="s">
        <v>2767</v>
      </c>
      <c r="AH61" t="s">
        <v>3373</v>
      </c>
      <c r="AI61" t="s">
        <v>2650</v>
      </c>
      <c r="AJ61" t="s">
        <v>2650</v>
      </c>
      <c r="AK61" t="s">
        <v>2739</v>
      </c>
      <c r="AL61" t="s">
        <v>2650</v>
      </c>
      <c r="AM61" t="s">
        <v>6873</v>
      </c>
      <c r="AN61">
        <v>2015</v>
      </c>
      <c r="AO61" t="s">
        <v>2634</v>
      </c>
    </row>
    <row r="62" spans="1:41" x14ac:dyDescent="0.3">
      <c r="A62" t="s">
        <v>3163</v>
      </c>
      <c r="B62" s="4">
        <v>44211</v>
      </c>
      <c r="C62" s="4">
        <v>45216</v>
      </c>
      <c r="D62" t="s">
        <v>2650</v>
      </c>
      <c r="E62" t="s">
        <v>3374</v>
      </c>
      <c r="F62" s="4">
        <v>45547</v>
      </c>
      <c r="G62" t="s">
        <v>3165</v>
      </c>
      <c r="H62" t="s">
        <v>6775</v>
      </c>
      <c r="I62" t="s">
        <v>3375</v>
      </c>
      <c r="J62">
        <v>297</v>
      </c>
      <c r="K62" t="s">
        <v>2650</v>
      </c>
      <c r="L62">
        <v>101038</v>
      </c>
      <c r="M62" t="s">
        <v>3167</v>
      </c>
      <c r="N62">
        <v>1</v>
      </c>
      <c r="O62" t="s">
        <v>2731</v>
      </c>
      <c r="P62" s="7">
        <v>37</v>
      </c>
      <c r="Q62" s="7">
        <v>37</v>
      </c>
      <c r="R62" s="7">
        <v>3</v>
      </c>
      <c r="S62" t="s">
        <v>3376</v>
      </c>
      <c r="T62" t="s">
        <v>2733</v>
      </c>
      <c r="U62" t="s">
        <v>2641</v>
      </c>
      <c r="V62" t="s">
        <v>6767</v>
      </c>
      <c r="W62" t="s">
        <v>3377</v>
      </c>
      <c r="X62" t="s">
        <v>3170</v>
      </c>
      <c r="Y62" t="s">
        <v>3378</v>
      </c>
      <c r="Z62" t="s">
        <v>3379</v>
      </c>
      <c r="AA62" t="s">
        <v>3380</v>
      </c>
      <c r="AB62" t="s">
        <v>3381</v>
      </c>
      <c r="AC62" t="s">
        <v>3375</v>
      </c>
      <c r="AD62" t="s">
        <v>2752</v>
      </c>
      <c r="AE62" t="s">
        <v>3382</v>
      </c>
      <c r="AF62" t="s">
        <v>3383</v>
      </c>
      <c r="AG62" t="s">
        <v>3191</v>
      </c>
      <c r="AH62" t="s">
        <v>3384</v>
      </c>
      <c r="AI62" t="s">
        <v>2650</v>
      </c>
      <c r="AJ62" t="s">
        <v>2650</v>
      </c>
      <c r="AK62" t="s">
        <v>2739</v>
      </c>
      <c r="AL62" t="s">
        <v>2650</v>
      </c>
      <c r="AM62" t="s">
        <v>6853</v>
      </c>
      <c r="AN62">
        <v>2021</v>
      </c>
      <c r="AO62" t="s">
        <v>2640</v>
      </c>
    </row>
    <row r="63" spans="1:41" x14ac:dyDescent="0.3">
      <c r="A63" t="s">
        <v>3385</v>
      </c>
      <c r="B63" s="4">
        <v>42789</v>
      </c>
      <c r="C63" s="4">
        <v>44819</v>
      </c>
      <c r="D63" t="s">
        <v>3386</v>
      </c>
      <c r="E63" t="s">
        <v>3387</v>
      </c>
      <c r="F63" s="4">
        <v>45413</v>
      </c>
      <c r="G63" t="s">
        <v>3388</v>
      </c>
      <c r="H63" t="s">
        <v>6766</v>
      </c>
      <c r="I63" t="s">
        <v>3386</v>
      </c>
      <c r="J63">
        <v>7995</v>
      </c>
      <c r="K63" t="s">
        <v>2650</v>
      </c>
      <c r="L63">
        <v>102807</v>
      </c>
      <c r="M63" t="s">
        <v>3389</v>
      </c>
      <c r="N63">
        <v>1</v>
      </c>
      <c r="O63" t="s">
        <v>2731</v>
      </c>
      <c r="P63" s="7">
        <v>30</v>
      </c>
      <c r="Q63" s="7">
        <v>30</v>
      </c>
      <c r="R63" s="7">
        <v>6</v>
      </c>
      <c r="S63" t="s">
        <v>3390</v>
      </c>
      <c r="T63" t="s">
        <v>2733</v>
      </c>
      <c r="U63" t="s">
        <v>2645</v>
      </c>
      <c r="V63" t="s">
        <v>6874</v>
      </c>
      <c r="W63" t="s">
        <v>3391</v>
      </c>
      <c r="X63" t="s">
        <v>2650</v>
      </c>
      <c r="Y63" t="s">
        <v>3392</v>
      </c>
      <c r="Z63" t="s">
        <v>2739</v>
      </c>
      <c r="AA63" t="s">
        <v>3393</v>
      </c>
      <c r="AB63" t="s">
        <v>2650</v>
      </c>
      <c r="AC63" t="s">
        <v>2650</v>
      </c>
      <c r="AD63" t="s">
        <v>2752</v>
      </c>
      <c r="AE63" t="s">
        <v>2739</v>
      </c>
      <c r="AF63" t="s">
        <v>3394</v>
      </c>
      <c r="AG63" t="s">
        <v>3395</v>
      </c>
      <c r="AH63" t="s">
        <v>2739</v>
      </c>
      <c r="AI63" t="s">
        <v>2650</v>
      </c>
      <c r="AJ63" t="s">
        <v>2650</v>
      </c>
      <c r="AK63" t="s">
        <v>2739</v>
      </c>
      <c r="AL63" t="s">
        <v>2650</v>
      </c>
      <c r="AM63" t="s">
        <v>6875</v>
      </c>
      <c r="AN63">
        <v>2017</v>
      </c>
      <c r="AO63" t="s">
        <v>2644</v>
      </c>
    </row>
    <row r="64" spans="1:41" x14ac:dyDescent="0.3">
      <c r="A64" t="s">
        <v>2726</v>
      </c>
      <c r="B64" s="4">
        <v>43579</v>
      </c>
      <c r="C64" s="4">
        <v>43579</v>
      </c>
      <c r="D64" t="s">
        <v>1749</v>
      </c>
      <c r="E64" t="s">
        <v>3396</v>
      </c>
      <c r="F64" s="4">
        <v>45511</v>
      </c>
      <c r="G64" t="s">
        <v>2728</v>
      </c>
      <c r="H64" t="s">
        <v>6790</v>
      </c>
      <c r="I64" t="s">
        <v>1749</v>
      </c>
      <c r="J64">
        <v>2321</v>
      </c>
      <c r="K64" t="s">
        <v>3397</v>
      </c>
      <c r="L64">
        <v>103934</v>
      </c>
      <c r="M64" t="s">
        <v>2730</v>
      </c>
      <c r="N64">
        <v>1</v>
      </c>
      <c r="O64" t="s">
        <v>2731</v>
      </c>
      <c r="P64" s="7">
        <v>8</v>
      </c>
      <c r="Q64" s="7">
        <v>8</v>
      </c>
      <c r="R64" s="7">
        <v>2</v>
      </c>
      <c r="S64" t="s">
        <v>3398</v>
      </c>
      <c r="T64" t="s">
        <v>2733</v>
      </c>
      <c r="U64" t="s">
        <v>2652</v>
      </c>
      <c r="V64" t="s">
        <v>6876</v>
      </c>
      <c r="W64" t="s">
        <v>2650</v>
      </c>
      <c r="X64" t="s">
        <v>2650</v>
      </c>
      <c r="Y64" t="s">
        <v>3399</v>
      </c>
      <c r="Z64" t="s">
        <v>3400</v>
      </c>
      <c r="AA64" t="s">
        <v>3401</v>
      </c>
      <c r="AB64" t="s">
        <v>2650</v>
      </c>
      <c r="AC64" t="s">
        <v>2650</v>
      </c>
      <c r="AD64" t="s">
        <v>2752</v>
      </c>
      <c r="AE64" t="s">
        <v>2739</v>
      </c>
      <c r="AF64" t="s">
        <v>2739</v>
      </c>
      <c r="AG64" t="s">
        <v>2650</v>
      </c>
      <c r="AH64" t="s">
        <v>2739</v>
      </c>
      <c r="AI64" t="s">
        <v>2650</v>
      </c>
      <c r="AJ64" t="s">
        <v>2650</v>
      </c>
      <c r="AK64" t="s">
        <v>2739</v>
      </c>
      <c r="AL64" t="s">
        <v>2650</v>
      </c>
      <c r="AM64" t="s">
        <v>6877</v>
      </c>
      <c r="AN64">
        <v>2019</v>
      </c>
      <c r="AO64" t="s">
        <v>2651</v>
      </c>
    </row>
    <row r="65" spans="1:41" x14ac:dyDescent="0.3">
      <c r="A65" t="s">
        <v>3402</v>
      </c>
      <c r="B65" s="4">
        <v>44154</v>
      </c>
      <c r="C65" s="4">
        <v>45226</v>
      </c>
      <c r="D65" t="s">
        <v>3403</v>
      </c>
      <c r="E65" t="s">
        <v>3404</v>
      </c>
      <c r="F65" s="4">
        <v>45753</v>
      </c>
      <c r="G65" t="s">
        <v>3405</v>
      </c>
      <c r="H65" t="s">
        <v>2650</v>
      </c>
      <c r="I65" t="s">
        <v>3403</v>
      </c>
      <c r="J65">
        <v>78</v>
      </c>
      <c r="K65" t="s">
        <v>3406</v>
      </c>
      <c r="L65">
        <v>101016</v>
      </c>
      <c r="M65" t="s">
        <v>2760</v>
      </c>
      <c r="N65">
        <v>1</v>
      </c>
      <c r="O65" t="s">
        <v>2731</v>
      </c>
      <c r="P65" s="7">
        <v>40</v>
      </c>
      <c r="Q65" s="7">
        <v>40</v>
      </c>
      <c r="R65" s="7">
        <v>7</v>
      </c>
      <c r="S65" t="s">
        <v>3407</v>
      </c>
      <c r="T65" t="s">
        <v>2733</v>
      </c>
      <c r="U65" t="s">
        <v>2655</v>
      </c>
      <c r="V65" t="s">
        <v>6878</v>
      </c>
      <c r="W65" t="s">
        <v>2650</v>
      </c>
      <c r="X65" t="s">
        <v>3402</v>
      </c>
      <c r="Y65" t="s">
        <v>3408</v>
      </c>
      <c r="Z65" t="s">
        <v>3409</v>
      </c>
      <c r="AA65" t="s">
        <v>3410</v>
      </c>
      <c r="AB65" t="s">
        <v>3411</v>
      </c>
      <c r="AC65" t="s">
        <v>2650</v>
      </c>
      <c r="AD65" t="s">
        <v>2752</v>
      </c>
      <c r="AE65" t="s">
        <v>3412</v>
      </c>
      <c r="AF65" t="s">
        <v>3413</v>
      </c>
      <c r="AG65" t="s">
        <v>2946</v>
      </c>
      <c r="AH65" t="s">
        <v>3414</v>
      </c>
      <c r="AI65" t="s">
        <v>2650</v>
      </c>
      <c r="AJ65" t="s">
        <v>2650</v>
      </c>
      <c r="AK65" t="s">
        <v>2739</v>
      </c>
      <c r="AL65" t="s">
        <v>2650</v>
      </c>
      <c r="AM65" t="s">
        <v>6879</v>
      </c>
      <c r="AN65">
        <v>2021</v>
      </c>
      <c r="AO65" t="s">
        <v>2654</v>
      </c>
    </row>
    <row r="66" spans="1:41" x14ac:dyDescent="0.3">
      <c r="A66" t="s">
        <v>3415</v>
      </c>
      <c r="B66" s="4">
        <v>43052</v>
      </c>
      <c r="C66" s="4">
        <v>45155</v>
      </c>
      <c r="D66" t="s">
        <v>2770</v>
      </c>
      <c r="E66" t="s">
        <v>3416</v>
      </c>
      <c r="F66" s="4">
        <v>45709</v>
      </c>
      <c r="G66" t="s">
        <v>3417</v>
      </c>
      <c r="H66" t="s">
        <v>6797</v>
      </c>
      <c r="I66" t="s">
        <v>3418</v>
      </c>
      <c r="J66">
        <v>311</v>
      </c>
      <c r="K66" t="s">
        <v>3419</v>
      </c>
      <c r="L66">
        <v>101111</v>
      </c>
      <c r="M66" t="s">
        <v>2775</v>
      </c>
      <c r="N66">
        <v>1</v>
      </c>
      <c r="O66" t="s">
        <v>2731</v>
      </c>
      <c r="P66" s="7">
        <v>52</v>
      </c>
      <c r="Q66" s="7">
        <v>52</v>
      </c>
      <c r="R66" s="7">
        <v>17</v>
      </c>
      <c r="S66" t="s">
        <v>3420</v>
      </c>
      <c r="T66" t="s">
        <v>2733</v>
      </c>
      <c r="U66" t="s">
        <v>2462</v>
      </c>
      <c r="V66" t="s">
        <v>6767</v>
      </c>
      <c r="W66" t="s">
        <v>3421</v>
      </c>
      <c r="X66" t="s">
        <v>3415</v>
      </c>
      <c r="Y66" t="s">
        <v>3422</v>
      </c>
      <c r="Z66" t="s">
        <v>3423</v>
      </c>
      <c r="AA66" t="s">
        <v>3424</v>
      </c>
      <c r="AB66" t="s">
        <v>3416</v>
      </c>
      <c r="AC66" t="s">
        <v>3418</v>
      </c>
      <c r="AD66" t="s">
        <v>2752</v>
      </c>
      <c r="AE66" t="s">
        <v>3425</v>
      </c>
      <c r="AF66" t="s">
        <v>3426</v>
      </c>
      <c r="AG66" t="s">
        <v>2650</v>
      </c>
      <c r="AH66" t="s">
        <v>2739</v>
      </c>
      <c r="AI66" t="s">
        <v>2783</v>
      </c>
      <c r="AJ66" t="s">
        <v>2650</v>
      </c>
      <c r="AK66" t="s">
        <v>2739</v>
      </c>
      <c r="AL66" t="s">
        <v>2650</v>
      </c>
      <c r="AM66" t="s">
        <v>6880</v>
      </c>
      <c r="AN66">
        <v>2017</v>
      </c>
      <c r="AO66" t="s">
        <v>6881</v>
      </c>
    </row>
    <row r="67" spans="1:41" x14ac:dyDescent="0.3">
      <c r="A67" t="s">
        <v>2989</v>
      </c>
      <c r="B67" s="4">
        <v>40842</v>
      </c>
      <c r="C67" s="4">
        <v>43396</v>
      </c>
      <c r="D67" t="s">
        <v>2650</v>
      </c>
      <c r="E67" t="s">
        <v>3427</v>
      </c>
      <c r="F67" s="4">
        <v>45772</v>
      </c>
      <c r="G67" t="s">
        <v>2991</v>
      </c>
      <c r="H67" t="s">
        <v>6804</v>
      </c>
      <c r="I67" t="s">
        <v>3428</v>
      </c>
      <c r="J67">
        <v>340</v>
      </c>
      <c r="K67" t="s">
        <v>3429</v>
      </c>
      <c r="L67">
        <v>101371</v>
      </c>
      <c r="M67" t="s">
        <v>2994</v>
      </c>
      <c r="N67">
        <v>1</v>
      </c>
      <c r="O67" t="s">
        <v>2731</v>
      </c>
      <c r="P67" s="7">
        <v>21</v>
      </c>
      <c r="Q67" s="7">
        <v>21</v>
      </c>
      <c r="R67" s="7">
        <v>27</v>
      </c>
      <c r="S67" t="s">
        <v>3430</v>
      </c>
      <c r="T67" t="s">
        <v>2733</v>
      </c>
      <c r="U67" t="s">
        <v>2463</v>
      </c>
      <c r="V67" t="s">
        <v>6793</v>
      </c>
      <c r="W67" t="s">
        <v>2650</v>
      </c>
      <c r="X67" t="s">
        <v>2989</v>
      </c>
      <c r="Y67" t="s">
        <v>3431</v>
      </c>
      <c r="Z67" t="s">
        <v>3432</v>
      </c>
      <c r="AA67" t="s">
        <v>3433</v>
      </c>
      <c r="AB67" t="s">
        <v>2650</v>
      </c>
      <c r="AC67" t="s">
        <v>3428</v>
      </c>
      <c r="AD67" t="s">
        <v>2752</v>
      </c>
      <c r="AE67" t="s">
        <v>2739</v>
      </c>
      <c r="AF67" t="s">
        <v>3434</v>
      </c>
      <c r="AG67" t="s">
        <v>2998</v>
      </c>
      <c r="AH67" t="s">
        <v>2739</v>
      </c>
      <c r="AI67" t="s">
        <v>2650</v>
      </c>
      <c r="AJ67" t="s">
        <v>2650</v>
      </c>
      <c r="AK67" t="s">
        <v>2739</v>
      </c>
      <c r="AL67" t="s">
        <v>2650</v>
      </c>
      <c r="AM67" t="s">
        <v>6882</v>
      </c>
      <c r="AN67">
        <v>2011</v>
      </c>
      <c r="AO67" t="s">
        <v>772</v>
      </c>
    </row>
    <row r="68" spans="1:41" x14ac:dyDescent="0.3">
      <c r="A68" t="s">
        <v>2896</v>
      </c>
      <c r="B68" s="4">
        <v>39617</v>
      </c>
      <c r="C68" s="4">
        <v>45349</v>
      </c>
      <c r="D68" t="s">
        <v>3435</v>
      </c>
      <c r="E68" t="s">
        <v>3436</v>
      </c>
      <c r="F68" s="4">
        <v>45785</v>
      </c>
      <c r="G68" t="s">
        <v>2899</v>
      </c>
      <c r="H68" t="s">
        <v>6078</v>
      </c>
      <c r="I68" t="s">
        <v>3437</v>
      </c>
      <c r="J68">
        <v>56</v>
      </c>
      <c r="K68" t="s">
        <v>3438</v>
      </c>
      <c r="L68">
        <v>101017</v>
      </c>
      <c r="M68" t="s">
        <v>2902</v>
      </c>
      <c r="N68">
        <v>1</v>
      </c>
      <c r="O68" t="s">
        <v>2731</v>
      </c>
      <c r="P68" s="7">
        <v>29</v>
      </c>
      <c r="Q68" s="7">
        <v>29</v>
      </c>
      <c r="R68" s="7">
        <v>52</v>
      </c>
      <c r="S68" t="s">
        <v>3439</v>
      </c>
      <c r="T68" t="s">
        <v>2733</v>
      </c>
      <c r="U68" t="s">
        <v>3440</v>
      </c>
      <c r="V68" t="s">
        <v>6883</v>
      </c>
      <c r="W68" t="s">
        <v>3441</v>
      </c>
      <c r="X68" t="s">
        <v>2905</v>
      </c>
      <c r="Y68" t="s">
        <v>3442</v>
      </c>
      <c r="Z68" t="s">
        <v>3443</v>
      </c>
      <c r="AA68" t="s">
        <v>3444</v>
      </c>
      <c r="AB68" t="s">
        <v>3445</v>
      </c>
      <c r="AC68" t="s">
        <v>3437</v>
      </c>
      <c r="AD68" t="s">
        <v>2752</v>
      </c>
      <c r="AE68" t="s">
        <v>2739</v>
      </c>
      <c r="AF68" t="s">
        <v>3446</v>
      </c>
      <c r="AG68" t="s">
        <v>2650</v>
      </c>
      <c r="AH68" t="s">
        <v>2739</v>
      </c>
      <c r="AI68" t="s">
        <v>2650</v>
      </c>
      <c r="AJ68" t="s">
        <v>2650</v>
      </c>
      <c r="AK68" t="s">
        <v>2739</v>
      </c>
      <c r="AL68" t="s">
        <v>2650</v>
      </c>
      <c r="AM68" t="s">
        <v>6884</v>
      </c>
      <c r="AN68">
        <v>2008</v>
      </c>
      <c r="AO68" t="s">
        <v>6885</v>
      </c>
    </row>
    <row r="69" spans="1:41" x14ac:dyDescent="0.3">
      <c r="A69" t="s">
        <v>2989</v>
      </c>
      <c r="B69" s="4">
        <v>39175</v>
      </c>
      <c r="C69" s="4">
        <v>43959</v>
      </c>
      <c r="D69" t="s">
        <v>2650</v>
      </c>
      <c r="E69" t="s">
        <v>3447</v>
      </c>
      <c r="F69" s="4">
        <v>45497</v>
      </c>
      <c r="G69" t="s">
        <v>2991</v>
      </c>
      <c r="H69" t="s">
        <v>6797</v>
      </c>
      <c r="I69" t="s">
        <v>3448</v>
      </c>
      <c r="J69">
        <v>340</v>
      </c>
      <c r="K69" t="s">
        <v>3449</v>
      </c>
      <c r="L69">
        <v>101371</v>
      </c>
      <c r="M69" t="s">
        <v>2994</v>
      </c>
      <c r="N69">
        <v>1</v>
      </c>
      <c r="O69" t="s">
        <v>2731</v>
      </c>
      <c r="P69" s="7">
        <v>26</v>
      </c>
      <c r="Q69" s="7">
        <v>26</v>
      </c>
      <c r="R69" s="7">
        <v>43</v>
      </c>
      <c r="S69" t="s">
        <v>3450</v>
      </c>
      <c r="T69" t="s">
        <v>2733</v>
      </c>
      <c r="U69" t="s">
        <v>2471</v>
      </c>
      <c r="V69" t="s">
        <v>6078</v>
      </c>
      <c r="W69" t="s">
        <v>2650</v>
      </c>
      <c r="X69" t="s">
        <v>2989</v>
      </c>
      <c r="Y69" t="s">
        <v>3451</v>
      </c>
      <c r="Z69" t="s">
        <v>3452</v>
      </c>
      <c r="AA69" t="s">
        <v>3453</v>
      </c>
      <c r="AB69" t="s">
        <v>2650</v>
      </c>
      <c r="AC69" t="s">
        <v>3448</v>
      </c>
      <c r="AD69" t="s">
        <v>2752</v>
      </c>
      <c r="AE69" t="s">
        <v>2739</v>
      </c>
      <c r="AF69" t="s">
        <v>3454</v>
      </c>
      <c r="AG69" t="s">
        <v>2998</v>
      </c>
      <c r="AH69" t="s">
        <v>2739</v>
      </c>
      <c r="AI69" t="s">
        <v>2650</v>
      </c>
      <c r="AJ69" t="s">
        <v>2650</v>
      </c>
      <c r="AK69" t="s">
        <v>2739</v>
      </c>
      <c r="AL69" t="s">
        <v>2650</v>
      </c>
      <c r="AM69" t="s">
        <v>6886</v>
      </c>
      <c r="AN69">
        <v>2007</v>
      </c>
      <c r="AO69" t="s">
        <v>773</v>
      </c>
    </row>
    <row r="70" spans="1:41" x14ac:dyDescent="0.3">
      <c r="A70" t="s">
        <v>2885</v>
      </c>
      <c r="B70" s="4">
        <v>40964</v>
      </c>
      <c r="C70" s="4">
        <v>43429</v>
      </c>
      <c r="D70" t="s">
        <v>3455</v>
      </c>
      <c r="E70" t="s">
        <v>3456</v>
      </c>
      <c r="F70" s="4">
        <v>45471</v>
      </c>
      <c r="G70" t="s">
        <v>2888</v>
      </c>
      <c r="H70" t="s">
        <v>6078</v>
      </c>
      <c r="I70" t="s">
        <v>3455</v>
      </c>
      <c r="J70">
        <v>78</v>
      </c>
      <c r="K70" t="s">
        <v>3457</v>
      </c>
      <c r="L70">
        <v>101016</v>
      </c>
      <c r="M70" t="s">
        <v>2760</v>
      </c>
      <c r="N70">
        <v>1</v>
      </c>
      <c r="O70" t="s">
        <v>2731</v>
      </c>
      <c r="P70" s="7">
        <v>29</v>
      </c>
      <c r="Q70" s="7">
        <v>29</v>
      </c>
      <c r="R70" s="7">
        <v>11</v>
      </c>
      <c r="S70" t="s">
        <v>3458</v>
      </c>
      <c r="T70" t="s">
        <v>2733</v>
      </c>
      <c r="U70" t="s">
        <v>2483</v>
      </c>
      <c r="V70" t="s">
        <v>6887</v>
      </c>
      <c r="W70" t="s">
        <v>2650</v>
      </c>
      <c r="X70" t="s">
        <v>2885</v>
      </c>
      <c r="Y70" t="s">
        <v>3459</v>
      </c>
      <c r="Z70" t="s">
        <v>3460</v>
      </c>
      <c r="AA70" t="s">
        <v>3461</v>
      </c>
      <c r="AB70" t="s">
        <v>3462</v>
      </c>
      <c r="AC70" t="s">
        <v>2650</v>
      </c>
      <c r="AD70" t="s">
        <v>2752</v>
      </c>
      <c r="AE70" t="s">
        <v>2739</v>
      </c>
      <c r="AF70" t="s">
        <v>3463</v>
      </c>
      <c r="AG70" t="s">
        <v>2650</v>
      </c>
      <c r="AH70" t="s">
        <v>2739</v>
      </c>
      <c r="AI70" t="s">
        <v>2650</v>
      </c>
      <c r="AJ70" t="s">
        <v>2650</v>
      </c>
      <c r="AK70" t="s">
        <v>2739</v>
      </c>
      <c r="AL70" t="s">
        <v>2650</v>
      </c>
      <c r="AM70" t="s">
        <v>6888</v>
      </c>
      <c r="AN70">
        <v>2012</v>
      </c>
      <c r="AO70" t="s">
        <v>758</v>
      </c>
    </row>
    <row r="71" spans="1:41" x14ac:dyDescent="0.3">
      <c r="A71" t="s">
        <v>2896</v>
      </c>
      <c r="B71" s="4">
        <v>37901</v>
      </c>
      <c r="C71" s="4">
        <v>43591</v>
      </c>
      <c r="D71" t="s">
        <v>3464</v>
      </c>
      <c r="E71" t="s">
        <v>3465</v>
      </c>
      <c r="F71" s="4">
        <v>45779</v>
      </c>
      <c r="G71" t="s">
        <v>2899</v>
      </c>
      <c r="H71" t="s">
        <v>6078</v>
      </c>
      <c r="I71" t="s">
        <v>3464</v>
      </c>
      <c r="J71">
        <v>56</v>
      </c>
      <c r="K71" t="s">
        <v>3466</v>
      </c>
      <c r="L71">
        <v>101017</v>
      </c>
      <c r="M71" t="s">
        <v>2902</v>
      </c>
      <c r="N71">
        <v>1</v>
      </c>
      <c r="O71" t="s">
        <v>2731</v>
      </c>
      <c r="P71" s="7">
        <v>0</v>
      </c>
      <c r="Q71" s="7">
        <v>0</v>
      </c>
      <c r="R71" s="7">
        <v>99</v>
      </c>
      <c r="S71" t="s">
        <v>3467</v>
      </c>
      <c r="T71" t="s">
        <v>2733</v>
      </c>
      <c r="U71" t="s">
        <v>3468</v>
      </c>
      <c r="V71" t="s">
        <v>6889</v>
      </c>
      <c r="W71" t="s">
        <v>3469</v>
      </c>
      <c r="X71" t="s">
        <v>2905</v>
      </c>
      <c r="Y71" t="s">
        <v>3470</v>
      </c>
      <c r="Z71" t="s">
        <v>3471</v>
      </c>
      <c r="AA71" t="s">
        <v>2739</v>
      </c>
      <c r="AB71" t="s">
        <v>3472</v>
      </c>
      <c r="AC71" t="s">
        <v>3473</v>
      </c>
      <c r="AD71" t="s">
        <v>2752</v>
      </c>
      <c r="AE71" t="s">
        <v>2739</v>
      </c>
      <c r="AF71" t="s">
        <v>3474</v>
      </c>
      <c r="AG71" t="s">
        <v>2650</v>
      </c>
      <c r="AH71" t="s">
        <v>2739</v>
      </c>
      <c r="AI71" t="s">
        <v>2650</v>
      </c>
      <c r="AJ71" t="s">
        <v>2650</v>
      </c>
      <c r="AK71" t="s">
        <v>2739</v>
      </c>
      <c r="AL71" t="s">
        <v>2650</v>
      </c>
      <c r="AM71" t="s">
        <v>6890</v>
      </c>
      <c r="AN71">
        <v>2003</v>
      </c>
      <c r="AO71" t="s">
        <v>6891</v>
      </c>
    </row>
    <row r="72" spans="1:41" x14ac:dyDescent="0.3">
      <c r="A72" t="s">
        <v>3475</v>
      </c>
      <c r="B72" s="4">
        <v>40961</v>
      </c>
      <c r="C72" s="4">
        <v>44246</v>
      </c>
      <c r="D72" t="s">
        <v>3476</v>
      </c>
      <c r="E72" t="s">
        <v>3477</v>
      </c>
      <c r="F72" s="4">
        <v>45413</v>
      </c>
      <c r="G72" t="s">
        <v>3478</v>
      </c>
      <c r="H72" t="s">
        <v>6892</v>
      </c>
      <c r="I72" t="s">
        <v>3479</v>
      </c>
      <c r="J72">
        <v>175</v>
      </c>
      <c r="K72" t="s">
        <v>3480</v>
      </c>
      <c r="L72">
        <v>101098</v>
      </c>
      <c r="M72" t="s">
        <v>3339</v>
      </c>
      <c r="N72">
        <v>1</v>
      </c>
      <c r="O72" t="s">
        <v>2731</v>
      </c>
      <c r="P72" s="7">
        <v>35</v>
      </c>
      <c r="Q72" s="7">
        <v>35</v>
      </c>
      <c r="R72" s="7">
        <v>28</v>
      </c>
      <c r="S72" t="s">
        <v>3481</v>
      </c>
      <c r="T72" t="s">
        <v>2733</v>
      </c>
      <c r="U72" t="s">
        <v>2540</v>
      </c>
      <c r="V72" t="s">
        <v>6816</v>
      </c>
      <c r="W72" t="s">
        <v>3482</v>
      </c>
      <c r="X72" t="s">
        <v>3483</v>
      </c>
      <c r="Y72" t="s">
        <v>3484</v>
      </c>
      <c r="Z72" t="s">
        <v>3485</v>
      </c>
      <c r="AA72" t="s">
        <v>3486</v>
      </c>
      <c r="AB72" t="s">
        <v>3477</v>
      </c>
      <c r="AC72" t="s">
        <v>3479</v>
      </c>
      <c r="AD72" t="s">
        <v>2752</v>
      </c>
      <c r="AE72" t="s">
        <v>2739</v>
      </c>
      <c r="AF72" t="s">
        <v>3487</v>
      </c>
      <c r="AG72" t="s">
        <v>3488</v>
      </c>
      <c r="AH72" t="s">
        <v>3489</v>
      </c>
      <c r="AI72" t="s">
        <v>2650</v>
      </c>
      <c r="AJ72" t="s">
        <v>2650</v>
      </c>
      <c r="AK72" t="s">
        <v>2739</v>
      </c>
      <c r="AL72" t="s">
        <v>2650</v>
      </c>
      <c r="AM72" t="s">
        <v>6846</v>
      </c>
      <c r="AN72">
        <v>2012</v>
      </c>
      <c r="AO72" t="s">
        <v>2538</v>
      </c>
    </row>
    <row r="73" spans="1:41" x14ac:dyDescent="0.3">
      <c r="A73" t="s">
        <v>2860</v>
      </c>
      <c r="B73" s="4">
        <v>44371</v>
      </c>
      <c r="C73" s="4">
        <v>45537</v>
      </c>
      <c r="D73" t="s">
        <v>2650</v>
      </c>
      <c r="E73" t="s">
        <v>3490</v>
      </c>
      <c r="F73" s="4">
        <v>45537</v>
      </c>
      <c r="G73" t="s">
        <v>2862</v>
      </c>
      <c r="H73" t="s">
        <v>2650</v>
      </c>
      <c r="I73" t="s">
        <v>3491</v>
      </c>
      <c r="J73">
        <v>1965</v>
      </c>
      <c r="K73" t="s">
        <v>2650</v>
      </c>
      <c r="L73">
        <v>103389</v>
      </c>
      <c r="M73" t="s">
        <v>2864</v>
      </c>
      <c r="N73">
        <v>1</v>
      </c>
      <c r="O73" t="s">
        <v>2731</v>
      </c>
      <c r="P73" s="7">
        <v>61</v>
      </c>
      <c r="Q73" s="7">
        <v>61</v>
      </c>
      <c r="R73" s="7">
        <v>6</v>
      </c>
      <c r="S73" t="s">
        <v>3492</v>
      </c>
      <c r="T73" t="s">
        <v>2733</v>
      </c>
      <c r="U73" t="s">
        <v>2549</v>
      </c>
      <c r="V73" t="s">
        <v>6893</v>
      </c>
      <c r="W73" t="s">
        <v>3493</v>
      </c>
      <c r="X73" t="s">
        <v>2866</v>
      </c>
      <c r="Y73" t="s">
        <v>3494</v>
      </c>
      <c r="Z73" t="s">
        <v>3495</v>
      </c>
      <c r="AA73" t="s">
        <v>3496</v>
      </c>
      <c r="AB73" t="s">
        <v>3490</v>
      </c>
      <c r="AC73" t="s">
        <v>3491</v>
      </c>
      <c r="AD73" t="s">
        <v>2650</v>
      </c>
      <c r="AE73" t="s">
        <v>2739</v>
      </c>
      <c r="AF73" t="s">
        <v>3497</v>
      </c>
      <c r="AG73" t="s">
        <v>3498</v>
      </c>
      <c r="AH73" t="s">
        <v>2739</v>
      </c>
      <c r="AI73" t="s">
        <v>2650</v>
      </c>
      <c r="AJ73" t="s">
        <v>2650</v>
      </c>
      <c r="AK73" t="s">
        <v>2739</v>
      </c>
      <c r="AL73" t="s">
        <v>2650</v>
      </c>
      <c r="AM73" t="s">
        <v>6848</v>
      </c>
      <c r="AN73">
        <v>2021</v>
      </c>
      <c r="AO73" t="s">
        <v>6894</v>
      </c>
    </row>
    <row r="74" spans="1:41" x14ac:dyDescent="0.3">
      <c r="A74" t="s">
        <v>3499</v>
      </c>
      <c r="B74" s="4">
        <v>42026</v>
      </c>
      <c r="C74" s="4">
        <v>43683</v>
      </c>
      <c r="D74" t="s">
        <v>3500</v>
      </c>
      <c r="E74" t="s">
        <v>3501</v>
      </c>
      <c r="F74" s="4">
        <v>45746</v>
      </c>
      <c r="G74" t="s">
        <v>3502</v>
      </c>
      <c r="H74" t="s">
        <v>6895</v>
      </c>
      <c r="I74" t="s">
        <v>3500</v>
      </c>
      <c r="J74">
        <v>219</v>
      </c>
      <c r="K74" t="s">
        <v>3503</v>
      </c>
      <c r="L74">
        <v>101142</v>
      </c>
      <c r="M74" t="s">
        <v>3504</v>
      </c>
      <c r="N74">
        <v>1</v>
      </c>
      <c r="O74" t="s">
        <v>2731</v>
      </c>
      <c r="P74" s="7">
        <v>40</v>
      </c>
      <c r="Q74" s="7">
        <v>40</v>
      </c>
      <c r="R74" s="7">
        <v>43</v>
      </c>
      <c r="S74" t="s">
        <v>3505</v>
      </c>
      <c r="T74" t="s">
        <v>2733</v>
      </c>
      <c r="U74" t="s">
        <v>3506</v>
      </c>
      <c r="V74" t="s">
        <v>6896</v>
      </c>
      <c r="W74" t="s">
        <v>3507</v>
      </c>
      <c r="X74" t="s">
        <v>3508</v>
      </c>
      <c r="Y74" t="s">
        <v>3509</v>
      </c>
      <c r="Z74" t="s">
        <v>3510</v>
      </c>
      <c r="AA74" t="s">
        <v>3511</v>
      </c>
      <c r="AB74" t="s">
        <v>3512</v>
      </c>
      <c r="AC74" t="s">
        <v>3513</v>
      </c>
      <c r="AD74" t="s">
        <v>2752</v>
      </c>
      <c r="AE74" t="s">
        <v>2739</v>
      </c>
      <c r="AF74" t="s">
        <v>2739</v>
      </c>
      <c r="AG74" t="s">
        <v>2650</v>
      </c>
      <c r="AH74" t="s">
        <v>2739</v>
      </c>
      <c r="AI74" t="s">
        <v>2650</v>
      </c>
      <c r="AJ74" t="s">
        <v>2650</v>
      </c>
      <c r="AK74" t="s">
        <v>2739</v>
      </c>
      <c r="AL74" t="s">
        <v>2650</v>
      </c>
      <c r="AM74" t="s">
        <v>6897</v>
      </c>
      <c r="AN74">
        <v>2013</v>
      </c>
      <c r="AO74" t="s">
        <v>6898</v>
      </c>
    </row>
    <row r="75" spans="1:41" x14ac:dyDescent="0.3">
      <c r="A75" t="s">
        <v>3514</v>
      </c>
      <c r="B75" s="4">
        <v>45197</v>
      </c>
      <c r="C75" s="4">
        <v>45515</v>
      </c>
      <c r="D75" t="s">
        <v>3515</v>
      </c>
      <c r="E75" t="s">
        <v>3516</v>
      </c>
      <c r="F75" s="4">
        <v>45738</v>
      </c>
      <c r="G75" t="s">
        <v>3517</v>
      </c>
      <c r="H75" t="s">
        <v>6790</v>
      </c>
      <c r="I75" t="s">
        <v>3515</v>
      </c>
      <c r="J75">
        <v>235</v>
      </c>
      <c r="K75" t="s">
        <v>2650</v>
      </c>
      <c r="L75">
        <v>101128</v>
      </c>
      <c r="M75" t="s">
        <v>3518</v>
      </c>
      <c r="N75">
        <v>1</v>
      </c>
      <c r="O75" t="s">
        <v>2731</v>
      </c>
      <c r="P75" s="7">
        <v>47</v>
      </c>
      <c r="Q75" s="7">
        <v>47</v>
      </c>
      <c r="R75" s="7">
        <v>5</v>
      </c>
      <c r="S75" t="s">
        <v>3519</v>
      </c>
      <c r="T75" t="s">
        <v>2733</v>
      </c>
      <c r="U75" t="s">
        <v>3520</v>
      </c>
      <c r="V75" t="s">
        <v>6857</v>
      </c>
      <c r="W75" t="s">
        <v>3521</v>
      </c>
      <c r="X75" t="s">
        <v>3514</v>
      </c>
      <c r="Y75" t="s">
        <v>3522</v>
      </c>
      <c r="Z75" t="s">
        <v>3523</v>
      </c>
      <c r="AA75" t="s">
        <v>3524</v>
      </c>
      <c r="AB75" t="s">
        <v>3516</v>
      </c>
      <c r="AC75" t="s">
        <v>2650</v>
      </c>
      <c r="AD75" t="s">
        <v>2752</v>
      </c>
      <c r="AE75" t="s">
        <v>3525</v>
      </c>
      <c r="AF75" t="s">
        <v>3526</v>
      </c>
      <c r="AG75" t="s">
        <v>3527</v>
      </c>
      <c r="AH75" t="s">
        <v>3528</v>
      </c>
      <c r="AI75" t="s">
        <v>2650</v>
      </c>
      <c r="AJ75" t="s">
        <v>2650</v>
      </c>
      <c r="AK75" t="s">
        <v>2739</v>
      </c>
      <c r="AL75" t="s">
        <v>2650</v>
      </c>
      <c r="AM75" t="s">
        <v>6805</v>
      </c>
      <c r="AN75">
        <v>2023</v>
      </c>
      <c r="AO75" t="s">
        <v>775</v>
      </c>
    </row>
    <row r="76" spans="1:41" x14ac:dyDescent="0.3">
      <c r="A76" t="s">
        <v>3214</v>
      </c>
      <c r="B76" s="4">
        <v>43160</v>
      </c>
      <c r="C76" s="4">
        <v>45474</v>
      </c>
      <c r="D76" t="s">
        <v>2650</v>
      </c>
      <c r="E76" t="s">
        <v>3529</v>
      </c>
      <c r="F76" s="4">
        <v>45709</v>
      </c>
      <c r="G76" t="s">
        <v>2991</v>
      </c>
      <c r="H76" t="s">
        <v>6795</v>
      </c>
      <c r="I76" t="s">
        <v>3530</v>
      </c>
      <c r="J76">
        <v>340</v>
      </c>
      <c r="K76" t="s">
        <v>3531</v>
      </c>
      <c r="L76">
        <v>101371</v>
      </c>
      <c r="M76" t="s">
        <v>2994</v>
      </c>
      <c r="N76">
        <v>1</v>
      </c>
      <c r="O76" t="s">
        <v>2731</v>
      </c>
      <c r="P76" s="7">
        <v>68</v>
      </c>
      <c r="Q76" s="7">
        <v>68</v>
      </c>
      <c r="R76" s="7">
        <v>11</v>
      </c>
      <c r="S76" t="s">
        <v>3532</v>
      </c>
      <c r="T76" t="s">
        <v>2733</v>
      </c>
      <c r="U76" t="s">
        <v>3533</v>
      </c>
      <c r="V76" t="s">
        <v>6852</v>
      </c>
      <c r="W76" t="s">
        <v>2650</v>
      </c>
      <c r="X76" t="s">
        <v>2989</v>
      </c>
      <c r="Y76" t="s">
        <v>3534</v>
      </c>
      <c r="Z76" t="s">
        <v>3535</v>
      </c>
      <c r="AA76" t="s">
        <v>3536</v>
      </c>
      <c r="AB76" t="s">
        <v>2650</v>
      </c>
      <c r="AC76" t="s">
        <v>3530</v>
      </c>
      <c r="AD76" t="s">
        <v>2752</v>
      </c>
      <c r="AE76" t="s">
        <v>3537</v>
      </c>
      <c r="AF76" t="s">
        <v>3538</v>
      </c>
      <c r="AG76" t="s">
        <v>3224</v>
      </c>
      <c r="AH76" t="s">
        <v>2739</v>
      </c>
      <c r="AI76" t="s">
        <v>2650</v>
      </c>
      <c r="AJ76" t="s">
        <v>2650</v>
      </c>
      <c r="AK76" t="s">
        <v>2739</v>
      </c>
      <c r="AL76" t="s">
        <v>2650</v>
      </c>
      <c r="AM76" t="s">
        <v>6899</v>
      </c>
      <c r="AN76">
        <v>2018</v>
      </c>
      <c r="AO76" t="s">
        <v>776</v>
      </c>
    </row>
    <row r="77" spans="1:41" x14ac:dyDescent="0.3">
      <c r="A77" t="s">
        <v>3475</v>
      </c>
      <c r="B77" s="4">
        <v>39288</v>
      </c>
      <c r="C77" s="4">
        <v>45339</v>
      </c>
      <c r="D77" t="s">
        <v>3539</v>
      </c>
      <c r="E77" t="s">
        <v>3540</v>
      </c>
      <c r="F77" s="4">
        <v>45776</v>
      </c>
      <c r="G77" t="s">
        <v>3478</v>
      </c>
      <c r="H77" t="s">
        <v>6849</v>
      </c>
      <c r="I77" t="s">
        <v>3541</v>
      </c>
      <c r="J77">
        <v>175</v>
      </c>
      <c r="K77" t="s">
        <v>3542</v>
      </c>
      <c r="L77">
        <v>101098</v>
      </c>
      <c r="M77" t="s">
        <v>3339</v>
      </c>
      <c r="N77">
        <v>1</v>
      </c>
      <c r="O77" t="s">
        <v>2731</v>
      </c>
      <c r="P77" s="7">
        <v>48</v>
      </c>
      <c r="Q77" s="7">
        <v>48</v>
      </c>
      <c r="R77" s="7">
        <v>164</v>
      </c>
      <c r="S77" t="s">
        <v>3543</v>
      </c>
      <c r="T77" t="s">
        <v>2733</v>
      </c>
      <c r="U77" t="s">
        <v>892</v>
      </c>
      <c r="V77" t="s">
        <v>6790</v>
      </c>
      <c r="W77" t="s">
        <v>3544</v>
      </c>
      <c r="X77" t="s">
        <v>3483</v>
      </c>
      <c r="Y77" t="s">
        <v>3545</v>
      </c>
      <c r="Z77" t="s">
        <v>3546</v>
      </c>
      <c r="AA77" t="s">
        <v>3547</v>
      </c>
      <c r="AB77" t="s">
        <v>3540</v>
      </c>
      <c r="AC77" t="s">
        <v>3541</v>
      </c>
      <c r="AD77" t="s">
        <v>2752</v>
      </c>
      <c r="AE77" t="s">
        <v>2739</v>
      </c>
      <c r="AF77" t="s">
        <v>3548</v>
      </c>
      <c r="AG77" t="s">
        <v>3549</v>
      </c>
      <c r="AH77" t="s">
        <v>2739</v>
      </c>
      <c r="AI77" t="s">
        <v>2650</v>
      </c>
      <c r="AJ77" t="s">
        <v>2650</v>
      </c>
      <c r="AK77" t="s">
        <v>2739</v>
      </c>
      <c r="AL77" t="s">
        <v>2650</v>
      </c>
      <c r="AM77" t="s">
        <v>6900</v>
      </c>
      <c r="AN77">
        <v>2007</v>
      </c>
      <c r="AO77" t="s">
        <v>777</v>
      </c>
    </row>
    <row r="78" spans="1:41" x14ac:dyDescent="0.3">
      <c r="A78" t="s">
        <v>3214</v>
      </c>
      <c r="B78" s="4">
        <v>44236</v>
      </c>
      <c r="C78" s="4">
        <v>44236</v>
      </c>
      <c r="D78" t="s">
        <v>2650</v>
      </c>
      <c r="E78" t="s">
        <v>3550</v>
      </c>
      <c r="F78" s="4">
        <v>45791</v>
      </c>
      <c r="G78" t="s">
        <v>2991</v>
      </c>
      <c r="H78" t="s">
        <v>6078</v>
      </c>
      <c r="I78" t="s">
        <v>3551</v>
      </c>
      <c r="J78">
        <v>340</v>
      </c>
      <c r="K78" t="s">
        <v>3552</v>
      </c>
      <c r="L78">
        <v>101371</v>
      </c>
      <c r="M78" t="s">
        <v>2994</v>
      </c>
      <c r="N78">
        <v>1</v>
      </c>
      <c r="O78" t="s">
        <v>2731</v>
      </c>
      <c r="P78" s="7">
        <v>33</v>
      </c>
      <c r="Q78" s="7">
        <v>33</v>
      </c>
      <c r="R78" s="7">
        <v>5</v>
      </c>
      <c r="S78" t="s">
        <v>3553</v>
      </c>
      <c r="T78" t="s">
        <v>2733</v>
      </c>
      <c r="U78" t="s">
        <v>893</v>
      </c>
      <c r="V78" t="s">
        <v>6876</v>
      </c>
      <c r="W78" t="s">
        <v>3554</v>
      </c>
      <c r="X78" t="s">
        <v>2989</v>
      </c>
      <c r="Y78" t="s">
        <v>3555</v>
      </c>
      <c r="Z78" t="s">
        <v>3556</v>
      </c>
      <c r="AA78" t="s">
        <v>3557</v>
      </c>
      <c r="AB78" t="s">
        <v>2650</v>
      </c>
      <c r="AC78" t="s">
        <v>3551</v>
      </c>
      <c r="AD78" t="s">
        <v>2752</v>
      </c>
      <c r="AE78" t="s">
        <v>3558</v>
      </c>
      <c r="AF78" t="s">
        <v>3559</v>
      </c>
      <c r="AG78" t="s">
        <v>3224</v>
      </c>
      <c r="AH78" t="s">
        <v>2739</v>
      </c>
      <c r="AI78" t="s">
        <v>2650</v>
      </c>
      <c r="AJ78" t="s">
        <v>2650</v>
      </c>
      <c r="AK78" t="s">
        <v>2739</v>
      </c>
      <c r="AL78" t="s">
        <v>2650</v>
      </c>
      <c r="AM78" t="s">
        <v>6901</v>
      </c>
      <c r="AN78">
        <v>2021</v>
      </c>
      <c r="AO78" t="s">
        <v>778</v>
      </c>
    </row>
    <row r="79" spans="1:41" x14ac:dyDescent="0.3">
      <c r="A79" t="s">
        <v>3560</v>
      </c>
      <c r="B79" s="4">
        <v>41759</v>
      </c>
      <c r="C79" s="4">
        <v>44291</v>
      </c>
      <c r="D79" t="s">
        <v>3561</v>
      </c>
      <c r="E79" t="s">
        <v>3562</v>
      </c>
      <c r="F79" s="4">
        <v>45709</v>
      </c>
      <c r="G79" t="s">
        <v>3563</v>
      </c>
      <c r="H79" t="s">
        <v>2650</v>
      </c>
      <c r="I79" t="s">
        <v>3561</v>
      </c>
      <c r="J79">
        <v>78</v>
      </c>
      <c r="K79" t="s">
        <v>3564</v>
      </c>
      <c r="L79">
        <v>101016</v>
      </c>
      <c r="M79" t="s">
        <v>2760</v>
      </c>
      <c r="N79">
        <v>1</v>
      </c>
      <c r="O79" t="s">
        <v>2731</v>
      </c>
      <c r="P79" s="7">
        <v>77</v>
      </c>
      <c r="Q79" s="7">
        <v>77</v>
      </c>
      <c r="R79" s="7">
        <v>28</v>
      </c>
      <c r="S79" t="s">
        <v>3565</v>
      </c>
      <c r="T79" t="s">
        <v>2733</v>
      </c>
      <c r="U79" t="s">
        <v>894</v>
      </c>
      <c r="V79" t="s">
        <v>6902</v>
      </c>
      <c r="W79" t="s">
        <v>2650</v>
      </c>
      <c r="X79" t="s">
        <v>3560</v>
      </c>
      <c r="Y79" t="s">
        <v>3566</v>
      </c>
      <c r="Z79" t="s">
        <v>3567</v>
      </c>
      <c r="AA79" t="s">
        <v>3568</v>
      </c>
      <c r="AB79" t="s">
        <v>3569</v>
      </c>
      <c r="AC79" t="s">
        <v>2650</v>
      </c>
      <c r="AD79" t="s">
        <v>2752</v>
      </c>
      <c r="AE79" t="s">
        <v>3570</v>
      </c>
      <c r="AF79" t="s">
        <v>3571</v>
      </c>
      <c r="AG79" t="s">
        <v>2946</v>
      </c>
      <c r="AH79" t="s">
        <v>3572</v>
      </c>
      <c r="AI79" t="s">
        <v>2650</v>
      </c>
      <c r="AJ79" t="s">
        <v>2650</v>
      </c>
      <c r="AK79" t="s">
        <v>2739</v>
      </c>
      <c r="AL79" t="s">
        <v>2650</v>
      </c>
      <c r="AM79" t="s">
        <v>6903</v>
      </c>
      <c r="AN79">
        <v>2014</v>
      </c>
      <c r="AO79" t="s">
        <v>6904</v>
      </c>
    </row>
    <row r="80" spans="1:41" x14ac:dyDescent="0.3">
      <c r="A80" t="s">
        <v>3333</v>
      </c>
      <c r="B80" s="4">
        <v>41738</v>
      </c>
      <c r="C80" s="4">
        <v>44244</v>
      </c>
      <c r="D80" t="s">
        <v>3573</v>
      </c>
      <c r="E80" t="s">
        <v>3574</v>
      </c>
      <c r="F80" s="4">
        <v>45510</v>
      </c>
      <c r="G80" t="s">
        <v>3336</v>
      </c>
      <c r="H80" t="s">
        <v>6905</v>
      </c>
      <c r="I80" t="s">
        <v>3573</v>
      </c>
      <c r="J80">
        <v>175</v>
      </c>
      <c r="K80" t="s">
        <v>3575</v>
      </c>
      <c r="L80">
        <v>101098</v>
      </c>
      <c r="M80" t="s">
        <v>3339</v>
      </c>
      <c r="N80">
        <v>1</v>
      </c>
      <c r="O80" t="s">
        <v>2731</v>
      </c>
      <c r="P80" s="7">
        <v>34</v>
      </c>
      <c r="Q80" s="7">
        <v>34</v>
      </c>
      <c r="R80" s="7">
        <v>29</v>
      </c>
      <c r="S80" t="s">
        <v>3576</v>
      </c>
      <c r="T80" t="s">
        <v>2733</v>
      </c>
      <c r="U80" t="s">
        <v>895</v>
      </c>
      <c r="V80" t="s">
        <v>6906</v>
      </c>
      <c r="W80" t="s">
        <v>3577</v>
      </c>
      <c r="X80" t="s">
        <v>3342</v>
      </c>
      <c r="Y80" t="s">
        <v>3578</v>
      </c>
      <c r="Z80" t="s">
        <v>3579</v>
      </c>
      <c r="AA80" t="s">
        <v>3580</v>
      </c>
      <c r="AB80" t="s">
        <v>3574</v>
      </c>
      <c r="AC80" t="s">
        <v>3573</v>
      </c>
      <c r="AD80" t="s">
        <v>2752</v>
      </c>
      <c r="AE80" t="s">
        <v>2739</v>
      </c>
      <c r="AF80" t="s">
        <v>3581</v>
      </c>
      <c r="AG80" t="s">
        <v>3488</v>
      </c>
      <c r="AH80" t="s">
        <v>3582</v>
      </c>
      <c r="AI80" t="s">
        <v>2650</v>
      </c>
      <c r="AJ80" t="s">
        <v>2650</v>
      </c>
      <c r="AK80" t="s">
        <v>2739</v>
      </c>
      <c r="AL80" t="s">
        <v>2650</v>
      </c>
      <c r="AM80" t="s">
        <v>6907</v>
      </c>
      <c r="AN80">
        <v>2014</v>
      </c>
      <c r="AO80" t="s">
        <v>780</v>
      </c>
    </row>
    <row r="81" spans="1:41" x14ac:dyDescent="0.3">
      <c r="A81" t="s">
        <v>3193</v>
      </c>
      <c r="B81" s="4">
        <v>43131</v>
      </c>
      <c r="C81" s="4">
        <v>44786</v>
      </c>
      <c r="D81" t="s">
        <v>3583</v>
      </c>
      <c r="E81" t="s">
        <v>3584</v>
      </c>
      <c r="F81" s="4">
        <v>45489</v>
      </c>
      <c r="G81" t="s">
        <v>3196</v>
      </c>
      <c r="H81" t="s">
        <v>2650</v>
      </c>
      <c r="I81" t="s">
        <v>3583</v>
      </c>
      <c r="J81">
        <v>78</v>
      </c>
      <c r="K81" t="s">
        <v>3585</v>
      </c>
      <c r="L81">
        <v>101016</v>
      </c>
      <c r="M81" t="s">
        <v>2760</v>
      </c>
      <c r="N81">
        <v>1</v>
      </c>
      <c r="O81" t="s">
        <v>2731</v>
      </c>
      <c r="P81" s="7">
        <v>62</v>
      </c>
      <c r="Q81" s="7">
        <v>62</v>
      </c>
      <c r="R81" s="7">
        <v>12</v>
      </c>
      <c r="S81" t="s">
        <v>3586</v>
      </c>
      <c r="T81" t="s">
        <v>2733</v>
      </c>
      <c r="U81" t="s">
        <v>896</v>
      </c>
      <c r="V81" t="s">
        <v>6908</v>
      </c>
      <c r="W81" t="s">
        <v>2650</v>
      </c>
      <c r="X81" t="s">
        <v>3193</v>
      </c>
      <c r="Y81" t="s">
        <v>3587</v>
      </c>
      <c r="Z81" t="s">
        <v>3588</v>
      </c>
      <c r="AA81" t="s">
        <v>3589</v>
      </c>
      <c r="AB81" t="s">
        <v>3590</v>
      </c>
      <c r="AC81" t="s">
        <v>2650</v>
      </c>
      <c r="AD81" t="s">
        <v>2752</v>
      </c>
      <c r="AE81" t="s">
        <v>2739</v>
      </c>
      <c r="AF81" t="s">
        <v>3591</v>
      </c>
      <c r="AG81" t="s">
        <v>2767</v>
      </c>
      <c r="AH81" t="s">
        <v>3592</v>
      </c>
      <c r="AI81" t="s">
        <v>2650</v>
      </c>
      <c r="AJ81" t="s">
        <v>2650</v>
      </c>
      <c r="AK81" t="s">
        <v>2739</v>
      </c>
      <c r="AL81" t="s">
        <v>2650</v>
      </c>
      <c r="AM81" t="s">
        <v>6909</v>
      </c>
      <c r="AN81">
        <v>2018</v>
      </c>
      <c r="AO81" t="s">
        <v>781</v>
      </c>
    </row>
    <row r="82" spans="1:41" x14ac:dyDescent="0.3">
      <c r="A82" t="s">
        <v>2989</v>
      </c>
      <c r="B82" s="4">
        <v>41907</v>
      </c>
      <c r="C82" s="4">
        <v>45445</v>
      </c>
      <c r="D82" t="s">
        <v>2650</v>
      </c>
      <c r="E82" t="s">
        <v>3593</v>
      </c>
      <c r="F82" s="4">
        <v>45507</v>
      </c>
      <c r="G82" t="s">
        <v>2991</v>
      </c>
      <c r="H82" t="s">
        <v>6816</v>
      </c>
      <c r="I82" t="s">
        <v>3594</v>
      </c>
      <c r="J82">
        <v>340</v>
      </c>
      <c r="K82" t="s">
        <v>3595</v>
      </c>
      <c r="L82">
        <v>101371</v>
      </c>
      <c r="M82" t="s">
        <v>2994</v>
      </c>
      <c r="N82">
        <v>1</v>
      </c>
      <c r="O82" t="s">
        <v>2731</v>
      </c>
      <c r="P82" s="7">
        <v>52</v>
      </c>
      <c r="Q82" s="7">
        <v>52</v>
      </c>
      <c r="R82" s="7">
        <v>12</v>
      </c>
      <c r="S82" t="s">
        <v>3596</v>
      </c>
      <c r="T82" t="s">
        <v>2733</v>
      </c>
      <c r="U82" t="s">
        <v>897</v>
      </c>
      <c r="V82" t="s">
        <v>6816</v>
      </c>
      <c r="W82" t="s">
        <v>2650</v>
      </c>
      <c r="X82" t="s">
        <v>2989</v>
      </c>
      <c r="Y82" t="s">
        <v>3597</v>
      </c>
      <c r="Z82" t="s">
        <v>3598</v>
      </c>
      <c r="AA82" t="s">
        <v>3599</v>
      </c>
      <c r="AB82" t="s">
        <v>2650</v>
      </c>
      <c r="AC82" t="s">
        <v>3594</v>
      </c>
      <c r="AD82" t="s">
        <v>2752</v>
      </c>
      <c r="AE82" t="s">
        <v>2739</v>
      </c>
      <c r="AF82" t="s">
        <v>3600</v>
      </c>
      <c r="AG82" t="s">
        <v>2998</v>
      </c>
      <c r="AH82" t="s">
        <v>2739</v>
      </c>
      <c r="AI82" t="s">
        <v>2650</v>
      </c>
      <c r="AJ82" t="s">
        <v>2650</v>
      </c>
      <c r="AK82" t="s">
        <v>2739</v>
      </c>
      <c r="AL82" t="s">
        <v>2650</v>
      </c>
      <c r="AM82" t="s">
        <v>6910</v>
      </c>
      <c r="AN82">
        <v>2014</v>
      </c>
      <c r="AO82" t="s">
        <v>782</v>
      </c>
    </row>
    <row r="83" spans="1:41" x14ac:dyDescent="0.3">
      <c r="A83" t="s">
        <v>3601</v>
      </c>
      <c r="B83" s="4">
        <v>44979</v>
      </c>
      <c r="C83" s="4">
        <v>44979</v>
      </c>
      <c r="D83" t="s">
        <v>2650</v>
      </c>
      <c r="E83" t="s">
        <v>3602</v>
      </c>
      <c r="F83" s="4">
        <v>45461</v>
      </c>
      <c r="G83" t="s">
        <v>3603</v>
      </c>
      <c r="H83" t="s">
        <v>2650</v>
      </c>
      <c r="I83" t="s">
        <v>3604</v>
      </c>
      <c r="J83">
        <v>14385</v>
      </c>
      <c r="K83" t="s">
        <v>3605</v>
      </c>
      <c r="L83">
        <v>1021423</v>
      </c>
      <c r="M83" t="s">
        <v>3606</v>
      </c>
      <c r="N83">
        <v>1</v>
      </c>
      <c r="O83" t="s">
        <v>2731</v>
      </c>
      <c r="P83" s="7">
        <v>0</v>
      </c>
      <c r="Q83" s="7">
        <v>0</v>
      </c>
      <c r="R83" s="7">
        <v>1</v>
      </c>
      <c r="S83" t="s">
        <v>3607</v>
      </c>
      <c r="T83" t="s">
        <v>2733</v>
      </c>
      <c r="U83" t="s">
        <v>898</v>
      </c>
      <c r="V83" t="s">
        <v>2650</v>
      </c>
      <c r="W83" t="s">
        <v>3608</v>
      </c>
      <c r="X83" t="s">
        <v>3609</v>
      </c>
      <c r="Y83" t="s">
        <v>3610</v>
      </c>
      <c r="Z83" t="s">
        <v>3611</v>
      </c>
      <c r="AA83" t="s">
        <v>2739</v>
      </c>
      <c r="AB83" t="s">
        <v>2650</v>
      </c>
      <c r="AC83" t="s">
        <v>3604</v>
      </c>
      <c r="AD83" t="s">
        <v>2650</v>
      </c>
      <c r="AE83" t="s">
        <v>2739</v>
      </c>
      <c r="AF83" t="s">
        <v>2739</v>
      </c>
      <c r="AG83" t="s">
        <v>2650</v>
      </c>
      <c r="AH83" t="s">
        <v>2739</v>
      </c>
      <c r="AI83" t="s">
        <v>2650</v>
      </c>
      <c r="AJ83" t="s">
        <v>3612</v>
      </c>
      <c r="AK83" t="s">
        <v>2739</v>
      </c>
      <c r="AL83" t="s">
        <v>2650</v>
      </c>
      <c r="AM83" t="s">
        <v>6911</v>
      </c>
      <c r="AN83">
        <v>2021</v>
      </c>
      <c r="AO83" t="s">
        <v>783</v>
      </c>
    </row>
    <row r="84" spans="1:41" x14ac:dyDescent="0.3">
      <c r="A84" t="s">
        <v>3613</v>
      </c>
      <c r="B84" s="4">
        <v>40039</v>
      </c>
      <c r="C84" s="4">
        <v>43972</v>
      </c>
      <c r="D84" t="s">
        <v>3614</v>
      </c>
      <c r="E84" t="s">
        <v>3615</v>
      </c>
      <c r="F84" s="4">
        <v>45754</v>
      </c>
      <c r="G84" t="s">
        <v>3616</v>
      </c>
      <c r="H84" t="s">
        <v>6078</v>
      </c>
      <c r="I84" t="s">
        <v>3614</v>
      </c>
      <c r="J84">
        <v>78</v>
      </c>
      <c r="K84" t="s">
        <v>3617</v>
      </c>
      <c r="L84">
        <v>101016</v>
      </c>
      <c r="M84" t="s">
        <v>2760</v>
      </c>
      <c r="N84">
        <v>1</v>
      </c>
      <c r="O84" t="s">
        <v>2731</v>
      </c>
      <c r="P84" s="7">
        <v>29</v>
      </c>
      <c r="Q84" s="7">
        <v>29</v>
      </c>
      <c r="R84" s="7">
        <v>6</v>
      </c>
      <c r="S84" t="s">
        <v>3618</v>
      </c>
      <c r="T84" t="s">
        <v>2733</v>
      </c>
      <c r="U84" t="s">
        <v>899</v>
      </c>
      <c r="V84" t="s">
        <v>6912</v>
      </c>
      <c r="W84" t="s">
        <v>2650</v>
      </c>
      <c r="X84" t="s">
        <v>3613</v>
      </c>
      <c r="Y84" t="s">
        <v>3619</v>
      </c>
      <c r="Z84" t="s">
        <v>3620</v>
      </c>
      <c r="AA84" t="s">
        <v>3621</v>
      </c>
      <c r="AB84" t="s">
        <v>3622</v>
      </c>
      <c r="AC84" t="s">
        <v>2650</v>
      </c>
      <c r="AD84" t="s">
        <v>2752</v>
      </c>
      <c r="AE84" t="s">
        <v>2739</v>
      </c>
      <c r="AF84" t="s">
        <v>3623</v>
      </c>
      <c r="AG84" t="s">
        <v>2650</v>
      </c>
      <c r="AH84" t="s">
        <v>2739</v>
      </c>
      <c r="AI84" t="s">
        <v>2650</v>
      </c>
      <c r="AJ84" t="s">
        <v>2650</v>
      </c>
      <c r="AK84" t="s">
        <v>2739</v>
      </c>
      <c r="AL84" t="s">
        <v>2650</v>
      </c>
      <c r="AM84" t="s">
        <v>6913</v>
      </c>
      <c r="AN84">
        <v>2009</v>
      </c>
      <c r="AO84" t="s">
        <v>6914</v>
      </c>
    </row>
    <row r="85" spans="1:41" x14ac:dyDescent="0.3">
      <c r="A85" t="s">
        <v>3624</v>
      </c>
      <c r="B85" s="4">
        <v>39678</v>
      </c>
      <c r="C85" s="4">
        <v>45351</v>
      </c>
      <c r="D85" t="s">
        <v>3625</v>
      </c>
      <c r="E85" t="s">
        <v>900</v>
      </c>
      <c r="F85" s="4">
        <v>45797</v>
      </c>
      <c r="G85" t="s">
        <v>3626</v>
      </c>
      <c r="H85" t="s">
        <v>6775</v>
      </c>
      <c r="I85" t="s">
        <v>3627</v>
      </c>
      <c r="J85">
        <v>297</v>
      </c>
      <c r="K85" t="s">
        <v>3628</v>
      </c>
      <c r="L85">
        <v>101007</v>
      </c>
      <c r="M85" t="s">
        <v>3167</v>
      </c>
      <c r="N85">
        <v>1</v>
      </c>
      <c r="O85" t="s">
        <v>2731</v>
      </c>
      <c r="P85" s="7">
        <v>18</v>
      </c>
      <c r="Q85" s="7">
        <v>18</v>
      </c>
      <c r="R85" s="7">
        <v>29</v>
      </c>
      <c r="S85" t="s">
        <v>3629</v>
      </c>
      <c r="T85" t="s">
        <v>2733</v>
      </c>
      <c r="U85" t="s">
        <v>3630</v>
      </c>
      <c r="V85" t="s">
        <v>6915</v>
      </c>
      <c r="W85" t="s">
        <v>2650</v>
      </c>
      <c r="X85" t="s">
        <v>3631</v>
      </c>
      <c r="Y85" t="s">
        <v>3619</v>
      </c>
      <c r="Z85" t="s">
        <v>3632</v>
      </c>
      <c r="AA85" t="s">
        <v>3633</v>
      </c>
      <c r="AB85" t="s">
        <v>3634</v>
      </c>
      <c r="AC85" t="s">
        <v>3627</v>
      </c>
      <c r="AD85" t="s">
        <v>2752</v>
      </c>
      <c r="AE85" t="s">
        <v>2739</v>
      </c>
      <c r="AF85" t="s">
        <v>3635</v>
      </c>
      <c r="AG85" t="s">
        <v>2650</v>
      </c>
      <c r="AH85" t="s">
        <v>2739</v>
      </c>
      <c r="AI85" t="s">
        <v>2650</v>
      </c>
      <c r="AJ85" t="s">
        <v>2650</v>
      </c>
      <c r="AK85" t="s">
        <v>2739</v>
      </c>
      <c r="AL85" t="s">
        <v>2650</v>
      </c>
      <c r="AM85" t="s">
        <v>6913</v>
      </c>
      <c r="AN85">
        <v>2008</v>
      </c>
      <c r="AO85" t="s">
        <v>6916</v>
      </c>
    </row>
    <row r="86" spans="1:41" x14ac:dyDescent="0.3">
      <c r="A86" t="s">
        <v>3613</v>
      </c>
      <c r="B86" s="4">
        <v>37716</v>
      </c>
      <c r="C86" s="4">
        <v>45630</v>
      </c>
      <c r="D86" t="s">
        <v>3636</v>
      </c>
      <c r="E86" t="s">
        <v>3637</v>
      </c>
      <c r="F86" s="4">
        <v>45797</v>
      </c>
      <c r="G86" t="s">
        <v>3616</v>
      </c>
      <c r="H86" t="s">
        <v>6775</v>
      </c>
      <c r="I86" t="s">
        <v>3636</v>
      </c>
      <c r="J86">
        <v>78</v>
      </c>
      <c r="K86" t="s">
        <v>3638</v>
      </c>
      <c r="L86">
        <v>101016</v>
      </c>
      <c r="M86" t="s">
        <v>2760</v>
      </c>
      <c r="N86">
        <v>1</v>
      </c>
      <c r="O86" t="s">
        <v>2731</v>
      </c>
      <c r="P86" s="7">
        <v>15</v>
      </c>
      <c r="Q86" s="7">
        <v>15</v>
      </c>
      <c r="R86" s="7">
        <v>63</v>
      </c>
      <c r="S86" t="s">
        <v>3639</v>
      </c>
      <c r="T86" t="s">
        <v>2733</v>
      </c>
      <c r="U86" t="s">
        <v>3640</v>
      </c>
      <c r="V86" t="s">
        <v>6917</v>
      </c>
      <c r="W86" t="s">
        <v>2650</v>
      </c>
      <c r="X86" t="s">
        <v>3613</v>
      </c>
      <c r="Y86" t="s">
        <v>3641</v>
      </c>
      <c r="Z86" t="s">
        <v>3642</v>
      </c>
      <c r="AA86" t="s">
        <v>3643</v>
      </c>
      <c r="AB86" t="s">
        <v>3644</v>
      </c>
      <c r="AC86" t="s">
        <v>2650</v>
      </c>
      <c r="AD86" t="s">
        <v>2752</v>
      </c>
      <c r="AE86" t="s">
        <v>2739</v>
      </c>
      <c r="AF86" t="s">
        <v>3645</v>
      </c>
      <c r="AG86" t="s">
        <v>2650</v>
      </c>
      <c r="AH86" t="s">
        <v>2739</v>
      </c>
      <c r="AI86" t="s">
        <v>2650</v>
      </c>
      <c r="AJ86" t="s">
        <v>2650</v>
      </c>
      <c r="AK86" t="s">
        <v>2739</v>
      </c>
      <c r="AL86" t="s">
        <v>2650</v>
      </c>
      <c r="AM86" t="s">
        <v>6913</v>
      </c>
      <c r="AN86">
        <v>2000</v>
      </c>
      <c r="AO86" t="s">
        <v>785</v>
      </c>
    </row>
    <row r="87" spans="1:41" x14ac:dyDescent="0.3">
      <c r="A87" t="s">
        <v>3646</v>
      </c>
      <c r="B87" s="4">
        <v>40848</v>
      </c>
      <c r="C87" s="4">
        <v>45729</v>
      </c>
      <c r="D87" t="s">
        <v>3647</v>
      </c>
      <c r="E87" t="s">
        <v>3648</v>
      </c>
      <c r="F87" s="4">
        <v>45729</v>
      </c>
      <c r="G87" t="s">
        <v>3649</v>
      </c>
      <c r="H87" t="s">
        <v>6795</v>
      </c>
      <c r="I87" t="s">
        <v>3647</v>
      </c>
      <c r="J87">
        <v>301</v>
      </c>
      <c r="K87" t="s">
        <v>3650</v>
      </c>
      <c r="L87">
        <v>101080</v>
      </c>
      <c r="M87" t="s">
        <v>3651</v>
      </c>
      <c r="N87">
        <v>1</v>
      </c>
      <c r="O87" t="s">
        <v>2731</v>
      </c>
      <c r="P87" s="7">
        <v>18</v>
      </c>
      <c r="Q87" s="7">
        <v>18</v>
      </c>
      <c r="R87" s="7">
        <v>26</v>
      </c>
      <c r="S87" t="s">
        <v>3652</v>
      </c>
      <c r="T87" t="s">
        <v>2733</v>
      </c>
      <c r="U87" t="s">
        <v>902</v>
      </c>
      <c r="V87" t="s">
        <v>6918</v>
      </c>
      <c r="W87" t="s">
        <v>2650</v>
      </c>
      <c r="X87" t="s">
        <v>3646</v>
      </c>
      <c r="Y87" t="s">
        <v>3653</v>
      </c>
      <c r="Z87" t="s">
        <v>3654</v>
      </c>
      <c r="AA87" t="s">
        <v>3655</v>
      </c>
      <c r="AB87" t="s">
        <v>3648</v>
      </c>
      <c r="AC87" t="s">
        <v>2650</v>
      </c>
      <c r="AD87" t="s">
        <v>2752</v>
      </c>
      <c r="AE87" t="s">
        <v>2739</v>
      </c>
      <c r="AF87" t="s">
        <v>2739</v>
      </c>
      <c r="AG87" t="s">
        <v>2650</v>
      </c>
      <c r="AH87" t="s">
        <v>2739</v>
      </c>
      <c r="AI87" t="s">
        <v>2650</v>
      </c>
      <c r="AJ87" t="s">
        <v>2650</v>
      </c>
      <c r="AK87" t="s">
        <v>2739</v>
      </c>
      <c r="AL87" t="s">
        <v>2650</v>
      </c>
      <c r="AM87" t="s">
        <v>6919</v>
      </c>
      <c r="AN87">
        <v>1996</v>
      </c>
      <c r="AO87" t="s">
        <v>786</v>
      </c>
    </row>
    <row r="88" spans="1:41" x14ac:dyDescent="0.3">
      <c r="A88" t="s">
        <v>3656</v>
      </c>
      <c r="B88" s="4">
        <v>37657</v>
      </c>
      <c r="C88" s="4">
        <v>45637</v>
      </c>
      <c r="D88" t="s">
        <v>3657</v>
      </c>
      <c r="E88" t="s">
        <v>3658</v>
      </c>
      <c r="F88" s="4">
        <v>45800</v>
      </c>
      <c r="G88" t="s">
        <v>3659</v>
      </c>
      <c r="H88" t="s">
        <v>6078</v>
      </c>
      <c r="I88" t="s">
        <v>3657</v>
      </c>
      <c r="J88">
        <v>78</v>
      </c>
      <c r="K88" t="s">
        <v>3660</v>
      </c>
      <c r="L88">
        <v>101016</v>
      </c>
      <c r="M88" t="s">
        <v>2760</v>
      </c>
      <c r="N88">
        <v>1</v>
      </c>
      <c r="O88" t="s">
        <v>2731</v>
      </c>
      <c r="P88" s="7">
        <v>21</v>
      </c>
      <c r="Q88" s="7">
        <v>21</v>
      </c>
      <c r="R88" s="7">
        <v>89</v>
      </c>
      <c r="S88" t="s">
        <v>3661</v>
      </c>
      <c r="T88" t="s">
        <v>2733</v>
      </c>
      <c r="U88" t="s">
        <v>3662</v>
      </c>
      <c r="V88" t="s">
        <v>6917</v>
      </c>
      <c r="W88" t="s">
        <v>2650</v>
      </c>
      <c r="X88" t="s">
        <v>3656</v>
      </c>
      <c r="Y88" t="s">
        <v>3663</v>
      </c>
      <c r="Z88" t="s">
        <v>3664</v>
      </c>
      <c r="AA88" t="s">
        <v>3665</v>
      </c>
      <c r="AB88" t="s">
        <v>3666</v>
      </c>
      <c r="AC88" t="s">
        <v>2650</v>
      </c>
      <c r="AD88" t="s">
        <v>2752</v>
      </c>
      <c r="AE88" t="s">
        <v>2739</v>
      </c>
      <c r="AF88" t="s">
        <v>3667</v>
      </c>
      <c r="AG88" t="s">
        <v>2650</v>
      </c>
      <c r="AH88" t="s">
        <v>2739</v>
      </c>
      <c r="AI88" t="s">
        <v>2650</v>
      </c>
      <c r="AJ88" t="s">
        <v>2650</v>
      </c>
      <c r="AK88" t="s">
        <v>2739</v>
      </c>
      <c r="AL88" t="s">
        <v>2650</v>
      </c>
      <c r="AM88" t="s">
        <v>6920</v>
      </c>
      <c r="AN88">
        <v>2003</v>
      </c>
      <c r="AO88" t="s">
        <v>6921</v>
      </c>
    </row>
    <row r="89" spans="1:41" x14ac:dyDescent="0.3">
      <c r="A89" t="s">
        <v>2885</v>
      </c>
      <c r="B89" s="4">
        <v>39128</v>
      </c>
      <c r="C89" s="4">
        <v>44416</v>
      </c>
      <c r="D89" t="s">
        <v>3668</v>
      </c>
      <c r="E89" t="s">
        <v>3669</v>
      </c>
      <c r="F89" s="4">
        <v>45754</v>
      </c>
      <c r="G89" t="s">
        <v>2888</v>
      </c>
      <c r="H89" t="s">
        <v>6775</v>
      </c>
      <c r="I89" t="s">
        <v>3668</v>
      </c>
      <c r="J89">
        <v>78</v>
      </c>
      <c r="K89" t="s">
        <v>3670</v>
      </c>
      <c r="L89">
        <v>101016</v>
      </c>
      <c r="M89" t="s">
        <v>2760</v>
      </c>
      <c r="N89">
        <v>1</v>
      </c>
      <c r="O89" t="s">
        <v>2731</v>
      </c>
      <c r="P89" s="7">
        <v>25</v>
      </c>
      <c r="Q89" s="7">
        <v>25</v>
      </c>
      <c r="R89" s="7">
        <v>48</v>
      </c>
      <c r="S89" t="s">
        <v>3671</v>
      </c>
      <c r="T89" t="s">
        <v>2733</v>
      </c>
      <c r="U89" t="s">
        <v>904</v>
      </c>
      <c r="V89" t="s">
        <v>6922</v>
      </c>
      <c r="W89" t="s">
        <v>2650</v>
      </c>
      <c r="X89" t="s">
        <v>2885</v>
      </c>
      <c r="Y89" t="s">
        <v>3672</v>
      </c>
      <c r="Z89" t="s">
        <v>3673</v>
      </c>
      <c r="AA89" t="s">
        <v>3674</v>
      </c>
      <c r="AB89" t="s">
        <v>3675</v>
      </c>
      <c r="AC89" t="s">
        <v>2650</v>
      </c>
      <c r="AD89" t="s">
        <v>2752</v>
      </c>
      <c r="AE89" t="s">
        <v>2739</v>
      </c>
      <c r="AF89" t="s">
        <v>3676</v>
      </c>
      <c r="AG89" t="s">
        <v>2650</v>
      </c>
      <c r="AH89" t="s">
        <v>2739</v>
      </c>
      <c r="AI89" t="s">
        <v>2650</v>
      </c>
      <c r="AJ89" t="s">
        <v>2650</v>
      </c>
      <c r="AK89" t="s">
        <v>2739</v>
      </c>
      <c r="AL89" t="s">
        <v>2650</v>
      </c>
      <c r="AM89" t="s">
        <v>6923</v>
      </c>
      <c r="AN89">
        <v>2007</v>
      </c>
      <c r="AO89" t="s">
        <v>788</v>
      </c>
    </row>
    <row r="90" spans="1:41" x14ac:dyDescent="0.3">
      <c r="A90" t="s">
        <v>3677</v>
      </c>
      <c r="B90" s="4">
        <v>42058</v>
      </c>
      <c r="C90" s="4">
        <v>45796</v>
      </c>
      <c r="D90" t="s">
        <v>3678</v>
      </c>
      <c r="E90" t="s">
        <v>3679</v>
      </c>
      <c r="F90" s="4">
        <v>45796</v>
      </c>
      <c r="G90" t="s">
        <v>3680</v>
      </c>
      <c r="H90" t="s">
        <v>6775</v>
      </c>
      <c r="I90" t="s">
        <v>3681</v>
      </c>
      <c r="J90">
        <v>297</v>
      </c>
      <c r="K90" t="s">
        <v>2650</v>
      </c>
      <c r="L90">
        <v>101186</v>
      </c>
      <c r="M90" t="s">
        <v>3167</v>
      </c>
      <c r="N90">
        <v>1</v>
      </c>
      <c r="O90" t="s">
        <v>2731</v>
      </c>
      <c r="P90" s="7">
        <v>48</v>
      </c>
      <c r="Q90" s="7">
        <v>48</v>
      </c>
      <c r="R90" s="7">
        <v>35</v>
      </c>
      <c r="S90" t="s">
        <v>3682</v>
      </c>
      <c r="T90" t="s">
        <v>2733</v>
      </c>
      <c r="U90" t="s">
        <v>905</v>
      </c>
      <c r="V90" t="s">
        <v>6924</v>
      </c>
      <c r="W90" t="s">
        <v>2650</v>
      </c>
      <c r="X90" t="s">
        <v>3683</v>
      </c>
      <c r="Y90" t="s">
        <v>3684</v>
      </c>
      <c r="Z90" t="s">
        <v>3685</v>
      </c>
      <c r="AA90" t="s">
        <v>3686</v>
      </c>
      <c r="AB90" t="s">
        <v>3687</v>
      </c>
      <c r="AC90" t="s">
        <v>3681</v>
      </c>
      <c r="AD90" t="s">
        <v>2752</v>
      </c>
      <c r="AE90" t="s">
        <v>2739</v>
      </c>
      <c r="AF90" t="s">
        <v>3688</v>
      </c>
      <c r="AG90" t="s">
        <v>3176</v>
      </c>
      <c r="AH90" t="s">
        <v>3689</v>
      </c>
      <c r="AI90" t="s">
        <v>2650</v>
      </c>
      <c r="AJ90" t="s">
        <v>2650</v>
      </c>
      <c r="AK90" t="s">
        <v>2739</v>
      </c>
      <c r="AL90" t="s">
        <v>2650</v>
      </c>
      <c r="AM90" t="s">
        <v>6925</v>
      </c>
      <c r="AN90">
        <v>2015</v>
      </c>
      <c r="AO90" t="s">
        <v>789</v>
      </c>
    </row>
    <row r="91" spans="1:41" x14ac:dyDescent="0.3">
      <c r="A91" t="s">
        <v>3690</v>
      </c>
      <c r="B91" s="4">
        <v>42951</v>
      </c>
      <c r="C91" s="4">
        <v>44773</v>
      </c>
      <c r="D91" t="s">
        <v>3691</v>
      </c>
      <c r="E91" t="s">
        <v>3692</v>
      </c>
      <c r="F91" s="4">
        <v>45511</v>
      </c>
      <c r="G91" t="s">
        <v>3693</v>
      </c>
      <c r="H91" t="s">
        <v>6893</v>
      </c>
      <c r="I91" t="s">
        <v>3691</v>
      </c>
      <c r="J91">
        <v>311</v>
      </c>
      <c r="K91" t="s">
        <v>2650</v>
      </c>
      <c r="L91">
        <v>102903</v>
      </c>
      <c r="M91" t="s">
        <v>2775</v>
      </c>
      <c r="N91">
        <v>1</v>
      </c>
      <c r="O91" t="s">
        <v>2731</v>
      </c>
      <c r="P91" s="7">
        <v>130</v>
      </c>
      <c r="Q91" s="7">
        <v>130</v>
      </c>
      <c r="R91" s="7">
        <v>3</v>
      </c>
      <c r="S91" t="s">
        <v>3694</v>
      </c>
      <c r="T91" t="s">
        <v>2733</v>
      </c>
      <c r="U91" t="s">
        <v>3695</v>
      </c>
      <c r="V91" t="s">
        <v>6855</v>
      </c>
      <c r="W91" t="s">
        <v>2650</v>
      </c>
      <c r="X91" t="s">
        <v>3696</v>
      </c>
      <c r="Y91" t="s">
        <v>3697</v>
      </c>
      <c r="Z91" t="s">
        <v>3698</v>
      </c>
      <c r="AA91" t="s">
        <v>3699</v>
      </c>
      <c r="AB91" t="s">
        <v>2650</v>
      </c>
      <c r="AC91" t="s">
        <v>2650</v>
      </c>
      <c r="AD91" t="s">
        <v>2650</v>
      </c>
      <c r="AE91" t="s">
        <v>2739</v>
      </c>
      <c r="AF91" t="s">
        <v>2739</v>
      </c>
      <c r="AG91" t="s">
        <v>2650</v>
      </c>
      <c r="AH91" t="s">
        <v>2739</v>
      </c>
      <c r="AI91" t="s">
        <v>2650</v>
      </c>
      <c r="AJ91" t="s">
        <v>2650</v>
      </c>
      <c r="AK91" t="s">
        <v>2739</v>
      </c>
      <c r="AL91" t="s">
        <v>2650</v>
      </c>
      <c r="AM91" t="s">
        <v>6926</v>
      </c>
      <c r="AN91">
        <v>2017</v>
      </c>
      <c r="AO91" t="s">
        <v>6927</v>
      </c>
    </row>
    <row r="92" spans="1:41" x14ac:dyDescent="0.3">
      <c r="A92" t="s">
        <v>3700</v>
      </c>
      <c r="B92" s="4">
        <v>38629</v>
      </c>
      <c r="C92" s="4">
        <v>44615</v>
      </c>
      <c r="D92" t="s">
        <v>3701</v>
      </c>
      <c r="E92" t="s">
        <v>3702</v>
      </c>
      <c r="F92" s="4">
        <v>45497</v>
      </c>
      <c r="G92" t="s">
        <v>3703</v>
      </c>
      <c r="H92" t="s">
        <v>6804</v>
      </c>
      <c r="I92" t="s">
        <v>3701</v>
      </c>
      <c r="J92">
        <v>235</v>
      </c>
      <c r="K92" t="s">
        <v>3704</v>
      </c>
      <c r="L92">
        <v>101128</v>
      </c>
      <c r="M92" t="s">
        <v>3518</v>
      </c>
      <c r="N92">
        <v>1</v>
      </c>
      <c r="O92" t="s">
        <v>2731</v>
      </c>
      <c r="P92" s="7">
        <v>35</v>
      </c>
      <c r="Q92" s="7">
        <v>35</v>
      </c>
      <c r="R92" s="7">
        <v>58</v>
      </c>
      <c r="S92" t="s">
        <v>3705</v>
      </c>
      <c r="T92" t="s">
        <v>2733</v>
      </c>
      <c r="U92" t="s">
        <v>3706</v>
      </c>
      <c r="V92" t="s">
        <v>6928</v>
      </c>
      <c r="W92" t="s">
        <v>3707</v>
      </c>
      <c r="X92" t="s">
        <v>3708</v>
      </c>
      <c r="Y92" t="s">
        <v>3709</v>
      </c>
      <c r="Z92" t="s">
        <v>3710</v>
      </c>
      <c r="AA92" t="s">
        <v>3711</v>
      </c>
      <c r="AB92" t="s">
        <v>3712</v>
      </c>
      <c r="AC92" t="s">
        <v>2650</v>
      </c>
      <c r="AD92" t="s">
        <v>2752</v>
      </c>
      <c r="AE92" t="s">
        <v>2739</v>
      </c>
      <c r="AF92" t="s">
        <v>3713</v>
      </c>
      <c r="AG92" t="s">
        <v>3714</v>
      </c>
      <c r="AH92" t="s">
        <v>3715</v>
      </c>
      <c r="AI92" t="s">
        <v>2650</v>
      </c>
      <c r="AJ92" t="s">
        <v>2650</v>
      </c>
      <c r="AK92" t="s">
        <v>2739</v>
      </c>
      <c r="AL92" t="s">
        <v>2650</v>
      </c>
      <c r="AM92" t="s">
        <v>6929</v>
      </c>
      <c r="AN92">
        <v>2005</v>
      </c>
      <c r="AO92" t="s">
        <v>791</v>
      </c>
    </row>
    <row r="93" spans="1:41" x14ac:dyDescent="0.3">
      <c r="A93" t="s">
        <v>3716</v>
      </c>
      <c r="B93" s="4">
        <v>44442</v>
      </c>
      <c r="C93" s="4">
        <v>45166</v>
      </c>
      <c r="D93" t="s">
        <v>3717</v>
      </c>
      <c r="E93" t="s">
        <v>1090</v>
      </c>
      <c r="F93" s="4">
        <v>45167</v>
      </c>
      <c r="G93" t="s">
        <v>3718</v>
      </c>
      <c r="H93" t="s">
        <v>6775</v>
      </c>
      <c r="I93" t="s">
        <v>3719</v>
      </c>
      <c r="J93">
        <v>311</v>
      </c>
      <c r="K93" t="s">
        <v>3720</v>
      </c>
      <c r="L93">
        <v>101111</v>
      </c>
      <c r="M93" t="s">
        <v>2775</v>
      </c>
      <c r="N93">
        <v>1</v>
      </c>
      <c r="O93" t="s">
        <v>2731</v>
      </c>
      <c r="P93" s="7">
        <v>48</v>
      </c>
      <c r="Q93" s="7">
        <v>48</v>
      </c>
      <c r="R93" s="7">
        <v>0</v>
      </c>
      <c r="S93" t="s">
        <v>3721</v>
      </c>
      <c r="T93" t="s">
        <v>2733</v>
      </c>
      <c r="U93" t="s">
        <v>908</v>
      </c>
      <c r="V93" t="s">
        <v>6930</v>
      </c>
      <c r="W93" t="s">
        <v>3722</v>
      </c>
      <c r="X93" t="s">
        <v>3716</v>
      </c>
      <c r="Y93" t="s">
        <v>3723</v>
      </c>
      <c r="Z93" t="s">
        <v>3724</v>
      </c>
      <c r="AA93" t="s">
        <v>3725</v>
      </c>
      <c r="AB93" t="s">
        <v>1090</v>
      </c>
      <c r="AC93" t="s">
        <v>3719</v>
      </c>
      <c r="AD93" t="s">
        <v>2752</v>
      </c>
      <c r="AE93" t="s">
        <v>2739</v>
      </c>
      <c r="AF93" t="s">
        <v>3726</v>
      </c>
      <c r="AG93" t="s">
        <v>3727</v>
      </c>
      <c r="AH93" t="s">
        <v>3728</v>
      </c>
      <c r="AI93" t="s">
        <v>2783</v>
      </c>
      <c r="AJ93" t="s">
        <v>2650</v>
      </c>
      <c r="AK93" t="s">
        <v>2739</v>
      </c>
      <c r="AL93" t="s">
        <v>2650</v>
      </c>
      <c r="AM93" t="s">
        <v>6931</v>
      </c>
      <c r="AN93">
        <v>2021</v>
      </c>
      <c r="AO93" t="s">
        <v>792</v>
      </c>
    </row>
    <row r="94" spans="1:41" x14ac:dyDescent="0.3">
      <c r="A94" t="s">
        <v>2885</v>
      </c>
      <c r="B94" s="4">
        <v>41018</v>
      </c>
      <c r="C94" s="4">
        <v>43427</v>
      </c>
      <c r="D94" t="s">
        <v>3729</v>
      </c>
      <c r="E94" t="s">
        <v>3730</v>
      </c>
      <c r="F94" s="4">
        <v>45539</v>
      </c>
      <c r="G94" t="s">
        <v>2888</v>
      </c>
      <c r="H94" t="s">
        <v>6797</v>
      </c>
      <c r="I94" t="s">
        <v>3729</v>
      </c>
      <c r="J94">
        <v>78</v>
      </c>
      <c r="K94" t="s">
        <v>3731</v>
      </c>
      <c r="L94">
        <v>101016</v>
      </c>
      <c r="M94" t="s">
        <v>2760</v>
      </c>
      <c r="N94">
        <v>1</v>
      </c>
      <c r="O94" t="s">
        <v>2731</v>
      </c>
      <c r="P94" s="7">
        <v>18</v>
      </c>
      <c r="Q94" s="7">
        <v>18</v>
      </c>
      <c r="R94" s="7">
        <v>25</v>
      </c>
      <c r="S94" t="s">
        <v>3732</v>
      </c>
      <c r="T94" t="s">
        <v>2733</v>
      </c>
      <c r="U94" t="s">
        <v>909</v>
      </c>
      <c r="V94" t="s">
        <v>6932</v>
      </c>
      <c r="W94" t="s">
        <v>2650</v>
      </c>
      <c r="X94" t="s">
        <v>2885</v>
      </c>
      <c r="Y94" t="s">
        <v>3733</v>
      </c>
      <c r="Z94" t="s">
        <v>3734</v>
      </c>
      <c r="AA94" t="s">
        <v>3735</v>
      </c>
      <c r="AB94" t="s">
        <v>3736</v>
      </c>
      <c r="AC94" t="s">
        <v>2650</v>
      </c>
      <c r="AD94" t="s">
        <v>2752</v>
      </c>
      <c r="AE94" t="s">
        <v>2739</v>
      </c>
      <c r="AF94" t="s">
        <v>3737</v>
      </c>
      <c r="AG94" t="s">
        <v>2650</v>
      </c>
      <c r="AH94" t="s">
        <v>2739</v>
      </c>
      <c r="AI94" t="s">
        <v>2650</v>
      </c>
      <c r="AJ94" t="s">
        <v>2650</v>
      </c>
      <c r="AK94" t="s">
        <v>2739</v>
      </c>
      <c r="AL94" t="s">
        <v>2650</v>
      </c>
      <c r="AM94" t="s">
        <v>6933</v>
      </c>
      <c r="AN94">
        <v>2012</v>
      </c>
      <c r="AO94" t="s">
        <v>6934</v>
      </c>
    </row>
    <row r="95" spans="1:41" x14ac:dyDescent="0.3">
      <c r="A95" t="s">
        <v>2896</v>
      </c>
      <c r="B95" s="4">
        <v>43532</v>
      </c>
      <c r="C95" s="4">
        <v>43623</v>
      </c>
      <c r="D95" t="s">
        <v>1749</v>
      </c>
      <c r="E95" t="s">
        <v>3738</v>
      </c>
      <c r="F95" s="4">
        <v>45790</v>
      </c>
      <c r="G95" t="s">
        <v>2899</v>
      </c>
      <c r="H95" t="s">
        <v>2650</v>
      </c>
      <c r="I95" t="s">
        <v>1749</v>
      </c>
      <c r="J95">
        <v>56</v>
      </c>
      <c r="K95" t="s">
        <v>2650</v>
      </c>
      <c r="L95">
        <v>101017</v>
      </c>
      <c r="M95" t="s">
        <v>2902</v>
      </c>
      <c r="N95">
        <v>1</v>
      </c>
      <c r="O95" t="s">
        <v>2731</v>
      </c>
      <c r="P95" s="7">
        <v>44</v>
      </c>
      <c r="Q95" s="7">
        <v>44</v>
      </c>
      <c r="R95" s="7">
        <v>9</v>
      </c>
      <c r="S95" t="s">
        <v>3739</v>
      </c>
      <c r="T95" t="s">
        <v>2733</v>
      </c>
      <c r="U95" t="s">
        <v>3740</v>
      </c>
      <c r="V95" t="s">
        <v>6811</v>
      </c>
      <c r="W95" t="s">
        <v>3741</v>
      </c>
      <c r="X95" t="s">
        <v>2905</v>
      </c>
      <c r="Y95" t="s">
        <v>3742</v>
      </c>
      <c r="Z95" t="s">
        <v>3743</v>
      </c>
      <c r="AA95" t="s">
        <v>3744</v>
      </c>
      <c r="AB95" t="s">
        <v>3745</v>
      </c>
      <c r="AC95" t="s">
        <v>3746</v>
      </c>
      <c r="AD95" t="s">
        <v>2752</v>
      </c>
      <c r="AE95" t="s">
        <v>2739</v>
      </c>
      <c r="AF95" t="s">
        <v>3747</v>
      </c>
      <c r="AG95" t="s">
        <v>2650</v>
      </c>
      <c r="AH95" t="s">
        <v>2739</v>
      </c>
      <c r="AI95" t="s">
        <v>2650</v>
      </c>
      <c r="AJ95" t="s">
        <v>2650</v>
      </c>
      <c r="AK95" t="s">
        <v>2739</v>
      </c>
      <c r="AL95" t="s">
        <v>2650</v>
      </c>
      <c r="AM95" t="s">
        <v>6935</v>
      </c>
      <c r="AN95">
        <v>2019</v>
      </c>
      <c r="AO95" t="s">
        <v>794</v>
      </c>
    </row>
    <row r="96" spans="1:41" x14ac:dyDescent="0.3">
      <c r="A96" t="s">
        <v>2896</v>
      </c>
      <c r="B96" s="4">
        <v>41598</v>
      </c>
      <c r="C96" s="4">
        <v>44053</v>
      </c>
      <c r="D96" t="s">
        <v>3748</v>
      </c>
      <c r="E96" t="s">
        <v>3749</v>
      </c>
      <c r="F96" s="4">
        <v>45555</v>
      </c>
      <c r="G96" t="s">
        <v>2899</v>
      </c>
      <c r="H96" t="s">
        <v>6816</v>
      </c>
      <c r="I96" t="s">
        <v>3750</v>
      </c>
      <c r="J96">
        <v>56</v>
      </c>
      <c r="K96" t="s">
        <v>3751</v>
      </c>
      <c r="L96">
        <v>101017</v>
      </c>
      <c r="M96" t="s">
        <v>2902</v>
      </c>
      <c r="N96">
        <v>1</v>
      </c>
      <c r="O96" t="s">
        <v>2731</v>
      </c>
      <c r="P96" s="7">
        <v>20</v>
      </c>
      <c r="Q96" s="7">
        <v>20</v>
      </c>
      <c r="R96" s="7">
        <v>10</v>
      </c>
      <c r="S96" t="s">
        <v>3752</v>
      </c>
      <c r="T96" t="s">
        <v>2733</v>
      </c>
      <c r="U96" t="s">
        <v>3753</v>
      </c>
      <c r="V96" t="s">
        <v>6936</v>
      </c>
      <c r="W96" t="s">
        <v>3754</v>
      </c>
      <c r="X96" t="s">
        <v>2905</v>
      </c>
      <c r="Y96" t="s">
        <v>3755</v>
      </c>
      <c r="Z96" t="s">
        <v>3756</v>
      </c>
      <c r="AA96" t="s">
        <v>3757</v>
      </c>
      <c r="AB96" t="s">
        <v>3758</v>
      </c>
      <c r="AC96" t="s">
        <v>3750</v>
      </c>
      <c r="AD96" t="s">
        <v>2752</v>
      </c>
      <c r="AE96" t="s">
        <v>2739</v>
      </c>
      <c r="AF96" t="s">
        <v>3759</v>
      </c>
      <c r="AG96" t="s">
        <v>2911</v>
      </c>
      <c r="AH96" t="s">
        <v>3760</v>
      </c>
      <c r="AI96" t="s">
        <v>2650</v>
      </c>
      <c r="AJ96" t="s">
        <v>2650</v>
      </c>
      <c r="AK96" t="s">
        <v>2739</v>
      </c>
      <c r="AL96" t="s">
        <v>2650</v>
      </c>
      <c r="AM96" t="s">
        <v>6937</v>
      </c>
      <c r="AN96">
        <v>2013</v>
      </c>
      <c r="AO96" t="s">
        <v>6938</v>
      </c>
    </row>
    <row r="97" spans="1:41" x14ac:dyDescent="0.3">
      <c r="A97" t="s">
        <v>3646</v>
      </c>
      <c r="B97" s="4">
        <v>40848</v>
      </c>
      <c r="C97" s="4">
        <v>43634</v>
      </c>
      <c r="D97" t="s">
        <v>3761</v>
      </c>
      <c r="E97" t="s">
        <v>3762</v>
      </c>
      <c r="F97" s="4">
        <v>45755</v>
      </c>
      <c r="G97" t="s">
        <v>3649</v>
      </c>
      <c r="H97" t="s">
        <v>6797</v>
      </c>
      <c r="I97" t="s">
        <v>3761</v>
      </c>
      <c r="J97">
        <v>301</v>
      </c>
      <c r="K97" t="s">
        <v>3763</v>
      </c>
      <c r="L97">
        <v>101080</v>
      </c>
      <c r="M97" t="s">
        <v>3651</v>
      </c>
      <c r="N97">
        <v>1</v>
      </c>
      <c r="O97" t="s">
        <v>2731</v>
      </c>
      <c r="P97" s="7">
        <v>81</v>
      </c>
      <c r="Q97" s="7">
        <v>81</v>
      </c>
      <c r="R97" s="7">
        <v>50</v>
      </c>
      <c r="S97" t="s">
        <v>3764</v>
      </c>
      <c r="T97" t="s">
        <v>2733</v>
      </c>
      <c r="U97" t="s">
        <v>912</v>
      </c>
      <c r="V97" t="s">
        <v>6821</v>
      </c>
      <c r="W97" t="s">
        <v>2650</v>
      </c>
      <c r="X97" t="s">
        <v>3646</v>
      </c>
      <c r="Y97" t="s">
        <v>3765</v>
      </c>
      <c r="Z97" t="s">
        <v>3766</v>
      </c>
      <c r="AA97" t="s">
        <v>3767</v>
      </c>
      <c r="AB97" t="s">
        <v>3762</v>
      </c>
      <c r="AC97" t="s">
        <v>2650</v>
      </c>
      <c r="AD97" t="s">
        <v>2752</v>
      </c>
      <c r="AE97" t="s">
        <v>2739</v>
      </c>
      <c r="AF97" t="s">
        <v>2739</v>
      </c>
      <c r="AG97" t="s">
        <v>2650</v>
      </c>
      <c r="AH97" t="s">
        <v>2739</v>
      </c>
      <c r="AI97" t="s">
        <v>2650</v>
      </c>
      <c r="AJ97" t="s">
        <v>2650</v>
      </c>
      <c r="AK97" t="s">
        <v>2739</v>
      </c>
      <c r="AL97" t="s">
        <v>2650</v>
      </c>
      <c r="AM97" t="s">
        <v>6939</v>
      </c>
      <c r="AN97">
        <v>2004</v>
      </c>
      <c r="AO97" t="s">
        <v>6940</v>
      </c>
    </row>
    <row r="98" spans="1:41" x14ac:dyDescent="0.3">
      <c r="A98" t="s">
        <v>2976</v>
      </c>
      <c r="B98" s="4">
        <v>40382</v>
      </c>
      <c r="C98" s="4">
        <v>43616</v>
      </c>
      <c r="D98" t="s">
        <v>3090</v>
      </c>
      <c r="E98" t="s">
        <v>3768</v>
      </c>
      <c r="F98" s="4">
        <v>45492</v>
      </c>
      <c r="G98" t="s">
        <v>2979</v>
      </c>
      <c r="H98" t="s">
        <v>3020</v>
      </c>
      <c r="I98" t="s">
        <v>3090</v>
      </c>
      <c r="J98">
        <v>78</v>
      </c>
      <c r="K98" t="s">
        <v>3769</v>
      </c>
      <c r="L98">
        <v>101016</v>
      </c>
      <c r="M98" t="s">
        <v>2760</v>
      </c>
      <c r="N98">
        <v>1</v>
      </c>
      <c r="O98" t="s">
        <v>2731</v>
      </c>
      <c r="P98" s="7">
        <v>21</v>
      </c>
      <c r="Q98" s="7">
        <v>21</v>
      </c>
      <c r="R98" s="7">
        <v>39</v>
      </c>
      <c r="S98" t="s">
        <v>3770</v>
      </c>
      <c r="T98" t="s">
        <v>2733</v>
      </c>
      <c r="U98" t="s">
        <v>913</v>
      </c>
      <c r="V98" t="s">
        <v>6811</v>
      </c>
      <c r="W98" t="s">
        <v>2650</v>
      </c>
      <c r="X98" t="s">
        <v>2976</v>
      </c>
      <c r="Y98" t="s">
        <v>3771</v>
      </c>
      <c r="Z98" t="s">
        <v>3772</v>
      </c>
      <c r="AA98" t="s">
        <v>3773</v>
      </c>
      <c r="AB98" t="s">
        <v>3774</v>
      </c>
      <c r="AC98" t="s">
        <v>2650</v>
      </c>
      <c r="AD98" t="s">
        <v>2752</v>
      </c>
      <c r="AE98" t="s">
        <v>2739</v>
      </c>
      <c r="AF98" t="s">
        <v>3098</v>
      </c>
      <c r="AG98" t="s">
        <v>2650</v>
      </c>
      <c r="AH98" t="s">
        <v>2739</v>
      </c>
      <c r="AI98" t="s">
        <v>2650</v>
      </c>
      <c r="AJ98" t="s">
        <v>2650</v>
      </c>
      <c r="AK98" t="s">
        <v>2739</v>
      </c>
      <c r="AL98" t="s">
        <v>2650</v>
      </c>
      <c r="AM98" t="s">
        <v>6941</v>
      </c>
      <c r="AN98">
        <v>2011</v>
      </c>
      <c r="AO98" t="s">
        <v>6942</v>
      </c>
    </row>
    <row r="99" spans="1:41" x14ac:dyDescent="0.3">
      <c r="A99" t="s">
        <v>2976</v>
      </c>
      <c r="B99" s="4">
        <v>41944</v>
      </c>
      <c r="C99" s="4">
        <v>43370</v>
      </c>
      <c r="D99" t="s">
        <v>3775</v>
      </c>
      <c r="E99" t="s">
        <v>3776</v>
      </c>
      <c r="F99" s="4">
        <v>45790</v>
      </c>
      <c r="G99" t="s">
        <v>2979</v>
      </c>
      <c r="H99" t="s">
        <v>3020</v>
      </c>
      <c r="I99" t="s">
        <v>3775</v>
      </c>
      <c r="J99">
        <v>78</v>
      </c>
      <c r="K99" t="s">
        <v>3777</v>
      </c>
      <c r="L99">
        <v>101016</v>
      </c>
      <c r="M99" t="s">
        <v>2760</v>
      </c>
      <c r="N99">
        <v>1</v>
      </c>
      <c r="O99" t="s">
        <v>2731</v>
      </c>
      <c r="P99" s="7">
        <v>34</v>
      </c>
      <c r="Q99" s="7">
        <v>34</v>
      </c>
      <c r="R99" s="7">
        <v>10</v>
      </c>
      <c r="S99" t="s">
        <v>3778</v>
      </c>
      <c r="T99" t="s">
        <v>2733</v>
      </c>
      <c r="U99" t="s">
        <v>914</v>
      </c>
      <c r="V99" t="s">
        <v>6943</v>
      </c>
      <c r="W99" t="s">
        <v>2650</v>
      </c>
      <c r="X99" t="s">
        <v>2976</v>
      </c>
      <c r="Y99" t="s">
        <v>3779</v>
      </c>
      <c r="Z99" t="s">
        <v>3780</v>
      </c>
      <c r="AA99" t="s">
        <v>3781</v>
      </c>
      <c r="AB99" t="s">
        <v>3782</v>
      </c>
      <c r="AC99" t="s">
        <v>2650</v>
      </c>
      <c r="AD99" t="s">
        <v>2752</v>
      </c>
      <c r="AE99" t="s">
        <v>3783</v>
      </c>
      <c r="AF99" t="s">
        <v>3784</v>
      </c>
      <c r="AG99" t="s">
        <v>2946</v>
      </c>
      <c r="AH99" t="s">
        <v>3785</v>
      </c>
      <c r="AI99" t="s">
        <v>2650</v>
      </c>
      <c r="AJ99" t="s">
        <v>2650</v>
      </c>
      <c r="AK99" t="s">
        <v>2739</v>
      </c>
      <c r="AL99" t="s">
        <v>2650</v>
      </c>
      <c r="AM99" t="s">
        <v>6944</v>
      </c>
      <c r="AN99">
        <v>2014</v>
      </c>
      <c r="AO99" t="s">
        <v>798</v>
      </c>
    </row>
    <row r="100" spans="1:41" x14ac:dyDescent="0.3">
      <c r="A100" t="s">
        <v>2885</v>
      </c>
      <c r="B100" s="4">
        <v>40523</v>
      </c>
      <c r="C100" s="4">
        <v>43623</v>
      </c>
      <c r="D100" t="s">
        <v>3786</v>
      </c>
      <c r="E100" t="s">
        <v>3787</v>
      </c>
      <c r="F100" s="4">
        <v>44656</v>
      </c>
      <c r="G100" t="s">
        <v>2888</v>
      </c>
      <c r="H100" t="s">
        <v>3788</v>
      </c>
      <c r="I100" t="s">
        <v>3786</v>
      </c>
      <c r="J100">
        <v>78</v>
      </c>
      <c r="K100" t="s">
        <v>3789</v>
      </c>
      <c r="L100">
        <v>101016</v>
      </c>
      <c r="M100" t="s">
        <v>2760</v>
      </c>
      <c r="N100">
        <v>1</v>
      </c>
      <c r="O100" t="s">
        <v>2731</v>
      </c>
      <c r="P100" s="7">
        <v>44</v>
      </c>
      <c r="Q100" s="7">
        <v>44</v>
      </c>
      <c r="R100" s="7">
        <v>5</v>
      </c>
      <c r="S100" t="s">
        <v>3790</v>
      </c>
      <c r="T100" t="s">
        <v>2733</v>
      </c>
      <c r="U100" t="s">
        <v>915</v>
      </c>
      <c r="V100" t="s">
        <v>6945</v>
      </c>
      <c r="W100" t="s">
        <v>2650</v>
      </c>
      <c r="X100" t="s">
        <v>2885</v>
      </c>
      <c r="Y100" t="s">
        <v>3791</v>
      </c>
      <c r="Z100" t="s">
        <v>3792</v>
      </c>
      <c r="AA100" t="s">
        <v>3793</v>
      </c>
      <c r="AB100" t="s">
        <v>3794</v>
      </c>
      <c r="AC100" t="s">
        <v>2650</v>
      </c>
      <c r="AD100" t="s">
        <v>2752</v>
      </c>
      <c r="AE100" t="s">
        <v>2739</v>
      </c>
      <c r="AF100" t="s">
        <v>3795</v>
      </c>
      <c r="AG100" t="s">
        <v>2650</v>
      </c>
      <c r="AH100" t="s">
        <v>2739</v>
      </c>
      <c r="AI100" t="s">
        <v>2650</v>
      </c>
      <c r="AJ100" t="s">
        <v>2650</v>
      </c>
      <c r="AK100" t="s">
        <v>2739</v>
      </c>
      <c r="AL100" t="s">
        <v>2650</v>
      </c>
      <c r="AM100" t="s">
        <v>6944</v>
      </c>
      <c r="AN100">
        <v>2011</v>
      </c>
      <c r="AO100" t="s">
        <v>6946</v>
      </c>
    </row>
    <row r="101" spans="1:41" x14ac:dyDescent="0.3">
      <c r="A101" t="s">
        <v>2885</v>
      </c>
      <c r="B101" s="4">
        <v>37592</v>
      </c>
      <c r="C101" s="4">
        <v>43559</v>
      </c>
      <c r="D101" t="s">
        <v>3796</v>
      </c>
      <c r="E101" t="s">
        <v>3797</v>
      </c>
      <c r="F101" s="4">
        <v>45756</v>
      </c>
      <c r="G101" t="s">
        <v>2888</v>
      </c>
      <c r="H101" t="s">
        <v>6078</v>
      </c>
      <c r="I101" t="s">
        <v>3796</v>
      </c>
      <c r="J101">
        <v>78</v>
      </c>
      <c r="K101" t="s">
        <v>3798</v>
      </c>
      <c r="L101">
        <v>101016</v>
      </c>
      <c r="M101" t="s">
        <v>2760</v>
      </c>
      <c r="N101">
        <v>1</v>
      </c>
      <c r="O101" t="s">
        <v>2731</v>
      </c>
      <c r="P101" s="7">
        <v>21</v>
      </c>
      <c r="Q101" s="7">
        <v>21</v>
      </c>
      <c r="R101" s="7">
        <v>64</v>
      </c>
      <c r="S101" t="s">
        <v>3799</v>
      </c>
      <c r="T101" t="s">
        <v>2733</v>
      </c>
      <c r="U101" t="s">
        <v>3800</v>
      </c>
      <c r="V101" t="s">
        <v>6947</v>
      </c>
      <c r="W101" t="s">
        <v>2650</v>
      </c>
      <c r="X101" t="s">
        <v>2885</v>
      </c>
      <c r="Y101" t="s">
        <v>3801</v>
      </c>
      <c r="Z101" t="s">
        <v>3802</v>
      </c>
      <c r="AA101" t="s">
        <v>3803</v>
      </c>
      <c r="AB101" t="s">
        <v>3804</v>
      </c>
      <c r="AC101" t="s">
        <v>2650</v>
      </c>
      <c r="AD101" t="s">
        <v>2752</v>
      </c>
      <c r="AE101" t="s">
        <v>2739</v>
      </c>
      <c r="AF101" t="s">
        <v>3805</v>
      </c>
      <c r="AG101" t="s">
        <v>2650</v>
      </c>
      <c r="AH101" t="s">
        <v>2739</v>
      </c>
      <c r="AI101" t="s">
        <v>2650</v>
      </c>
      <c r="AJ101" t="s">
        <v>2650</v>
      </c>
      <c r="AK101" t="s">
        <v>2739</v>
      </c>
      <c r="AL101" t="s">
        <v>2650</v>
      </c>
      <c r="AM101" t="s">
        <v>6948</v>
      </c>
      <c r="AN101">
        <v>2002</v>
      </c>
      <c r="AO101" t="s">
        <v>800</v>
      </c>
    </row>
    <row r="102" spans="1:41" x14ac:dyDescent="0.3">
      <c r="A102" t="s">
        <v>3690</v>
      </c>
      <c r="B102" s="4">
        <v>44398</v>
      </c>
      <c r="C102" s="4">
        <v>45243</v>
      </c>
      <c r="D102" t="s">
        <v>3403</v>
      </c>
      <c r="E102" t="s">
        <v>3806</v>
      </c>
      <c r="F102" s="4">
        <v>45790</v>
      </c>
      <c r="G102" t="s">
        <v>3693</v>
      </c>
      <c r="H102" t="s">
        <v>6766</v>
      </c>
      <c r="I102" t="s">
        <v>3403</v>
      </c>
      <c r="J102">
        <v>311</v>
      </c>
      <c r="K102" t="s">
        <v>2650</v>
      </c>
      <c r="L102">
        <v>102903</v>
      </c>
      <c r="M102" t="s">
        <v>2775</v>
      </c>
      <c r="N102">
        <v>1</v>
      </c>
      <c r="O102" t="s">
        <v>2731</v>
      </c>
      <c r="P102" s="7">
        <v>55</v>
      </c>
      <c r="Q102" s="7">
        <v>55</v>
      </c>
      <c r="R102" s="7">
        <v>5</v>
      </c>
      <c r="S102" t="s">
        <v>3807</v>
      </c>
      <c r="T102" t="s">
        <v>2733</v>
      </c>
      <c r="U102" t="s">
        <v>917</v>
      </c>
      <c r="V102" t="s">
        <v>6764</v>
      </c>
      <c r="W102" t="s">
        <v>2650</v>
      </c>
      <c r="X102" t="s">
        <v>3696</v>
      </c>
      <c r="Y102" t="s">
        <v>3808</v>
      </c>
      <c r="Z102" t="s">
        <v>3809</v>
      </c>
      <c r="AA102" t="s">
        <v>3810</v>
      </c>
      <c r="AB102" t="s">
        <v>2650</v>
      </c>
      <c r="AC102" t="s">
        <v>2650</v>
      </c>
      <c r="AD102" t="s">
        <v>2650</v>
      </c>
      <c r="AE102" t="s">
        <v>2739</v>
      </c>
      <c r="AF102" t="s">
        <v>2739</v>
      </c>
      <c r="AG102" t="s">
        <v>2650</v>
      </c>
      <c r="AH102" t="s">
        <v>2739</v>
      </c>
      <c r="AI102" t="s">
        <v>2650</v>
      </c>
      <c r="AJ102" t="s">
        <v>2650</v>
      </c>
      <c r="AK102" t="s">
        <v>2739</v>
      </c>
      <c r="AL102" t="s">
        <v>2650</v>
      </c>
      <c r="AM102" t="s">
        <v>6926</v>
      </c>
      <c r="AN102">
        <v>2021</v>
      </c>
      <c r="AO102" t="s">
        <v>6949</v>
      </c>
    </row>
    <row r="103" spans="1:41" x14ac:dyDescent="0.3">
      <c r="A103" t="s">
        <v>3811</v>
      </c>
      <c r="B103" s="4">
        <v>40722</v>
      </c>
      <c r="C103" s="4">
        <v>44290</v>
      </c>
      <c r="D103" t="s">
        <v>3812</v>
      </c>
      <c r="E103" t="s">
        <v>3813</v>
      </c>
      <c r="F103" s="4">
        <v>45797</v>
      </c>
      <c r="G103" t="s">
        <v>3814</v>
      </c>
      <c r="H103" t="s">
        <v>6775</v>
      </c>
      <c r="I103" t="s">
        <v>3812</v>
      </c>
      <c r="J103">
        <v>78</v>
      </c>
      <c r="K103" t="s">
        <v>3815</v>
      </c>
      <c r="L103">
        <v>101016</v>
      </c>
      <c r="M103" t="s">
        <v>2760</v>
      </c>
      <c r="N103">
        <v>1</v>
      </c>
      <c r="O103" t="s">
        <v>2731</v>
      </c>
      <c r="P103" s="7">
        <v>48</v>
      </c>
      <c r="Q103" s="7">
        <v>48</v>
      </c>
      <c r="R103" s="7">
        <v>25</v>
      </c>
      <c r="S103" t="s">
        <v>3816</v>
      </c>
      <c r="T103" t="s">
        <v>2733</v>
      </c>
      <c r="U103" t="s">
        <v>918</v>
      </c>
      <c r="V103" t="s">
        <v>4885</v>
      </c>
      <c r="W103" t="s">
        <v>2650</v>
      </c>
      <c r="X103" t="s">
        <v>3811</v>
      </c>
      <c r="Y103" t="s">
        <v>3817</v>
      </c>
      <c r="Z103" t="s">
        <v>3818</v>
      </c>
      <c r="AA103" t="s">
        <v>3819</v>
      </c>
      <c r="AB103" t="s">
        <v>3820</v>
      </c>
      <c r="AC103" t="s">
        <v>2650</v>
      </c>
      <c r="AD103" t="s">
        <v>2752</v>
      </c>
      <c r="AE103" t="s">
        <v>2739</v>
      </c>
      <c r="AF103" t="s">
        <v>3821</v>
      </c>
      <c r="AG103" t="s">
        <v>2650</v>
      </c>
      <c r="AH103" t="s">
        <v>2739</v>
      </c>
      <c r="AI103" t="s">
        <v>2650</v>
      </c>
      <c r="AJ103" t="s">
        <v>2650</v>
      </c>
      <c r="AK103" t="s">
        <v>2739</v>
      </c>
      <c r="AL103" t="s">
        <v>2650</v>
      </c>
      <c r="AM103" t="s">
        <v>6950</v>
      </c>
      <c r="AN103">
        <v>2011</v>
      </c>
      <c r="AO103" t="s">
        <v>802</v>
      </c>
    </row>
    <row r="104" spans="1:41" x14ac:dyDescent="0.3">
      <c r="A104" t="s">
        <v>3822</v>
      </c>
      <c r="B104" s="4">
        <v>43861</v>
      </c>
      <c r="C104" s="4">
        <v>43861</v>
      </c>
      <c r="D104" t="s">
        <v>3823</v>
      </c>
      <c r="E104" t="s">
        <v>3824</v>
      </c>
      <c r="F104" s="4">
        <v>45793</v>
      </c>
      <c r="G104" t="s">
        <v>3825</v>
      </c>
      <c r="H104" t="s">
        <v>2650</v>
      </c>
      <c r="I104" t="s">
        <v>3823</v>
      </c>
      <c r="J104">
        <v>311</v>
      </c>
      <c r="K104" t="s">
        <v>3826</v>
      </c>
      <c r="L104">
        <v>101155</v>
      </c>
      <c r="M104" t="s">
        <v>2775</v>
      </c>
      <c r="N104">
        <v>1</v>
      </c>
      <c r="O104" t="s">
        <v>2731</v>
      </c>
      <c r="P104" s="7">
        <v>30</v>
      </c>
      <c r="Q104" s="7">
        <v>30</v>
      </c>
      <c r="R104" s="7">
        <v>35</v>
      </c>
      <c r="S104" t="s">
        <v>669</v>
      </c>
      <c r="T104" t="s">
        <v>2733</v>
      </c>
      <c r="U104" t="s">
        <v>919</v>
      </c>
      <c r="V104" t="s">
        <v>5857</v>
      </c>
      <c r="W104" t="s">
        <v>3827</v>
      </c>
      <c r="X104" t="s">
        <v>3822</v>
      </c>
      <c r="Y104" t="s">
        <v>3828</v>
      </c>
      <c r="Z104" t="s">
        <v>3829</v>
      </c>
      <c r="AA104" t="s">
        <v>3830</v>
      </c>
      <c r="AB104" t="s">
        <v>3831</v>
      </c>
      <c r="AC104" t="s">
        <v>2650</v>
      </c>
      <c r="AD104" t="s">
        <v>2752</v>
      </c>
      <c r="AE104" t="s">
        <v>3832</v>
      </c>
      <c r="AF104" t="s">
        <v>3833</v>
      </c>
      <c r="AG104" t="s">
        <v>2650</v>
      </c>
      <c r="AH104" t="s">
        <v>2739</v>
      </c>
      <c r="AI104" t="s">
        <v>2650</v>
      </c>
      <c r="AJ104" t="s">
        <v>2650</v>
      </c>
      <c r="AK104" t="s">
        <v>2739</v>
      </c>
      <c r="AL104" t="s">
        <v>2650</v>
      </c>
      <c r="AM104" t="s">
        <v>6951</v>
      </c>
      <c r="AN104">
        <v>2020</v>
      </c>
      <c r="AO104" t="s">
        <v>803</v>
      </c>
    </row>
    <row r="105" spans="1:41" x14ac:dyDescent="0.3">
      <c r="A105" t="s">
        <v>3677</v>
      </c>
      <c r="B105" s="4">
        <v>42465</v>
      </c>
      <c r="C105" s="4">
        <v>44729</v>
      </c>
      <c r="D105" t="s">
        <v>3834</v>
      </c>
      <c r="E105" t="s">
        <v>3835</v>
      </c>
      <c r="F105" s="4">
        <v>45792</v>
      </c>
      <c r="G105" t="s">
        <v>3680</v>
      </c>
      <c r="H105" t="s">
        <v>6775</v>
      </c>
      <c r="I105" t="s">
        <v>3836</v>
      </c>
      <c r="J105">
        <v>297</v>
      </c>
      <c r="K105" t="s">
        <v>2650</v>
      </c>
      <c r="L105">
        <v>101186</v>
      </c>
      <c r="M105" t="s">
        <v>3167</v>
      </c>
      <c r="N105">
        <v>1</v>
      </c>
      <c r="O105" t="s">
        <v>2731</v>
      </c>
      <c r="P105" s="7">
        <v>43</v>
      </c>
      <c r="Q105" s="7">
        <v>43</v>
      </c>
      <c r="R105" s="7">
        <v>27</v>
      </c>
      <c r="S105" t="s">
        <v>670</v>
      </c>
      <c r="T105" t="s">
        <v>2733</v>
      </c>
      <c r="U105" t="s">
        <v>920</v>
      </c>
      <c r="V105" t="s">
        <v>6952</v>
      </c>
      <c r="W105" t="s">
        <v>2650</v>
      </c>
      <c r="X105" t="s">
        <v>3683</v>
      </c>
      <c r="Y105" t="s">
        <v>3837</v>
      </c>
      <c r="Z105" t="s">
        <v>3838</v>
      </c>
      <c r="AA105" t="s">
        <v>3839</v>
      </c>
      <c r="AB105" t="s">
        <v>3840</v>
      </c>
      <c r="AC105" t="s">
        <v>3836</v>
      </c>
      <c r="AD105" t="s">
        <v>2752</v>
      </c>
      <c r="AE105" t="s">
        <v>3841</v>
      </c>
      <c r="AF105" t="s">
        <v>2739</v>
      </c>
      <c r="AG105" t="s">
        <v>3176</v>
      </c>
      <c r="AH105" t="s">
        <v>2739</v>
      </c>
      <c r="AI105" t="s">
        <v>2650</v>
      </c>
      <c r="AJ105" t="s">
        <v>2650</v>
      </c>
      <c r="AK105" t="s">
        <v>2739</v>
      </c>
      <c r="AL105" t="s">
        <v>2650</v>
      </c>
      <c r="AM105" t="s">
        <v>6851</v>
      </c>
      <c r="AN105">
        <v>2016</v>
      </c>
      <c r="AO105" t="s">
        <v>804</v>
      </c>
    </row>
    <row r="106" spans="1:41" x14ac:dyDescent="0.3">
      <c r="A106" t="s">
        <v>3333</v>
      </c>
      <c r="B106" s="4">
        <v>40304</v>
      </c>
      <c r="C106" s="4">
        <v>44248</v>
      </c>
      <c r="D106" t="s">
        <v>3842</v>
      </c>
      <c r="E106" t="s">
        <v>3843</v>
      </c>
      <c r="F106" s="4">
        <v>45510</v>
      </c>
      <c r="G106" t="s">
        <v>3336</v>
      </c>
      <c r="H106" t="s">
        <v>6953</v>
      </c>
      <c r="I106" t="s">
        <v>3844</v>
      </c>
      <c r="J106">
        <v>175</v>
      </c>
      <c r="K106" t="s">
        <v>3845</v>
      </c>
      <c r="L106">
        <v>101098</v>
      </c>
      <c r="M106" t="s">
        <v>3339</v>
      </c>
      <c r="N106">
        <v>1</v>
      </c>
      <c r="O106" t="s">
        <v>2731</v>
      </c>
      <c r="P106" s="7">
        <v>34</v>
      </c>
      <c r="Q106" s="7">
        <v>34</v>
      </c>
      <c r="R106" s="7">
        <v>22</v>
      </c>
      <c r="S106" t="s">
        <v>671</v>
      </c>
      <c r="T106" t="s">
        <v>2733</v>
      </c>
      <c r="U106" t="s">
        <v>921</v>
      </c>
      <c r="V106" t="s">
        <v>4804</v>
      </c>
      <c r="W106" t="s">
        <v>3846</v>
      </c>
      <c r="X106" t="s">
        <v>3342</v>
      </c>
      <c r="Y106" t="s">
        <v>3847</v>
      </c>
      <c r="Z106" t="s">
        <v>3848</v>
      </c>
      <c r="AA106" t="s">
        <v>3849</v>
      </c>
      <c r="AB106" t="s">
        <v>3843</v>
      </c>
      <c r="AC106" t="s">
        <v>3844</v>
      </c>
      <c r="AD106" t="s">
        <v>2752</v>
      </c>
      <c r="AE106" t="s">
        <v>2739</v>
      </c>
      <c r="AF106" t="s">
        <v>3850</v>
      </c>
      <c r="AG106" t="s">
        <v>3488</v>
      </c>
      <c r="AH106" t="s">
        <v>3851</v>
      </c>
      <c r="AI106" t="s">
        <v>2650</v>
      </c>
      <c r="AJ106" t="s">
        <v>2650</v>
      </c>
      <c r="AK106" t="s">
        <v>2739</v>
      </c>
      <c r="AL106" t="s">
        <v>2650</v>
      </c>
      <c r="AM106" t="s">
        <v>6950</v>
      </c>
      <c r="AN106">
        <v>2010</v>
      </c>
      <c r="AO106" t="s">
        <v>805</v>
      </c>
    </row>
    <row r="107" spans="1:41" x14ac:dyDescent="0.3">
      <c r="A107" t="s">
        <v>3677</v>
      </c>
      <c r="B107" s="4">
        <v>41390</v>
      </c>
      <c r="C107" s="4">
        <v>41401</v>
      </c>
      <c r="D107" t="s">
        <v>1748</v>
      </c>
      <c r="E107" t="s">
        <v>3852</v>
      </c>
      <c r="F107" s="4">
        <v>45510</v>
      </c>
      <c r="G107" t="s">
        <v>3680</v>
      </c>
      <c r="H107" t="s">
        <v>6775</v>
      </c>
      <c r="I107" t="s">
        <v>1748</v>
      </c>
      <c r="J107">
        <v>297</v>
      </c>
      <c r="K107" t="s">
        <v>3853</v>
      </c>
      <c r="L107">
        <v>101186</v>
      </c>
      <c r="M107" t="s">
        <v>3167</v>
      </c>
      <c r="N107">
        <v>1</v>
      </c>
      <c r="O107" t="s">
        <v>2731</v>
      </c>
      <c r="P107" s="7">
        <v>14</v>
      </c>
      <c r="Q107" s="7">
        <v>14</v>
      </c>
      <c r="R107" s="7">
        <v>15</v>
      </c>
      <c r="S107" t="s">
        <v>672</v>
      </c>
      <c r="T107" t="s">
        <v>2733</v>
      </c>
      <c r="U107" t="s">
        <v>3854</v>
      </c>
      <c r="V107" t="s">
        <v>3938</v>
      </c>
      <c r="W107" t="s">
        <v>2650</v>
      </c>
      <c r="X107" t="s">
        <v>3855</v>
      </c>
      <c r="Y107" t="s">
        <v>3856</v>
      </c>
      <c r="Z107" t="s">
        <v>2739</v>
      </c>
      <c r="AA107" t="s">
        <v>3857</v>
      </c>
      <c r="AB107" t="s">
        <v>3858</v>
      </c>
      <c r="AC107" t="s">
        <v>2650</v>
      </c>
      <c r="AD107" t="s">
        <v>2752</v>
      </c>
      <c r="AE107" t="s">
        <v>2739</v>
      </c>
      <c r="AF107" t="s">
        <v>2739</v>
      </c>
      <c r="AG107" t="s">
        <v>2650</v>
      </c>
      <c r="AH107" t="s">
        <v>2739</v>
      </c>
      <c r="AI107" t="s">
        <v>2650</v>
      </c>
      <c r="AJ107" t="s">
        <v>2650</v>
      </c>
      <c r="AK107" t="s">
        <v>2739</v>
      </c>
      <c r="AL107" t="s">
        <v>2650</v>
      </c>
      <c r="AM107" t="s">
        <v>6954</v>
      </c>
      <c r="AN107">
        <v>2013</v>
      </c>
      <c r="AO107" t="s">
        <v>806</v>
      </c>
    </row>
    <row r="108" spans="1:41" x14ac:dyDescent="0.3">
      <c r="A108" t="s">
        <v>3859</v>
      </c>
      <c r="B108" s="4">
        <v>44586</v>
      </c>
      <c r="C108" s="4">
        <v>44998</v>
      </c>
      <c r="D108" t="s">
        <v>3860</v>
      </c>
      <c r="E108" t="s">
        <v>3861</v>
      </c>
      <c r="F108" s="4">
        <v>45801</v>
      </c>
      <c r="G108" t="s">
        <v>3862</v>
      </c>
      <c r="H108" t="s">
        <v>2650</v>
      </c>
      <c r="I108" t="s">
        <v>3860</v>
      </c>
      <c r="J108">
        <v>78</v>
      </c>
      <c r="K108" t="s">
        <v>3863</v>
      </c>
      <c r="L108">
        <v>101016</v>
      </c>
      <c r="M108" t="s">
        <v>2760</v>
      </c>
      <c r="N108">
        <v>1</v>
      </c>
      <c r="O108" t="s">
        <v>2731</v>
      </c>
      <c r="P108" s="7">
        <v>67</v>
      </c>
      <c r="Q108" s="7">
        <v>67</v>
      </c>
      <c r="R108" s="7">
        <v>83</v>
      </c>
      <c r="S108" t="s">
        <v>3864</v>
      </c>
      <c r="T108" t="s">
        <v>2733</v>
      </c>
      <c r="U108" t="s">
        <v>923</v>
      </c>
      <c r="V108" t="s">
        <v>4044</v>
      </c>
      <c r="W108" t="s">
        <v>2650</v>
      </c>
      <c r="X108" t="s">
        <v>3859</v>
      </c>
      <c r="Y108" t="s">
        <v>3865</v>
      </c>
      <c r="Z108" t="s">
        <v>3866</v>
      </c>
      <c r="AA108" t="s">
        <v>3867</v>
      </c>
      <c r="AB108" t="s">
        <v>3868</v>
      </c>
      <c r="AC108" t="s">
        <v>2650</v>
      </c>
      <c r="AD108" t="s">
        <v>2752</v>
      </c>
      <c r="AE108" t="s">
        <v>2739</v>
      </c>
      <c r="AF108" t="s">
        <v>3869</v>
      </c>
      <c r="AG108" t="s">
        <v>2767</v>
      </c>
      <c r="AH108" t="s">
        <v>3870</v>
      </c>
      <c r="AI108" t="s">
        <v>2650</v>
      </c>
      <c r="AJ108" t="s">
        <v>2650</v>
      </c>
      <c r="AK108" t="s">
        <v>2739</v>
      </c>
      <c r="AL108" t="s">
        <v>2650</v>
      </c>
      <c r="AM108" t="s">
        <v>6951</v>
      </c>
      <c r="AN108">
        <v>2022</v>
      </c>
      <c r="AO108" t="s">
        <v>807</v>
      </c>
    </row>
    <row r="109" spans="1:41" x14ac:dyDescent="0.3">
      <c r="A109" t="s">
        <v>2896</v>
      </c>
      <c r="B109" s="4">
        <v>39524</v>
      </c>
      <c r="C109" s="4">
        <v>43954</v>
      </c>
      <c r="D109" t="s">
        <v>3871</v>
      </c>
      <c r="E109" t="s">
        <v>3872</v>
      </c>
      <c r="F109" s="4">
        <v>45204</v>
      </c>
      <c r="G109" t="s">
        <v>2899</v>
      </c>
      <c r="H109" t="s">
        <v>6775</v>
      </c>
      <c r="I109" t="s">
        <v>3873</v>
      </c>
      <c r="J109">
        <v>56</v>
      </c>
      <c r="K109" t="s">
        <v>3874</v>
      </c>
      <c r="L109">
        <v>101017</v>
      </c>
      <c r="M109" t="s">
        <v>2902</v>
      </c>
      <c r="N109">
        <v>1</v>
      </c>
      <c r="O109" t="s">
        <v>2731</v>
      </c>
      <c r="P109" s="7">
        <v>37</v>
      </c>
      <c r="Q109" s="7">
        <v>37</v>
      </c>
      <c r="R109" s="7">
        <v>8</v>
      </c>
      <c r="S109" t="s">
        <v>3875</v>
      </c>
      <c r="T109" t="s">
        <v>2733</v>
      </c>
      <c r="U109" t="s">
        <v>3876</v>
      </c>
      <c r="V109" t="s">
        <v>6883</v>
      </c>
      <c r="W109" t="s">
        <v>3877</v>
      </c>
      <c r="X109" t="s">
        <v>2905</v>
      </c>
      <c r="Y109" t="s">
        <v>3878</v>
      </c>
      <c r="Z109" t="s">
        <v>3879</v>
      </c>
      <c r="AA109" t="s">
        <v>3880</v>
      </c>
      <c r="AB109" t="s">
        <v>3881</v>
      </c>
      <c r="AC109" t="s">
        <v>3873</v>
      </c>
      <c r="AD109" t="s">
        <v>2752</v>
      </c>
      <c r="AE109" t="s">
        <v>2739</v>
      </c>
      <c r="AF109" t="s">
        <v>3882</v>
      </c>
      <c r="AG109" t="s">
        <v>2650</v>
      </c>
      <c r="AH109" t="s">
        <v>2739</v>
      </c>
      <c r="AI109" t="s">
        <v>2650</v>
      </c>
      <c r="AJ109" t="s">
        <v>2650</v>
      </c>
      <c r="AK109" t="s">
        <v>2739</v>
      </c>
      <c r="AL109" t="s">
        <v>2650</v>
      </c>
      <c r="AM109" t="s">
        <v>6955</v>
      </c>
      <c r="AN109">
        <v>2008</v>
      </c>
      <c r="AO109" t="s">
        <v>6956</v>
      </c>
    </row>
    <row r="110" spans="1:41" x14ac:dyDescent="0.3">
      <c r="A110" t="s">
        <v>3700</v>
      </c>
      <c r="B110" s="4">
        <v>42563</v>
      </c>
      <c r="C110" s="4">
        <v>44615</v>
      </c>
      <c r="D110" t="s">
        <v>3883</v>
      </c>
      <c r="E110" t="s">
        <v>3884</v>
      </c>
      <c r="F110" s="4">
        <v>45709</v>
      </c>
      <c r="G110" t="s">
        <v>3703</v>
      </c>
      <c r="H110" t="s">
        <v>6918</v>
      </c>
      <c r="I110" t="s">
        <v>3883</v>
      </c>
      <c r="J110">
        <v>235</v>
      </c>
      <c r="K110" t="s">
        <v>3885</v>
      </c>
      <c r="L110">
        <v>101128</v>
      </c>
      <c r="M110" t="s">
        <v>3518</v>
      </c>
      <c r="N110">
        <v>1</v>
      </c>
      <c r="O110" t="s">
        <v>2731</v>
      </c>
      <c r="P110" s="7">
        <v>42</v>
      </c>
      <c r="Q110" s="7">
        <v>42</v>
      </c>
      <c r="R110" s="7">
        <v>5</v>
      </c>
      <c r="S110" t="s">
        <v>3886</v>
      </c>
      <c r="T110" t="s">
        <v>2733</v>
      </c>
      <c r="U110" t="s">
        <v>3887</v>
      </c>
      <c r="V110" t="s">
        <v>6957</v>
      </c>
      <c r="W110" t="s">
        <v>3888</v>
      </c>
      <c r="X110" t="s">
        <v>3708</v>
      </c>
      <c r="Y110" t="s">
        <v>3889</v>
      </c>
      <c r="Z110" t="s">
        <v>3890</v>
      </c>
      <c r="AA110" t="s">
        <v>3891</v>
      </c>
      <c r="AB110" t="s">
        <v>3892</v>
      </c>
      <c r="AC110" t="s">
        <v>2650</v>
      </c>
      <c r="AD110" t="s">
        <v>2752</v>
      </c>
      <c r="AE110" t="s">
        <v>3893</v>
      </c>
      <c r="AF110" t="s">
        <v>3894</v>
      </c>
      <c r="AG110" t="s">
        <v>3527</v>
      </c>
      <c r="AH110" t="s">
        <v>3895</v>
      </c>
      <c r="AI110" t="s">
        <v>2650</v>
      </c>
      <c r="AJ110" t="s">
        <v>2650</v>
      </c>
      <c r="AK110" t="s">
        <v>2739</v>
      </c>
      <c r="AL110" t="s">
        <v>2650</v>
      </c>
      <c r="AM110" t="s">
        <v>6863</v>
      </c>
      <c r="AN110">
        <v>2016</v>
      </c>
      <c r="AO110" t="s">
        <v>809</v>
      </c>
    </row>
    <row r="111" spans="1:41" x14ac:dyDescent="0.3">
      <c r="A111" t="s">
        <v>2896</v>
      </c>
      <c r="B111" s="4">
        <v>39097</v>
      </c>
      <c r="C111" s="4">
        <v>45669</v>
      </c>
      <c r="D111" t="s">
        <v>3896</v>
      </c>
      <c r="E111" t="s">
        <v>3897</v>
      </c>
      <c r="F111" s="4">
        <v>45670</v>
      </c>
      <c r="G111" t="s">
        <v>2899</v>
      </c>
      <c r="H111" t="s">
        <v>6893</v>
      </c>
      <c r="I111" t="s">
        <v>3898</v>
      </c>
      <c r="J111">
        <v>56</v>
      </c>
      <c r="K111" t="s">
        <v>3899</v>
      </c>
      <c r="L111">
        <v>101017</v>
      </c>
      <c r="M111" t="s">
        <v>2902</v>
      </c>
      <c r="N111">
        <v>1</v>
      </c>
      <c r="O111" t="s">
        <v>2731</v>
      </c>
      <c r="P111" s="7">
        <v>28</v>
      </c>
      <c r="Q111" s="7">
        <v>28</v>
      </c>
      <c r="R111" s="7">
        <v>7</v>
      </c>
      <c r="S111" t="s">
        <v>3900</v>
      </c>
      <c r="T111" t="s">
        <v>2733</v>
      </c>
      <c r="U111" t="s">
        <v>3901</v>
      </c>
      <c r="V111" t="s">
        <v>6958</v>
      </c>
      <c r="W111" t="s">
        <v>3902</v>
      </c>
      <c r="X111" t="s">
        <v>2905</v>
      </c>
      <c r="Y111" t="s">
        <v>3903</v>
      </c>
      <c r="Z111" t="s">
        <v>3904</v>
      </c>
      <c r="AA111" t="s">
        <v>3905</v>
      </c>
      <c r="AB111" t="s">
        <v>3906</v>
      </c>
      <c r="AC111" t="s">
        <v>3898</v>
      </c>
      <c r="AD111" t="s">
        <v>2752</v>
      </c>
      <c r="AE111" t="s">
        <v>2739</v>
      </c>
      <c r="AF111" t="s">
        <v>3907</v>
      </c>
      <c r="AG111" t="s">
        <v>2650</v>
      </c>
      <c r="AH111" t="s">
        <v>2739</v>
      </c>
      <c r="AI111" t="s">
        <v>2650</v>
      </c>
      <c r="AJ111" t="s">
        <v>2650</v>
      </c>
      <c r="AK111" t="s">
        <v>2739</v>
      </c>
      <c r="AL111" t="s">
        <v>2650</v>
      </c>
      <c r="AM111" t="s">
        <v>6959</v>
      </c>
      <c r="AN111">
        <v>2007</v>
      </c>
      <c r="AO111" t="s">
        <v>6960</v>
      </c>
    </row>
    <row r="112" spans="1:41" x14ac:dyDescent="0.3">
      <c r="A112" t="s">
        <v>2896</v>
      </c>
      <c r="B112" s="4">
        <v>38481</v>
      </c>
      <c r="C112" s="4">
        <v>43557</v>
      </c>
      <c r="D112" t="s">
        <v>3908</v>
      </c>
      <c r="E112" t="s">
        <v>3909</v>
      </c>
      <c r="F112" s="4">
        <v>44653</v>
      </c>
      <c r="G112" t="s">
        <v>2899</v>
      </c>
      <c r="H112" t="s">
        <v>6795</v>
      </c>
      <c r="I112" t="s">
        <v>3910</v>
      </c>
      <c r="J112">
        <v>56</v>
      </c>
      <c r="K112" t="s">
        <v>3911</v>
      </c>
      <c r="L112">
        <v>101017</v>
      </c>
      <c r="M112" t="s">
        <v>2902</v>
      </c>
      <c r="N112">
        <v>1</v>
      </c>
      <c r="O112" t="s">
        <v>2731</v>
      </c>
      <c r="P112" s="7">
        <v>0</v>
      </c>
      <c r="Q112" s="7">
        <v>0</v>
      </c>
      <c r="R112" s="7">
        <v>11</v>
      </c>
      <c r="S112" t="s">
        <v>3912</v>
      </c>
      <c r="T112" t="s">
        <v>2733</v>
      </c>
      <c r="U112" t="s">
        <v>3913</v>
      </c>
      <c r="V112" t="s">
        <v>6961</v>
      </c>
      <c r="W112" t="s">
        <v>3914</v>
      </c>
      <c r="X112" t="s">
        <v>2905</v>
      </c>
      <c r="Y112" t="s">
        <v>3915</v>
      </c>
      <c r="Z112" t="s">
        <v>3916</v>
      </c>
      <c r="AA112" t="s">
        <v>2739</v>
      </c>
      <c r="AB112" t="s">
        <v>3917</v>
      </c>
      <c r="AC112" t="s">
        <v>3910</v>
      </c>
      <c r="AD112" t="s">
        <v>2752</v>
      </c>
      <c r="AE112" t="s">
        <v>2739</v>
      </c>
      <c r="AF112" t="s">
        <v>3918</v>
      </c>
      <c r="AG112" t="s">
        <v>2650</v>
      </c>
      <c r="AH112" t="s">
        <v>2739</v>
      </c>
      <c r="AI112" t="s">
        <v>2650</v>
      </c>
      <c r="AJ112" t="s">
        <v>2650</v>
      </c>
      <c r="AK112" t="s">
        <v>2739</v>
      </c>
      <c r="AL112" t="s">
        <v>2650</v>
      </c>
      <c r="AM112" t="s">
        <v>6959</v>
      </c>
      <c r="AN112">
        <v>2005</v>
      </c>
      <c r="AO112" t="s">
        <v>6962</v>
      </c>
    </row>
    <row r="113" spans="1:41" x14ac:dyDescent="0.3">
      <c r="A113" t="s">
        <v>3811</v>
      </c>
      <c r="B113" s="4">
        <v>38780</v>
      </c>
      <c r="C113" s="4">
        <v>43934</v>
      </c>
      <c r="D113" t="s">
        <v>3919</v>
      </c>
      <c r="E113" t="s">
        <v>3920</v>
      </c>
      <c r="F113" s="4">
        <v>45364</v>
      </c>
      <c r="G113" t="s">
        <v>3814</v>
      </c>
      <c r="H113" t="s">
        <v>6797</v>
      </c>
      <c r="I113" t="s">
        <v>3919</v>
      </c>
      <c r="J113">
        <v>78</v>
      </c>
      <c r="K113" t="s">
        <v>3921</v>
      </c>
      <c r="L113">
        <v>101016</v>
      </c>
      <c r="M113" t="s">
        <v>2760</v>
      </c>
      <c r="N113">
        <v>1</v>
      </c>
      <c r="O113" t="s">
        <v>2731</v>
      </c>
      <c r="P113" s="7">
        <v>63</v>
      </c>
      <c r="Q113" s="7">
        <v>63</v>
      </c>
      <c r="R113" s="7">
        <v>21</v>
      </c>
      <c r="S113" t="s">
        <v>3922</v>
      </c>
      <c r="T113" t="s">
        <v>2733</v>
      </c>
      <c r="U113" t="s">
        <v>928</v>
      </c>
      <c r="V113" t="s">
        <v>6272</v>
      </c>
      <c r="W113" t="s">
        <v>2650</v>
      </c>
      <c r="X113" t="s">
        <v>3811</v>
      </c>
      <c r="Y113" t="s">
        <v>3923</v>
      </c>
      <c r="Z113" t="s">
        <v>3924</v>
      </c>
      <c r="AA113" t="s">
        <v>3925</v>
      </c>
      <c r="AB113" t="s">
        <v>3926</v>
      </c>
      <c r="AC113" t="s">
        <v>2650</v>
      </c>
      <c r="AD113" t="s">
        <v>2752</v>
      </c>
      <c r="AE113" t="s">
        <v>2739</v>
      </c>
      <c r="AF113" t="s">
        <v>3927</v>
      </c>
      <c r="AG113" t="s">
        <v>2650</v>
      </c>
      <c r="AH113" t="s">
        <v>2739</v>
      </c>
      <c r="AI113" t="s">
        <v>2650</v>
      </c>
      <c r="AJ113" t="s">
        <v>2650</v>
      </c>
      <c r="AK113" t="s">
        <v>2739</v>
      </c>
      <c r="AL113" t="s">
        <v>2650</v>
      </c>
      <c r="AM113" t="s">
        <v>6963</v>
      </c>
      <c r="AN113">
        <v>2006</v>
      </c>
      <c r="AO113" t="s">
        <v>6964</v>
      </c>
    </row>
    <row r="114" spans="1:41" x14ac:dyDescent="0.3">
      <c r="A114" t="s">
        <v>2896</v>
      </c>
      <c r="B114" s="4">
        <v>38307</v>
      </c>
      <c r="C114" s="4">
        <v>43591</v>
      </c>
      <c r="D114" t="s">
        <v>3761</v>
      </c>
      <c r="E114" t="s">
        <v>3928</v>
      </c>
      <c r="F114" s="4">
        <v>45758</v>
      </c>
      <c r="G114" t="s">
        <v>2899</v>
      </c>
      <c r="H114" t="s">
        <v>6793</v>
      </c>
      <c r="I114" t="s">
        <v>3929</v>
      </c>
      <c r="J114">
        <v>56</v>
      </c>
      <c r="K114" t="s">
        <v>3930</v>
      </c>
      <c r="L114">
        <v>101017</v>
      </c>
      <c r="M114" t="s">
        <v>2902</v>
      </c>
      <c r="N114">
        <v>1</v>
      </c>
      <c r="O114" t="s">
        <v>2731</v>
      </c>
      <c r="P114" s="7">
        <v>0</v>
      </c>
      <c r="Q114" s="7">
        <v>0</v>
      </c>
      <c r="R114" s="7">
        <v>11</v>
      </c>
      <c r="S114" t="s">
        <v>3931</v>
      </c>
      <c r="T114" t="s">
        <v>2733</v>
      </c>
      <c r="U114" t="s">
        <v>929</v>
      </c>
      <c r="V114" t="s">
        <v>6965</v>
      </c>
      <c r="W114" t="s">
        <v>3932</v>
      </c>
      <c r="X114" t="s">
        <v>2905</v>
      </c>
      <c r="Y114" t="s">
        <v>3933</v>
      </c>
      <c r="Z114" t="s">
        <v>3934</v>
      </c>
      <c r="AA114" t="s">
        <v>2739</v>
      </c>
      <c r="AB114" t="s">
        <v>3935</v>
      </c>
      <c r="AC114" t="s">
        <v>3929</v>
      </c>
      <c r="AD114" t="s">
        <v>2752</v>
      </c>
      <c r="AE114" t="s">
        <v>2739</v>
      </c>
      <c r="AF114" t="s">
        <v>3936</v>
      </c>
      <c r="AG114" t="s">
        <v>2650</v>
      </c>
      <c r="AH114" t="s">
        <v>2739</v>
      </c>
      <c r="AI114" t="s">
        <v>2650</v>
      </c>
      <c r="AJ114" t="s">
        <v>2650</v>
      </c>
      <c r="AK114" t="s">
        <v>2739</v>
      </c>
      <c r="AL114" t="s">
        <v>2650</v>
      </c>
      <c r="AM114" t="s">
        <v>6966</v>
      </c>
      <c r="AN114">
        <v>2004</v>
      </c>
      <c r="AO114" t="s">
        <v>6967</v>
      </c>
    </row>
    <row r="115" spans="1:41" x14ac:dyDescent="0.3">
      <c r="A115" t="s">
        <v>3677</v>
      </c>
      <c r="B115" s="4">
        <v>40604</v>
      </c>
      <c r="C115" s="4">
        <v>40613</v>
      </c>
      <c r="D115" t="s">
        <v>1761</v>
      </c>
      <c r="E115" t="s">
        <v>3937</v>
      </c>
      <c r="F115" s="4">
        <v>45508</v>
      </c>
      <c r="G115" t="s">
        <v>3680</v>
      </c>
      <c r="H115" t="s">
        <v>6775</v>
      </c>
      <c r="I115" t="s">
        <v>1761</v>
      </c>
      <c r="J115">
        <v>297</v>
      </c>
      <c r="K115" t="s">
        <v>3938</v>
      </c>
      <c r="L115">
        <v>101186</v>
      </c>
      <c r="M115" t="s">
        <v>3167</v>
      </c>
      <c r="N115">
        <v>1</v>
      </c>
      <c r="O115" t="s">
        <v>2731</v>
      </c>
      <c r="P115" s="7">
        <v>31</v>
      </c>
      <c r="Q115" s="7">
        <v>31</v>
      </c>
      <c r="R115" s="7">
        <v>15</v>
      </c>
      <c r="S115" t="s">
        <v>3939</v>
      </c>
      <c r="T115" t="s">
        <v>2733</v>
      </c>
      <c r="U115" t="s">
        <v>3940</v>
      </c>
      <c r="V115" t="s">
        <v>6968</v>
      </c>
      <c r="W115" t="s">
        <v>2650</v>
      </c>
      <c r="X115" t="s">
        <v>3855</v>
      </c>
      <c r="Y115" t="s">
        <v>3941</v>
      </c>
      <c r="Z115" t="s">
        <v>2739</v>
      </c>
      <c r="AA115" t="s">
        <v>3942</v>
      </c>
      <c r="AB115" t="s">
        <v>3943</v>
      </c>
      <c r="AC115" t="s">
        <v>2650</v>
      </c>
      <c r="AD115" t="s">
        <v>2752</v>
      </c>
      <c r="AE115" t="s">
        <v>2739</v>
      </c>
      <c r="AF115" t="s">
        <v>2739</v>
      </c>
      <c r="AG115" t="s">
        <v>2650</v>
      </c>
      <c r="AH115" t="s">
        <v>2739</v>
      </c>
      <c r="AI115" t="s">
        <v>2650</v>
      </c>
      <c r="AJ115" t="s">
        <v>2650</v>
      </c>
      <c r="AK115" t="s">
        <v>2739</v>
      </c>
      <c r="AL115" t="s">
        <v>2650</v>
      </c>
      <c r="AM115" t="s">
        <v>6969</v>
      </c>
      <c r="AN115">
        <v>2011</v>
      </c>
      <c r="AO115" t="s">
        <v>814</v>
      </c>
    </row>
    <row r="116" spans="1:41" x14ac:dyDescent="0.3">
      <c r="A116" t="s">
        <v>3700</v>
      </c>
      <c r="B116" s="4">
        <v>42812</v>
      </c>
      <c r="C116" s="4">
        <v>44615</v>
      </c>
      <c r="D116" t="s">
        <v>3944</v>
      </c>
      <c r="E116" t="s">
        <v>3945</v>
      </c>
      <c r="F116" s="4">
        <v>45800</v>
      </c>
      <c r="G116" t="s">
        <v>3703</v>
      </c>
      <c r="H116" t="s">
        <v>6767</v>
      </c>
      <c r="I116" t="s">
        <v>3944</v>
      </c>
      <c r="J116">
        <v>235</v>
      </c>
      <c r="K116" t="s">
        <v>2650</v>
      </c>
      <c r="L116">
        <v>101128</v>
      </c>
      <c r="M116" t="s">
        <v>3518</v>
      </c>
      <c r="N116">
        <v>1</v>
      </c>
      <c r="O116" t="s">
        <v>2731</v>
      </c>
      <c r="P116" s="7">
        <v>45</v>
      </c>
      <c r="Q116" s="7">
        <v>45</v>
      </c>
      <c r="R116" s="7">
        <v>47</v>
      </c>
      <c r="S116" t="s">
        <v>3946</v>
      </c>
      <c r="T116" t="s">
        <v>2733</v>
      </c>
      <c r="U116" t="s">
        <v>3947</v>
      </c>
      <c r="V116" t="s">
        <v>6970</v>
      </c>
      <c r="W116" t="s">
        <v>3948</v>
      </c>
      <c r="X116" t="s">
        <v>3708</v>
      </c>
      <c r="Y116" t="s">
        <v>3949</v>
      </c>
      <c r="Z116" t="s">
        <v>3950</v>
      </c>
      <c r="AA116" t="s">
        <v>3951</v>
      </c>
      <c r="AB116" t="s">
        <v>3952</v>
      </c>
      <c r="AC116" t="s">
        <v>2650</v>
      </c>
      <c r="AD116" t="s">
        <v>2752</v>
      </c>
      <c r="AE116" t="s">
        <v>3953</v>
      </c>
      <c r="AF116" t="s">
        <v>3954</v>
      </c>
      <c r="AG116" t="s">
        <v>3714</v>
      </c>
      <c r="AH116" t="s">
        <v>3955</v>
      </c>
      <c r="AI116" t="s">
        <v>2650</v>
      </c>
      <c r="AJ116" t="s">
        <v>2650</v>
      </c>
      <c r="AK116" t="s">
        <v>2739</v>
      </c>
      <c r="AL116" t="s">
        <v>2650</v>
      </c>
      <c r="AM116" t="s">
        <v>6971</v>
      </c>
      <c r="AN116">
        <v>2017</v>
      </c>
      <c r="AO116" t="s">
        <v>815</v>
      </c>
    </row>
    <row r="117" spans="1:41" x14ac:dyDescent="0.3">
      <c r="A117" t="s">
        <v>3956</v>
      </c>
      <c r="B117" s="4">
        <v>44762</v>
      </c>
      <c r="C117" s="4">
        <v>44902</v>
      </c>
      <c r="D117" t="s">
        <v>3957</v>
      </c>
      <c r="E117" t="s">
        <v>3958</v>
      </c>
      <c r="F117" s="4">
        <v>45790</v>
      </c>
      <c r="G117" t="s">
        <v>3959</v>
      </c>
      <c r="H117" t="s">
        <v>2650</v>
      </c>
      <c r="I117" t="s">
        <v>3957</v>
      </c>
      <c r="J117">
        <v>78</v>
      </c>
      <c r="K117" t="s">
        <v>3960</v>
      </c>
      <c r="L117">
        <v>101016</v>
      </c>
      <c r="M117" t="s">
        <v>2760</v>
      </c>
      <c r="N117">
        <v>1</v>
      </c>
      <c r="O117" t="s">
        <v>2731</v>
      </c>
      <c r="P117" s="7">
        <v>39</v>
      </c>
      <c r="Q117" s="7">
        <v>39</v>
      </c>
      <c r="R117" s="7">
        <v>5</v>
      </c>
      <c r="S117" t="s">
        <v>3961</v>
      </c>
      <c r="T117" t="s">
        <v>2733</v>
      </c>
      <c r="U117" t="s">
        <v>932</v>
      </c>
      <c r="V117" t="s">
        <v>6874</v>
      </c>
      <c r="W117" t="s">
        <v>2650</v>
      </c>
      <c r="X117" t="s">
        <v>3956</v>
      </c>
      <c r="Y117" t="s">
        <v>3962</v>
      </c>
      <c r="Z117" t="s">
        <v>3963</v>
      </c>
      <c r="AA117" t="s">
        <v>3964</v>
      </c>
      <c r="AB117" t="s">
        <v>3965</v>
      </c>
      <c r="AC117" t="s">
        <v>2650</v>
      </c>
      <c r="AD117" t="s">
        <v>2752</v>
      </c>
      <c r="AE117" t="s">
        <v>2739</v>
      </c>
      <c r="AF117" t="s">
        <v>3966</v>
      </c>
      <c r="AG117" t="s">
        <v>2946</v>
      </c>
      <c r="AH117" t="s">
        <v>3967</v>
      </c>
      <c r="AI117" t="s">
        <v>2650</v>
      </c>
      <c r="AJ117" t="s">
        <v>2650</v>
      </c>
      <c r="AK117" t="s">
        <v>2739</v>
      </c>
      <c r="AL117" t="s">
        <v>2650</v>
      </c>
      <c r="AM117" t="s">
        <v>6972</v>
      </c>
      <c r="AN117">
        <v>2022</v>
      </c>
      <c r="AO117" t="s">
        <v>816</v>
      </c>
    </row>
    <row r="118" spans="1:41" x14ac:dyDescent="0.3">
      <c r="A118" t="s">
        <v>2885</v>
      </c>
      <c r="B118" s="4">
        <v>42554</v>
      </c>
      <c r="C118" s="4">
        <v>43353</v>
      </c>
      <c r="D118" t="s">
        <v>3968</v>
      </c>
      <c r="E118" t="s">
        <v>3969</v>
      </c>
      <c r="F118" s="4">
        <v>45785</v>
      </c>
      <c r="G118" t="s">
        <v>2888</v>
      </c>
      <c r="H118" t="s">
        <v>2650</v>
      </c>
      <c r="I118" t="s">
        <v>3968</v>
      </c>
      <c r="J118">
        <v>78</v>
      </c>
      <c r="K118" t="s">
        <v>3970</v>
      </c>
      <c r="L118">
        <v>101016</v>
      </c>
      <c r="M118" t="s">
        <v>2760</v>
      </c>
      <c r="N118">
        <v>1</v>
      </c>
      <c r="O118" t="s">
        <v>2731</v>
      </c>
      <c r="P118" s="7">
        <v>36</v>
      </c>
      <c r="Q118" s="7">
        <v>36</v>
      </c>
      <c r="R118" s="7">
        <v>44</v>
      </c>
      <c r="S118" t="s">
        <v>3971</v>
      </c>
      <c r="T118" t="s">
        <v>2733</v>
      </c>
      <c r="U118" t="s">
        <v>933</v>
      </c>
      <c r="V118" t="s">
        <v>6889</v>
      </c>
      <c r="W118" t="s">
        <v>2650</v>
      </c>
      <c r="X118" t="s">
        <v>2885</v>
      </c>
      <c r="Y118" t="s">
        <v>3972</v>
      </c>
      <c r="Z118" t="s">
        <v>3973</v>
      </c>
      <c r="AA118" t="s">
        <v>3974</v>
      </c>
      <c r="AB118" t="s">
        <v>3975</v>
      </c>
      <c r="AC118" t="s">
        <v>2650</v>
      </c>
      <c r="AD118" t="s">
        <v>2752</v>
      </c>
      <c r="AE118" t="s">
        <v>3976</v>
      </c>
      <c r="AF118" t="s">
        <v>3977</v>
      </c>
      <c r="AG118" t="s">
        <v>2767</v>
      </c>
      <c r="AH118" t="s">
        <v>3978</v>
      </c>
      <c r="AI118" t="s">
        <v>2650</v>
      </c>
      <c r="AJ118" t="s">
        <v>2650</v>
      </c>
      <c r="AK118" t="s">
        <v>2739</v>
      </c>
      <c r="AL118" t="s">
        <v>2650</v>
      </c>
      <c r="AM118" t="s">
        <v>6973</v>
      </c>
      <c r="AN118">
        <v>2016</v>
      </c>
      <c r="AO118" t="s">
        <v>817</v>
      </c>
    </row>
    <row r="119" spans="1:41" x14ac:dyDescent="0.3">
      <c r="A119" t="s">
        <v>3700</v>
      </c>
      <c r="B119" s="4">
        <v>39508</v>
      </c>
      <c r="C119" s="4">
        <v>44615</v>
      </c>
      <c r="D119" t="s">
        <v>3979</v>
      </c>
      <c r="E119" t="s">
        <v>3980</v>
      </c>
      <c r="F119" s="4">
        <v>45509</v>
      </c>
      <c r="G119" t="s">
        <v>3703</v>
      </c>
      <c r="H119" t="s">
        <v>6893</v>
      </c>
      <c r="I119" t="s">
        <v>3979</v>
      </c>
      <c r="J119">
        <v>235</v>
      </c>
      <c r="K119" t="s">
        <v>3981</v>
      </c>
      <c r="L119">
        <v>101128</v>
      </c>
      <c r="M119" t="s">
        <v>3518</v>
      </c>
      <c r="N119">
        <v>1</v>
      </c>
      <c r="O119" t="s">
        <v>2731</v>
      </c>
      <c r="P119" s="7">
        <v>22</v>
      </c>
      <c r="Q119" s="7">
        <v>22</v>
      </c>
      <c r="R119" s="7">
        <v>29</v>
      </c>
      <c r="S119" t="s">
        <v>3982</v>
      </c>
      <c r="T119" t="s">
        <v>2733</v>
      </c>
      <c r="U119" t="s">
        <v>3983</v>
      </c>
      <c r="V119" t="s">
        <v>6974</v>
      </c>
      <c r="W119" t="s">
        <v>3984</v>
      </c>
      <c r="X119" t="s">
        <v>3708</v>
      </c>
      <c r="Y119" t="s">
        <v>3985</v>
      </c>
      <c r="Z119" t="s">
        <v>3986</v>
      </c>
      <c r="AA119" t="s">
        <v>3987</v>
      </c>
      <c r="AB119" t="s">
        <v>3988</v>
      </c>
      <c r="AC119" t="s">
        <v>2650</v>
      </c>
      <c r="AD119" t="s">
        <v>2752</v>
      </c>
      <c r="AE119" t="s">
        <v>2739</v>
      </c>
      <c r="AF119" t="s">
        <v>3989</v>
      </c>
      <c r="AG119" t="s">
        <v>3714</v>
      </c>
      <c r="AH119" t="s">
        <v>3990</v>
      </c>
      <c r="AI119" t="s">
        <v>2650</v>
      </c>
      <c r="AJ119" t="s">
        <v>2650</v>
      </c>
      <c r="AK119" t="s">
        <v>2739</v>
      </c>
      <c r="AL119" t="s">
        <v>2650</v>
      </c>
      <c r="AM119" t="s">
        <v>6975</v>
      </c>
      <c r="AN119">
        <v>2008</v>
      </c>
      <c r="AO119" t="s">
        <v>6976</v>
      </c>
    </row>
    <row r="120" spans="1:41" x14ac:dyDescent="0.3">
      <c r="A120" t="s">
        <v>2896</v>
      </c>
      <c r="B120" s="4">
        <v>41743</v>
      </c>
      <c r="C120" s="4">
        <v>44060</v>
      </c>
      <c r="D120" t="s">
        <v>3991</v>
      </c>
      <c r="E120" t="s">
        <v>3992</v>
      </c>
      <c r="F120" s="4">
        <v>45388</v>
      </c>
      <c r="G120" t="s">
        <v>2899</v>
      </c>
      <c r="H120" t="s">
        <v>6078</v>
      </c>
      <c r="I120" t="s">
        <v>3993</v>
      </c>
      <c r="J120">
        <v>56</v>
      </c>
      <c r="K120" t="s">
        <v>3994</v>
      </c>
      <c r="L120">
        <v>101017</v>
      </c>
      <c r="M120" t="s">
        <v>2902</v>
      </c>
      <c r="N120">
        <v>1</v>
      </c>
      <c r="O120" t="s">
        <v>2731</v>
      </c>
      <c r="P120" s="7">
        <v>41</v>
      </c>
      <c r="Q120" s="7">
        <v>41</v>
      </c>
      <c r="R120" s="7">
        <v>11</v>
      </c>
      <c r="S120" t="s">
        <v>3995</v>
      </c>
      <c r="T120" t="s">
        <v>2733</v>
      </c>
      <c r="U120" t="s">
        <v>3996</v>
      </c>
      <c r="V120" t="s">
        <v>6977</v>
      </c>
      <c r="W120" t="s">
        <v>3997</v>
      </c>
      <c r="X120" t="s">
        <v>2905</v>
      </c>
      <c r="Y120" t="s">
        <v>3998</v>
      </c>
      <c r="Z120" t="s">
        <v>3999</v>
      </c>
      <c r="AA120" t="s">
        <v>4000</v>
      </c>
      <c r="AB120" t="s">
        <v>4001</v>
      </c>
      <c r="AC120" t="s">
        <v>3993</v>
      </c>
      <c r="AD120" t="s">
        <v>2752</v>
      </c>
      <c r="AE120" t="s">
        <v>2739</v>
      </c>
      <c r="AF120" t="s">
        <v>4002</v>
      </c>
      <c r="AG120" t="s">
        <v>2911</v>
      </c>
      <c r="AH120" t="s">
        <v>4003</v>
      </c>
      <c r="AI120" t="s">
        <v>2650</v>
      </c>
      <c r="AJ120" t="s">
        <v>2650</v>
      </c>
      <c r="AK120" t="s">
        <v>2739</v>
      </c>
      <c r="AL120" t="s">
        <v>2650</v>
      </c>
      <c r="AM120" t="s">
        <v>6978</v>
      </c>
      <c r="AN120">
        <v>2014</v>
      </c>
      <c r="AO120" t="s">
        <v>6979</v>
      </c>
    </row>
    <row r="121" spans="1:41" x14ac:dyDescent="0.3">
      <c r="A121" t="s">
        <v>2885</v>
      </c>
      <c r="B121" s="4">
        <v>45155</v>
      </c>
      <c r="C121" s="4">
        <v>45380</v>
      </c>
      <c r="D121" t="s">
        <v>2937</v>
      </c>
      <c r="E121" t="s">
        <v>4004</v>
      </c>
      <c r="F121" s="4">
        <v>45755</v>
      </c>
      <c r="G121" t="s">
        <v>2888</v>
      </c>
      <c r="H121" t="s">
        <v>2650</v>
      </c>
      <c r="I121" t="s">
        <v>2937</v>
      </c>
      <c r="J121">
        <v>78</v>
      </c>
      <c r="K121" t="s">
        <v>4005</v>
      </c>
      <c r="L121">
        <v>101016</v>
      </c>
      <c r="M121" t="s">
        <v>2760</v>
      </c>
      <c r="N121">
        <v>1</v>
      </c>
      <c r="O121" t="s">
        <v>2731</v>
      </c>
      <c r="P121" s="7">
        <v>78</v>
      </c>
      <c r="Q121" s="7">
        <v>78</v>
      </c>
      <c r="R121" s="7">
        <v>2</v>
      </c>
      <c r="S121" t="s">
        <v>4006</v>
      </c>
      <c r="T121" t="s">
        <v>2733</v>
      </c>
      <c r="U121" t="s">
        <v>934</v>
      </c>
      <c r="V121" t="s">
        <v>6806</v>
      </c>
      <c r="W121" t="s">
        <v>2650</v>
      </c>
      <c r="X121" t="s">
        <v>2885</v>
      </c>
      <c r="Y121" t="s">
        <v>4007</v>
      </c>
      <c r="Z121" t="s">
        <v>4008</v>
      </c>
      <c r="AA121" t="s">
        <v>4009</v>
      </c>
      <c r="AB121" t="s">
        <v>4010</v>
      </c>
      <c r="AC121" t="s">
        <v>2650</v>
      </c>
      <c r="AD121" t="s">
        <v>2752</v>
      </c>
      <c r="AE121" t="s">
        <v>4011</v>
      </c>
      <c r="AF121" t="s">
        <v>4012</v>
      </c>
      <c r="AG121" t="s">
        <v>2946</v>
      </c>
      <c r="AH121" t="s">
        <v>4013</v>
      </c>
      <c r="AI121" t="s">
        <v>2650</v>
      </c>
      <c r="AJ121" t="s">
        <v>2650</v>
      </c>
      <c r="AK121" t="s">
        <v>2739</v>
      </c>
      <c r="AL121" t="s">
        <v>2650</v>
      </c>
      <c r="AM121" t="s">
        <v>6980</v>
      </c>
      <c r="AN121">
        <v>2023</v>
      </c>
      <c r="AO121" t="s">
        <v>6981</v>
      </c>
    </row>
    <row r="122" spans="1:41" x14ac:dyDescent="0.3">
      <c r="A122" t="s">
        <v>4014</v>
      </c>
      <c r="B122" s="4">
        <v>44145</v>
      </c>
      <c r="C122" s="4">
        <v>44145</v>
      </c>
      <c r="D122" t="s">
        <v>2650</v>
      </c>
      <c r="E122" t="s">
        <v>4015</v>
      </c>
      <c r="F122" s="4">
        <v>45543</v>
      </c>
      <c r="G122" t="s">
        <v>4016</v>
      </c>
      <c r="H122" t="s">
        <v>2650</v>
      </c>
      <c r="I122" t="s">
        <v>4017</v>
      </c>
      <c r="J122">
        <v>1965</v>
      </c>
      <c r="K122" t="s">
        <v>2650</v>
      </c>
      <c r="L122">
        <v>103389</v>
      </c>
      <c r="M122" t="s">
        <v>2864</v>
      </c>
      <c r="N122">
        <v>1</v>
      </c>
      <c r="O122" t="s">
        <v>2731</v>
      </c>
      <c r="P122" s="7">
        <v>54</v>
      </c>
      <c r="Q122" s="7">
        <v>54</v>
      </c>
      <c r="R122" s="7">
        <v>18</v>
      </c>
      <c r="S122" t="s">
        <v>4018</v>
      </c>
      <c r="T122" t="s">
        <v>2733</v>
      </c>
      <c r="U122" t="s">
        <v>936</v>
      </c>
      <c r="V122" t="s">
        <v>6767</v>
      </c>
      <c r="W122" t="s">
        <v>2650</v>
      </c>
      <c r="X122" t="s">
        <v>4019</v>
      </c>
      <c r="Y122" t="s">
        <v>4020</v>
      </c>
      <c r="Z122" t="s">
        <v>4021</v>
      </c>
      <c r="AA122" t="s">
        <v>4022</v>
      </c>
      <c r="AB122" t="s">
        <v>4015</v>
      </c>
      <c r="AC122" t="s">
        <v>4017</v>
      </c>
      <c r="AD122" t="s">
        <v>2650</v>
      </c>
      <c r="AE122" t="s">
        <v>2739</v>
      </c>
      <c r="AF122" t="s">
        <v>4023</v>
      </c>
      <c r="AG122" t="s">
        <v>3498</v>
      </c>
      <c r="AH122" t="s">
        <v>2739</v>
      </c>
      <c r="AI122" t="s">
        <v>2650</v>
      </c>
      <c r="AJ122" t="s">
        <v>2650</v>
      </c>
      <c r="AK122" t="s">
        <v>2739</v>
      </c>
      <c r="AL122" t="s">
        <v>2650</v>
      </c>
      <c r="AM122" t="s">
        <v>6982</v>
      </c>
      <c r="AN122">
        <v>2020</v>
      </c>
      <c r="AO122" t="s">
        <v>821</v>
      </c>
    </row>
    <row r="123" spans="1:41" x14ac:dyDescent="0.3">
      <c r="A123" t="s">
        <v>3514</v>
      </c>
      <c r="B123" s="4">
        <v>44046</v>
      </c>
      <c r="C123" s="4">
        <v>44628</v>
      </c>
      <c r="D123" t="s">
        <v>4024</v>
      </c>
      <c r="E123" t="s">
        <v>4025</v>
      </c>
      <c r="F123" s="4">
        <v>45791</v>
      </c>
      <c r="G123" t="s">
        <v>4026</v>
      </c>
      <c r="H123" t="s">
        <v>6797</v>
      </c>
      <c r="I123" t="s">
        <v>4024</v>
      </c>
      <c r="J123">
        <v>235</v>
      </c>
      <c r="K123" t="s">
        <v>2650</v>
      </c>
      <c r="L123">
        <v>101128</v>
      </c>
      <c r="M123" t="s">
        <v>3518</v>
      </c>
      <c r="N123">
        <v>1</v>
      </c>
      <c r="O123" t="s">
        <v>2731</v>
      </c>
      <c r="P123" s="7">
        <v>43</v>
      </c>
      <c r="Q123" s="7">
        <v>43</v>
      </c>
      <c r="R123" s="7">
        <v>29</v>
      </c>
      <c r="S123" t="s">
        <v>4027</v>
      </c>
      <c r="T123" t="s">
        <v>2733</v>
      </c>
      <c r="U123" t="s">
        <v>4028</v>
      </c>
      <c r="V123" t="s">
        <v>6767</v>
      </c>
      <c r="W123" t="s">
        <v>4029</v>
      </c>
      <c r="X123" t="s">
        <v>3514</v>
      </c>
      <c r="Y123" t="s">
        <v>4030</v>
      </c>
      <c r="Z123" t="s">
        <v>4031</v>
      </c>
      <c r="AA123" t="s">
        <v>4032</v>
      </c>
      <c r="AB123" t="s">
        <v>4033</v>
      </c>
      <c r="AC123" t="s">
        <v>2650</v>
      </c>
      <c r="AD123" t="s">
        <v>2752</v>
      </c>
      <c r="AE123" t="s">
        <v>4034</v>
      </c>
      <c r="AF123" t="s">
        <v>4035</v>
      </c>
      <c r="AG123" t="s">
        <v>3527</v>
      </c>
      <c r="AH123" t="s">
        <v>4036</v>
      </c>
      <c r="AI123" t="s">
        <v>2650</v>
      </c>
      <c r="AJ123" t="s">
        <v>2650</v>
      </c>
      <c r="AK123" t="s">
        <v>2739</v>
      </c>
      <c r="AL123" t="s">
        <v>2650</v>
      </c>
      <c r="AM123" t="s">
        <v>6983</v>
      </c>
      <c r="AN123">
        <v>2020</v>
      </c>
      <c r="AO123" t="s">
        <v>1220</v>
      </c>
    </row>
    <row r="124" spans="1:41" x14ac:dyDescent="0.3">
      <c r="A124" t="s">
        <v>3677</v>
      </c>
      <c r="B124" s="4">
        <v>42110</v>
      </c>
      <c r="C124" s="4">
        <v>44441</v>
      </c>
      <c r="D124" t="s">
        <v>3678</v>
      </c>
      <c r="E124" t="s">
        <v>4037</v>
      </c>
      <c r="F124" s="4">
        <v>45798</v>
      </c>
      <c r="G124" t="s">
        <v>3680</v>
      </c>
      <c r="H124" t="s">
        <v>6775</v>
      </c>
      <c r="I124" t="s">
        <v>4038</v>
      </c>
      <c r="J124">
        <v>297</v>
      </c>
      <c r="K124" t="s">
        <v>2650</v>
      </c>
      <c r="L124">
        <v>101186</v>
      </c>
      <c r="M124" t="s">
        <v>3167</v>
      </c>
      <c r="N124">
        <v>1</v>
      </c>
      <c r="O124" t="s">
        <v>2731</v>
      </c>
      <c r="P124" s="7">
        <v>46</v>
      </c>
      <c r="Q124" s="7">
        <v>46</v>
      </c>
      <c r="R124" s="7">
        <v>45</v>
      </c>
      <c r="S124" t="s">
        <v>4039</v>
      </c>
      <c r="T124" t="s">
        <v>2733</v>
      </c>
      <c r="U124" t="s">
        <v>4040</v>
      </c>
      <c r="V124" t="s">
        <v>6924</v>
      </c>
      <c r="W124" t="s">
        <v>2650</v>
      </c>
      <c r="X124" t="s">
        <v>3683</v>
      </c>
      <c r="Y124" t="s">
        <v>4041</v>
      </c>
      <c r="Z124" t="s">
        <v>4042</v>
      </c>
      <c r="AA124" t="s">
        <v>4043</v>
      </c>
      <c r="AB124" t="s">
        <v>4044</v>
      </c>
      <c r="AC124" t="s">
        <v>4038</v>
      </c>
      <c r="AD124" t="s">
        <v>2752</v>
      </c>
      <c r="AE124" t="s">
        <v>2739</v>
      </c>
      <c r="AF124" t="s">
        <v>4045</v>
      </c>
      <c r="AG124" t="s">
        <v>3191</v>
      </c>
      <c r="AH124" t="s">
        <v>4046</v>
      </c>
      <c r="AI124" t="s">
        <v>2650</v>
      </c>
      <c r="AJ124" t="s">
        <v>2650</v>
      </c>
      <c r="AK124" t="s">
        <v>2739</v>
      </c>
      <c r="AL124" t="s">
        <v>2650</v>
      </c>
      <c r="AM124" t="s">
        <v>6984</v>
      </c>
      <c r="AN124">
        <v>2015</v>
      </c>
      <c r="AO124" t="s">
        <v>823</v>
      </c>
    </row>
    <row r="125" spans="1:41" x14ac:dyDescent="0.3">
      <c r="A125" t="s">
        <v>2885</v>
      </c>
      <c r="B125" s="4">
        <v>39296</v>
      </c>
      <c r="C125" s="4">
        <v>43586</v>
      </c>
      <c r="D125" t="s">
        <v>4047</v>
      </c>
      <c r="E125" t="s">
        <v>4048</v>
      </c>
      <c r="F125" s="4">
        <v>45500</v>
      </c>
      <c r="G125" t="s">
        <v>2888</v>
      </c>
      <c r="H125" t="s">
        <v>6775</v>
      </c>
      <c r="I125" t="s">
        <v>4047</v>
      </c>
      <c r="J125">
        <v>78</v>
      </c>
      <c r="K125" t="s">
        <v>4049</v>
      </c>
      <c r="L125">
        <v>101016</v>
      </c>
      <c r="M125" t="s">
        <v>2760</v>
      </c>
      <c r="N125">
        <v>1</v>
      </c>
      <c r="O125" t="s">
        <v>2731</v>
      </c>
      <c r="P125" s="7">
        <v>24</v>
      </c>
      <c r="Q125" s="7">
        <v>24</v>
      </c>
      <c r="R125" s="7">
        <v>25</v>
      </c>
      <c r="S125" t="s">
        <v>4050</v>
      </c>
      <c r="T125" t="s">
        <v>2733</v>
      </c>
      <c r="U125" t="s">
        <v>939</v>
      </c>
      <c r="V125" t="s">
        <v>6970</v>
      </c>
      <c r="W125" t="s">
        <v>2650</v>
      </c>
      <c r="X125" t="s">
        <v>2885</v>
      </c>
      <c r="Y125" t="s">
        <v>4051</v>
      </c>
      <c r="Z125" t="s">
        <v>4052</v>
      </c>
      <c r="AA125" t="s">
        <v>4053</v>
      </c>
      <c r="AB125" t="s">
        <v>4054</v>
      </c>
      <c r="AC125" t="s">
        <v>2650</v>
      </c>
      <c r="AD125" t="s">
        <v>2752</v>
      </c>
      <c r="AE125" t="s">
        <v>2739</v>
      </c>
      <c r="AF125" t="s">
        <v>4055</v>
      </c>
      <c r="AG125" t="s">
        <v>2650</v>
      </c>
      <c r="AH125" t="s">
        <v>2739</v>
      </c>
      <c r="AI125" t="s">
        <v>2650</v>
      </c>
      <c r="AJ125" t="s">
        <v>2650</v>
      </c>
      <c r="AK125" t="s">
        <v>2739</v>
      </c>
      <c r="AL125" t="s">
        <v>2650</v>
      </c>
      <c r="AM125" t="s">
        <v>6985</v>
      </c>
      <c r="AN125">
        <v>2008</v>
      </c>
      <c r="AO125" t="s">
        <v>6986</v>
      </c>
    </row>
    <row r="126" spans="1:41" x14ac:dyDescent="0.3">
      <c r="A126" t="s">
        <v>5</v>
      </c>
      <c r="B126" s="4">
        <v>39058</v>
      </c>
      <c r="C126" s="4">
        <v>43577</v>
      </c>
      <c r="D126" t="s">
        <v>4056</v>
      </c>
      <c r="E126" t="s">
        <v>4057</v>
      </c>
      <c r="F126" s="4">
        <v>45758</v>
      </c>
      <c r="G126" t="s">
        <v>3010</v>
      </c>
      <c r="H126" t="s">
        <v>6857</v>
      </c>
      <c r="I126" t="s">
        <v>4056</v>
      </c>
      <c r="J126">
        <v>78</v>
      </c>
      <c r="K126" t="s">
        <v>4058</v>
      </c>
      <c r="L126">
        <v>101016</v>
      </c>
      <c r="M126" t="s">
        <v>2760</v>
      </c>
      <c r="N126">
        <v>1</v>
      </c>
      <c r="O126" t="s">
        <v>2731</v>
      </c>
      <c r="P126" s="7">
        <v>22</v>
      </c>
      <c r="Q126" s="7">
        <v>22</v>
      </c>
      <c r="R126" s="7">
        <v>46</v>
      </c>
      <c r="S126" t="s">
        <v>4059</v>
      </c>
      <c r="T126" t="s">
        <v>2733</v>
      </c>
      <c r="U126" t="s">
        <v>940</v>
      </c>
      <c r="V126" t="s">
        <v>6791</v>
      </c>
      <c r="W126" t="s">
        <v>2650</v>
      </c>
      <c r="X126" t="s">
        <v>5</v>
      </c>
      <c r="Y126" t="s">
        <v>4060</v>
      </c>
      <c r="Z126" t="s">
        <v>4061</v>
      </c>
      <c r="AA126" t="s">
        <v>4062</v>
      </c>
      <c r="AB126" t="s">
        <v>4063</v>
      </c>
      <c r="AC126" t="s">
        <v>2650</v>
      </c>
      <c r="AD126" t="s">
        <v>2752</v>
      </c>
      <c r="AE126" t="s">
        <v>2739</v>
      </c>
      <c r="AF126" t="s">
        <v>4064</v>
      </c>
      <c r="AG126" t="s">
        <v>2650</v>
      </c>
      <c r="AH126" t="s">
        <v>2739</v>
      </c>
      <c r="AI126" t="s">
        <v>2650</v>
      </c>
      <c r="AJ126" t="s">
        <v>2650</v>
      </c>
      <c r="AK126" t="s">
        <v>2739</v>
      </c>
      <c r="AL126" t="s">
        <v>2650</v>
      </c>
      <c r="AM126" t="s">
        <v>6987</v>
      </c>
      <c r="AN126">
        <v>2007</v>
      </c>
      <c r="AO126" t="s">
        <v>825</v>
      </c>
    </row>
    <row r="127" spans="1:41" x14ac:dyDescent="0.3">
      <c r="A127" t="s">
        <v>2885</v>
      </c>
      <c r="B127" s="4">
        <v>39738</v>
      </c>
      <c r="C127" s="4">
        <v>43599</v>
      </c>
      <c r="D127" t="s">
        <v>3435</v>
      </c>
      <c r="E127" t="s">
        <v>4065</v>
      </c>
      <c r="F127" s="4">
        <v>45774</v>
      </c>
      <c r="G127" t="s">
        <v>2888</v>
      </c>
      <c r="H127" t="s">
        <v>6078</v>
      </c>
      <c r="I127" t="s">
        <v>3435</v>
      </c>
      <c r="J127">
        <v>78</v>
      </c>
      <c r="K127" t="s">
        <v>4066</v>
      </c>
      <c r="L127">
        <v>101016</v>
      </c>
      <c r="M127" t="s">
        <v>2760</v>
      </c>
      <c r="N127">
        <v>1</v>
      </c>
      <c r="O127" t="s">
        <v>2731</v>
      </c>
      <c r="P127" s="7">
        <v>27</v>
      </c>
      <c r="Q127" s="7">
        <v>27</v>
      </c>
      <c r="R127" s="7">
        <v>56</v>
      </c>
      <c r="S127" t="s">
        <v>4067</v>
      </c>
      <c r="T127" t="s">
        <v>2733</v>
      </c>
      <c r="U127" t="s">
        <v>941</v>
      </c>
      <c r="V127" t="s">
        <v>6818</v>
      </c>
      <c r="W127" t="s">
        <v>2650</v>
      </c>
      <c r="X127" t="s">
        <v>2885</v>
      </c>
      <c r="Y127" t="s">
        <v>4068</v>
      </c>
      <c r="Z127" t="s">
        <v>4069</v>
      </c>
      <c r="AA127" t="s">
        <v>4070</v>
      </c>
      <c r="AB127" t="s">
        <v>4071</v>
      </c>
      <c r="AC127" t="s">
        <v>2650</v>
      </c>
      <c r="AD127" t="s">
        <v>2752</v>
      </c>
      <c r="AE127" t="s">
        <v>2739</v>
      </c>
      <c r="AF127" t="s">
        <v>4072</v>
      </c>
      <c r="AG127" t="s">
        <v>2650</v>
      </c>
      <c r="AH127" t="s">
        <v>2739</v>
      </c>
      <c r="AI127" t="s">
        <v>2650</v>
      </c>
      <c r="AJ127" t="s">
        <v>2650</v>
      </c>
      <c r="AK127" t="s">
        <v>2739</v>
      </c>
      <c r="AL127" t="s">
        <v>2650</v>
      </c>
      <c r="AM127" t="s">
        <v>6987</v>
      </c>
      <c r="AN127">
        <v>2009</v>
      </c>
      <c r="AO127" t="s">
        <v>826</v>
      </c>
    </row>
    <row r="128" spans="1:41" x14ac:dyDescent="0.3">
      <c r="A128" t="s">
        <v>4073</v>
      </c>
      <c r="B128" s="4">
        <v>44232</v>
      </c>
      <c r="C128" s="4">
        <v>44232</v>
      </c>
      <c r="D128" t="s">
        <v>4074</v>
      </c>
      <c r="E128" t="s">
        <v>4075</v>
      </c>
      <c r="F128" s="4">
        <v>45761</v>
      </c>
      <c r="G128" t="s">
        <v>4076</v>
      </c>
      <c r="H128" t="s">
        <v>6775</v>
      </c>
      <c r="I128" t="s">
        <v>4077</v>
      </c>
      <c r="J128">
        <v>297</v>
      </c>
      <c r="K128" t="s">
        <v>2650</v>
      </c>
      <c r="L128">
        <v>101186</v>
      </c>
      <c r="M128" t="s">
        <v>3167</v>
      </c>
      <c r="N128">
        <v>1</v>
      </c>
      <c r="O128" t="s">
        <v>2731</v>
      </c>
      <c r="P128" s="7">
        <v>96</v>
      </c>
      <c r="Q128" s="7">
        <v>96</v>
      </c>
      <c r="R128" s="7">
        <v>41</v>
      </c>
      <c r="S128" t="s">
        <v>687</v>
      </c>
      <c r="T128" t="s">
        <v>2733</v>
      </c>
      <c r="U128" t="s">
        <v>942</v>
      </c>
      <c r="V128" t="s">
        <v>6766</v>
      </c>
      <c r="W128" t="s">
        <v>4078</v>
      </c>
      <c r="X128" t="s">
        <v>4079</v>
      </c>
      <c r="Y128" t="s">
        <v>4080</v>
      </c>
      <c r="Z128" t="s">
        <v>4081</v>
      </c>
      <c r="AA128" t="s">
        <v>4082</v>
      </c>
      <c r="AB128" t="s">
        <v>4083</v>
      </c>
      <c r="AC128" t="s">
        <v>4077</v>
      </c>
      <c r="AD128" t="s">
        <v>2752</v>
      </c>
      <c r="AE128" t="s">
        <v>4084</v>
      </c>
      <c r="AF128" t="s">
        <v>4085</v>
      </c>
      <c r="AG128" t="s">
        <v>3176</v>
      </c>
      <c r="AH128" t="s">
        <v>4086</v>
      </c>
      <c r="AI128" t="s">
        <v>2650</v>
      </c>
      <c r="AJ128" t="s">
        <v>2650</v>
      </c>
      <c r="AK128" t="s">
        <v>2739</v>
      </c>
      <c r="AL128" t="s">
        <v>2650</v>
      </c>
      <c r="AM128" t="s">
        <v>6988</v>
      </c>
      <c r="AN128">
        <v>2021</v>
      </c>
      <c r="AO128" t="s">
        <v>827</v>
      </c>
    </row>
    <row r="129" spans="1:41" x14ac:dyDescent="0.3">
      <c r="A129" t="s">
        <v>3677</v>
      </c>
      <c r="B129" s="4">
        <v>42880</v>
      </c>
      <c r="C129" s="4">
        <v>45467</v>
      </c>
      <c r="D129" t="s">
        <v>3418</v>
      </c>
      <c r="E129" t="s">
        <v>4087</v>
      </c>
      <c r="F129" s="4">
        <v>45799</v>
      </c>
      <c r="G129" t="s">
        <v>3680</v>
      </c>
      <c r="H129" t="s">
        <v>6775</v>
      </c>
      <c r="I129" t="s">
        <v>4088</v>
      </c>
      <c r="J129">
        <v>297</v>
      </c>
      <c r="K129" t="s">
        <v>2650</v>
      </c>
      <c r="L129">
        <v>101186</v>
      </c>
      <c r="M129" t="s">
        <v>3167</v>
      </c>
      <c r="N129">
        <v>1</v>
      </c>
      <c r="O129" t="s">
        <v>2731</v>
      </c>
      <c r="P129" s="7">
        <v>150</v>
      </c>
      <c r="Q129" s="7">
        <v>150</v>
      </c>
      <c r="R129" s="7">
        <v>124</v>
      </c>
      <c r="S129" t="s">
        <v>1810</v>
      </c>
      <c r="T129" t="s">
        <v>2733</v>
      </c>
      <c r="U129" t="s">
        <v>4089</v>
      </c>
      <c r="V129" t="s">
        <v>6989</v>
      </c>
      <c r="W129" t="s">
        <v>2650</v>
      </c>
      <c r="X129" t="s">
        <v>3683</v>
      </c>
      <c r="Y129" t="s">
        <v>4090</v>
      </c>
      <c r="Z129" t="s">
        <v>4091</v>
      </c>
      <c r="AA129" t="s">
        <v>4092</v>
      </c>
      <c r="AB129" t="s">
        <v>4093</v>
      </c>
      <c r="AC129" t="s">
        <v>4088</v>
      </c>
      <c r="AD129" t="s">
        <v>2752</v>
      </c>
      <c r="AE129" t="s">
        <v>2739</v>
      </c>
      <c r="AF129" t="s">
        <v>2739</v>
      </c>
      <c r="AG129" t="s">
        <v>3176</v>
      </c>
      <c r="AH129" t="s">
        <v>2739</v>
      </c>
      <c r="AI129" t="s">
        <v>2650</v>
      </c>
      <c r="AJ129" t="s">
        <v>2650</v>
      </c>
      <c r="AK129" t="s">
        <v>2739</v>
      </c>
      <c r="AL129" t="s">
        <v>2650</v>
      </c>
      <c r="AM129" t="s">
        <v>6990</v>
      </c>
      <c r="AN129">
        <v>2017</v>
      </c>
      <c r="AO129" t="s">
        <v>828</v>
      </c>
    </row>
    <row r="130" spans="1:41" x14ac:dyDescent="0.3">
      <c r="A130" t="s">
        <v>3193</v>
      </c>
      <c r="B130" s="4">
        <v>40973</v>
      </c>
      <c r="C130" s="4">
        <v>43909</v>
      </c>
      <c r="D130" t="s">
        <v>4094</v>
      </c>
      <c r="E130" t="s">
        <v>4095</v>
      </c>
      <c r="F130" s="4">
        <v>45772</v>
      </c>
      <c r="G130" t="s">
        <v>3196</v>
      </c>
      <c r="H130" t="s">
        <v>6078</v>
      </c>
      <c r="I130" t="s">
        <v>4094</v>
      </c>
      <c r="J130">
        <v>78</v>
      </c>
      <c r="K130" t="s">
        <v>4096</v>
      </c>
      <c r="L130">
        <v>101016</v>
      </c>
      <c r="M130" t="s">
        <v>2760</v>
      </c>
      <c r="N130">
        <v>1</v>
      </c>
      <c r="O130" t="s">
        <v>2731</v>
      </c>
      <c r="P130" s="7">
        <v>29</v>
      </c>
      <c r="Q130" s="7">
        <v>29</v>
      </c>
      <c r="R130" s="7">
        <v>35</v>
      </c>
      <c r="S130" t="s">
        <v>4097</v>
      </c>
      <c r="T130" t="s">
        <v>2733</v>
      </c>
      <c r="U130" t="s">
        <v>944</v>
      </c>
      <c r="V130" t="s">
        <v>6797</v>
      </c>
      <c r="W130" t="s">
        <v>2650</v>
      </c>
      <c r="X130" t="s">
        <v>3193</v>
      </c>
      <c r="Y130" t="s">
        <v>4098</v>
      </c>
      <c r="Z130" t="s">
        <v>4099</v>
      </c>
      <c r="AA130" t="s">
        <v>4100</v>
      </c>
      <c r="AB130" t="s">
        <v>4101</v>
      </c>
      <c r="AC130" t="s">
        <v>2650</v>
      </c>
      <c r="AD130" t="s">
        <v>2752</v>
      </c>
      <c r="AE130" t="s">
        <v>4102</v>
      </c>
      <c r="AF130" t="s">
        <v>4103</v>
      </c>
      <c r="AG130" t="s">
        <v>2650</v>
      </c>
      <c r="AH130" t="s">
        <v>2739</v>
      </c>
      <c r="AI130" t="s">
        <v>2650</v>
      </c>
      <c r="AJ130" t="s">
        <v>2650</v>
      </c>
      <c r="AK130" t="s">
        <v>2739</v>
      </c>
      <c r="AL130" t="s">
        <v>2650</v>
      </c>
      <c r="AM130" t="s">
        <v>6873</v>
      </c>
      <c r="AN130">
        <v>2012</v>
      </c>
      <c r="AO130" t="s">
        <v>829</v>
      </c>
    </row>
    <row r="131" spans="1:41" x14ac:dyDescent="0.3">
      <c r="A131" t="s">
        <v>4104</v>
      </c>
      <c r="B131" s="4">
        <v>41024</v>
      </c>
      <c r="C131" s="4">
        <v>43486</v>
      </c>
      <c r="D131" t="s">
        <v>3059</v>
      </c>
      <c r="E131" t="s">
        <v>4105</v>
      </c>
      <c r="F131" s="4">
        <v>45764</v>
      </c>
      <c r="G131" t="s">
        <v>4106</v>
      </c>
      <c r="H131" t="s">
        <v>6775</v>
      </c>
      <c r="I131" t="s">
        <v>4107</v>
      </c>
      <c r="J131">
        <v>297</v>
      </c>
      <c r="K131" t="s">
        <v>2650</v>
      </c>
      <c r="L131">
        <v>101186</v>
      </c>
      <c r="M131" t="s">
        <v>3167</v>
      </c>
      <c r="N131">
        <v>1</v>
      </c>
      <c r="O131" t="s">
        <v>2731</v>
      </c>
      <c r="P131" s="7">
        <v>23</v>
      </c>
      <c r="Q131" s="7">
        <v>23</v>
      </c>
      <c r="R131" s="7">
        <v>64</v>
      </c>
      <c r="S131" t="s">
        <v>4108</v>
      </c>
      <c r="T131" t="s">
        <v>2733</v>
      </c>
      <c r="U131" t="s">
        <v>945</v>
      </c>
      <c r="V131" t="s">
        <v>6790</v>
      </c>
      <c r="W131" t="s">
        <v>2650</v>
      </c>
      <c r="X131" t="s">
        <v>4109</v>
      </c>
      <c r="Y131" t="s">
        <v>4110</v>
      </c>
      <c r="Z131" t="s">
        <v>4111</v>
      </c>
      <c r="AA131" t="s">
        <v>4112</v>
      </c>
      <c r="AB131" t="s">
        <v>4113</v>
      </c>
      <c r="AC131" t="s">
        <v>4107</v>
      </c>
      <c r="AD131" t="s">
        <v>2752</v>
      </c>
      <c r="AE131" t="s">
        <v>2739</v>
      </c>
      <c r="AF131" t="s">
        <v>4114</v>
      </c>
      <c r="AG131" t="s">
        <v>2650</v>
      </c>
      <c r="AH131" t="s">
        <v>2739</v>
      </c>
      <c r="AI131" t="s">
        <v>2650</v>
      </c>
      <c r="AJ131" t="s">
        <v>2650</v>
      </c>
      <c r="AK131" t="s">
        <v>2739</v>
      </c>
      <c r="AL131" t="s">
        <v>2650</v>
      </c>
      <c r="AM131" t="s">
        <v>6991</v>
      </c>
      <c r="AN131">
        <v>2012</v>
      </c>
      <c r="AO131" t="s">
        <v>830</v>
      </c>
    </row>
    <row r="132" spans="1:41" x14ac:dyDescent="0.3">
      <c r="A132" t="s">
        <v>3677</v>
      </c>
      <c r="B132" s="4">
        <v>41575</v>
      </c>
      <c r="C132" s="4">
        <v>41585</v>
      </c>
      <c r="D132" t="s">
        <v>1748</v>
      </c>
      <c r="E132" t="s">
        <v>4115</v>
      </c>
      <c r="F132" s="4">
        <v>45735</v>
      </c>
      <c r="G132" t="s">
        <v>3680</v>
      </c>
      <c r="H132" t="s">
        <v>6775</v>
      </c>
      <c r="I132" t="s">
        <v>1748</v>
      </c>
      <c r="J132">
        <v>297</v>
      </c>
      <c r="K132" t="s">
        <v>4116</v>
      </c>
      <c r="L132">
        <v>101186</v>
      </c>
      <c r="M132" t="s">
        <v>3167</v>
      </c>
      <c r="N132">
        <v>1</v>
      </c>
      <c r="O132" t="s">
        <v>2731</v>
      </c>
      <c r="P132" s="7">
        <v>41</v>
      </c>
      <c r="Q132" s="7">
        <v>41</v>
      </c>
      <c r="R132" s="7">
        <v>64</v>
      </c>
      <c r="S132" t="s">
        <v>4117</v>
      </c>
      <c r="T132" t="s">
        <v>2733</v>
      </c>
      <c r="U132" t="s">
        <v>4118</v>
      </c>
      <c r="V132" t="s">
        <v>3938</v>
      </c>
      <c r="W132" t="s">
        <v>2650</v>
      </c>
      <c r="X132" t="s">
        <v>3855</v>
      </c>
      <c r="Y132" t="s">
        <v>4119</v>
      </c>
      <c r="Z132" t="s">
        <v>2739</v>
      </c>
      <c r="AA132" t="s">
        <v>4120</v>
      </c>
      <c r="AB132" t="s">
        <v>4121</v>
      </c>
      <c r="AC132" t="s">
        <v>2650</v>
      </c>
      <c r="AD132" t="s">
        <v>2752</v>
      </c>
      <c r="AE132" t="s">
        <v>2739</v>
      </c>
      <c r="AF132" t="s">
        <v>2739</v>
      </c>
      <c r="AG132" t="s">
        <v>2650</v>
      </c>
      <c r="AH132" t="s">
        <v>2739</v>
      </c>
      <c r="AI132" t="s">
        <v>2650</v>
      </c>
      <c r="AJ132" t="s">
        <v>2650</v>
      </c>
      <c r="AK132" t="s">
        <v>2739</v>
      </c>
      <c r="AL132" t="s">
        <v>2650</v>
      </c>
      <c r="AM132" t="s">
        <v>6969</v>
      </c>
      <c r="AN132">
        <v>2013</v>
      </c>
      <c r="AO132" t="s">
        <v>831</v>
      </c>
    </row>
    <row r="133" spans="1:41" x14ac:dyDescent="0.3">
      <c r="A133" t="s">
        <v>2976</v>
      </c>
      <c r="B133" s="4">
        <v>37462</v>
      </c>
      <c r="C133" s="4">
        <v>43838</v>
      </c>
      <c r="D133" t="s">
        <v>4122</v>
      </c>
      <c r="E133" t="s">
        <v>4123</v>
      </c>
      <c r="F133" s="4">
        <v>45343</v>
      </c>
      <c r="G133" t="s">
        <v>2979</v>
      </c>
      <c r="H133" t="s">
        <v>3051</v>
      </c>
      <c r="I133" t="s">
        <v>4122</v>
      </c>
      <c r="J133">
        <v>78</v>
      </c>
      <c r="K133" t="s">
        <v>4124</v>
      </c>
      <c r="L133">
        <v>101016</v>
      </c>
      <c r="M133" t="s">
        <v>2760</v>
      </c>
      <c r="N133">
        <v>1</v>
      </c>
      <c r="O133" t="s">
        <v>2731</v>
      </c>
      <c r="P133" s="7">
        <v>23</v>
      </c>
      <c r="Q133" s="7">
        <v>23</v>
      </c>
      <c r="R133" s="7">
        <v>51</v>
      </c>
      <c r="S133" t="s">
        <v>4125</v>
      </c>
      <c r="T133" t="s">
        <v>2733</v>
      </c>
      <c r="U133" t="s">
        <v>2423</v>
      </c>
      <c r="V133" t="s">
        <v>6992</v>
      </c>
      <c r="W133" t="s">
        <v>2650</v>
      </c>
      <c r="X133" t="s">
        <v>2976</v>
      </c>
      <c r="Y133" t="s">
        <v>4126</v>
      </c>
      <c r="Z133" t="s">
        <v>4127</v>
      </c>
      <c r="AA133" t="s">
        <v>4128</v>
      </c>
      <c r="AB133" t="s">
        <v>4129</v>
      </c>
      <c r="AC133" t="s">
        <v>2650</v>
      </c>
      <c r="AD133" t="s">
        <v>2752</v>
      </c>
      <c r="AE133" t="s">
        <v>2739</v>
      </c>
      <c r="AF133" t="s">
        <v>4130</v>
      </c>
      <c r="AG133" t="s">
        <v>2650</v>
      </c>
      <c r="AH133" t="s">
        <v>2739</v>
      </c>
      <c r="AI133" t="s">
        <v>2650</v>
      </c>
      <c r="AJ133" t="s">
        <v>2650</v>
      </c>
      <c r="AK133" t="s">
        <v>2739</v>
      </c>
      <c r="AL133" t="s">
        <v>2650</v>
      </c>
      <c r="AM133" t="s">
        <v>6993</v>
      </c>
      <c r="AN133">
        <v>1996</v>
      </c>
      <c r="AO133" t="s">
        <v>2424</v>
      </c>
    </row>
    <row r="134" spans="1:41" x14ac:dyDescent="0.3">
      <c r="A134" t="s">
        <v>2976</v>
      </c>
      <c r="B134" s="4">
        <v>37462</v>
      </c>
      <c r="C134" s="4">
        <v>45630</v>
      </c>
      <c r="D134" t="s">
        <v>4131</v>
      </c>
      <c r="E134" t="s">
        <v>4132</v>
      </c>
      <c r="F134" s="4">
        <v>45630</v>
      </c>
      <c r="G134" t="s">
        <v>2979</v>
      </c>
      <c r="H134" t="s">
        <v>6775</v>
      </c>
      <c r="I134" t="s">
        <v>4131</v>
      </c>
      <c r="J134">
        <v>78</v>
      </c>
      <c r="K134" t="s">
        <v>4133</v>
      </c>
      <c r="L134">
        <v>101016</v>
      </c>
      <c r="M134" t="s">
        <v>2760</v>
      </c>
      <c r="N134">
        <v>1</v>
      </c>
      <c r="O134" t="s">
        <v>2731</v>
      </c>
      <c r="P134" s="7">
        <v>28</v>
      </c>
      <c r="Q134" s="7">
        <v>28</v>
      </c>
      <c r="R134" s="7">
        <v>37</v>
      </c>
      <c r="S134" t="s">
        <v>4134</v>
      </c>
      <c r="T134" t="s">
        <v>2733</v>
      </c>
      <c r="U134" t="s">
        <v>4135</v>
      </c>
      <c r="V134" t="s">
        <v>6994</v>
      </c>
      <c r="W134" t="s">
        <v>2650</v>
      </c>
      <c r="X134" t="s">
        <v>2976</v>
      </c>
      <c r="Y134" t="s">
        <v>4136</v>
      </c>
      <c r="Z134" t="s">
        <v>4137</v>
      </c>
      <c r="AA134" t="s">
        <v>4138</v>
      </c>
      <c r="AB134" t="s">
        <v>4139</v>
      </c>
      <c r="AC134" t="s">
        <v>2650</v>
      </c>
      <c r="AD134" t="s">
        <v>2752</v>
      </c>
      <c r="AE134" t="s">
        <v>2739</v>
      </c>
      <c r="AF134" t="s">
        <v>4140</v>
      </c>
      <c r="AG134" t="s">
        <v>2650</v>
      </c>
      <c r="AH134" t="s">
        <v>2739</v>
      </c>
      <c r="AI134" t="s">
        <v>2650</v>
      </c>
      <c r="AJ134" t="s">
        <v>2650</v>
      </c>
      <c r="AK134" t="s">
        <v>2739</v>
      </c>
      <c r="AL134" t="s">
        <v>2650</v>
      </c>
      <c r="AM134" t="s">
        <v>6995</v>
      </c>
      <c r="AN134">
        <v>2000</v>
      </c>
      <c r="AO134" t="s">
        <v>6996</v>
      </c>
    </row>
    <row r="135" spans="1:41" x14ac:dyDescent="0.3">
      <c r="A135" t="s">
        <v>2885</v>
      </c>
      <c r="B135" s="4">
        <v>37462</v>
      </c>
      <c r="C135" s="4">
        <v>44329</v>
      </c>
      <c r="D135" t="s">
        <v>4141</v>
      </c>
      <c r="E135" t="s">
        <v>4142</v>
      </c>
      <c r="F135" s="4">
        <v>45754</v>
      </c>
      <c r="G135" t="s">
        <v>2888</v>
      </c>
      <c r="H135" t="s">
        <v>6795</v>
      </c>
      <c r="I135" t="s">
        <v>4141</v>
      </c>
      <c r="J135">
        <v>78</v>
      </c>
      <c r="K135" t="s">
        <v>4143</v>
      </c>
      <c r="L135">
        <v>101016</v>
      </c>
      <c r="M135" t="s">
        <v>2760</v>
      </c>
      <c r="N135">
        <v>1</v>
      </c>
      <c r="O135" t="s">
        <v>2731</v>
      </c>
      <c r="P135" s="7">
        <v>21</v>
      </c>
      <c r="Q135" s="7">
        <v>21</v>
      </c>
      <c r="R135" s="7">
        <v>42</v>
      </c>
      <c r="S135" t="s">
        <v>4144</v>
      </c>
      <c r="T135" t="s">
        <v>2733</v>
      </c>
      <c r="U135" t="s">
        <v>4145</v>
      </c>
      <c r="V135" t="s">
        <v>6997</v>
      </c>
      <c r="W135" t="s">
        <v>2650</v>
      </c>
      <c r="X135" t="s">
        <v>2885</v>
      </c>
      <c r="Y135" t="s">
        <v>4146</v>
      </c>
      <c r="Z135" t="s">
        <v>4147</v>
      </c>
      <c r="AA135" t="s">
        <v>4148</v>
      </c>
      <c r="AB135" t="s">
        <v>4149</v>
      </c>
      <c r="AC135" t="s">
        <v>2650</v>
      </c>
      <c r="AD135" t="s">
        <v>2752</v>
      </c>
      <c r="AE135" t="s">
        <v>2739</v>
      </c>
      <c r="AF135" t="s">
        <v>4150</v>
      </c>
      <c r="AG135" t="s">
        <v>2650</v>
      </c>
      <c r="AH135" t="s">
        <v>2739</v>
      </c>
      <c r="AI135" t="s">
        <v>2650</v>
      </c>
      <c r="AJ135" t="s">
        <v>2650</v>
      </c>
      <c r="AK135" t="s">
        <v>2739</v>
      </c>
      <c r="AL135" t="s">
        <v>2650</v>
      </c>
      <c r="AM135" t="s">
        <v>6998</v>
      </c>
      <c r="AN135">
        <v>1998</v>
      </c>
      <c r="AO135" t="s">
        <v>6999</v>
      </c>
    </row>
    <row r="136" spans="1:41" x14ac:dyDescent="0.3">
      <c r="A136" t="s">
        <v>3690</v>
      </c>
      <c r="B136" s="4">
        <v>44407</v>
      </c>
      <c r="C136" s="4">
        <v>45243</v>
      </c>
      <c r="D136" t="s">
        <v>3403</v>
      </c>
      <c r="E136" t="s">
        <v>4151</v>
      </c>
      <c r="F136" s="4">
        <v>45520</v>
      </c>
      <c r="G136" t="s">
        <v>3693</v>
      </c>
      <c r="H136" t="s">
        <v>6766</v>
      </c>
      <c r="I136" t="s">
        <v>3403</v>
      </c>
      <c r="J136">
        <v>311</v>
      </c>
      <c r="K136" t="s">
        <v>2650</v>
      </c>
      <c r="L136">
        <v>102903</v>
      </c>
      <c r="M136" t="s">
        <v>2775</v>
      </c>
      <c r="N136">
        <v>1</v>
      </c>
      <c r="O136" t="s">
        <v>2731</v>
      </c>
      <c r="P136" s="7">
        <v>64</v>
      </c>
      <c r="Q136" s="7">
        <v>64</v>
      </c>
      <c r="R136" s="7">
        <v>5</v>
      </c>
      <c r="S136" t="s">
        <v>4152</v>
      </c>
      <c r="T136" t="s">
        <v>2733</v>
      </c>
      <c r="U136" t="s">
        <v>948</v>
      </c>
      <c r="V136" t="s">
        <v>6764</v>
      </c>
      <c r="W136" t="s">
        <v>2650</v>
      </c>
      <c r="X136" t="s">
        <v>3696</v>
      </c>
      <c r="Y136" t="s">
        <v>4153</v>
      </c>
      <c r="Z136" t="s">
        <v>4154</v>
      </c>
      <c r="AA136" t="s">
        <v>4155</v>
      </c>
      <c r="AB136" t="s">
        <v>2650</v>
      </c>
      <c r="AC136" t="s">
        <v>2650</v>
      </c>
      <c r="AD136" t="s">
        <v>2650</v>
      </c>
      <c r="AE136" t="s">
        <v>2739</v>
      </c>
      <c r="AF136" t="s">
        <v>2739</v>
      </c>
      <c r="AG136" t="s">
        <v>2650</v>
      </c>
      <c r="AH136" t="s">
        <v>2739</v>
      </c>
      <c r="AI136" t="s">
        <v>2650</v>
      </c>
      <c r="AJ136" t="s">
        <v>2650</v>
      </c>
      <c r="AK136" t="s">
        <v>2739</v>
      </c>
      <c r="AL136" t="s">
        <v>2650</v>
      </c>
      <c r="AM136" t="s">
        <v>6926</v>
      </c>
      <c r="AN136">
        <v>2021</v>
      </c>
      <c r="AO136" t="s">
        <v>6949</v>
      </c>
    </row>
    <row r="137" spans="1:41" x14ac:dyDescent="0.3">
      <c r="A137" t="s">
        <v>3214</v>
      </c>
      <c r="B137" s="4">
        <v>42620</v>
      </c>
      <c r="C137" s="4">
        <v>44749</v>
      </c>
      <c r="D137" t="s">
        <v>2650</v>
      </c>
      <c r="E137" t="s">
        <v>4156</v>
      </c>
      <c r="F137" s="4">
        <v>45709</v>
      </c>
      <c r="G137" t="s">
        <v>2991</v>
      </c>
      <c r="H137" t="s">
        <v>6816</v>
      </c>
      <c r="I137" t="s">
        <v>4157</v>
      </c>
      <c r="J137">
        <v>340</v>
      </c>
      <c r="K137" t="s">
        <v>4158</v>
      </c>
      <c r="L137">
        <v>101371</v>
      </c>
      <c r="M137" t="s">
        <v>2994</v>
      </c>
      <c r="N137">
        <v>1</v>
      </c>
      <c r="O137" t="s">
        <v>2731</v>
      </c>
      <c r="P137" s="7">
        <v>81</v>
      </c>
      <c r="Q137" s="7">
        <v>81</v>
      </c>
      <c r="R137" s="7">
        <v>14</v>
      </c>
      <c r="S137" t="s">
        <v>4159</v>
      </c>
      <c r="T137" t="s">
        <v>2733</v>
      </c>
      <c r="U137" t="s">
        <v>949</v>
      </c>
      <c r="V137" t="s">
        <v>6767</v>
      </c>
      <c r="W137" t="s">
        <v>2650</v>
      </c>
      <c r="X137" t="s">
        <v>2989</v>
      </c>
      <c r="Y137" t="s">
        <v>4160</v>
      </c>
      <c r="Z137" t="s">
        <v>4161</v>
      </c>
      <c r="AA137" t="s">
        <v>4162</v>
      </c>
      <c r="AB137" t="s">
        <v>2650</v>
      </c>
      <c r="AC137" t="s">
        <v>4157</v>
      </c>
      <c r="AD137" t="s">
        <v>2752</v>
      </c>
      <c r="AE137" t="s">
        <v>4163</v>
      </c>
      <c r="AF137" t="s">
        <v>4164</v>
      </c>
      <c r="AG137" t="s">
        <v>3224</v>
      </c>
      <c r="AH137" t="s">
        <v>2739</v>
      </c>
      <c r="AI137" t="s">
        <v>2650</v>
      </c>
      <c r="AJ137" t="s">
        <v>2650</v>
      </c>
      <c r="AK137" t="s">
        <v>2739</v>
      </c>
      <c r="AL137" t="s">
        <v>2650</v>
      </c>
      <c r="AM137" t="s">
        <v>7000</v>
      </c>
      <c r="AN137">
        <v>2016</v>
      </c>
      <c r="AO137" t="s">
        <v>2239</v>
      </c>
    </row>
    <row r="138" spans="1:41" x14ac:dyDescent="0.3">
      <c r="A138" t="s">
        <v>3690</v>
      </c>
      <c r="B138" s="4">
        <v>42513</v>
      </c>
      <c r="C138" s="4">
        <v>45156</v>
      </c>
      <c r="D138" t="s">
        <v>3991</v>
      </c>
      <c r="E138" t="s">
        <v>4165</v>
      </c>
      <c r="F138" s="4">
        <v>45796</v>
      </c>
      <c r="G138" t="s">
        <v>4166</v>
      </c>
      <c r="H138" t="s">
        <v>6775</v>
      </c>
      <c r="I138" t="s">
        <v>3991</v>
      </c>
      <c r="J138">
        <v>311</v>
      </c>
      <c r="K138" t="s">
        <v>4167</v>
      </c>
      <c r="L138">
        <v>102903</v>
      </c>
      <c r="M138" t="s">
        <v>2775</v>
      </c>
      <c r="N138">
        <v>1</v>
      </c>
      <c r="O138" t="s">
        <v>2731</v>
      </c>
      <c r="P138" s="7">
        <v>377</v>
      </c>
      <c r="Q138" s="7">
        <v>377</v>
      </c>
      <c r="R138" s="7">
        <v>32</v>
      </c>
      <c r="S138" t="s">
        <v>4168</v>
      </c>
      <c r="T138" t="s">
        <v>2733</v>
      </c>
      <c r="U138" t="s">
        <v>4169</v>
      </c>
      <c r="V138" t="s">
        <v>6852</v>
      </c>
      <c r="W138" t="s">
        <v>2650</v>
      </c>
      <c r="X138" t="s">
        <v>3690</v>
      </c>
      <c r="Y138" t="s">
        <v>4170</v>
      </c>
      <c r="Z138" t="s">
        <v>4171</v>
      </c>
      <c r="AA138" t="s">
        <v>4172</v>
      </c>
      <c r="AB138" t="s">
        <v>2650</v>
      </c>
      <c r="AC138" t="s">
        <v>4173</v>
      </c>
      <c r="AD138" t="s">
        <v>2752</v>
      </c>
      <c r="AE138" t="s">
        <v>2739</v>
      </c>
      <c r="AF138" t="s">
        <v>4174</v>
      </c>
      <c r="AG138" t="s">
        <v>2650</v>
      </c>
      <c r="AH138" t="s">
        <v>2739</v>
      </c>
      <c r="AI138" t="s">
        <v>2783</v>
      </c>
      <c r="AJ138" t="s">
        <v>4175</v>
      </c>
      <c r="AK138" t="s">
        <v>2739</v>
      </c>
      <c r="AL138" t="s">
        <v>2650</v>
      </c>
      <c r="AM138" t="s">
        <v>7001</v>
      </c>
      <c r="AN138">
        <v>2015</v>
      </c>
      <c r="AO138" t="s">
        <v>7002</v>
      </c>
    </row>
    <row r="139" spans="1:41" x14ac:dyDescent="0.3">
      <c r="A139" t="s">
        <v>2896</v>
      </c>
      <c r="B139" s="4">
        <v>37464</v>
      </c>
      <c r="C139" s="4">
        <v>43561</v>
      </c>
      <c r="D139" t="s">
        <v>4176</v>
      </c>
      <c r="E139" t="s">
        <v>4177</v>
      </c>
      <c r="F139" s="4">
        <v>45754</v>
      </c>
      <c r="G139" t="s">
        <v>2899</v>
      </c>
      <c r="H139" t="s">
        <v>6775</v>
      </c>
      <c r="I139" t="s">
        <v>4176</v>
      </c>
      <c r="J139">
        <v>56</v>
      </c>
      <c r="K139" t="s">
        <v>4178</v>
      </c>
      <c r="L139">
        <v>101017</v>
      </c>
      <c r="M139" t="s">
        <v>2902</v>
      </c>
      <c r="N139">
        <v>1</v>
      </c>
      <c r="O139" t="s">
        <v>2731</v>
      </c>
      <c r="P139" s="7">
        <v>0</v>
      </c>
      <c r="Q139" s="7">
        <v>0</v>
      </c>
      <c r="R139" s="7">
        <v>46</v>
      </c>
      <c r="S139" t="s">
        <v>4179</v>
      </c>
      <c r="T139" t="s">
        <v>2733</v>
      </c>
      <c r="U139" t="s">
        <v>951</v>
      </c>
      <c r="V139" t="s">
        <v>4542</v>
      </c>
      <c r="W139" t="s">
        <v>4180</v>
      </c>
      <c r="X139" t="s">
        <v>2905</v>
      </c>
      <c r="Y139" t="s">
        <v>4181</v>
      </c>
      <c r="Z139" t="s">
        <v>4182</v>
      </c>
      <c r="AA139" t="s">
        <v>2739</v>
      </c>
      <c r="AB139" t="s">
        <v>4183</v>
      </c>
      <c r="AC139" t="s">
        <v>4184</v>
      </c>
      <c r="AD139" t="s">
        <v>2752</v>
      </c>
      <c r="AE139" t="s">
        <v>2739</v>
      </c>
      <c r="AF139" t="s">
        <v>4185</v>
      </c>
      <c r="AG139" t="s">
        <v>2650</v>
      </c>
      <c r="AH139" t="s">
        <v>2739</v>
      </c>
      <c r="AI139" t="s">
        <v>2650</v>
      </c>
      <c r="AJ139" t="s">
        <v>2650</v>
      </c>
      <c r="AK139" t="s">
        <v>2739</v>
      </c>
      <c r="AL139" t="s">
        <v>2650</v>
      </c>
      <c r="AM139" t="s">
        <v>7003</v>
      </c>
      <c r="AN139">
        <v>2000</v>
      </c>
      <c r="AO139" t="s">
        <v>7004</v>
      </c>
    </row>
    <row r="140" spans="1:41" x14ac:dyDescent="0.3">
      <c r="A140" t="s">
        <v>3677</v>
      </c>
      <c r="B140" s="4">
        <v>41194</v>
      </c>
      <c r="C140" s="4">
        <v>45758</v>
      </c>
      <c r="D140" t="s">
        <v>3059</v>
      </c>
      <c r="E140" t="s">
        <v>4186</v>
      </c>
      <c r="F140" s="4">
        <v>45759</v>
      </c>
      <c r="G140" t="s">
        <v>3680</v>
      </c>
      <c r="H140" t="s">
        <v>6775</v>
      </c>
      <c r="I140" t="s">
        <v>4187</v>
      </c>
      <c r="J140">
        <v>297</v>
      </c>
      <c r="K140" t="s">
        <v>2650</v>
      </c>
      <c r="L140">
        <v>101186</v>
      </c>
      <c r="M140" t="s">
        <v>3167</v>
      </c>
      <c r="N140">
        <v>1</v>
      </c>
      <c r="O140" t="s">
        <v>2731</v>
      </c>
      <c r="P140" s="7">
        <v>47</v>
      </c>
      <c r="Q140" s="7">
        <v>47</v>
      </c>
      <c r="R140" s="7">
        <v>45</v>
      </c>
      <c r="S140" t="s">
        <v>4188</v>
      </c>
      <c r="T140" t="s">
        <v>2733</v>
      </c>
      <c r="U140" t="s">
        <v>4189</v>
      </c>
      <c r="V140" t="s">
        <v>7005</v>
      </c>
      <c r="W140" t="s">
        <v>4190</v>
      </c>
      <c r="X140" t="s">
        <v>3683</v>
      </c>
      <c r="Y140" t="s">
        <v>4191</v>
      </c>
      <c r="Z140" t="s">
        <v>4192</v>
      </c>
      <c r="AA140" t="s">
        <v>4193</v>
      </c>
      <c r="AB140" t="s">
        <v>4083</v>
      </c>
      <c r="AC140" t="s">
        <v>4187</v>
      </c>
      <c r="AD140" t="s">
        <v>2752</v>
      </c>
      <c r="AE140" t="s">
        <v>2739</v>
      </c>
      <c r="AF140" t="s">
        <v>2739</v>
      </c>
      <c r="AG140" t="s">
        <v>3176</v>
      </c>
      <c r="AH140" t="s">
        <v>4194</v>
      </c>
      <c r="AI140" t="s">
        <v>2650</v>
      </c>
      <c r="AJ140" t="s">
        <v>2650</v>
      </c>
      <c r="AK140" t="s">
        <v>2739</v>
      </c>
      <c r="AL140" t="s">
        <v>2650</v>
      </c>
      <c r="AM140" t="s">
        <v>7006</v>
      </c>
      <c r="AN140">
        <v>2012</v>
      </c>
      <c r="AO140" t="s">
        <v>838</v>
      </c>
    </row>
    <row r="141" spans="1:41" x14ac:dyDescent="0.3">
      <c r="A141" t="s">
        <v>5</v>
      </c>
      <c r="B141" s="4">
        <v>43890</v>
      </c>
      <c r="C141" s="4">
        <v>44881</v>
      </c>
      <c r="D141" t="s">
        <v>2923</v>
      </c>
      <c r="E141" t="s">
        <v>4195</v>
      </c>
      <c r="F141" s="4">
        <v>45793</v>
      </c>
      <c r="G141" t="s">
        <v>3010</v>
      </c>
      <c r="H141" t="s">
        <v>6857</v>
      </c>
      <c r="I141" t="s">
        <v>2923</v>
      </c>
      <c r="J141">
        <v>78</v>
      </c>
      <c r="K141" t="s">
        <v>4196</v>
      </c>
      <c r="L141">
        <v>101016</v>
      </c>
      <c r="M141" t="s">
        <v>2760</v>
      </c>
      <c r="N141">
        <v>1</v>
      </c>
      <c r="O141" t="s">
        <v>2731</v>
      </c>
      <c r="P141" s="7">
        <v>44</v>
      </c>
      <c r="Q141" s="7">
        <v>44</v>
      </c>
      <c r="R141" s="7">
        <v>25</v>
      </c>
      <c r="S141" t="s">
        <v>4197</v>
      </c>
      <c r="T141" t="s">
        <v>2733</v>
      </c>
      <c r="U141" t="s">
        <v>953</v>
      </c>
      <c r="V141" t="s">
        <v>7007</v>
      </c>
      <c r="W141" t="s">
        <v>2650</v>
      </c>
      <c r="X141" t="s">
        <v>5</v>
      </c>
      <c r="Y141" t="s">
        <v>4198</v>
      </c>
      <c r="Z141" t="s">
        <v>4199</v>
      </c>
      <c r="AA141" t="s">
        <v>4200</v>
      </c>
      <c r="AB141" t="s">
        <v>4201</v>
      </c>
      <c r="AC141" t="s">
        <v>2650</v>
      </c>
      <c r="AD141" t="s">
        <v>2752</v>
      </c>
      <c r="AE141" t="s">
        <v>4202</v>
      </c>
      <c r="AF141" t="s">
        <v>4203</v>
      </c>
      <c r="AG141" t="s">
        <v>2946</v>
      </c>
      <c r="AH141" t="s">
        <v>4204</v>
      </c>
      <c r="AI141" t="s">
        <v>2650</v>
      </c>
      <c r="AJ141" t="s">
        <v>2650</v>
      </c>
      <c r="AK141" t="s">
        <v>2739</v>
      </c>
      <c r="AL141" t="s">
        <v>2650</v>
      </c>
      <c r="AM141" t="s">
        <v>7008</v>
      </c>
      <c r="AN141">
        <v>2020</v>
      </c>
      <c r="AO141" t="s">
        <v>839</v>
      </c>
    </row>
    <row r="142" spans="1:41" x14ac:dyDescent="0.3">
      <c r="A142" t="s">
        <v>4205</v>
      </c>
      <c r="B142" s="4">
        <v>41871</v>
      </c>
      <c r="C142" s="4">
        <v>45781</v>
      </c>
      <c r="D142" t="s">
        <v>2650</v>
      </c>
      <c r="E142" t="s">
        <v>4206</v>
      </c>
      <c r="F142" s="4">
        <v>45781</v>
      </c>
      <c r="G142" t="s">
        <v>4207</v>
      </c>
      <c r="H142" t="s">
        <v>6804</v>
      </c>
      <c r="I142" t="s">
        <v>4208</v>
      </c>
      <c r="J142">
        <v>3683</v>
      </c>
      <c r="K142" t="s">
        <v>4209</v>
      </c>
      <c r="L142">
        <v>105713</v>
      </c>
      <c r="M142" t="s">
        <v>4210</v>
      </c>
      <c r="N142">
        <v>1</v>
      </c>
      <c r="O142" t="s">
        <v>2731</v>
      </c>
      <c r="P142" s="7">
        <v>25</v>
      </c>
      <c r="Q142" s="7">
        <v>25</v>
      </c>
      <c r="R142" s="7">
        <v>13</v>
      </c>
      <c r="S142" t="s">
        <v>4211</v>
      </c>
      <c r="T142" t="s">
        <v>2733</v>
      </c>
      <c r="U142" t="s">
        <v>4212</v>
      </c>
      <c r="V142" t="s">
        <v>7009</v>
      </c>
      <c r="W142" t="s">
        <v>2650</v>
      </c>
      <c r="X142" t="s">
        <v>4213</v>
      </c>
      <c r="Y142" t="s">
        <v>4214</v>
      </c>
      <c r="Z142" t="s">
        <v>4215</v>
      </c>
      <c r="AA142" t="s">
        <v>4216</v>
      </c>
      <c r="AB142" t="s">
        <v>2650</v>
      </c>
      <c r="AC142" t="s">
        <v>4208</v>
      </c>
      <c r="AD142" t="s">
        <v>2752</v>
      </c>
      <c r="AE142" t="s">
        <v>2739</v>
      </c>
      <c r="AF142" t="s">
        <v>4217</v>
      </c>
      <c r="AG142" t="s">
        <v>2650</v>
      </c>
      <c r="AH142" t="s">
        <v>2739</v>
      </c>
      <c r="AI142" t="s">
        <v>2650</v>
      </c>
      <c r="AJ142" t="s">
        <v>2650</v>
      </c>
      <c r="AK142" t="s">
        <v>2739</v>
      </c>
      <c r="AL142" t="s">
        <v>2650</v>
      </c>
      <c r="AM142" t="s">
        <v>7010</v>
      </c>
      <c r="AN142">
        <v>2014</v>
      </c>
      <c r="AO142" t="s">
        <v>841</v>
      </c>
    </row>
    <row r="143" spans="1:41" x14ac:dyDescent="0.3">
      <c r="A143" t="s">
        <v>2885</v>
      </c>
      <c r="B143" s="4">
        <v>40159</v>
      </c>
      <c r="C143" s="4">
        <v>45701</v>
      </c>
      <c r="D143" t="s">
        <v>3313</v>
      </c>
      <c r="E143" t="s">
        <v>4218</v>
      </c>
      <c r="F143" s="4">
        <v>45792</v>
      </c>
      <c r="G143" t="s">
        <v>2888</v>
      </c>
      <c r="H143" t="s">
        <v>6797</v>
      </c>
      <c r="I143" t="s">
        <v>3313</v>
      </c>
      <c r="J143">
        <v>78</v>
      </c>
      <c r="K143" t="s">
        <v>4219</v>
      </c>
      <c r="L143">
        <v>101016</v>
      </c>
      <c r="M143" t="s">
        <v>2760</v>
      </c>
      <c r="N143">
        <v>1</v>
      </c>
      <c r="O143" t="s">
        <v>2731</v>
      </c>
      <c r="P143" s="7">
        <v>35</v>
      </c>
      <c r="Q143" s="7">
        <v>35</v>
      </c>
      <c r="R143" s="7">
        <v>48</v>
      </c>
      <c r="S143" t="s">
        <v>4220</v>
      </c>
      <c r="T143" t="s">
        <v>2733</v>
      </c>
      <c r="U143" t="s">
        <v>955</v>
      </c>
      <c r="V143" t="s">
        <v>7011</v>
      </c>
      <c r="W143" t="s">
        <v>2650</v>
      </c>
      <c r="X143" t="s">
        <v>2885</v>
      </c>
      <c r="Y143" t="s">
        <v>4221</v>
      </c>
      <c r="Z143" t="s">
        <v>4222</v>
      </c>
      <c r="AA143" t="s">
        <v>4223</v>
      </c>
      <c r="AB143" t="s">
        <v>4224</v>
      </c>
      <c r="AC143" t="s">
        <v>2650</v>
      </c>
      <c r="AD143" t="s">
        <v>2752</v>
      </c>
      <c r="AE143" t="s">
        <v>2739</v>
      </c>
      <c r="AF143" t="s">
        <v>4225</v>
      </c>
      <c r="AG143" t="s">
        <v>2650</v>
      </c>
      <c r="AH143" t="s">
        <v>2739</v>
      </c>
      <c r="AI143" t="s">
        <v>2650</v>
      </c>
      <c r="AJ143" t="s">
        <v>2650</v>
      </c>
      <c r="AK143" t="s">
        <v>2739</v>
      </c>
      <c r="AL143" t="s">
        <v>2650</v>
      </c>
      <c r="AM143" t="s">
        <v>7012</v>
      </c>
      <c r="AN143">
        <v>2010</v>
      </c>
      <c r="AO143" t="s">
        <v>842</v>
      </c>
    </row>
    <row r="144" spans="1:41" x14ac:dyDescent="0.3">
      <c r="A144" t="s">
        <v>2896</v>
      </c>
      <c r="B144" s="4">
        <v>37544</v>
      </c>
      <c r="C144" s="4">
        <v>43566</v>
      </c>
      <c r="D144" t="s">
        <v>3796</v>
      </c>
      <c r="E144" t="s">
        <v>4226</v>
      </c>
      <c r="F144" s="4">
        <v>45762</v>
      </c>
      <c r="G144" t="s">
        <v>2899</v>
      </c>
      <c r="H144" t="s">
        <v>6078</v>
      </c>
      <c r="I144" t="s">
        <v>4227</v>
      </c>
      <c r="J144">
        <v>56</v>
      </c>
      <c r="K144" t="s">
        <v>4228</v>
      </c>
      <c r="L144">
        <v>101017</v>
      </c>
      <c r="M144" t="s">
        <v>2902</v>
      </c>
      <c r="N144">
        <v>1</v>
      </c>
      <c r="O144" t="s">
        <v>2731</v>
      </c>
      <c r="P144" s="7">
        <v>0</v>
      </c>
      <c r="Q144" s="7">
        <v>0</v>
      </c>
      <c r="R144" s="7">
        <v>27</v>
      </c>
      <c r="S144" t="s">
        <v>4229</v>
      </c>
      <c r="T144" t="s">
        <v>2733</v>
      </c>
      <c r="U144" t="s">
        <v>2426</v>
      </c>
      <c r="V144" t="s">
        <v>7013</v>
      </c>
      <c r="W144" t="s">
        <v>4230</v>
      </c>
      <c r="X144" t="s">
        <v>2905</v>
      </c>
      <c r="Y144" t="s">
        <v>4231</v>
      </c>
      <c r="Z144" t="s">
        <v>4232</v>
      </c>
      <c r="AA144" t="s">
        <v>2739</v>
      </c>
      <c r="AB144" t="s">
        <v>4233</v>
      </c>
      <c r="AC144" t="s">
        <v>4227</v>
      </c>
      <c r="AD144" t="s">
        <v>2752</v>
      </c>
      <c r="AE144" t="s">
        <v>2739</v>
      </c>
      <c r="AF144" t="s">
        <v>4234</v>
      </c>
      <c r="AG144" t="s">
        <v>2650</v>
      </c>
      <c r="AH144" t="s">
        <v>2739</v>
      </c>
      <c r="AI144" t="s">
        <v>2650</v>
      </c>
      <c r="AJ144" t="s">
        <v>2650</v>
      </c>
      <c r="AK144" t="s">
        <v>2739</v>
      </c>
      <c r="AL144" t="s">
        <v>2650</v>
      </c>
      <c r="AM144" t="s">
        <v>7014</v>
      </c>
      <c r="AN144">
        <v>2002</v>
      </c>
      <c r="AO144" t="s">
        <v>7015</v>
      </c>
    </row>
    <row r="145" spans="1:41" x14ac:dyDescent="0.3">
      <c r="A145" t="s">
        <v>2769</v>
      </c>
      <c r="B145" s="4">
        <v>44224</v>
      </c>
      <c r="C145" s="4">
        <v>45527</v>
      </c>
      <c r="D145" t="s">
        <v>3860</v>
      </c>
      <c r="E145" t="s">
        <v>4235</v>
      </c>
      <c r="F145" s="4">
        <v>45796</v>
      </c>
      <c r="G145" t="s">
        <v>2875</v>
      </c>
      <c r="H145" t="s">
        <v>6078</v>
      </c>
      <c r="I145" t="s">
        <v>4236</v>
      </c>
      <c r="J145">
        <v>311</v>
      </c>
      <c r="K145" t="s">
        <v>4237</v>
      </c>
      <c r="L145">
        <v>101155</v>
      </c>
      <c r="M145" t="s">
        <v>2775</v>
      </c>
      <c r="N145">
        <v>1</v>
      </c>
      <c r="O145" t="s">
        <v>2731</v>
      </c>
      <c r="P145" s="7">
        <v>76</v>
      </c>
      <c r="Q145" s="7">
        <v>76</v>
      </c>
      <c r="R145" s="7">
        <v>24</v>
      </c>
      <c r="S145" t="s">
        <v>4238</v>
      </c>
      <c r="T145" t="s">
        <v>2733</v>
      </c>
      <c r="U145" t="s">
        <v>956</v>
      </c>
      <c r="V145" t="s">
        <v>6930</v>
      </c>
      <c r="W145" t="s">
        <v>2650</v>
      </c>
      <c r="X145" t="s">
        <v>4239</v>
      </c>
      <c r="Y145" t="s">
        <v>4240</v>
      </c>
      <c r="Z145" t="s">
        <v>4241</v>
      </c>
      <c r="AA145" t="s">
        <v>4242</v>
      </c>
      <c r="AB145" t="s">
        <v>4235</v>
      </c>
      <c r="AC145" t="s">
        <v>4236</v>
      </c>
      <c r="AD145" t="s">
        <v>2752</v>
      </c>
      <c r="AE145" t="s">
        <v>2739</v>
      </c>
      <c r="AF145" t="s">
        <v>4243</v>
      </c>
      <c r="AG145" t="s">
        <v>2883</v>
      </c>
      <c r="AH145" t="s">
        <v>4244</v>
      </c>
      <c r="AI145" t="s">
        <v>2783</v>
      </c>
      <c r="AJ145" t="s">
        <v>2650</v>
      </c>
      <c r="AK145" t="s">
        <v>2739</v>
      </c>
      <c r="AL145" t="s">
        <v>2650</v>
      </c>
      <c r="AM145" t="s">
        <v>7016</v>
      </c>
      <c r="AN145">
        <v>2021</v>
      </c>
      <c r="AO145" t="s">
        <v>7017</v>
      </c>
    </row>
    <row r="146" spans="1:41" x14ac:dyDescent="0.3">
      <c r="A146" t="s">
        <v>2885</v>
      </c>
      <c r="B146" s="4">
        <v>43915</v>
      </c>
      <c r="C146" s="4">
        <v>45506</v>
      </c>
      <c r="D146" t="s">
        <v>4245</v>
      </c>
      <c r="E146" t="s">
        <v>4246</v>
      </c>
      <c r="F146" s="4">
        <v>45793</v>
      </c>
      <c r="G146" t="s">
        <v>2888</v>
      </c>
      <c r="H146" t="s">
        <v>2650</v>
      </c>
      <c r="I146" t="s">
        <v>4245</v>
      </c>
      <c r="J146">
        <v>78</v>
      </c>
      <c r="K146" t="s">
        <v>4247</v>
      </c>
      <c r="L146">
        <v>101016</v>
      </c>
      <c r="M146" t="s">
        <v>2760</v>
      </c>
      <c r="N146">
        <v>1</v>
      </c>
      <c r="O146" t="s">
        <v>2731</v>
      </c>
      <c r="P146" s="7">
        <v>47</v>
      </c>
      <c r="Q146" s="7">
        <v>47</v>
      </c>
      <c r="R146" s="7">
        <v>27</v>
      </c>
      <c r="S146" t="s">
        <v>4248</v>
      </c>
      <c r="T146" t="s">
        <v>2733</v>
      </c>
      <c r="U146" t="s">
        <v>957</v>
      </c>
      <c r="V146" t="s">
        <v>7018</v>
      </c>
      <c r="W146" t="s">
        <v>2650</v>
      </c>
      <c r="X146" t="s">
        <v>2885</v>
      </c>
      <c r="Y146" t="s">
        <v>4249</v>
      </c>
      <c r="Z146" t="s">
        <v>4250</v>
      </c>
      <c r="AA146" t="s">
        <v>4251</v>
      </c>
      <c r="AB146" t="s">
        <v>4252</v>
      </c>
      <c r="AC146" t="s">
        <v>2650</v>
      </c>
      <c r="AD146" t="s">
        <v>2752</v>
      </c>
      <c r="AE146" t="s">
        <v>4253</v>
      </c>
      <c r="AF146" t="s">
        <v>4254</v>
      </c>
      <c r="AG146" t="s">
        <v>2946</v>
      </c>
      <c r="AH146" t="s">
        <v>4255</v>
      </c>
      <c r="AI146" t="s">
        <v>2650</v>
      </c>
      <c r="AJ146" t="s">
        <v>2650</v>
      </c>
      <c r="AK146" t="s">
        <v>2739</v>
      </c>
      <c r="AL146" t="s">
        <v>2650</v>
      </c>
      <c r="AM146" t="s">
        <v>7019</v>
      </c>
      <c r="AN146">
        <v>2020</v>
      </c>
      <c r="AO146" t="s">
        <v>845</v>
      </c>
    </row>
    <row r="147" spans="1:41" x14ac:dyDescent="0.3">
      <c r="A147" t="s">
        <v>2885</v>
      </c>
      <c r="B147" s="4">
        <v>42020</v>
      </c>
      <c r="C147" s="4">
        <v>45794</v>
      </c>
      <c r="D147" t="s">
        <v>4256</v>
      </c>
      <c r="E147" t="s">
        <v>4257</v>
      </c>
      <c r="F147" s="4">
        <v>45794</v>
      </c>
      <c r="G147" t="s">
        <v>2888</v>
      </c>
      <c r="H147" t="s">
        <v>6797</v>
      </c>
      <c r="I147" t="s">
        <v>4256</v>
      </c>
      <c r="J147">
        <v>78</v>
      </c>
      <c r="K147" t="s">
        <v>4258</v>
      </c>
      <c r="L147">
        <v>101016</v>
      </c>
      <c r="M147" t="s">
        <v>2760</v>
      </c>
      <c r="N147">
        <v>1</v>
      </c>
      <c r="O147" t="s">
        <v>2731</v>
      </c>
      <c r="P147" s="7">
        <v>46</v>
      </c>
      <c r="Q147" s="7">
        <v>46</v>
      </c>
      <c r="R147" s="7">
        <v>27</v>
      </c>
      <c r="S147" t="s">
        <v>4259</v>
      </c>
      <c r="T147" t="s">
        <v>2733</v>
      </c>
      <c r="U147" t="s">
        <v>958</v>
      </c>
      <c r="V147" t="s">
        <v>7020</v>
      </c>
      <c r="W147" t="s">
        <v>2650</v>
      </c>
      <c r="X147" t="s">
        <v>2885</v>
      </c>
      <c r="Y147" t="s">
        <v>4260</v>
      </c>
      <c r="Z147" t="s">
        <v>4261</v>
      </c>
      <c r="AA147" t="s">
        <v>4262</v>
      </c>
      <c r="AB147" t="s">
        <v>4263</v>
      </c>
      <c r="AC147" t="s">
        <v>2650</v>
      </c>
      <c r="AD147" t="s">
        <v>2752</v>
      </c>
      <c r="AE147" t="s">
        <v>2739</v>
      </c>
      <c r="AF147" t="s">
        <v>4264</v>
      </c>
      <c r="AG147" t="s">
        <v>2946</v>
      </c>
      <c r="AH147" t="s">
        <v>4265</v>
      </c>
      <c r="AI147" t="s">
        <v>2650</v>
      </c>
      <c r="AJ147" t="s">
        <v>2650</v>
      </c>
      <c r="AK147" t="s">
        <v>2739</v>
      </c>
      <c r="AL147" t="s">
        <v>2650</v>
      </c>
      <c r="AM147" t="s">
        <v>7021</v>
      </c>
      <c r="AN147">
        <v>2015</v>
      </c>
      <c r="AO147" t="s">
        <v>846</v>
      </c>
    </row>
    <row r="148" spans="1:41" x14ac:dyDescent="0.3">
      <c r="A148" t="s">
        <v>4266</v>
      </c>
      <c r="B148" s="4">
        <v>38708</v>
      </c>
      <c r="C148" s="4">
        <v>45723</v>
      </c>
      <c r="D148" t="s">
        <v>4267</v>
      </c>
      <c r="E148" t="s">
        <v>4268</v>
      </c>
      <c r="F148" s="4">
        <v>45724</v>
      </c>
      <c r="G148" t="s">
        <v>4269</v>
      </c>
      <c r="H148" t="s">
        <v>6816</v>
      </c>
      <c r="I148" t="s">
        <v>4267</v>
      </c>
      <c r="J148">
        <v>1272</v>
      </c>
      <c r="K148" t="s">
        <v>4270</v>
      </c>
      <c r="L148">
        <v>102460</v>
      </c>
      <c r="M148" t="s">
        <v>4271</v>
      </c>
      <c r="N148">
        <v>1</v>
      </c>
      <c r="O148" t="s">
        <v>2731</v>
      </c>
      <c r="P148" s="7">
        <v>40</v>
      </c>
      <c r="Q148" s="7">
        <v>40</v>
      </c>
      <c r="R148" s="7">
        <v>28</v>
      </c>
      <c r="S148" t="s">
        <v>4272</v>
      </c>
      <c r="T148" t="s">
        <v>2733</v>
      </c>
      <c r="U148" t="s">
        <v>959</v>
      </c>
      <c r="V148" t="s">
        <v>6770</v>
      </c>
      <c r="W148" t="s">
        <v>4273</v>
      </c>
      <c r="X148" t="s">
        <v>4274</v>
      </c>
      <c r="Y148" t="s">
        <v>4275</v>
      </c>
      <c r="Z148" t="s">
        <v>4276</v>
      </c>
      <c r="AA148" t="s">
        <v>4277</v>
      </c>
      <c r="AB148" t="s">
        <v>2650</v>
      </c>
      <c r="AC148" t="s">
        <v>2650</v>
      </c>
      <c r="AD148" t="s">
        <v>2650</v>
      </c>
      <c r="AE148" t="s">
        <v>2739</v>
      </c>
      <c r="AF148" t="s">
        <v>2739</v>
      </c>
      <c r="AG148" t="s">
        <v>2650</v>
      </c>
      <c r="AH148" t="s">
        <v>2739</v>
      </c>
      <c r="AI148" t="s">
        <v>2650</v>
      </c>
      <c r="AJ148" t="s">
        <v>2650</v>
      </c>
      <c r="AK148" t="s">
        <v>2739</v>
      </c>
      <c r="AL148" t="s">
        <v>2650</v>
      </c>
      <c r="AM148" t="s">
        <v>7022</v>
      </c>
      <c r="AN148">
        <v>2004</v>
      </c>
      <c r="AO148" t="s">
        <v>847</v>
      </c>
    </row>
    <row r="149" spans="1:41" x14ac:dyDescent="0.3">
      <c r="A149" t="s">
        <v>3677</v>
      </c>
      <c r="B149" s="4">
        <v>42671</v>
      </c>
      <c r="C149" s="4">
        <v>45463</v>
      </c>
      <c r="D149" t="s">
        <v>3834</v>
      </c>
      <c r="E149" t="s">
        <v>4278</v>
      </c>
      <c r="F149" s="4">
        <v>45796</v>
      </c>
      <c r="G149" t="s">
        <v>3680</v>
      </c>
      <c r="H149" t="s">
        <v>6775</v>
      </c>
      <c r="I149" t="s">
        <v>4279</v>
      </c>
      <c r="J149">
        <v>297</v>
      </c>
      <c r="K149" t="s">
        <v>2650</v>
      </c>
      <c r="L149">
        <v>101186</v>
      </c>
      <c r="M149" t="s">
        <v>3167</v>
      </c>
      <c r="N149">
        <v>1</v>
      </c>
      <c r="O149" t="s">
        <v>2731</v>
      </c>
      <c r="P149" s="7">
        <v>141</v>
      </c>
      <c r="Q149" s="7">
        <v>141</v>
      </c>
      <c r="R149" s="7">
        <v>166</v>
      </c>
      <c r="S149" t="s">
        <v>711</v>
      </c>
      <c r="T149" t="s">
        <v>2733</v>
      </c>
      <c r="U149" t="s">
        <v>960</v>
      </c>
      <c r="V149" t="s">
        <v>6952</v>
      </c>
      <c r="W149" t="s">
        <v>2650</v>
      </c>
      <c r="X149" t="s">
        <v>3683</v>
      </c>
      <c r="Y149" t="s">
        <v>4280</v>
      </c>
      <c r="Z149" t="s">
        <v>4281</v>
      </c>
      <c r="AA149" t="s">
        <v>4282</v>
      </c>
      <c r="AB149" t="s">
        <v>4283</v>
      </c>
      <c r="AC149" t="s">
        <v>4279</v>
      </c>
      <c r="AD149" t="s">
        <v>2752</v>
      </c>
      <c r="AE149" t="s">
        <v>4284</v>
      </c>
      <c r="AF149" t="s">
        <v>2739</v>
      </c>
      <c r="AG149" t="s">
        <v>3176</v>
      </c>
      <c r="AH149" t="s">
        <v>2739</v>
      </c>
      <c r="AI149" t="s">
        <v>2650</v>
      </c>
      <c r="AJ149" t="s">
        <v>2650</v>
      </c>
      <c r="AK149" t="s">
        <v>2739</v>
      </c>
      <c r="AL149" t="s">
        <v>2650</v>
      </c>
      <c r="AM149" t="s">
        <v>7023</v>
      </c>
      <c r="AN149">
        <v>2016</v>
      </c>
      <c r="AO149" t="s">
        <v>7024</v>
      </c>
    </row>
    <row r="150" spans="1:41" x14ac:dyDescent="0.3">
      <c r="A150" t="s">
        <v>2885</v>
      </c>
      <c r="B150" s="4">
        <v>42753</v>
      </c>
      <c r="C150" s="4">
        <v>45464</v>
      </c>
      <c r="D150" t="s">
        <v>4285</v>
      </c>
      <c r="E150" t="s">
        <v>4286</v>
      </c>
      <c r="F150" s="4">
        <v>45709</v>
      </c>
      <c r="G150" t="s">
        <v>2888</v>
      </c>
      <c r="H150" t="s">
        <v>2650</v>
      </c>
      <c r="I150" t="s">
        <v>4285</v>
      </c>
      <c r="J150">
        <v>78</v>
      </c>
      <c r="K150" t="s">
        <v>4287</v>
      </c>
      <c r="L150">
        <v>101016</v>
      </c>
      <c r="M150" t="s">
        <v>2760</v>
      </c>
      <c r="N150">
        <v>1</v>
      </c>
      <c r="O150" t="s">
        <v>2731</v>
      </c>
      <c r="P150" s="7">
        <v>40</v>
      </c>
      <c r="Q150" s="7">
        <v>40</v>
      </c>
      <c r="R150" s="7">
        <v>6</v>
      </c>
      <c r="S150" t="s">
        <v>712</v>
      </c>
      <c r="T150" t="s">
        <v>2733</v>
      </c>
      <c r="U150" t="s">
        <v>961</v>
      </c>
      <c r="V150" t="s">
        <v>7025</v>
      </c>
      <c r="W150" t="s">
        <v>2650</v>
      </c>
      <c r="X150" t="s">
        <v>2885</v>
      </c>
      <c r="Y150" t="s">
        <v>4288</v>
      </c>
      <c r="Z150" t="s">
        <v>4289</v>
      </c>
      <c r="AA150" t="s">
        <v>4290</v>
      </c>
      <c r="AB150" t="s">
        <v>4291</v>
      </c>
      <c r="AC150" t="s">
        <v>2650</v>
      </c>
      <c r="AD150" t="s">
        <v>2752</v>
      </c>
      <c r="AE150" t="s">
        <v>4292</v>
      </c>
      <c r="AF150" t="s">
        <v>4293</v>
      </c>
      <c r="AG150" t="s">
        <v>2946</v>
      </c>
      <c r="AH150" t="s">
        <v>4294</v>
      </c>
      <c r="AI150" t="s">
        <v>2650</v>
      </c>
      <c r="AJ150" t="s">
        <v>2650</v>
      </c>
      <c r="AK150" t="s">
        <v>2739</v>
      </c>
      <c r="AL150" t="s">
        <v>2650</v>
      </c>
      <c r="AM150" t="s">
        <v>7023</v>
      </c>
      <c r="AN150">
        <v>2017</v>
      </c>
      <c r="AO150" t="s">
        <v>849</v>
      </c>
    </row>
    <row r="151" spans="1:41" x14ac:dyDescent="0.3">
      <c r="A151" t="s">
        <v>3214</v>
      </c>
      <c r="B151" s="4">
        <v>43375</v>
      </c>
      <c r="C151" s="4">
        <v>45483</v>
      </c>
      <c r="D151" t="s">
        <v>2650</v>
      </c>
      <c r="E151" t="s">
        <v>4295</v>
      </c>
      <c r="F151" s="4">
        <v>45792</v>
      </c>
      <c r="G151" t="s">
        <v>2991</v>
      </c>
      <c r="H151" t="s">
        <v>6804</v>
      </c>
      <c r="I151" t="s">
        <v>4296</v>
      </c>
      <c r="J151">
        <v>340</v>
      </c>
      <c r="K151" t="s">
        <v>4297</v>
      </c>
      <c r="L151">
        <v>101371</v>
      </c>
      <c r="M151" t="s">
        <v>2994</v>
      </c>
      <c r="N151">
        <v>1</v>
      </c>
      <c r="O151" t="s">
        <v>2731</v>
      </c>
      <c r="P151" s="7">
        <v>48</v>
      </c>
      <c r="Q151" s="7">
        <v>48</v>
      </c>
      <c r="R151" s="7">
        <v>14</v>
      </c>
      <c r="S151" t="s">
        <v>4298</v>
      </c>
      <c r="T151" t="s">
        <v>2733</v>
      </c>
      <c r="U151" t="s">
        <v>4299</v>
      </c>
      <c r="V151" t="s">
        <v>6852</v>
      </c>
      <c r="W151" t="s">
        <v>2650</v>
      </c>
      <c r="X151" t="s">
        <v>2989</v>
      </c>
      <c r="Y151" t="s">
        <v>4300</v>
      </c>
      <c r="Z151" t="s">
        <v>4301</v>
      </c>
      <c r="AA151" t="s">
        <v>4302</v>
      </c>
      <c r="AB151" t="s">
        <v>2650</v>
      </c>
      <c r="AC151" t="s">
        <v>4296</v>
      </c>
      <c r="AD151" t="s">
        <v>2752</v>
      </c>
      <c r="AE151" t="s">
        <v>4303</v>
      </c>
      <c r="AF151" t="s">
        <v>4304</v>
      </c>
      <c r="AG151" t="s">
        <v>3224</v>
      </c>
      <c r="AH151" t="s">
        <v>2739</v>
      </c>
      <c r="AI151" t="s">
        <v>2650</v>
      </c>
      <c r="AJ151" t="s">
        <v>2650</v>
      </c>
      <c r="AK151" t="s">
        <v>2739</v>
      </c>
      <c r="AL151" t="s">
        <v>2650</v>
      </c>
      <c r="AM151" t="s">
        <v>7026</v>
      </c>
      <c r="AN151">
        <v>2018</v>
      </c>
      <c r="AO151" t="s">
        <v>850</v>
      </c>
    </row>
    <row r="152" spans="1:41" x14ac:dyDescent="0.3">
      <c r="A152" t="s">
        <v>3822</v>
      </c>
      <c r="B152" s="4">
        <v>44526</v>
      </c>
      <c r="C152" s="4">
        <v>44526</v>
      </c>
      <c r="D152" t="s">
        <v>4305</v>
      </c>
      <c r="E152" t="s">
        <v>4306</v>
      </c>
      <c r="F152" s="4">
        <v>45709</v>
      </c>
      <c r="G152" t="s">
        <v>4307</v>
      </c>
      <c r="H152" t="s">
        <v>2650</v>
      </c>
      <c r="I152" t="s">
        <v>4305</v>
      </c>
      <c r="J152">
        <v>311</v>
      </c>
      <c r="K152" t="s">
        <v>3638</v>
      </c>
      <c r="L152">
        <v>101155</v>
      </c>
      <c r="M152" t="s">
        <v>2775</v>
      </c>
      <c r="N152">
        <v>1</v>
      </c>
      <c r="O152" t="s">
        <v>2731</v>
      </c>
      <c r="P152" s="7">
        <v>31</v>
      </c>
      <c r="Q152" s="7">
        <v>31</v>
      </c>
      <c r="R152" s="7">
        <v>3</v>
      </c>
      <c r="S152" t="s">
        <v>4308</v>
      </c>
      <c r="T152" t="s">
        <v>2733</v>
      </c>
      <c r="U152" t="s">
        <v>4309</v>
      </c>
      <c r="V152" t="s">
        <v>1942</v>
      </c>
      <c r="W152" t="s">
        <v>4310</v>
      </c>
      <c r="X152" t="s">
        <v>3822</v>
      </c>
      <c r="Y152" t="s">
        <v>4311</v>
      </c>
      <c r="Z152" t="s">
        <v>4312</v>
      </c>
      <c r="AA152" t="s">
        <v>4313</v>
      </c>
      <c r="AB152" t="s">
        <v>4314</v>
      </c>
      <c r="AC152" t="s">
        <v>2650</v>
      </c>
      <c r="AD152" t="s">
        <v>2752</v>
      </c>
      <c r="AE152" t="s">
        <v>4315</v>
      </c>
      <c r="AF152" t="s">
        <v>4316</v>
      </c>
      <c r="AG152" t="s">
        <v>2650</v>
      </c>
      <c r="AH152" t="s">
        <v>2739</v>
      </c>
      <c r="AI152" t="s">
        <v>2650</v>
      </c>
      <c r="AJ152" t="s">
        <v>2650</v>
      </c>
      <c r="AK152" t="s">
        <v>2739</v>
      </c>
      <c r="AL152" t="s">
        <v>2650</v>
      </c>
      <c r="AM152" t="s">
        <v>7027</v>
      </c>
      <c r="AN152">
        <v>2021</v>
      </c>
      <c r="AO152" t="s">
        <v>7028</v>
      </c>
    </row>
    <row r="153" spans="1:41" x14ac:dyDescent="0.3">
      <c r="A153" t="s">
        <v>3656</v>
      </c>
      <c r="B153" s="4">
        <v>38598</v>
      </c>
      <c r="C153" s="4">
        <v>45320</v>
      </c>
      <c r="D153" t="s">
        <v>4317</v>
      </c>
      <c r="E153" t="s">
        <v>4318</v>
      </c>
      <c r="F153" s="4">
        <v>45320</v>
      </c>
      <c r="G153" t="s">
        <v>3659</v>
      </c>
      <c r="H153" t="s">
        <v>6795</v>
      </c>
      <c r="I153" t="s">
        <v>4317</v>
      </c>
      <c r="J153">
        <v>78</v>
      </c>
      <c r="K153" t="s">
        <v>4319</v>
      </c>
      <c r="L153">
        <v>101016</v>
      </c>
      <c r="M153" t="s">
        <v>2760</v>
      </c>
      <c r="N153">
        <v>1</v>
      </c>
      <c r="O153" t="s">
        <v>2731</v>
      </c>
      <c r="P153" s="7">
        <v>61</v>
      </c>
      <c r="Q153" s="7">
        <v>61</v>
      </c>
      <c r="R153" s="7">
        <v>15</v>
      </c>
      <c r="S153" t="s">
        <v>4320</v>
      </c>
      <c r="T153" t="s">
        <v>2733</v>
      </c>
      <c r="U153" t="s">
        <v>963</v>
      </c>
      <c r="V153" t="s">
        <v>7029</v>
      </c>
      <c r="W153" t="s">
        <v>2650</v>
      </c>
      <c r="X153" t="s">
        <v>3656</v>
      </c>
      <c r="Y153" t="s">
        <v>4321</v>
      </c>
      <c r="Z153" t="s">
        <v>4322</v>
      </c>
      <c r="AA153" t="s">
        <v>4323</v>
      </c>
      <c r="AB153" t="s">
        <v>4324</v>
      </c>
      <c r="AC153" t="s">
        <v>2650</v>
      </c>
      <c r="AD153" t="s">
        <v>2752</v>
      </c>
      <c r="AE153" t="s">
        <v>2739</v>
      </c>
      <c r="AF153" t="s">
        <v>4325</v>
      </c>
      <c r="AG153" t="s">
        <v>2650</v>
      </c>
      <c r="AH153" t="s">
        <v>2739</v>
      </c>
      <c r="AI153" t="s">
        <v>2650</v>
      </c>
      <c r="AJ153" t="s">
        <v>2650</v>
      </c>
      <c r="AK153" t="s">
        <v>2739</v>
      </c>
      <c r="AL153" t="s">
        <v>2650</v>
      </c>
      <c r="AM153" t="s">
        <v>7030</v>
      </c>
      <c r="AN153">
        <v>2006</v>
      </c>
      <c r="AO153" t="s">
        <v>852</v>
      </c>
    </row>
    <row r="154" spans="1:41" x14ac:dyDescent="0.3">
      <c r="A154" t="s">
        <v>2885</v>
      </c>
      <c r="B154" s="4">
        <v>37512</v>
      </c>
      <c r="C154" s="4">
        <v>45632</v>
      </c>
      <c r="D154" t="s">
        <v>4326</v>
      </c>
      <c r="E154" t="s">
        <v>4327</v>
      </c>
      <c r="F154" s="4">
        <v>45792</v>
      </c>
      <c r="G154" t="s">
        <v>2888</v>
      </c>
      <c r="H154" t="s">
        <v>6795</v>
      </c>
      <c r="I154" t="s">
        <v>4326</v>
      </c>
      <c r="J154">
        <v>78</v>
      </c>
      <c r="K154" t="s">
        <v>4328</v>
      </c>
      <c r="L154">
        <v>101016</v>
      </c>
      <c r="M154" t="s">
        <v>2760</v>
      </c>
      <c r="N154">
        <v>1</v>
      </c>
      <c r="O154" t="s">
        <v>2731</v>
      </c>
      <c r="P154" s="7">
        <v>29</v>
      </c>
      <c r="Q154" s="7">
        <v>29</v>
      </c>
      <c r="R154" s="7">
        <v>115</v>
      </c>
      <c r="S154" t="s">
        <v>4329</v>
      </c>
      <c r="T154" t="s">
        <v>2733</v>
      </c>
      <c r="U154" t="s">
        <v>4330</v>
      </c>
      <c r="V154" t="s">
        <v>7031</v>
      </c>
      <c r="W154" t="s">
        <v>2650</v>
      </c>
      <c r="X154" t="s">
        <v>2885</v>
      </c>
      <c r="Y154" t="s">
        <v>4331</v>
      </c>
      <c r="Z154" t="s">
        <v>4332</v>
      </c>
      <c r="AA154" t="s">
        <v>4333</v>
      </c>
      <c r="AB154" t="s">
        <v>4334</v>
      </c>
      <c r="AC154" t="s">
        <v>2650</v>
      </c>
      <c r="AD154" t="s">
        <v>2752</v>
      </c>
      <c r="AE154" t="s">
        <v>2739</v>
      </c>
      <c r="AF154" t="s">
        <v>4335</v>
      </c>
      <c r="AG154" t="s">
        <v>2650</v>
      </c>
      <c r="AH154" t="s">
        <v>2739</v>
      </c>
      <c r="AI154" t="s">
        <v>2650</v>
      </c>
      <c r="AJ154" t="s">
        <v>2650</v>
      </c>
      <c r="AK154" t="s">
        <v>2739</v>
      </c>
      <c r="AL154" t="s">
        <v>2650</v>
      </c>
      <c r="AM154" t="s">
        <v>7032</v>
      </c>
      <c r="AN154">
        <v>2002</v>
      </c>
      <c r="AO154" t="s">
        <v>853</v>
      </c>
    </row>
    <row r="155" spans="1:41" x14ac:dyDescent="0.3">
      <c r="A155" t="s">
        <v>3677</v>
      </c>
      <c r="B155" s="4">
        <v>38043</v>
      </c>
      <c r="C155" s="4">
        <v>42746</v>
      </c>
      <c r="D155" t="s">
        <v>4336</v>
      </c>
      <c r="E155" t="s">
        <v>4337</v>
      </c>
      <c r="F155" s="4">
        <v>45503</v>
      </c>
      <c r="G155" t="s">
        <v>4338</v>
      </c>
      <c r="H155" t="s">
        <v>6775</v>
      </c>
      <c r="I155" t="s">
        <v>4336</v>
      </c>
      <c r="J155">
        <v>250</v>
      </c>
      <c r="K155" t="s">
        <v>4339</v>
      </c>
      <c r="L155">
        <v>101051</v>
      </c>
      <c r="M155" t="s">
        <v>4340</v>
      </c>
      <c r="N155">
        <v>1</v>
      </c>
      <c r="O155" t="s">
        <v>2731</v>
      </c>
      <c r="P155" s="7">
        <v>0</v>
      </c>
      <c r="Q155" s="7">
        <v>0</v>
      </c>
      <c r="R155" s="7">
        <v>19</v>
      </c>
      <c r="S155" t="s">
        <v>4341</v>
      </c>
      <c r="T155" t="s">
        <v>2733</v>
      </c>
      <c r="U155" t="s">
        <v>965</v>
      </c>
      <c r="V155" t="s">
        <v>7033</v>
      </c>
      <c r="W155" t="s">
        <v>2650</v>
      </c>
      <c r="X155" t="s">
        <v>4342</v>
      </c>
      <c r="Y155" t="s">
        <v>4343</v>
      </c>
      <c r="Z155" t="s">
        <v>4344</v>
      </c>
      <c r="AA155" t="s">
        <v>2739</v>
      </c>
      <c r="AB155" t="s">
        <v>4345</v>
      </c>
      <c r="AC155" t="s">
        <v>2650</v>
      </c>
      <c r="AD155" t="s">
        <v>2650</v>
      </c>
      <c r="AE155" t="s">
        <v>2739</v>
      </c>
      <c r="AF155" t="s">
        <v>2739</v>
      </c>
      <c r="AG155" t="s">
        <v>2650</v>
      </c>
      <c r="AH155" t="s">
        <v>2739</v>
      </c>
      <c r="AI155" t="s">
        <v>2650</v>
      </c>
      <c r="AJ155" t="s">
        <v>2650</v>
      </c>
      <c r="AK155" t="s">
        <v>2739</v>
      </c>
      <c r="AL155" t="s">
        <v>2650</v>
      </c>
      <c r="AM155" t="s">
        <v>7034</v>
      </c>
      <c r="AN155">
        <v>2004</v>
      </c>
      <c r="AO155" t="s">
        <v>854</v>
      </c>
    </row>
    <row r="156" spans="1:41" x14ac:dyDescent="0.3">
      <c r="A156" t="s">
        <v>2885</v>
      </c>
      <c r="B156" s="4">
        <v>42301</v>
      </c>
      <c r="C156" s="4">
        <v>43708</v>
      </c>
      <c r="D156" t="s">
        <v>3678</v>
      </c>
      <c r="E156" t="s">
        <v>4346</v>
      </c>
      <c r="F156" s="4">
        <v>45790</v>
      </c>
      <c r="G156" t="s">
        <v>2888</v>
      </c>
      <c r="H156" t="s">
        <v>6795</v>
      </c>
      <c r="I156" t="s">
        <v>3678</v>
      </c>
      <c r="J156">
        <v>78</v>
      </c>
      <c r="K156" t="s">
        <v>4347</v>
      </c>
      <c r="L156">
        <v>101016</v>
      </c>
      <c r="M156" t="s">
        <v>2760</v>
      </c>
      <c r="N156">
        <v>1</v>
      </c>
      <c r="O156" t="s">
        <v>2731</v>
      </c>
      <c r="P156" s="7">
        <v>39</v>
      </c>
      <c r="Q156" s="7">
        <v>39</v>
      </c>
      <c r="R156" s="7">
        <v>25</v>
      </c>
      <c r="S156" t="s">
        <v>4348</v>
      </c>
      <c r="T156" t="s">
        <v>2733</v>
      </c>
      <c r="U156" t="s">
        <v>4349</v>
      </c>
      <c r="V156" t="s">
        <v>7035</v>
      </c>
      <c r="W156" t="s">
        <v>2650</v>
      </c>
      <c r="X156" t="s">
        <v>2885</v>
      </c>
      <c r="Y156" t="s">
        <v>4350</v>
      </c>
      <c r="Z156" t="s">
        <v>4351</v>
      </c>
      <c r="AA156" t="s">
        <v>4352</v>
      </c>
      <c r="AB156" t="s">
        <v>4353</v>
      </c>
      <c r="AC156" t="s">
        <v>2650</v>
      </c>
      <c r="AD156" t="s">
        <v>2752</v>
      </c>
      <c r="AE156" t="s">
        <v>4354</v>
      </c>
      <c r="AF156" t="s">
        <v>4355</v>
      </c>
      <c r="AG156" t="s">
        <v>2946</v>
      </c>
      <c r="AH156" t="s">
        <v>4356</v>
      </c>
      <c r="AI156" t="s">
        <v>2650</v>
      </c>
      <c r="AJ156" t="s">
        <v>2650</v>
      </c>
      <c r="AK156" t="s">
        <v>2739</v>
      </c>
      <c r="AL156" t="s">
        <v>2650</v>
      </c>
      <c r="AM156" t="s">
        <v>6865</v>
      </c>
      <c r="AN156">
        <v>2015</v>
      </c>
      <c r="AO156" t="s">
        <v>855</v>
      </c>
    </row>
    <row r="157" spans="1:41" x14ac:dyDescent="0.3">
      <c r="A157" t="s">
        <v>3677</v>
      </c>
      <c r="B157" s="4">
        <v>42174</v>
      </c>
      <c r="C157" s="4">
        <v>44441</v>
      </c>
      <c r="D157" t="s">
        <v>3678</v>
      </c>
      <c r="E157" t="s">
        <v>4357</v>
      </c>
      <c r="F157" s="4">
        <v>45796</v>
      </c>
      <c r="G157" t="s">
        <v>3680</v>
      </c>
      <c r="H157" t="s">
        <v>6775</v>
      </c>
      <c r="I157" t="s">
        <v>4358</v>
      </c>
      <c r="J157">
        <v>297</v>
      </c>
      <c r="K157" t="s">
        <v>2650</v>
      </c>
      <c r="L157">
        <v>101186</v>
      </c>
      <c r="M157" t="s">
        <v>3167</v>
      </c>
      <c r="N157">
        <v>1</v>
      </c>
      <c r="O157" t="s">
        <v>2731</v>
      </c>
      <c r="P157" s="7">
        <v>32</v>
      </c>
      <c r="Q157" s="7">
        <v>32</v>
      </c>
      <c r="R157" s="7">
        <v>60</v>
      </c>
      <c r="S157" t="s">
        <v>4359</v>
      </c>
      <c r="T157" t="s">
        <v>2733</v>
      </c>
      <c r="U157" t="s">
        <v>4360</v>
      </c>
      <c r="V157" t="s">
        <v>6924</v>
      </c>
      <c r="W157" t="s">
        <v>2650</v>
      </c>
      <c r="X157" t="s">
        <v>3683</v>
      </c>
      <c r="Y157" t="s">
        <v>4361</v>
      </c>
      <c r="Z157" t="s">
        <v>4362</v>
      </c>
      <c r="AA157" t="s">
        <v>4363</v>
      </c>
      <c r="AB157" t="s">
        <v>4364</v>
      </c>
      <c r="AC157" t="s">
        <v>4358</v>
      </c>
      <c r="AD157" t="s">
        <v>2752</v>
      </c>
      <c r="AE157" t="s">
        <v>2739</v>
      </c>
      <c r="AF157" t="s">
        <v>4365</v>
      </c>
      <c r="AG157" t="s">
        <v>3191</v>
      </c>
      <c r="AH157" t="s">
        <v>4366</v>
      </c>
      <c r="AI157" t="s">
        <v>2650</v>
      </c>
      <c r="AJ157" t="s">
        <v>2650</v>
      </c>
      <c r="AK157" t="s">
        <v>2739</v>
      </c>
      <c r="AL157" t="s">
        <v>2650</v>
      </c>
      <c r="AM157" t="s">
        <v>7036</v>
      </c>
      <c r="AN157">
        <v>2015</v>
      </c>
      <c r="AO157" t="s">
        <v>856</v>
      </c>
    </row>
    <row r="158" spans="1:41" x14ac:dyDescent="0.3">
      <c r="A158" t="s">
        <v>4266</v>
      </c>
      <c r="B158" s="4">
        <v>38708</v>
      </c>
      <c r="C158" s="4">
        <v>45723</v>
      </c>
      <c r="D158" t="s">
        <v>4367</v>
      </c>
      <c r="E158" t="s">
        <v>4368</v>
      </c>
      <c r="F158" s="4">
        <v>45723</v>
      </c>
      <c r="G158" t="s">
        <v>4269</v>
      </c>
      <c r="H158" t="s">
        <v>6797</v>
      </c>
      <c r="I158" t="s">
        <v>4367</v>
      </c>
      <c r="J158">
        <v>1272</v>
      </c>
      <c r="K158" t="s">
        <v>4369</v>
      </c>
      <c r="L158">
        <v>102460</v>
      </c>
      <c r="M158" t="s">
        <v>4271</v>
      </c>
      <c r="N158">
        <v>1</v>
      </c>
      <c r="O158" t="s">
        <v>2731</v>
      </c>
      <c r="P158" s="7">
        <v>13</v>
      </c>
      <c r="Q158" s="7">
        <v>13</v>
      </c>
      <c r="R158" s="7">
        <v>36</v>
      </c>
      <c r="S158" t="s">
        <v>4370</v>
      </c>
      <c r="T158" t="s">
        <v>2733</v>
      </c>
      <c r="U158" t="s">
        <v>968</v>
      </c>
      <c r="V158" t="s">
        <v>7037</v>
      </c>
      <c r="W158" t="s">
        <v>4371</v>
      </c>
      <c r="X158" t="s">
        <v>4274</v>
      </c>
      <c r="Y158" t="s">
        <v>4372</v>
      </c>
      <c r="Z158" t="s">
        <v>4373</v>
      </c>
      <c r="AA158" t="s">
        <v>4374</v>
      </c>
      <c r="AB158" t="s">
        <v>2650</v>
      </c>
      <c r="AC158" t="s">
        <v>2650</v>
      </c>
      <c r="AD158" t="s">
        <v>2650</v>
      </c>
      <c r="AE158" t="s">
        <v>2739</v>
      </c>
      <c r="AF158" t="s">
        <v>2739</v>
      </c>
      <c r="AG158" t="s">
        <v>2650</v>
      </c>
      <c r="AH158" t="s">
        <v>2739</v>
      </c>
      <c r="AI158" t="s">
        <v>2650</v>
      </c>
      <c r="AJ158" t="s">
        <v>2650</v>
      </c>
      <c r="AK158" t="s">
        <v>2739</v>
      </c>
      <c r="AL158" t="s">
        <v>2650</v>
      </c>
      <c r="AM158" t="s">
        <v>7038</v>
      </c>
      <c r="AN158">
        <v>2003</v>
      </c>
      <c r="AO158" t="s">
        <v>7039</v>
      </c>
    </row>
    <row r="159" spans="1:41" x14ac:dyDescent="0.3">
      <c r="A159" t="s">
        <v>3811</v>
      </c>
      <c r="B159" s="4">
        <v>42593</v>
      </c>
      <c r="C159" s="4">
        <v>45461</v>
      </c>
      <c r="D159" t="s">
        <v>4375</v>
      </c>
      <c r="E159" t="s">
        <v>4376</v>
      </c>
      <c r="F159" s="4">
        <v>45754</v>
      </c>
      <c r="G159" t="s">
        <v>3814</v>
      </c>
      <c r="H159" t="s">
        <v>2650</v>
      </c>
      <c r="I159" t="s">
        <v>4375</v>
      </c>
      <c r="J159">
        <v>78</v>
      </c>
      <c r="K159" t="s">
        <v>4377</v>
      </c>
      <c r="L159">
        <v>101016</v>
      </c>
      <c r="M159" t="s">
        <v>2760</v>
      </c>
      <c r="N159">
        <v>1</v>
      </c>
      <c r="O159" t="s">
        <v>2731</v>
      </c>
      <c r="P159" s="7">
        <v>54</v>
      </c>
      <c r="Q159" s="7">
        <v>54</v>
      </c>
      <c r="R159" s="7">
        <v>15</v>
      </c>
      <c r="S159" t="s">
        <v>4378</v>
      </c>
      <c r="T159" t="s">
        <v>2733</v>
      </c>
      <c r="U159" t="s">
        <v>969</v>
      </c>
      <c r="V159" t="s">
        <v>7040</v>
      </c>
      <c r="W159" t="s">
        <v>2650</v>
      </c>
      <c r="X159" t="s">
        <v>3811</v>
      </c>
      <c r="Y159" t="s">
        <v>4379</v>
      </c>
      <c r="Z159" t="s">
        <v>4380</v>
      </c>
      <c r="AA159" t="s">
        <v>4381</v>
      </c>
      <c r="AB159" t="s">
        <v>4382</v>
      </c>
      <c r="AC159" t="s">
        <v>2650</v>
      </c>
      <c r="AD159" t="s">
        <v>2752</v>
      </c>
      <c r="AE159" t="s">
        <v>4383</v>
      </c>
      <c r="AF159" t="s">
        <v>4384</v>
      </c>
      <c r="AG159" t="s">
        <v>2946</v>
      </c>
      <c r="AH159" t="s">
        <v>4385</v>
      </c>
      <c r="AI159" t="s">
        <v>2650</v>
      </c>
      <c r="AJ159" t="s">
        <v>2650</v>
      </c>
      <c r="AK159" t="s">
        <v>2739</v>
      </c>
      <c r="AL159" t="s">
        <v>2650</v>
      </c>
      <c r="AM159" t="s">
        <v>7041</v>
      </c>
      <c r="AN159">
        <v>2016</v>
      </c>
      <c r="AO159" t="s">
        <v>7042</v>
      </c>
    </row>
    <row r="160" spans="1:41" x14ac:dyDescent="0.3">
      <c r="A160" t="s">
        <v>2885</v>
      </c>
      <c r="B160" s="4">
        <v>44166</v>
      </c>
      <c r="C160" s="4">
        <v>44738</v>
      </c>
      <c r="D160" t="s">
        <v>4386</v>
      </c>
      <c r="E160" t="s">
        <v>4387</v>
      </c>
      <c r="F160" s="4">
        <v>45754</v>
      </c>
      <c r="G160" t="s">
        <v>2888</v>
      </c>
      <c r="H160" t="s">
        <v>2650</v>
      </c>
      <c r="I160" t="s">
        <v>4386</v>
      </c>
      <c r="J160">
        <v>78</v>
      </c>
      <c r="K160" t="s">
        <v>4388</v>
      </c>
      <c r="L160">
        <v>101016</v>
      </c>
      <c r="M160" t="s">
        <v>2760</v>
      </c>
      <c r="N160">
        <v>1</v>
      </c>
      <c r="O160" t="s">
        <v>2731</v>
      </c>
      <c r="P160" s="7">
        <v>32</v>
      </c>
      <c r="Q160" s="7">
        <v>32</v>
      </c>
      <c r="R160" s="7">
        <v>14</v>
      </c>
      <c r="S160" t="s">
        <v>4389</v>
      </c>
      <c r="T160" t="s">
        <v>2733</v>
      </c>
      <c r="U160" t="s">
        <v>970</v>
      </c>
      <c r="V160" t="s">
        <v>7043</v>
      </c>
      <c r="W160" t="s">
        <v>2650</v>
      </c>
      <c r="X160" t="s">
        <v>2885</v>
      </c>
      <c r="Y160" t="s">
        <v>4390</v>
      </c>
      <c r="Z160" t="s">
        <v>4391</v>
      </c>
      <c r="AA160" t="s">
        <v>4392</v>
      </c>
      <c r="AB160" t="s">
        <v>4393</v>
      </c>
      <c r="AC160" t="s">
        <v>2650</v>
      </c>
      <c r="AD160" t="s">
        <v>2752</v>
      </c>
      <c r="AE160" t="s">
        <v>4394</v>
      </c>
      <c r="AF160" t="s">
        <v>4395</v>
      </c>
      <c r="AG160" t="s">
        <v>2946</v>
      </c>
      <c r="AH160" t="s">
        <v>4396</v>
      </c>
      <c r="AI160" t="s">
        <v>2650</v>
      </c>
      <c r="AJ160" t="s">
        <v>2650</v>
      </c>
      <c r="AK160" t="s">
        <v>2739</v>
      </c>
      <c r="AL160" t="s">
        <v>2650</v>
      </c>
      <c r="AM160" t="s">
        <v>7044</v>
      </c>
      <c r="AN160">
        <v>2021</v>
      </c>
      <c r="AO160" t="s">
        <v>859</v>
      </c>
    </row>
    <row r="161" spans="1:41" x14ac:dyDescent="0.3">
      <c r="A161" t="s">
        <v>3677</v>
      </c>
      <c r="B161" s="4">
        <v>39353</v>
      </c>
      <c r="C161" s="4">
        <v>45340</v>
      </c>
      <c r="D161" t="s">
        <v>3896</v>
      </c>
      <c r="E161" t="s">
        <v>1102</v>
      </c>
      <c r="F161" s="4">
        <v>45769</v>
      </c>
      <c r="G161" t="s">
        <v>4338</v>
      </c>
      <c r="H161" t="s">
        <v>6793</v>
      </c>
      <c r="I161" t="s">
        <v>4397</v>
      </c>
      <c r="J161">
        <v>250</v>
      </c>
      <c r="K161" t="s">
        <v>4398</v>
      </c>
      <c r="L161">
        <v>101051</v>
      </c>
      <c r="M161" t="s">
        <v>4340</v>
      </c>
      <c r="N161">
        <v>1</v>
      </c>
      <c r="O161" t="s">
        <v>2731</v>
      </c>
      <c r="P161" s="7">
        <v>24</v>
      </c>
      <c r="Q161" s="7">
        <v>24</v>
      </c>
      <c r="R161" s="7">
        <v>14</v>
      </c>
      <c r="S161" t="s">
        <v>4399</v>
      </c>
      <c r="T161" t="s">
        <v>2733</v>
      </c>
      <c r="U161" t="s">
        <v>4400</v>
      </c>
      <c r="V161" t="s">
        <v>7007</v>
      </c>
      <c r="W161" t="s">
        <v>2650</v>
      </c>
      <c r="X161" t="s">
        <v>4342</v>
      </c>
      <c r="Y161" t="s">
        <v>4401</v>
      </c>
      <c r="Z161" t="s">
        <v>4402</v>
      </c>
      <c r="AA161" t="s">
        <v>4403</v>
      </c>
      <c r="AB161" t="s">
        <v>4404</v>
      </c>
      <c r="AC161" t="s">
        <v>4397</v>
      </c>
      <c r="AD161" t="s">
        <v>2650</v>
      </c>
      <c r="AE161" t="s">
        <v>2739</v>
      </c>
      <c r="AF161" t="s">
        <v>2739</v>
      </c>
      <c r="AG161" t="s">
        <v>2650</v>
      </c>
      <c r="AH161" t="s">
        <v>2739</v>
      </c>
      <c r="AI161" t="s">
        <v>2650</v>
      </c>
      <c r="AJ161" t="s">
        <v>2650</v>
      </c>
      <c r="AK161" t="s">
        <v>2739</v>
      </c>
      <c r="AL161" t="s">
        <v>2650</v>
      </c>
      <c r="AM161" t="s">
        <v>7045</v>
      </c>
      <c r="AN161">
        <v>2007</v>
      </c>
      <c r="AO161" t="s">
        <v>860</v>
      </c>
    </row>
    <row r="162" spans="1:41" x14ac:dyDescent="0.3">
      <c r="A162" t="s">
        <v>2885</v>
      </c>
      <c r="B162" s="4">
        <v>39070</v>
      </c>
      <c r="C162" s="4">
        <v>45331</v>
      </c>
      <c r="D162" t="s">
        <v>4405</v>
      </c>
      <c r="E162" t="s">
        <v>4406</v>
      </c>
      <c r="F162" s="4">
        <v>45769</v>
      </c>
      <c r="G162" t="s">
        <v>2888</v>
      </c>
      <c r="H162" t="s">
        <v>6775</v>
      </c>
      <c r="I162" t="s">
        <v>4405</v>
      </c>
      <c r="J162">
        <v>78</v>
      </c>
      <c r="K162" t="s">
        <v>4407</v>
      </c>
      <c r="L162">
        <v>101016</v>
      </c>
      <c r="M162" t="s">
        <v>2760</v>
      </c>
      <c r="N162">
        <v>1</v>
      </c>
      <c r="O162" t="s">
        <v>2731</v>
      </c>
      <c r="P162" s="7">
        <v>22</v>
      </c>
      <c r="Q162" s="7">
        <v>22</v>
      </c>
      <c r="R162" s="7">
        <v>37</v>
      </c>
      <c r="S162" t="s">
        <v>4408</v>
      </c>
      <c r="T162" t="s">
        <v>2733</v>
      </c>
      <c r="U162" t="s">
        <v>972</v>
      </c>
      <c r="V162" t="s">
        <v>7046</v>
      </c>
      <c r="W162" t="s">
        <v>2650</v>
      </c>
      <c r="X162" t="s">
        <v>2885</v>
      </c>
      <c r="Y162" t="s">
        <v>4409</v>
      </c>
      <c r="Z162" t="s">
        <v>4410</v>
      </c>
      <c r="AA162" t="s">
        <v>4411</v>
      </c>
      <c r="AB162" t="s">
        <v>4412</v>
      </c>
      <c r="AC162" t="s">
        <v>2650</v>
      </c>
      <c r="AD162" t="s">
        <v>2752</v>
      </c>
      <c r="AE162" t="s">
        <v>2739</v>
      </c>
      <c r="AF162" t="s">
        <v>4413</v>
      </c>
      <c r="AG162" t="s">
        <v>2767</v>
      </c>
      <c r="AH162" t="s">
        <v>4414</v>
      </c>
      <c r="AI162" t="s">
        <v>2650</v>
      </c>
      <c r="AJ162" t="s">
        <v>2650</v>
      </c>
      <c r="AK162" t="s">
        <v>2739</v>
      </c>
      <c r="AL162" t="s">
        <v>2650</v>
      </c>
      <c r="AM162" t="s">
        <v>7047</v>
      </c>
      <c r="AN162">
        <v>2007</v>
      </c>
      <c r="AO162" t="s">
        <v>861</v>
      </c>
    </row>
    <row r="163" spans="1:41" x14ac:dyDescent="0.3">
      <c r="A163" t="s">
        <v>4415</v>
      </c>
      <c r="B163" s="4">
        <v>39143</v>
      </c>
      <c r="C163" s="4">
        <v>45056</v>
      </c>
      <c r="D163" t="s">
        <v>3668</v>
      </c>
      <c r="E163" t="s">
        <v>4416</v>
      </c>
      <c r="F163" s="4">
        <v>45756</v>
      </c>
      <c r="G163" t="s">
        <v>4417</v>
      </c>
      <c r="H163" t="s">
        <v>6797</v>
      </c>
      <c r="I163" t="s">
        <v>3668</v>
      </c>
      <c r="J163">
        <v>78</v>
      </c>
      <c r="K163" t="s">
        <v>4418</v>
      </c>
      <c r="L163">
        <v>101016</v>
      </c>
      <c r="M163" t="s">
        <v>2760</v>
      </c>
      <c r="N163">
        <v>1</v>
      </c>
      <c r="O163" t="s">
        <v>2731</v>
      </c>
      <c r="P163" s="7">
        <v>47</v>
      </c>
      <c r="Q163" s="7">
        <v>47</v>
      </c>
      <c r="R163" s="7">
        <v>12</v>
      </c>
      <c r="S163" t="s">
        <v>4419</v>
      </c>
      <c r="T163" t="s">
        <v>2733</v>
      </c>
      <c r="U163" t="s">
        <v>973</v>
      </c>
      <c r="V163" t="s">
        <v>6928</v>
      </c>
      <c r="W163" t="s">
        <v>2650</v>
      </c>
      <c r="X163" t="s">
        <v>4415</v>
      </c>
      <c r="Y163" t="s">
        <v>4420</v>
      </c>
      <c r="Z163" t="s">
        <v>4421</v>
      </c>
      <c r="AA163" t="s">
        <v>4422</v>
      </c>
      <c r="AB163" t="s">
        <v>4423</v>
      </c>
      <c r="AC163" t="s">
        <v>2650</v>
      </c>
      <c r="AD163" t="s">
        <v>2752</v>
      </c>
      <c r="AE163" t="s">
        <v>2739</v>
      </c>
      <c r="AF163" t="s">
        <v>3676</v>
      </c>
      <c r="AG163" t="s">
        <v>2650</v>
      </c>
      <c r="AH163" t="s">
        <v>2739</v>
      </c>
      <c r="AI163" t="s">
        <v>2650</v>
      </c>
      <c r="AJ163" t="s">
        <v>2650</v>
      </c>
      <c r="AK163" t="s">
        <v>2739</v>
      </c>
      <c r="AL163" t="s">
        <v>2650</v>
      </c>
      <c r="AM163" t="s">
        <v>7048</v>
      </c>
      <c r="AN163">
        <v>2007</v>
      </c>
      <c r="AO163" t="s">
        <v>862</v>
      </c>
    </row>
    <row r="164" spans="1:41" x14ac:dyDescent="0.3">
      <c r="A164" t="s">
        <v>3613</v>
      </c>
      <c r="B164" s="4">
        <v>38790</v>
      </c>
      <c r="C164" s="4">
        <v>44401</v>
      </c>
      <c r="D164" t="s">
        <v>4424</v>
      </c>
      <c r="E164" t="s">
        <v>4425</v>
      </c>
      <c r="F164" s="4">
        <v>45791</v>
      </c>
      <c r="G164" t="s">
        <v>3616</v>
      </c>
      <c r="H164" t="s">
        <v>6078</v>
      </c>
      <c r="I164" t="s">
        <v>4424</v>
      </c>
      <c r="J164">
        <v>78</v>
      </c>
      <c r="K164" t="s">
        <v>4426</v>
      </c>
      <c r="L164">
        <v>101016</v>
      </c>
      <c r="M164" t="s">
        <v>2760</v>
      </c>
      <c r="N164">
        <v>1</v>
      </c>
      <c r="O164" t="s">
        <v>2731</v>
      </c>
      <c r="P164" s="7">
        <v>34</v>
      </c>
      <c r="Q164" s="7">
        <v>34</v>
      </c>
      <c r="R164" s="7">
        <v>30</v>
      </c>
      <c r="S164" t="s">
        <v>4427</v>
      </c>
      <c r="T164" t="s">
        <v>2733</v>
      </c>
      <c r="U164" t="s">
        <v>974</v>
      </c>
      <c r="V164" t="s">
        <v>7049</v>
      </c>
      <c r="W164" t="s">
        <v>2650</v>
      </c>
      <c r="X164" t="s">
        <v>3613</v>
      </c>
      <c r="Y164" t="s">
        <v>4428</v>
      </c>
      <c r="Z164" t="s">
        <v>4429</v>
      </c>
      <c r="AA164" t="s">
        <v>4430</v>
      </c>
      <c r="AB164" t="s">
        <v>4431</v>
      </c>
      <c r="AC164" t="s">
        <v>2650</v>
      </c>
      <c r="AD164" t="s">
        <v>2752</v>
      </c>
      <c r="AE164" t="s">
        <v>2739</v>
      </c>
      <c r="AF164" t="s">
        <v>4432</v>
      </c>
      <c r="AG164" t="s">
        <v>2650</v>
      </c>
      <c r="AH164" t="s">
        <v>2739</v>
      </c>
      <c r="AI164" t="s">
        <v>2650</v>
      </c>
      <c r="AJ164" t="s">
        <v>2650</v>
      </c>
      <c r="AK164" t="s">
        <v>2739</v>
      </c>
      <c r="AL164" t="s">
        <v>2650</v>
      </c>
      <c r="AM164" t="s">
        <v>7048</v>
      </c>
      <c r="AN164">
        <v>2006</v>
      </c>
      <c r="AO164" t="s">
        <v>863</v>
      </c>
    </row>
    <row r="165" spans="1:41" x14ac:dyDescent="0.3">
      <c r="A165" t="s">
        <v>3811</v>
      </c>
      <c r="B165" s="4">
        <v>38964</v>
      </c>
      <c r="C165" s="4">
        <v>45328</v>
      </c>
      <c r="D165" t="s">
        <v>4433</v>
      </c>
      <c r="E165" t="s">
        <v>4434</v>
      </c>
      <c r="F165" s="4">
        <v>45328</v>
      </c>
      <c r="G165" t="s">
        <v>3814</v>
      </c>
      <c r="H165" t="s">
        <v>6795</v>
      </c>
      <c r="I165" t="s">
        <v>4433</v>
      </c>
      <c r="J165">
        <v>78</v>
      </c>
      <c r="K165" t="s">
        <v>4435</v>
      </c>
      <c r="L165">
        <v>101016</v>
      </c>
      <c r="M165" t="s">
        <v>2760</v>
      </c>
      <c r="N165">
        <v>1</v>
      </c>
      <c r="O165" t="s">
        <v>2731</v>
      </c>
      <c r="P165" s="7">
        <v>25</v>
      </c>
      <c r="Q165" s="7">
        <v>25</v>
      </c>
      <c r="R165" s="7">
        <v>11</v>
      </c>
      <c r="S165" t="s">
        <v>4436</v>
      </c>
      <c r="T165" t="s">
        <v>2733</v>
      </c>
      <c r="U165" t="s">
        <v>975</v>
      </c>
      <c r="V165" t="s">
        <v>7050</v>
      </c>
      <c r="W165" t="s">
        <v>2650</v>
      </c>
      <c r="X165" t="s">
        <v>3811</v>
      </c>
      <c r="Y165" t="s">
        <v>4437</v>
      </c>
      <c r="Z165" t="s">
        <v>4438</v>
      </c>
      <c r="AA165" t="s">
        <v>4439</v>
      </c>
      <c r="AB165" t="s">
        <v>4440</v>
      </c>
      <c r="AC165" t="s">
        <v>2650</v>
      </c>
      <c r="AD165" t="s">
        <v>2752</v>
      </c>
      <c r="AE165" t="s">
        <v>2739</v>
      </c>
      <c r="AF165" t="s">
        <v>4441</v>
      </c>
      <c r="AG165" t="s">
        <v>2650</v>
      </c>
      <c r="AH165" t="s">
        <v>2739</v>
      </c>
      <c r="AI165" t="s">
        <v>2650</v>
      </c>
      <c r="AJ165" t="s">
        <v>2650</v>
      </c>
      <c r="AK165" t="s">
        <v>2739</v>
      </c>
      <c r="AL165" t="s">
        <v>2650</v>
      </c>
      <c r="AM165" t="s">
        <v>7048</v>
      </c>
      <c r="AN165">
        <v>2007</v>
      </c>
      <c r="AO165" t="s">
        <v>862</v>
      </c>
    </row>
    <row r="166" spans="1:41" x14ac:dyDescent="0.3">
      <c r="A166" t="s">
        <v>2896</v>
      </c>
      <c r="B166" s="4">
        <v>39463</v>
      </c>
      <c r="C166" s="4">
        <v>43951</v>
      </c>
      <c r="D166" t="s">
        <v>3008</v>
      </c>
      <c r="E166" t="s">
        <v>4442</v>
      </c>
      <c r="F166" s="4">
        <v>45512</v>
      </c>
      <c r="G166" t="s">
        <v>2899</v>
      </c>
      <c r="H166" t="s">
        <v>6767</v>
      </c>
      <c r="I166" t="s">
        <v>4443</v>
      </c>
      <c r="J166">
        <v>56</v>
      </c>
      <c r="K166" t="s">
        <v>4444</v>
      </c>
      <c r="L166">
        <v>101017</v>
      </c>
      <c r="M166" t="s">
        <v>2902</v>
      </c>
      <c r="N166">
        <v>1</v>
      </c>
      <c r="O166" t="s">
        <v>2731</v>
      </c>
      <c r="P166" s="7">
        <v>39</v>
      </c>
      <c r="Q166" s="7">
        <v>39</v>
      </c>
      <c r="R166" s="7">
        <v>30</v>
      </c>
      <c r="S166" t="s">
        <v>4445</v>
      </c>
      <c r="T166" t="s">
        <v>2733</v>
      </c>
      <c r="U166" t="s">
        <v>4446</v>
      </c>
      <c r="V166" t="s">
        <v>7051</v>
      </c>
      <c r="W166" t="s">
        <v>4447</v>
      </c>
      <c r="X166" t="s">
        <v>2905</v>
      </c>
      <c r="Y166" t="s">
        <v>4448</v>
      </c>
      <c r="Z166" t="s">
        <v>4449</v>
      </c>
      <c r="AA166" t="s">
        <v>4450</v>
      </c>
      <c r="AB166" t="s">
        <v>4451</v>
      </c>
      <c r="AC166" t="s">
        <v>4443</v>
      </c>
      <c r="AD166" t="s">
        <v>2752</v>
      </c>
      <c r="AE166" t="s">
        <v>2739</v>
      </c>
      <c r="AF166" t="s">
        <v>4452</v>
      </c>
      <c r="AG166" t="s">
        <v>2650</v>
      </c>
      <c r="AH166" t="s">
        <v>2739</v>
      </c>
      <c r="AI166" t="s">
        <v>2650</v>
      </c>
      <c r="AJ166" t="s">
        <v>2650</v>
      </c>
      <c r="AK166" t="s">
        <v>2739</v>
      </c>
      <c r="AL166" t="s">
        <v>2650</v>
      </c>
      <c r="AM166" t="s">
        <v>7052</v>
      </c>
      <c r="AN166">
        <v>2008</v>
      </c>
      <c r="AO166" t="s">
        <v>7053</v>
      </c>
    </row>
    <row r="167" spans="1:41" x14ac:dyDescent="0.3">
      <c r="A167" t="s">
        <v>2896</v>
      </c>
      <c r="B167" s="4">
        <v>41493</v>
      </c>
      <c r="C167" s="4">
        <v>43577</v>
      </c>
      <c r="D167" t="s">
        <v>4453</v>
      </c>
      <c r="E167" t="s">
        <v>4454</v>
      </c>
      <c r="F167" s="4">
        <v>45551</v>
      </c>
      <c r="G167" t="s">
        <v>2899</v>
      </c>
      <c r="H167" t="s">
        <v>6790</v>
      </c>
      <c r="I167" t="s">
        <v>4455</v>
      </c>
      <c r="J167">
        <v>56</v>
      </c>
      <c r="K167" t="s">
        <v>4456</v>
      </c>
      <c r="L167">
        <v>101017</v>
      </c>
      <c r="M167" t="s">
        <v>2902</v>
      </c>
      <c r="N167">
        <v>1</v>
      </c>
      <c r="O167" t="s">
        <v>2731</v>
      </c>
      <c r="P167" s="7">
        <v>57</v>
      </c>
      <c r="Q167" s="7">
        <v>57</v>
      </c>
      <c r="R167" s="7">
        <v>14</v>
      </c>
      <c r="S167" t="s">
        <v>4457</v>
      </c>
      <c r="T167" t="s">
        <v>2733</v>
      </c>
      <c r="U167" t="s">
        <v>4458</v>
      </c>
      <c r="V167" t="s">
        <v>6936</v>
      </c>
      <c r="W167" t="s">
        <v>4459</v>
      </c>
      <c r="X167" t="s">
        <v>2905</v>
      </c>
      <c r="Y167" t="s">
        <v>4460</v>
      </c>
      <c r="Z167" t="s">
        <v>4461</v>
      </c>
      <c r="AA167" t="s">
        <v>4462</v>
      </c>
      <c r="AB167" t="s">
        <v>4463</v>
      </c>
      <c r="AC167" t="s">
        <v>4455</v>
      </c>
      <c r="AD167" t="s">
        <v>2752</v>
      </c>
      <c r="AE167" t="s">
        <v>2739</v>
      </c>
      <c r="AF167" t="s">
        <v>4464</v>
      </c>
      <c r="AG167" t="s">
        <v>2911</v>
      </c>
      <c r="AH167" t="s">
        <v>3760</v>
      </c>
      <c r="AI167" t="s">
        <v>2650</v>
      </c>
      <c r="AJ167" t="s">
        <v>2650</v>
      </c>
      <c r="AK167" t="s">
        <v>2739</v>
      </c>
      <c r="AL167" t="s">
        <v>2650</v>
      </c>
      <c r="AM167" t="s">
        <v>6978</v>
      </c>
      <c r="AN167">
        <v>2013</v>
      </c>
      <c r="AO167" t="s">
        <v>7054</v>
      </c>
    </row>
    <row r="168" spans="1:41" x14ac:dyDescent="0.3">
      <c r="A168" t="s">
        <v>4465</v>
      </c>
      <c r="B168" s="4">
        <v>41612</v>
      </c>
      <c r="C168" s="4">
        <v>42506</v>
      </c>
      <c r="D168" t="s">
        <v>1748</v>
      </c>
      <c r="E168" t="s">
        <v>4466</v>
      </c>
      <c r="F168" s="4">
        <v>45800</v>
      </c>
      <c r="G168" t="s">
        <v>4467</v>
      </c>
      <c r="H168" t="s">
        <v>6775</v>
      </c>
      <c r="I168" t="s">
        <v>1748</v>
      </c>
      <c r="J168">
        <v>297</v>
      </c>
      <c r="K168" t="s">
        <v>4468</v>
      </c>
      <c r="L168">
        <v>101186</v>
      </c>
      <c r="M168" t="s">
        <v>3167</v>
      </c>
      <c r="N168">
        <v>1</v>
      </c>
      <c r="O168" t="s">
        <v>2731</v>
      </c>
      <c r="P168" s="7">
        <v>25</v>
      </c>
      <c r="Q168" s="7">
        <v>25</v>
      </c>
      <c r="R168" s="7">
        <v>10</v>
      </c>
      <c r="S168" t="s">
        <v>4469</v>
      </c>
      <c r="T168" t="s">
        <v>2733</v>
      </c>
      <c r="U168" t="s">
        <v>978</v>
      </c>
      <c r="V168" t="s">
        <v>6816</v>
      </c>
      <c r="W168" t="s">
        <v>2650</v>
      </c>
      <c r="X168" t="s">
        <v>4470</v>
      </c>
      <c r="Y168" t="s">
        <v>4471</v>
      </c>
      <c r="Z168" t="s">
        <v>2739</v>
      </c>
      <c r="AA168" t="s">
        <v>4472</v>
      </c>
      <c r="AB168" t="s">
        <v>4473</v>
      </c>
      <c r="AC168" t="s">
        <v>2650</v>
      </c>
      <c r="AD168" t="s">
        <v>2752</v>
      </c>
      <c r="AE168" t="s">
        <v>2739</v>
      </c>
      <c r="AF168" t="s">
        <v>2739</v>
      </c>
      <c r="AG168" t="s">
        <v>2650</v>
      </c>
      <c r="AH168" t="s">
        <v>2739</v>
      </c>
      <c r="AI168" t="s">
        <v>2650</v>
      </c>
      <c r="AJ168" t="s">
        <v>2650</v>
      </c>
      <c r="AK168" t="s">
        <v>2739</v>
      </c>
      <c r="AL168" t="s">
        <v>2650</v>
      </c>
      <c r="AM168" t="s">
        <v>7055</v>
      </c>
      <c r="AN168">
        <v>2013</v>
      </c>
      <c r="AO168" t="s">
        <v>866</v>
      </c>
    </row>
    <row r="169" spans="1:41" x14ac:dyDescent="0.3">
      <c r="A169" t="s">
        <v>2989</v>
      </c>
      <c r="B169" s="4">
        <v>41963</v>
      </c>
      <c r="C169" s="4">
        <v>43959</v>
      </c>
      <c r="D169" t="s">
        <v>2650</v>
      </c>
      <c r="E169" t="s">
        <v>4474</v>
      </c>
      <c r="F169" s="4">
        <v>45630</v>
      </c>
      <c r="G169" t="s">
        <v>2991</v>
      </c>
      <c r="H169" t="s">
        <v>6767</v>
      </c>
      <c r="I169" t="s">
        <v>4475</v>
      </c>
      <c r="J169">
        <v>340</v>
      </c>
      <c r="K169" t="s">
        <v>4476</v>
      </c>
      <c r="L169">
        <v>101371</v>
      </c>
      <c r="M169" t="s">
        <v>2994</v>
      </c>
      <c r="N169">
        <v>1</v>
      </c>
      <c r="O169" t="s">
        <v>2731</v>
      </c>
      <c r="P169" s="7">
        <v>0</v>
      </c>
      <c r="Q169" s="7">
        <v>0</v>
      </c>
      <c r="R169" s="7">
        <v>1</v>
      </c>
      <c r="S169" t="s">
        <v>4477</v>
      </c>
      <c r="T169" t="s">
        <v>2733</v>
      </c>
      <c r="U169" t="s">
        <v>979</v>
      </c>
      <c r="V169" t="s">
        <v>6816</v>
      </c>
      <c r="W169" t="s">
        <v>2650</v>
      </c>
      <c r="X169" t="s">
        <v>2989</v>
      </c>
      <c r="Y169" t="s">
        <v>4478</v>
      </c>
      <c r="Z169" t="s">
        <v>2739</v>
      </c>
      <c r="AA169" t="s">
        <v>2739</v>
      </c>
      <c r="AB169" t="s">
        <v>2650</v>
      </c>
      <c r="AC169" t="s">
        <v>4475</v>
      </c>
      <c r="AD169" t="s">
        <v>2752</v>
      </c>
      <c r="AE169" t="s">
        <v>2739</v>
      </c>
      <c r="AF169" t="s">
        <v>4479</v>
      </c>
      <c r="AG169" t="s">
        <v>3224</v>
      </c>
      <c r="AH169" t="s">
        <v>2739</v>
      </c>
      <c r="AI169" t="s">
        <v>2650</v>
      </c>
      <c r="AJ169" t="s">
        <v>2650</v>
      </c>
      <c r="AK169" t="s">
        <v>4480</v>
      </c>
      <c r="AL169" t="s">
        <v>2650</v>
      </c>
      <c r="AM169" t="s">
        <v>7056</v>
      </c>
      <c r="AN169">
        <v>2014</v>
      </c>
      <c r="AO169" t="s">
        <v>7057</v>
      </c>
    </row>
    <row r="170" spans="1:41" x14ac:dyDescent="0.3">
      <c r="A170" t="s">
        <v>3214</v>
      </c>
      <c r="B170" s="4">
        <v>43367</v>
      </c>
      <c r="C170" s="4">
        <v>45483</v>
      </c>
      <c r="D170" t="s">
        <v>2650</v>
      </c>
      <c r="E170" t="s">
        <v>4481</v>
      </c>
      <c r="F170" s="4">
        <v>45762</v>
      </c>
      <c r="G170" t="s">
        <v>2991</v>
      </c>
      <c r="H170" t="s">
        <v>6816</v>
      </c>
      <c r="I170" t="s">
        <v>4482</v>
      </c>
      <c r="J170">
        <v>340</v>
      </c>
      <c r="K170" t="s">
        <v>4483</v>
      </c>
      <c r="L170">
        <v>101371</v>
      </c>
      <c r="M170" t="s">
        <v>2994</v>
      </c>
      <c r="N170">
        <v>1</v>
      </c>
      <c r="O170" t="s">
        <v>2731</v>
      </c>
      <c r="P170" s="7">
        <v>32</v>
      </c>
      <c r="Q170" s="7">
        <v>32</v>
      </c>
      <c r="R170" s="7">
        <v>36</v>
      </c>
      <c r="S170" t="s">
        <v>4484</v>
      </c>
      <c r="T170" t="s">
        <v>2733</v>
      </c>
      <c r="U170" t="s">
        <v>980</v>
      </c>
      <c r="V170" t="s">
        <v>6852</v>
      </c>
      <c r="W170" t="s">
        <v>2650</v>
      </c>
      <c r="X170" t="s">
        <v>2989</v>
      </c>
      <c r="Y170" t="s">
        <v>4485</v>
      </c>
      <c r="Z170" t="s">
        <v>4486</v>
      </c>
      <c r="AA170" t="s">
        <v>4487</v>
      </c>
      <c r="AB170" t="s">
        <v>2650</v>
      </c>
      <c r="AC170" t="s">
        <v>4482</v>
      </c>
      <c r="AD170" t="s">
        <v>2752</v>
      </c>
      <c r="AE170" t="s">
        <v>4488</v>
      </c>
      <c r="AF170" t="s">
        <v>4489</v>
      </c>
      <c r="AG170" t="s">
        <v>3224</v>
      </c>
      <c r="AH170" t="s">
        <v>2739</v>
      </c>
      <c r="AI170" t="s">
        <v>2650</v>
      </c>
      <c r="AJ170" t="s">
        <v>2650</v>
      </c>
      <c r="AK170" t="s">
        <v>2739</v>
      </c>
      <c r="AL170" t="s">
        <v>2650</v>
      </c>
      <c r="AM170" t="s">
        <v>7058</v>
      </c>
      <c r="AN170">
        <v>2018</v>
      </c>
      <c r="AO170" t="s">
        <v>868</v>
      </c>
    </row>
    <row r="171" spans="1:41" x14ac:dyDescent="0.3">
      <c r="A171" t="s">
        <v>3214</v>
      </c>
      <c r="B171" s="4">
        <v>45050</v>
      </c>
      <c r="C171" s="4">
        <v>45272</v>
      </c>
      <c r="D171" t="s">
        <v>2650</v>
      </c>
      <c r="E171" t="s">
        <v>4490</v>
      </c>
      <c r="F171" s="4">
        <v>45748</v>
      </c>
      <c r="G171" t="s">
        <v>2991</v>
      </c>
      <c r="H171" t="s">
        <v>6790</v>
      </c>
      <c r="I171" t="s">
        <v>4491</v>
      </c>
      <c r="J171">
        <v>340</v>
      </c>
      <c r="K171" t="s">
        <v>4492</v>
      </c>
      <c r="L171">
        <v>101371</v>
      </c>
      <c r="M171" t="s">
        <v>2994</v>
      </c>
      <c r="N171">
        <v>1</v>
      </c>
      <c r="O171" t="s">
        <v>2731</v>
      </c>
      <c r="P171" s="7">
        <v>65</v>
      </c>
      <c r="Q171" s="7">
        <v>65</v>
      </c>
      <c r="R171" s="7">
        <v>3</v>
      </c>
      <c r="S171" t="s">
        <v>730</v>
      </c>
      <c r="T171" t="s">
        <v>2733</v>
      </c>
      <c r="U171" t="s">
        <v>981</v>
      </c>
      <c r="V171" t="s">
        <v>6918</v>
      </c>
      <c r="W171" t="s">
        <v>4493</v>
      </c>
      <c r="X171" t="s">
        <v>2989</v>
      </c>
      <c r="Y171" t="s">
        <v>4494</v>
      </c>
      <c r="Z171" t="s">
        <v>4495</v>
      </c>
      <c r="AA171" t="s">
        <v>4496</v>
      </c>
      <c r="AB171" t="s">
        <v>2650</v>
      </c>
      <c r="AC171" t="s">
        <v>4491</v>
      </c>
      <c r="AD171" t="s">
        <v>2752</v>
      </c>
      <c r="AE171" t="s">
        <v>4497</v>
      </c>
      <c r="AF171" t="s">
        <v>4498</v>
      </c>
      <c r="AG171" t="s">
        <v>3224</v>
      </c>
      <c r="AH171" t="s">
        <v>2739</v>
      </c>
      <c r="AI171" t="s">
        <v>2650</v>
      </c>
      <c r="AJ171" t="s">
        <v>2650</v>
      </c>
      <c r="AK171" t="s">
        <v>2739</v>
      </c>
      <c r="AL171" t="s">
        <v>2650</v>
      </c>
      <c r="AM171" t="s">
        <v>7059</v>
      </c>
      <c r="AN171">
        <v>2023</v>
      </c>
      <c r="AO171" t="s">
        <v>869</v>
      </c>
    </row>
    <row r="172" spans="1:41" x14ac:dyDescent="0.3">
      <c r="A172" t="s">
        <v>3677</v>
      </c>
      <c r="B172" s="4">
        <v>40897</v>
      </c>
      <c r="C172" s="4">
        <v>45398</v>
      </c>
      <c r="D172" t="s">
        <v>4499</v>
      </c>
      <c r="E172" t="s">
        <v>4500</v>
      </c>
      <c r="F172" s="4">
        <v>45781</v>
      </c>
      <c r="G172" t="s">
        <v>3680</v>
      </c>
      <c r="H172" t="s">
        <v>6775</v>
      </c>
      <c r="I172" t="s">
        <v>4499</v>
      </c>
      <c r="J172">
        <v>297</v>
      </c>
      <c r="K172" t="s">
        <v>2650</v>
      </c>
      <c r="L172">
        <v>101186</v>
      </c>
      <c r="M172" t="s">
        <v>3167</v>
      </c>
      <c r="N172">
        <v>1</v>
      </c>
      <c r="O172" t="s">
        <v>2731</v>
      </c>
      <c r="P172" s="7">
        <v>58</v>
      </c>
      <c r="Q172" s="7">
        <v>58</v>
      </c>
      <c r="R172" s="7">
        <v>66</v>
      </c>
      <c r="S172" t="s">
        <v>4501</v>
      </c>
      <c r="T172" t="s">
        <v>2733</v>
      </c>
      <c r="U172" t="s">
        <v>982</v>
      </c>
      <c r="V172" t="s">
        <v>6968</v>
      </c>
      <c r="W172" t="s">
        <v>4502</v>
      </c>
      <c r="X172" t="s">
        <v>3683</v>
      </c>
      <c r="Y172" t="s">
        <v>4503</v>
      </c>
      <c r="Z172" t="s">
        <v>4504</v>
      </c>
      <c r="AA172" t="s">
        <v>4505</v>
      </c>
      <c r="AB172" t="s">
        <v>4506</v>
      </c>
      <c r="AC172" t="s">
        <v>4507</v>
      </c>
      <c r="AD172" t="s">
        <v>2752</v>
      </c>
      <c r="AE172" t="s">
        <v>2739</v>
      </c>
      <c r="AF172" t="s">
        <v>2739</v>
      </c>
      <c r="AG172" t="s">
        <v>3191</v>
      </c>
      <c r="AH172" t="s">
        <v>4508</v>
      </c>
      <c r="AI172" t="s">
        <v>2650</v>
      </c>
      <c r="AJ172" t="s">
        <v>2650</v>
      </c>
      <c r="AK172" t="s">
        <v>2739</v>
      </c>
      <c r="AL172" t="s">
        <v>2650</v>
      </c>
      <c r="AM172" t="s">
        <v>7060</v>
      </c>
      <c r="AN172">
        <v>2011</v>
      </c>
      <c r="AO172" t="s">
        <v>870</v>
      </c>
    </row>
    <row r="173" spans="1:41" x14ac:dyDescent="0.3">
      <c r="A173" t="s">
        <v>5</v>
      </c>
      <c r="B173" s="4">
        <v>45029</v>
      </c>
      <c r="C173" s="4">
        <v>45583</v>
      </c>
      <c r="D173" t="s">
        <v>4509</v>
      </c>
      <c r="E173" t="s">
        <v>4510</v>
      </c>
      <c r="F173" s="4">
        <v>45790</v>
      </c>
      <c r="G173" t="s">
        <v>3010</v>
      </c>
      <c r="H173" t="s">
        <v>6764</v>
      </c>
      <c r="I173" t="s">
        <v>4509</v>
      </c>
      <c r="J173">
        <v>78</v>
      </c>
      <c r="K173" t="s">
        <v>4511</v>
      </c>
      <c r="L173">
        <v>101016</v>
      </c>
      <c r="M173" t="s">
        <v>2760</v>
      </c>
      <c r="N173">
        <v>1</v>
      </c>
      <c r="O173" t="s">
        <v>2731</v>
      </c>
      <c r="P173" s="7">
        <v>48</v>
      </c>
      <c r="Q173" s="7">
        <v>48</v>
      </c>
      <c r="R173" s="7">
        <v>6</v>
      </c>
      <c r="S173" t="s">
        <v>732</v>
      </c>
      <c r="T173" t="s">
        <v>2733</v>
      </c>
      <c r="U173" t="s">
        <v>983</v>
      </c>
      <c r="V173" t="s">
        <v>7061</v>
      </c>
      <c r="W173" t="s">
        <v>2650</v>
      </c>
      <c r="X173" t="s">
        <v>5</v>
      </c>
      <c r="Y173" t="s">
        <v>4512</v>
      </c>
      <c r="Z173" t="s">
        <v>4513</v>
      </c>
      <c r="AA173" t="s">
        <v>4514</v>
      </c>
      <c r="AB173" t="s">
        <v>4515</v>
      </c>
      <c r="AC173" t="s">
        <v>2650</v>
      </c>
      <c r="AD173" t="s">
        <v>2752</v>
      </c>
      <c r="AE173" t="s">
        <v>2739</v>
      </c>
      <c r="AF173" t="s">
        <v>4516</v>
      </c>
      <c r="AG173" t="s">
        <v>2946</v>
      </c>
      <c r="AH173" t="s">
        <v>4517</v>
      </c>
      <c r="AI173" t="s">
        <v>2650</v>
      </c>
      <c r="AJ173" t="s">
        <v>2650</v>
      </c>
      <c r="AK173" t="s">
        <v>2739</v>
      </c>
      <c r="AL173" t="s">
        <v>2650</v>
      </c>
      <c r="AM173" t="s">
        <v>6969</v>
      </c>
      <c r="AN173">
        <v>2023</v>
      </c>
      <c r="AO173" t="s">
        <v>871</v>
      </c>
    </row>
    <row r="174" spans="1:41" x14ac:dyDescent="0.3">
      <c r="A174" t="s">
        <v>3677</v>
      </c>
      <c r="B174" s="4">
        <v>42598</v>
      </c>
      <c r="C174" s="4">
        <v>43720</v>
      </c>
      <c r="D174" t="s">
        <v>3834</v>
      </c>
      <c r="E174" t="s">
        <v>4518</v>
      </c>
      <c r="F174" s="4">
        <v>45797</v>
      </c>
      <c r="G174" t="s">
        <v>3680</v>
      </c>
      <c r="H174" t="s">
        <v>6775</v>
      </c>
      <c r="I174" t="s">
        <v>4519</v>
      </c>
      <c r="J174">
        <v>297</v>
      </c>
      <c r="K174" t="s">
        <v>2650</v>
      </c>
      <c r="L174">
        <v>101186</v>
      </c>
      <c r="M174" t="s">
        <v>3167</v>
      </c>
      <c r="N174">
        <v>1</v>
      </c>
      <c r="O174" t="s">
        <v>2731</v>
      </c>
      <c r="P174" s="7">
        <v>50</v>
      </c>
      <c r="Q174" s="7">
        <v>50</v>
      </c>
      <c r="R174" s="7">
        <v>46</v>
      </c>
      <c r="S174" t="s">
        <v>4520</v>
      </c>
      <c r="T174" t="s">
        <v>2733</v>
      </c>
      <c r="U174" t="s">
        <v>984</v>
      </c>
      <c r="V174" t="s">
        <v>6952</v>
      </c>
      <c r="W174" t="s">
        <v>2650</v>
      </c>
      <c r="X174" t="s">
        <v>3683</v>
      </c>
      <c r="Y174" t="s">
        <v>4521</v>
      </c>
      <c r="Z174" t="s">
        <v>4522</v>
      </c>
      <c r="AA174" t="s">
        <v>4523</v>
      </c>
      <c r="AB174" t="s">
        <v>4524</v>
      </c>
      <c r="AC174" t="s">
        <v>4519</v>
      </c>
      <c r="AD174" t="s">
        <v>2752</v>
      </c>
      <c r="AE174" t="s">
        <v>2739</v>
      </c>
      <c r="AF174" t="s">
        <v>2739</v>
      </c>
      <c r="AG174" t="s">
        <v>3176</v>
      </c>
      <c r="AH174" t="s">
        <v>2739</v>
      </c>
      <c r="AI174" t="s">
        <v>2650</v>
      </c>
      <c r="AJ174" t="s">
        <v>2650</v>
      </c>
      <c r="AK174" t="s">
        <v>2739</v>
      </c>
      <c r="AL174" t="s">
        <v>2650</v>
      </c>
      <c r="AM174" t="s">
        <v>7062</v>
      </c>
      <c r="AN174">
        <v>2016</v>
      </c>
      <c r="AO174" t="s">
        <v>872</v>
      </c>
    </row>
    <row r="175" spans="1:41" x14ac:dyDescent="0.3">
      <c r="A175" t="s">
        <v>3677</v>
      </c>
      <c r="B175" s="4">
        <v>41521</v>
      </c>
      <c r="C175" s="4">
        <v>41528</v>
      </c>
      <c r="D175" t="s">
        <v>1748</v>
      </c>
      <c r="E175" t="s">
        <v>4525</v>
      </c>
      <c r="F175" s="4">
        <v>45755</v>
      </c>
      <c r="G175" t="s">
        <v>3680</v>
      </c>
      <c r="H175" t="s">
        <v>6775</v>
      </c>
      <c r="I175" t="s">
        <v>1748</v>
      </c>
      <c r="J175">
        <v>297</v>
      </c>
      <c r="K175" t="s">
        <v>4526</v>
      </c>
      <c r="L175">
        <v>101186</v>
      </c>
      <c r="M175" t="s">
        <v>3167</v>
      </c>
      <c r="N175">
        <v>1</v>
      </c>
      <c r="O175" t="s">
        <v>2731</v>
      </c>
      <c r="P175" s="7">
        <v>28</v>
      </c>
      <c r="Q175" s="7">
        <v>28</v>
      </c>
      <c r="R175" s="7">
        <v>75</v>
      </c>
      <c r="S175" t="s">
        <v>4527</v>
      </c>
      <c r="T175" t="s">
        <v>2733</v>
      </c>
      <c r="U175" t="s">
        <v>985</v>
      </c>
      <c r="V175" t="s">
        <v>3938</v>
      </c>
      <c r="W175" t="s">
        <v>2650</v>
      </c>
      <c r="X175" t="s">
        <v>3855</v>
      </c>
      <c r="Y175" t="s">
        <v>4528</v>
      </c>
      <c r="Z175" t="s">
        <v>2739</v>
      </c>
      <c r="AA175" t="s">
        <v>4529</v>
      </c>
      <c r="AB175" t="s">
        <v>4530</v>
      </c>
      <c r="AC175" t="s">
        <v>2650</v>
      </c>
      <c r="AD175" t="s">
        <v>2752</v>
      </c>
      <c r="AE175" t="s">
        <v>2739</v>
      </c>
      <c r="AF175" t="s">
        <v>2739</v>
      </c>
      <c r="AG175" t="s">
        <v>2650</v>
      </c>
      <c r="AH175" t="s">
        <v>2739</v>
      </c>
      <c r="AI175" t="s">
        <v>2650</v>
      </c>
      <c r="AJ175" t="s">
        <v>2650</v>
      </c>
      <c r="AK175" t="s">
        <v>2739</v>
      </c>
      <c r="AL175" t="s">
        <v>2650</v>
      </c>
      <c r="AM175" t="s">
        <v>7063</v>
      </c>
      <c r="AN175">
        <v>2013</v>
      </c>
      <c r="AO175" t="s">
        <v>873</v>
      </c>
    </row>
    <row r="176" spans="1:41" x14ac:dyDescent="0.3">
      <c r="A176" t="s">
        <v>4531</v>
      </c>
      <c r="B176" s="4">
        <v>41000</v>
      </c>
      <c r="C176" s="4">
        <v>43617</v>
      </c>
      <c r="D176" t="s">
        <v>4532</v>
      </c>
      <c r="E176" t="s">
        <v>4533</v>
      </c>
      <c r="F176" s="4">
        <v>45709</v>
      </c>
      <c r="G176" t="s">
        <v>4534</v>
      </c>
      <c r="H176" t="s">
        <v>6766</v>
      </c>
      <c r="I176" t="s">
        <v>4535</v>
      </c>
      <c r="J176">
        <v>297</v>
      </c>
      <c r="K176" t="s">
        <v>4536</v>
      </c>
      <c r="L176">
        <v>101007</v>
      </c>
      <c r="M176" t="s">
        <v>3167</v>
      </c>
      <c r="N176">
        <v>1</v>
      </c>
      <c r="O176" t="s">
        <v>2731</v>
      </c>
      <c r="P176" s="7">
        <v>26</v>
      </c>
      <c r="Q176" s="7">
        <v>26</v>
      </c>
      <c r="R176" s="7">
        <v>6</v>
      </c>
      <c r="S176" t="s">
        <v>4537</v>
      </c>
      <c r="T176" t="s">
        <v>2733</v>
      </c>
      <c r="U176" t="s">
        <v>2568</v>
      </c>
      <c r="V176" t="s">
        <v>3938</v>
      </c>
      <c r="W176" t="s">
        <v>2650</v>
      </c>
      <c r="X176" t="s">
        <v>4538</v>
      </c>
      <c r="Y176" t="s">
        <v>4539</v>
      </c>
      <c r="Z176" t="s">
        <v>4540</v>
      </c>
      <c r="AA176" t="s">
        <v>4541</v>
      </c>
      <c r="AB176" t="s">
        <v>4542</v>
      </c>
      <c r="AC176" t="s">
        <v>4535</v>
      </c>
      <c r="AD176" t="s">
        <v>2752</v>
      </c>
      <c r="AE176" t="s">
        <v>2739</v>
      </c>
      <c r="AF176" t="s">
        <v>4543</v>
      </c>
      <c r="AG176" t="s">
        <v>2650</v>
      </c>
      <c r="AH176" t="s">
        <v>2739</v>
      </c>
      <c r="AI176" t="s">
        <v>2650</v>
      </c>
      <c r="AJ176" t="s">
        <v>2650</v>
      </c>
      <c r="AK176" t="s">
        <v>2739</v>
      </c>
      <c r="AL176" t="s">
        <v>2650</v>
      </c>
      <c r="AM176" t="s">
        <v>7064</v>
      </c>
      <c r="AN176">
        <v>2012</v>
      </c>
      <c r="AO176" t="s">
        <v>2567</v>
      </c>
    </row>
    <row r="177" spans="1:41" x14ac:dyDescent="0.3">
      <c r="A177" t="s">
        <v>4544</v>
      </c>
      <c r="B177" s="4">
        <v>40620</v>
      </c>
      <c r="C177" s="4">
        <v>42905</v>
      </c>
      <c r="D177" t="s">
        <v>4545</v>
      </c>
      <c r="E177" t="s">
        <v>4546</v>
      </c>
      <c r="F177" s="4">
        <v>45538</v>
      </c>
      <c r="G177" t="s">
        <v>4547</v>
      </c>
      <c r="H177" t="s">
        <v>6775</v>
      </c>
      <c r="I177" t="s">
        <v>4545</v>
      </c>
      <c r="J177">
        <v>1212</v>
      </c>
      <c r="K177" t="s">
        <v>4548</v>
      </c>
      <c r="L177">
        <v>101637</v>
      </c>
      <c r="M177" t="s">
        <v>4549</v>
      </c>
      <c r="N177">
        <v>1</v>
      </c>
      <c r="O177" t="s">
        <v>2731</v>
      </c>
      <c r="P177" s="7">
        <v>35</v>
      </c>
      <c r="Q177" s="7">
        <v>35</v>
      </c>
      <c r="R177" s="7">
        <v>9</v>
      </c>
      <c r="S177" t="s">
        <v>4550</v>
      </c>
      <c r="T177" t="s">
        <v>2733</v>
      </c>
      <c r="U177" t="s">
        <v>4551</v>
      </c>
      <c r="V177" t="s">
        <v>7065</v>
      </c>
      <c r="W177" t="s">
        <v>2650</v>
      </c>
      <c r="X177" t="s">
        <v>4544</v>
      </c>
      <c r="Y177" t="s">
        <v>4552</v>
      </c>
      <c r="Z177" t="s">
        <v>2739</v>
      </c>
      <c r="AA177" t="s">
        <v>4553</v>
      </c>
      <c r="AB177" t="s">
        <v>4554</v>
      </c>
      <c r="AC177" t="s">
        <v>2650</v>
      </c>
      <c r="AD177" t="s">
        <v>2752</v>
      </c>
      <c r="AE177" t="s">
        <v>2739</v>
      </c>
      <c r="AF177" t="s">
        <v>2739</v>
      </c>
      <c r="AG177" t="s">
        <v>2650</v>
      </c>
      <c r="AH177" t="s">
        <v>2739</v>
      </c>
      <c r="AI177" t="s">
        <v>2650</v>
      </c>
      <c r="AJ177" t="s">
        <v>2650</v>
      </c>
      <c r="AK177" t="s">
        <v>2739</v>
      </c>
      <c r="AL177" t="s">
        <v>2650</v>
      </c>
      <c r="AM177" t="s">
        <v>7066</v>
      </c>
      <c r="AN177">
        <v>2011</v>
      </c>
      <c r="AO177" t="s">
        <v>7067</v>
      </c>
    </row>
    <row r="178" spans="1:41" x14ac:dyDescent="0.3">
      <c r="A178" t="s">
        <v>3193</v>
      </c>
      <c r="B178" s="4">
        <v>40593</v>
      </c>
      <c r="C178" s="4">
        <v>43438</v>
      </c>
      <c r="D178" t="s">
        <v>3323</v>
      </c>
      <c r="E178" t="s">
        <v>4555</v>
      </c>
      <c r="F178" s="4">
        <v>45756</v>
      </c>
      <c r="G178" t="s">
        <v>3196</v>
      </c>
      <c r="H178" t="s">
        <v>6078</v>
      </c>
      <c r="I178" t="s">
        <v>3323</v>
      </c>
      <c r="J178">
        <v>78</v>
      </c>
      <c r="K178" t="s">
        <v>4556</v>
      </c>
      <c r="L178">
        <v>101016</v>
      </c>
      <c r="M178" t="s">
        <v>2760</v>
      </c>
      <c r="N178">
        <v>1</v>
      </c>
      <c r="O178" t="s">
        <v>2731</v>
      </c>
      <c r="P178" s="7">
        <v>14</v>
      </c>
      <c r="Q178" s="7">
        <v>14</v>
      </c>
      <c r="R178" s="7">
        <v>10</v>
      </c>
      <c r="S178" t="s">
        <v>4557</v>
      </c>
      <c r="T178" t="s">
        <v>2733</v>
      </c>
      <c r="U178" t="s">
        <v>2576</v>
      </c>
      <c r="V178" t="s">
        <v>6795</v>
      </c>
      <c r="W178" t="s">
        <v>2650</v>
      </c>
      <c r="X178" t="s">
        <v>3193</v>
      </c>
      <c r="Y178" t="s">
        <v>4558</v>
      </c>
      <c r="Z178" t="s">
        <v>4559</v>
      </c>
      <c r="AA178" t="s">
        <v>4560</v>
      </c>
      <c r="AB178" t="s">
        <v>4561</v>
      </c>
      <c r="AC178" t="s">
        <v>2650</v>
      </c>
      <c r="AD178" t="s">
        <v>2752</v>
      </c>
      <c r="AE178" t="s">
        <v>4562</v>
      </c>
      <c r="AF178" t="s">
        <v>3332</v>
      </c>
      <c r="AG178" t="s">
        <v>2650</v>
      </c>
      <c r="AH178" t="s">
        <v>2739</v>
      </c>
      <c r="AI178" t="s">
        <v>2650</v>
      </c>
      <c r="AJ178" t="s">
        <v>2650</v>
      </c>
      <c r="AK178" t="s">
        <v>2739</v>
      </c>
      <c r="AL178" t="s">
        <v>2650</v>
      </c>
      <c r="AM178" t="s">
        <v>7068</v>
      </c>
      <c r="AN178">
        <v>2011</v>
      </c>
      <c r="AO178" t="s">
        <v>7069</v>
      </c>
    </row>
    <row r="179" spans="1:41" x14ac:dyDescent="0.3">
      <c r="A179" t="s">
        <v>3163</v>
      </c>
      <c r="B179" s="4">
        <v>44547</v>
      </c>
      <c r="C179" s="4">
        <v>44898</v>
      </c>
      <c r="D179" t="s">
        <v>2650</v>
      </c>
      <c r="E179" t="s">
        <v>4563</v>
      </c>
      <c r="F179" s="4">
        <v>45772</v>
      </c>
      <c r="G179" t="s">
        <v>3165</v>
      </c>
      <c r="H179" t="s">
        <v>6775</v>
      </c>
      <c r="I179" t="s">
        <v>4564</v>
      </c>
      <c r="J179">
        <v>297</v>
      </c>
      <c r="K179" t="s">
        <v>2650</v>
      </c>
      <c r="L179">
        <v>101038</v>
      </c>
      <c r="M179" t="s">
        <v>3167</v>
      </c>
      <c r="N179">
        <v>1</v>
      </c>
      <c r="O179" t="s">
        <v>2731</v>
      </c>
      <c r="P179" s="7">
        <v>36</v>
      </c>
      <c r="Q179" s="7">
        <v>36</v>
      </c>
      <c r="R179" s="7">
        <v>12</v>
      </c>
      <c r="S179" t="s">
        <v>4565</v>
      </c>
      <c r="T179" t="s">
        <v>2733</v>
      </c>
      <c r="U179" t="s">
        <v>2588</v>
      </c>
      <c r="V179" t="s">
        <v>6767</v>
      </c>
      <c r="W179" t="s">
        <v>4566</v>
      </c>
      <c r="X179" t="s">
        <v>3170</v>
      </c>
      <c r="Y179" t="s">
        <v>4567</v>
      </c>
      <c r="Z179" t="s">
        <v>4568</v>
      </c>
      <c r="AA179" t="s">
        <v>4569</v>
      </c>
      <c r="AB179" t="s">
        <v>4570</v>
      </c>
      <c r="AC179" t="s">
        <v>4564</v>
      </c>
      <c r="AD179" t="s">
        <v>2752</v>
      </c>
      <c r="AE179" t="s">
        <v>4571</v>
      </c>
      <c r="AF179" t="s">
        <v>4572</v>
      </c>
      <c r="AG179" t="s">
        <v>3176</v>
      </c>
      <c r="AH179" t="s">
        <v>4573</v>
      </c>
      <c r="AI179" t="s">
        <v>2650</v>
      </c>
      <c r="AJ179" t="s">
        <v>2650</v>
      </c>
      <c r="AK179" t="s">
        <v>2739</v>
      </c>
      <c r="AL179" t="s">
        <v>2650</v>
      </c>
      <c r="AM179" t="s">
        <v>7070</v>
      </c>
      <c r="AN179">
        <v>2021</v>
      </c>
      <c r="AO179" t="s">
        <v>2587</v>
      </c>
    </row>
    <row r="180" spans="1:41" x14ac:dyDescent="0.3">
      <c r="A180" t="s">
        <v>4574</v>
      </c>
      <c r="B180" s="4">
        <v>41310</v>
      </c>
      <c r="C180" s="4">
        <v>45020</v>
      </c>
      <c r="D180" t="s">
        <v>4575</v>
      </c>
      <c r="E180" t="s">
        <v>4576</v>
      </c>
      <c r="F180" s="4">
        <v>45251</v>
      </c>
      <c r="G180" t="s">
        <v>4577</v>
      </c>
      <c r="H180" t="s">
        <v>6775</v>
      </c>
      <c r="I180" t="s">
        <v>4578</v>
      </c>
      <c r="J180">
        <v>374</v>
      </c>
      <c r="K180" t="s">
        <v>4579</v>
      </c>
      <c r="L180">
        <v>101515</v>
      </c>
      <c r="M180" t="s">
        <v>4580</v>
      </c>
      <c r="N180">
        <v>1</v>
      </c>
      <c r="O180" t="s">
        <v>2731</v>
      </c>
      <c r="P180" s="7">
        <v>0</v>
      </c>
      <c r="Q180" s="7">
        <v>0</v>
      </c>
      <c r="R180" s="7">
        <v>3</v>
      </c>
      <c r="S180" t="s">
        <v>4581</v>
      </c>
      <c r="T180" t="s">
        <v>2733</v>
      </c>
      <c r="U180" t="s">
        <v>2555</v>
      </c>
      <c r="V180" t="s">
        <v>6874</v>
      </c>
      <c r="W180" t="s">
        <v>4582</v>
      </c>
      <c r="X180" t="s">
        <v>2650</v>
      </c>
      <c r="Y180" t="s">
        <v>4583</v>
      </c>
      <c r="Z180" t="s">
        <v>4584</v>
      </c>
      <c r="AA180" t="s">
        <v>2739</v>
      </c>
      <c r="AB180" t="s">
        <v>4576</v>
      </c>
      <c r="AC180" t="s">
        <v>4578</v>
      </c>
      <c r="AD180" t="s">
        <v>2752</v>
      </c>
      <c r="AE180" t="s">
        <v>4585</v>
      </c>
      <c r="AF180" t="s">
        <v>2739</v>
      </c>
      <c r="AG180" t="s">
        <v>2650</v>
      </c>
      <c r="AH180" t="s">
        <v>2739</v>
      </c>
      <c r="AI180" t="s">
        <v>2650</v>
      </c>
      <c r="AJ180" t="s">
        <v>2650</v>
      </c>
      <c r="AK180" t="s">
        <v>2739</v>
      </c>
      <c r="AL180" t="s">
        <v>2650</v>
      </c>
      <c r="AM180" t="s">
        <v>7071</v>
      </c>
      <c r="AN180">
        <v>2013</v>
      </c>
      <c r="AO180" t="s">
        <v>7072</v>
      </c>
    </row>
    <row r="181" spans="1:41" x14ac:dyDescent="0.3">
      <c r="A181" t="s">
        <v>4586</v>
      </c>
      <c r="B181" s="4">
        <v>42353</v>
      </c>
      <c r="C181" s="4">
        <v>44710</v>
      </c>
      <c r="D181" t="s">
        <v>2897</v>
      </c>
      <c r="E181" t="s">
        <v>2604</v>
      </c>
      <c r="F181" s="4">
        <v>45746</v>
      </c>
      <c r="G181" t="s">
        <v>4587</v>
      </c>
      <c r="H181" t="s">
        <v>6775</v>
      </c>
      <c r="I181" t="s">
        <v>4588</v>
      </c>
      <c r="J181">
        <v>301</v>
      </c>
      <c r="K181" t="s">
        <v>4589</v>
      </c>
      <c r="L181">
        <v>101080</v>
      </c>
      <c r="M181" t="s">
        <v>3651</v>
      </c>
      <c r="N181">
        <v>1</v>
      </c>
      <c r="O181" t="s">
        <v>2731</v>
      </c>
      <c r="P181" s="7">
        <v>18</v>
      </c>
      <c r="Q181" s="7">
        <v>18</v>
      </c>
      <c r="R181" s="7">
        <v>6</v>
      </c>
      <c r="S181" t="s">
        <v>4590</v>
      </c>
      <c r="T181" t="s">
        <v>2733</v>
      </c>
      <c r="U181" t="s">
        <v>4591</v>
      </c>
      <c r="V181" t="s">
        <v>6804</v>
      </c>
      <c r="W181" t="s">
        <v>2650</v>
      </c>
      <c r="X181" t="s">
        <v>4586</v>
      </c>
      <c r="Y181" t="s">
        <v>4592</v>
      </c>
      <c r="Z181" t="s">
        <v>4593</v>
      </c>
      <c r="AA181" t="s">
        <v>4594</v>
      </c>
      <c r="AB181" t="s">
        <v>2604</v>
      </c>
      <c r="AC181" t="s">
        <v>4588</v>
      </c>
      <c r="AD181" t="s">
        <v>2752</v>
      </c>
      <c r="AE181" t="s">
        <v>4595</v>
      </c>
      <c r="AF181" t="s">
        <v>2739</v>
      </c>
      <c r="AG181" t="s">
        <v>4596</v>
      </c>
      <c r="AH181" t="s">
        <v>4597</v>
      </c>
      <c r="AI181" t="s">
        <v>2650</v>
      </c>
      <c r="AJ181" t="s">
        <v>2650</v>
      </c>
      <c r="AK181" t="s">
        <v>2739</v>
      </c>
      <c r="AL181" t="s">
        <v>2650</v>
      </c>
      <c r="AM181" t="s">
        <v>7073</v>
      </c>
      <c r="AN181">
        <v>2015</v>
      </c>
      <c r="AO181" t="s">
        <v>7074</v>
      </c>
    </row>
    <row r="182" spans="1:41" x14ac:dyDescent="0.3">
      <c r="A182" t="s">
        <v>4598</v>
      </c>
      <c r="B182" s="4">
        <v>44419</v>
      </c>
      <c r="C182" s="4">
        <v>44970</v>
      </c>
      <c r="D182" t="s">
        <v>4599</v>
      </c>
      <c r="E182" t="s">
        <v>4600</v>
      </c>
      <c r="F182" s="4">
        <v>45709</v>
      </c>
      <c r="G182" t="s">
        <v>4601</v>
      </c>
      <c r="H182" t="s">
        <v>6790</v>
      </c>
      <c r="I182" t="s">
        <v>4599</v>
      </c>
      <c r="J182">
        <v>286</v>
      </c>
      <c r="K182" t="s">
        <v>4602</v>
      </c>
      <c r="L182">
        <v>101093</v>
      </c>
      <c r="M182" t="s">
        <v>3044</v>
      </c>
      <c r="N182">
        <v>1</v>
      </c>
      <c r="O182" t="s">
        <v>2731</v>
      </c>
      <c r="P182" s="7">
        <v>26</v>
      </c>
      <c r="Q182" s="7">
        <v>26</v>
      </c>
      <c r="R182" s="7">
        <v>4</v>
      </c>
      <c r="S182" t="s">
        <v>4603</v>
      </c>
      <c r="T182" t="s">
        <v>2733</v>
      </c>
      <c r="U182" t="s">
        <v>2637</v>
      </c>
      <c r="V182" t="s">
        <v>7075</v>
      </c>
      <c r="W182" t="s">
        <v>4604</v>
      </c>
      <c r="X182" t="s">
        <v>2650</v>
      </c>
      <c r="Y182" t="s">
        <v>4605</v>
      </c>
      <c r="Z182" t="s">
        <v>4606</v>
      </c>
      <c r="AA182" t="s">
        <v>4607</v>
      </c>
      <c r="AB182" t="s">
        <v>2650</v>
      </c>
      <c r="AC182" t="s">
        <v>4608</v>
      </c>
      <c r="AD182" t="s">
        <v>2752</v>
      </c>
      <c r="AE182" t="s">
        <v>4609</v>
      </c>
      <c r="AF182" t="s">
        <v>4610</v>
      </c>
      <c r="AG182" t="s">
        <v>2650</v>
      </c>
      <c r="AH182" t="s">
        <v>2739</v>
      </c>
      <c r="AI182" t="s">
        <v>2650</v>
      </c>
      <c r="AJ182" t="s">
        <v>2650</v>
      </c>
      <c r="AK182" t="s">
        <v>2739</v>
      </c>
      <c r="AL182" t="s">
        <v>2650</v>
      </c>
      <c r="AM182" t="s">
        <v>7076</v>
      </c>
      <c r="AN182">
        <v>2021</v>
      </c>
      <c r="AO182" t="s">
        <v>2636</v>
      </c>
    </row>
    <row r="183" spans="1:41" x14ac:dyDescent="0.3">
      <c r="A183" t="s">
        <v>3677</v>
      </c>
      <c r="B183" s="4">
        <v>45217</v>
      </c>
      <c r="C183" s="4">
        <v>45251</v>
      </c>
      <c r="D183" t="s">
        <v>2650</v>
      </c>
      <c r="E183" t="s">
        <v>4611</v>
      </c>
      <c r="F183" s="4">
        <v>45801</v>
      </c>
      <c r="G183" t="s">
        <v>3680</v>
      </c>
      <c r="H183" t="s">
        <v>6775</v>
      </c>
      <c r="I183" t="s">
        <v>4612</v>
      </c>
      <c r="J183">
        <v>297</v>
      </c>
      <c r="K183" t="s">
        <v>2650</v>
      </c>
      <c r="L183">
        <v>101186</v>
      </c>
      <c r="M183" t="s">
        <v>3167</v>
      </c>
      <c r="N183">
        <v>1</v>
      </c>
      <c r="O183" t="s">
        <v>2731</v>
      </c>
      <c r="P183" s="7">
        <v>142</v>
      </c>
      <c r="Q183" s="7">
        <v>142</v>
      </c>
      <c r="R183" s="7">
        <v>14</v>
      </c>
      <c r="S183" t="s">
        <v>4613</v>
      </c>
      <c r="T183" t="s">
        <v>2733</v>
      </c>
      <c r="U183" t="s">
        <v>891</v>
      </c>
      <c r="V183" t="s">
        <v>7031</v>
      </c>
      <c r="W183" t="s">
        <v>4614</v>
      </c>
      <c r="X183" t="s">
        <v>3683</v>
      </c>
      <c r="Y183" t="s">
        <v>4615</v>
      </c>
      <c r="Z183" t="s">
        <v>4616</v>
      </c>
      <c r="AA183" t="s">
        <v>4617</v>
      </c>
      <c r="AB183" t="s">
        <v>4618</v>
      </c>
      <c r="AC183" t="s">
        <v>4612</v>
      </c>
      <c r="AD183" t="s">
        <v>2752</v>
      </c>
      <c r="AE183" t="s">
        <v>4619</v>
      </c>
      <c r="AF183" t="s">
        <v>4620</v>
      </c>
      <c r="AG183" t="s">
        <v>3176</v>
      </c>
      <c r="AH183" t="s">
        <v>4621</v>
      </c>
      <c r="AI183" t="s">
        <v>2650</v>
      </c>
      <c r="AJ183" t="s">
        <v>2650</v>
      </c>
      <c r="AK183" t="s">
        <v>2739</v>
      </c>
      <c r="AL183" t="s">
        <v>2650</v>
      </c>
      <c r="AM183" t="s">
        <v>7077</v>
      </c>
      <c r="AN183">
        <v>2023</v>
      </c>
      <c r="AO183" t="s">
        <v>7078</v>
      </c>
    </row>
    <row r="184" spans="1:41" x14ac:dyDescent="0.3">
      <c r="A184" t="s">
        <v>3677</v>
      </c>
      <c r="B184" s="4">
        <v>39108</v>
      </c>
      <c r="C184" s="4">
        <v>45332</v>
      </c>
      <c r="D184" t="s">
        <v>4056</v>
      </c>
      <c r="E184" t="s">
        <v>1089</v>
      </c>
      <c r="F184" s="4">
        <v>45791</v>
      </c>
      <c r="G184" t="s">
        <v>4338</v>
      </c>
      <c r="H184" t="s">
        <v>6078</v>
      </c>
      <c r="I184" t="s">
        <v>4056</v>
      </c>
      <c r="J184">
        <v>250</v>
      </c>
      <c r="K184" t="s">
        <v>4622</v>
      </c>
      <c r="L184">
        <v>101051</v>
      </c>
      <c r="M184" t="s">
        <v>4340</v>
      </c>
      <c r="N184">
        <v>1</v>
      </c>
      <c r="O184" t="s">
        <v>2731</v>
      </c>
      <c r="P184" s="7">
        <v>176</v>
      </c>
      <c r="Q184" s="7">
        <v>176</v>
      </c>
      <c r="R184" s="7">
        <v>172</v>
      </c>
      <c r="S184" t="s">
        <v>4623</v>
      </c>
      <c r="T184" t="s">
        <v>2733</v>
      </c>
      <c r="U184" t="s">
        <v>4624</v>
      </c>
      <c r="V184" t="s">
        <v>7007</v>
      </c>
      <c r="W184" t="s">
        <v>2650</v>
      </c>
      <c r="X184" t="s">
        <v>4342</v>
      </c>
      <c r="Y184" t="s">
        <v>4625</v>
      </c>
      <c r="Z184" t="s">
        <v>4626</v>
      </c>
      <c r="AA184" t="s">
        <v>4627</v>
      </c>
      <c r="AB184" t="s">
        <v>4628</v>
      </c>
      <c r="AC184" t="s">
        <v>4629</v>
      </c>
      <c r="AD184" t="s">
        <v>2650</v>
      </c>
      <c r="AE184" t="s">
        <v>2739</v>
      </c>
      <c r="AF184" t="s">
        <v>2739</v>
      </c>
      <c r="AG184" t="s">
        <v>2650</v>
      </c>
      <c r="AH184" t="s">
        <v>2739</v>
      </c>
      <c r="AI184" t="s">
        <v>2650</v>
      </c>
      <c r="AJ184" t="s">
        <v>2650</v>
      </c>
      <c r="AK184" t="s">
        <v>2739</v>
      </c>
      <c r="AL184" t="s">
        <v>2650</v>
      </c>
      <c r="AM184" t="s">
        <v>7079</v>
      </c>
      <c r="AN184">
        <v>2007</v>
      </c>
      <c r="AO184" t="s">
        <v>7080</v>
      </c>
    </row>
    <row r="185" spans="1:41" x14ac:dyDescent="0.3">
      <c r="A185" t="s">
        <v>4630</v>
      </c>
      <c r="B185" s="4">
        <v>41852</v>
      </c>
      <c r="C185" s="4">
        <v>44961</v>
      </c>
      <c r="D185" t="s">
        <v>4631</v>
      </c>
      <c r="E185" t="s">
        <v>4632</v>
      </c>
      <c r="F185" s="4">
        <v>45183</v>
      </c>
      <c r="G185" t="s">
        <v>4633</v>
      </c>
      <c r="H185" t="s">
        <v>6766</v>
      </c>
      <c r="I185" t="s">
        <v>4631</v>
      </c>
      <c r="J185">
        <v>78</v>
      </c>
      <c r="K185" t="s">
        <v>4634</v>
      </c>
      <c r="L185">
        <v>101016</v>
      </c>
      <c r="M185" t="s">
        <v>2760</v>
      </c>
      <c r="N185">
        <v>1</v>
      </c>
      <c r="O185" t="s">
        <v>2731</v>
      </c>
      <c r="P185" s="7">
        <v>16</v>
      </c>
      <c r="Q185" s="7">
        <v>16</v>
      </c>
      <c r="R185" s="7">
        <v>6</v>
      </c>
      <c r="S185" t="s">
        <v>4635</v>
      </c>
      <c r="T185" t="s">
        <v>2733</v>
      </c>
      <c r="U185" t="s">
        <v>4636</v>
      </c>
      <c r="V185" t="s">
        <v>7081</v>
      </c>
      <c r="W185" t="s">
        <v>2650</v>
      </c>
      <c r="X185" t="s">
        <v>4630</v>
      </c>
      <c r="Y185" t="s">
        <v>4637</v>
      </c>
      <c r="Z185" t="s">
        <v>4638</v>
      </c>
      <c r="AA185" t="s">
        <v>4639</v>
      </c>
      <c r="AB185" t="s">
        <v>4640</v>
      </c>
      <c r="AC185" t="s">
        <v>2650</v>
      </c>
      <c r="AD185" t="s">
        <v>2752</v>
      </c>
      <c r="AE185" t="s">
        <v>2739</v>
      </c>
      <c r="AF185" t="s">
        <v>4641</v>
      </c>
      <c r="AG185" t="s">
        <v>2767</v>
      </c>
      <c r="AH185" t="s">
        <v>4642</v>
      </c>
      <c r="AI185" t="s">
        <v>2650</v>
      </c>
      <c r="AJ185" t="s">
        <v>2650</v>
      </c>
      <c r="AK185" t="s">
        <v>2739</v>
      </c>
      <c r="AL185" t="s">
        <v>2650</v>
      </c>
      <c r="AM185" t="s">
        <v>7082</v>
      </c>
      <c r="AN185">
        <v>2014</v>
      </c>
      <c r="AO185" t="s">
        <v>1077</v>
      </c>
    </row>
    <row r="186" spans="1:41" x14ac:dyDescent="0.3">
      <c r="A186" t="s">
        <v>4643</v>
      </c>
      <c r="B186" s="4">
        <v>39402</v>
      </c>
      <c r="C186" s="4">
        <v>45604</v>
      </c>
      <c r="D186" t="s">
        <v>3099</v>
      </c>
      <c r="E186" t="s">
        <v>4644</v>
      </c>
      <c r="F186" s="4">
        <v>45798</v>
      </c>
      <c r="G186" t="s">
        <v>4645</v>
      </c>
      <c r="H186" t="s">
        <v>6763</v>
      </c>
      <c r="I186" t="s">
        <v>3099</v>
      </c>
      <c r="J186">
        <v>1747</v>
      </c>
      <c r="K186" t="s">
        <v>4646</v>
      </c>
      <c r="L186">
        <v>103168</v>
      </c>
      <c r="M186" t="s">
        <v>4647</v>
      </c>
      <c r="N186">
        <v>1</v>
      </c>
      <c r="O186" t="s">
        <v>2731</v>
      </c>
      <c r="P186" s="7">
        <v>28</v>
      </c>
      <c r="Q186" s="7">
        <v>28</v>
      </c>
      <c r="R186" s="7">
        <v>227</v>
      </c>
      <c r="S186" t="s">
        <v>4648</v>
      </c>
      <c r="T186" t="s">
        <v>2733</v>
      </c>
      <c r="U186" t="s">
        <v>1092</v>
      </c>
      <c r="V186" t="s">
        <v>7083</v>
      </c>
      <c r="W186" t="s">
        <v>2650</v>
      </c>
      <c r="X186" t="s">
        <v>4643</v>
      </c>
      <c r="Y186" t="s">
        <v>4649</v>
      </c>
      <c r="Z186" t="s">
        <v>4650</v>
      </c>
      <c r="AA186" t="s">
        <v>4651</v>
      </c>
      <c r="AB186" t="s">
        <v>4652</v>
      </c>
      <c r="AC186" t="s">
        <v>2650</v>
      </c>
      <c r="AD186" t="s">
        <v>2752</v>
      </c>
      <c r="AE186" t="s">
        <v>4653</v>
      </c>
      <c r="AF186" t="s">
        <v>4654</v>
      </c>
      <c r="AG186" t="s">
        <v>2650</v>
      </c>
      <c r="AH186" t="s">
        <v>2739</v>
      </c>
      <c r="AI186" t="s">
        <v>2650</v>
      </c>
      <c r="AJ186" t="s">
        <v>2650</v>
      </c>
      <c r="AK186" t="s">
        <v>2739</v>
      </c>
      <c r="AL186" t="s">
        <v>2650</v>
      </c>
      <c r="AM186" t="s">
        <v>7084</v>
      </c>
      <c r="AN186">
        <v>2007</v>
      </c>
      <c r="AO186" t="s">
        <v>7085</v>
      </c>
    </row>
    <row r="187" spans="1:41" x14ac:dyDescent="0.3">
      <c r="A187" t="s">
        <v>3700</v>
      </c>
      <c r="B187" s="4">
        <v>43836</v>
      </c>
      <c r="C187" s="4">
        <v>44615</v>
      </c>
      <c r="D187" t="s">
        <v>4655</v>
      </c>
      <c r="E187" t="s">
        <v>4656</v>
      </c>
      <c r="F187" s="4">
        <v>45543</v>
      </c>
      <c r="G187" t="s">
        <v>3703</v>
      </c>
      <c r="H187" t="s">
        <v>6797</v>
      </c>
      <c r="I187" t="s">
        <v>4655</v>
      </c>
      <c r="J187">
        <v>235</v>
      </c>
      <c r="K187" t="s">
        <v>4657</v>
      </c>
      <c r="L187">
        <v>101128</v>
      </c>
      <c r="M187" t="s">
        <v>3518</v>
      </c>
      <c r="N187">
        <v>1</v>
      </c>
      <c r="O187" t="s">
        <v>2731</v>
      </c>
      <c r="P187" s="7">
        <v>0</v>
      </c>
      <c r="Q187" s="7">
        <v>0</v>
      </c>
      <c r="R187" s="7">
        <v>121</v>
      </c>
      <c r="S187" t="s">
        <v>4658</v>
      </c>
      <c r="T187" t="s">
        <v>2733</v>
      </c>
      <c r="U187" t="s">
        <v>1093</v>
      </c>
      <c r="V187" t="s">
        <v>6823</v>
      </c>
      <c r="W187" t="s">
        <v>4659</v>
      </c>
      <c r="X187" t="s">
        <v>3708</v>
      </c>
      <c r="Y187" t="s">
        <v>4660</v>
      </c>
      <c r="Z187" t="s">
        <v>4661</v>
      </c>
      <c r="AA187" t="s">
        <v>2739</v>
      </c>
      <c r="AB187" t="s">
        <v>4656</v>
      </c>
      <c r="AC187" t="s">
        <v>2650</v>
      </c>
      <c r="AD187" t="s">
        <v>2752</v>
      </c>
      <c r="AE187" t="s">
        <v>2739</v>
      </c>
      <c r="AF187" t="s">
        <v>4662</v>
      </c>
      <c r="AG187" t="s">
        <v>3714</v>
      </c>
      <c r="AH187" t="s">
        <v>4663</v>
      </c>
      <c r="AI187" t="s">
        <v>2650</v>
      </c>
      <c r="AJ187" t="s">
        <v>2650</v>
      </c>
      <c r="AK187" t="s">
        <v>2739</v>
      </c>
      <c r="AL187" t="s">
        <v>2650</v>
      </c>
      <c r="AM187" t="s">
        <v>7086</v>
      </c>
      <c r="AN187">
        <v>1995</v>
      </c>
      <c r="AO187" t="s">
        <v>1079</v>
      </c>
    </row>
    <row r="188" spans="1:41" x14ac:dyDescent="0.3">
      <c r="A188" t="s">
        <v>3690</v>
      </c>
      <c r="B188" s="4">
        <v>44691</v>
      </c>
      <c r="C188" s="4">
        <v>44994</v>
      </c>
      <c r="D188" t="s">
        <v>4664</v>
      </c>
      <c r="E188" t="s">
        <v>4665</v>
      </c>
      <c r="F188" s="4">
        <v>45799</v>
      </c>
      <c r="G188" t="s">
        <v>3693</v>
      </c>
      <c r="H188" t="s">
        <v>6790</v>
      </c>
      <c r="I188" t="s">
        <v>4664</v>
      </c>
      <c r="J188">
        <v>311</v>
      </c>
      <c r="K188" t="s">
        <v>2650</v>
      </c>
      <c r="L188">
        <v>102903</v>
      </c>
      <c r="M188" t="s">
        <v>2775</v>
      </c>
      <c r="N188">
        <v>1</v>
      </c>
      <c r="O188" t="s">
        <v>2731</v>
      </c>
      <c r="P188" s="7">
        <v>180</v>
      </c>
      <c r="Q188" s="7">
        <v>180</v>
      </c>
      <c r="R188" s="7">
        <v>3</v>
      </c>
      <c r="S188" t="s">
        <v>4666</v>
      </c>
      <c r="T188" t="s">
        <v>2733</v>
      </c>
      <c r="U188" t="s">
        <v>1095</v>
      </c>
      <c r="V188" t="s">
        <v>6849</v>
      </c>
      <c r="W188" t="s">
        <v>2650</v>
      </c>
      <c r="X188" t="s">
        <v>3696</v>
      </c>
      <c r="Y188" t="s">
        <v>4667</v>
      </c>
      <c r="Z188" t="s">
        <v>4668</v>
      </c>
      <c r="AA188" t="s">
        <v>4669</v>
      </c>
      <c r="AB188" t="s">
        <v>2650</v>
      </c>
      <c r="AC188" t="s">
        <v>2650</v>
      </c>
      <c r="AD188" t="s">
        <v>2650</v>
      </c>
      <c r="AE188" t="s">
        <v>2739</v>
      </c>
      <c r="AF188" t="s">
        <v>2739</v>
      </c>
      <c r="AG188" t="s">
        <v>2650</v>
      </c>
      <c r="AH188" t="s">
        <v>2739</v>
      </c>
      <c r="AI188" t="s">
        <v>2650</v>
      </c>
      <c r="AJ188" t="s">
        <v>2650</v>
      </c>
      <c r="AK188" t="s">
        <v>2739</v>
      </c>
      <c r="AL188" t="s">
        <v>2650</v>
      </c>
      <c r="AM188" t="s">
        <v>7001</v>
      </c>
      <c r="AN188">
        <v>2022</v>
      </c>
      <c r="AO188" t="s">
        <v>7087</v>
      </c>
    </row>
    <row r="189" spans="1:41" x14ac:dyDescent="0.3">
      <c r="A189" t="s">
        <v>4670</v>
      </c>
      <c r="B189" s="4">
        <v>42795</v>
      </c>
      <c r="C189" s="4">
        <v>45465</v>
      </c>
      <c r="D189" t="s">
        <v>4671</v>
      </c>
      <c r="E189" t="s">
        <v>4672</v>
      </c>
      <c r="F189" s="4">
        <v>45787</v>
      </c>
      <c r="G189" t="s">
        <v>4673</v>
      </c>
      <c r="H189" t="s">
        <v>6793</v>
      </c>
      <c r="I189" t="s">
        <v>4671</v>
      </c>
      <c r="J189">
        <v>286</v>
      </c>
      <c r="K189" t="s">
        <v>2650</v>
      </c>
      <c r="L189">
        <v>101093</v>
      </c>
      <c r="M189" t="s">
        <v>3044</v>
      </c>
      <c r="N189">
        <v>1</v>
      </c>
      <c r="O189" t="s">
        <v>2731</v>
      </c>
      <c r="P189" s="7">
        <v>164</v>
      </c>
      <c r="Q189" s="7">
        <v>164</v>
      </c>
      <c r="R189" s="7">
        <v>58</v>
      </c>
      <c r="S189" t="s">
        <v>4674</v>
      </c>
      <c r="T189" t="s">
        <v>2733</v>
      </c>
      <c r="U189" t="s">
        <v>4675</v>
      </c>
      <c r="V189" t="s">
        <v>7088</v>
      </c>
      <c r="W189" t="s">
        <v>2650</v>
      </c>
      <c r="X189" t="s">
        <v>2650</v>
      </c>
      <c r="Y189" t="s">
        <v>4676</v>
      </c>
      <c r="Z189" t="s">
        <v>4677</v>
      </c>
      <c r="AA189" t="s">
        <v>4678</v>
      </c>
      <c r="AB189" t="s">
        <v>2650</v>
      </c>
      <c r="AC189" t="s">
        <v>4671</v>
      </c>
      <c r="AD189" t="s">
        <v>2752</v>
      </c>
      <c r="AE189" t="s">
        <v>2739</v>
      </c>
      <c r="AF189" t="s">
        <v>2739</v>
      </c>
      <c r="AG189" t="s">
        <v>2650</v>
      </c>
      <c r="AH189" t="s">
        <v>2739</v>
      </c>
      <c r="AI189" t="s">
        <v>2650</v>
      </c>
      <c r="AJ189" t="s">
        <v>2650</v>
      </c>
      <c r="AK189" t="s">
        <v>2739</v>
      </c>
      <c r="AL189" t="s">
        <v>2650</v>
      </c>
      <c r="AM189" t="s">
        <v>7089</v>
      </c>
      <c r="AN189">
        <v>2017</v>
      </c>
      <c r="AO189" t="s">
        <v>7090</v>
      </c>
    </row>
    <row r="190" spans="1:41" x14ac:dyDescent="0.3">
      <c r="A190" t="s">
        <v>2860</v>
      </c>
      <c r="B190" s="4">
        <v>43686</v>
      </c>
      <c r="C190" s="4">
        <v>43686</v>
      </c>
      <c r="D190" t="s">
        <v>2650</v>
      </c>
      <c r="E190" t="s">
        <v>4679</v>
      </c>
      <c r="F190" s="4">
        <v>45789</v>
      </c>
      <c r="G190" t="s">
        <v>2862</v>
      </c>
      <c r="H190" t="s">
        <v>2650</v>
      </c>
      <c r="I190" t="s">
        <v>4680</v>
      </c>
      <c r="J190">
        <v>1965</v>
      </c>
      <c r="K190" t="s">
        <v>2650</v>
      </c>
      <c r="L190">
        <v>103389</v>
      </c>
      <c r="M190" t="s">
        <v>2864</v>
      </c>
      <c r="N190">
        <v>1</v>
      </c>
      <c r="O190" t="s">
        <v>2731</v>
      </c>
      <c r="P190" s="7">
        <v>44</v>
      </c>
      <c r="Q190" s="7">
        <v>44</v>
      </c>
      <c r="R190" s="7">
        <v>26</v>
      </c>
      <c r="S190" t="s">
        <v>4681</v>
      </c>
      <c r="T190" t="s">
        <v>2733</v>
      </c>
      <c r="U190" t="s">
        <v>4682</v>
      </c>
      <c r="V190" t="s">
        <v>6793</v>
      </c>
      <c r="W190" t="s">
        <v>2650</v>
      </c>
      <c r="X190" t="s">
        <v>2866</v>
      </c>
      <c r="Y190" t="s">
        <v>4683</v>
      </c>
      <c r="Z190" t="s">
        <v>4684</v>
      </c>
      <c r="AA190" t="s">
        <v>4685</v>
      </c>
      <c r="AB190" t="s">
        <v>4679</v>
      </c>
      <c r="AC190" t="s">
        <v>4680</v>
      </c>
      <c r="AD190" t="s">
        <v>2650</v>
      </c>
      <c r="AE190" t="s">
        <v>2739</v>
      </c>
      <c r="AF190" t="s">
        <v>4686</v>
      </c>
      <c r="AG190" t="s">
        <v>3498</v>
      </c>
      <c r="AH190" t="s">
        <v>2739</v>
      </c>
      <c r="AI190" t="s">
        <v>2650</v>
      </c>
      <c r="AJ190" t="s">
        <v>2650</v>
      </c>
      <c r="AK190" t="s">
        <v>2739</v>
      </c>
      <c r="AL190" t="s">
        <v>2650</v>
      </c>
      <c r="AM190" t="s">
        <v>7091</v>
      </c>
      <c r="AN190">
        <v>2019</v>
      </c>
      <c r="AO190" t="s">
        <v>1083</v>
      </c>
    </row>
    <row r="191" spans="1:41" x14ac:dyDescent="0.3">
      <c r="A191" t="s">
        <v>2860</v>
      </c>
      <c r="B191" s="4">
        <v>42709</v>
      </c>
      <c r="C191" s="4">
        <v>43724</v>
      </c>
      <c r="D191" t="s">
        <v>2650</v>
      </c>
      <c r="E191" t="s">
        <v>4687</v>
      </c>
      <c r="F191" s="4">
        <v>45709</v>
      </c>
      <c r="G191" t="s">
        <v>2862</v>
      </c>
      <c r="H191" t="s">
        <v>2650</v>
      </c>
      <c r="I191" t="s">
        <v>4688</v>
      </c>
      <c r="J191">
        <v>1965</v>
      </c>
      <c r="K191" t="s">
        <v>2650</v>
      </c>
      <c r="L191">
        <v>103389</v>
      </c>
      <c r="M191" t="s">
        <v>2864</v>
      </c>
      <c r="N191">
        <v>1</v>
      </c>
      <c r="O191" t="s">
        <v>2731</v>
      </c>
      <c r="P191" s="7">
        <v>46</v>
      </c>
      <c r="Q191" s="7">
        <v>46</v>
      </c>
      <c r="R191" s="7">
        <v>17</v>
      </c>
      <c r="S191" t="s">
        <v>4689</v>
      </c>
      <c r="T191" t="s">
        <v>2733</v>
      </c>
      <c r="U191" t="s">
        <v>4690</v>
      </c>
      <c r="V191" t="s">
        <v>6795</v>
      </c>
      <c r="W191" t="s">
        <v>2650</v>
      </c>
      <c r="X191" t="s">
        <v>2866</v>
      </c>
      <c r="Y191" t="s">
        <v>4691</v>
      </c>
      <c r="Z191" t="s">
        <v>4692</v>
      </c>
      <c r="AA191" t="s">
        <v>4693</v>
      </c>
      <c r="AB191" t="s">
        <v>2650</v>
      </c>
      <c r="AC191" t="s">
        <v>4688</v>
      </c>
      <c r="AD191" t="s">
        <v>2650</v>
      </c>
      <c r="AE191" t="s">
        <v>4694</v>
      </c>
      <c r="AF191" t="s">
        <v>2739</v>
      </c>
      <c r="AG191" t="s">
        <v>2872</v>
      </c>
      <c r="AH191" t="s">
        <v>2739</v>
      </c>
      <c r="AI191" t="s">
        <v>2650</v>
      </c>
      <c r="AJ191" t="s">
        <v>2650</v>
      </c>
      <c r="AK191" t="s">
        <v>2739</v>
      </c>
      <c r="AL191" t="s">
        <v>2650</v>
      </c>
      <c r="AM191" t="s">
        <v>7092</v>
      </c>
      <c r="AN191">
        <v>2016</v>
      </c>
      <c r="AO191" t="s">
        <v>1084</v>
      </c>
    </row>
    <row r="192" spans="1:41" x14ac:dyDescent="0.3">
      <c r="A192" t="s">
        <v>2885</v>
      </c>
      <c r="B192" s="4">
        <v>42952</v>
      </c>
      <c r="C192" s="4">
        <v>43802</v>
      </c>
      <c r="D192" t="s">
        <v>4695</v>
      </c>
      <c r="E192" t="s">
        <v>1099</v>
      </c>
      <c r="F192" s="4">
        <v>45709</v>
      </c>
      <c r="G192" t="s">
        <v>2888</v>
      </c>
      <c r="H192" t="s">
        <v>2650</v>
      </c>
      <c r="I192" t="s">
        <v>4695</v>
      </c>
      <c r="J192">
        <v>78</v>
      </c>
      <c r="K192" t="s">
        <v>4696</v>
      </c>
      <c r="L192">
        <v>101016</v>
      </c>
      <c r="M192" t="s">
        <v>2760</v>
      </c>
      <c r="N192">
        <v>1</v>
      </c>
      <c r="O192" t="s">
        <v>2731</v>
      </c>
      <c r="P192" s="7">
        <v>70</v>
      </c>
      <c r="Q192" s="7">
        <v>70</v>
      </c>
      <c r="R192" s="7">
        <v>20</v>
      </c>
      <c r="S192" t="s">
        <v>4697</v>
      </c>
      <c r="T192" t="s">
        <v>2733</v>
      </c>
      <c r="U192" t="s">
        <v>4698</v>
      </c>
      <c r="V192" t="s">
        <v>7093</v>
      </c>
      <c r="W192" t="s">
        <v>2650</v>
      </c>
      <c r="X192" t="s">
        <v>2885</v>
      </c>
      <c r="Y192" t="s">
        <v>4699</v>
      </c>
      <c r="Z192" t="s">
        <v>4700</v>
      </c>
      <c r="AA192" t="s">
        <v>4701</v>
      </c>
      <c r="AB192" t="s">
        <v>4702</v>
      </c>
      <c r="AC192" t="s">
        <v>2650</v>
      </c>
      <c r="AD192" t="s">
        <v>2752</v>
      </c>
      <c r="AE192" t="s">
        <v>4703</v>
      </c>
      <c r="AF192" t="s">
        <v>4704</v>
      </c>
      <c r="AG192" t="s">
        <v>2946</v>
      </c>
      <c r="AH192" t="s">
        <v>4705</v>
      </c>
      <c r="AI192" t="s">
        <v>2650</v>
      </c>
      <c r="AJ192" t="s">
        <v>2650</v>
      </c>
      <c r="AK192" t="s">
        <v>2739</v>
      </c>
      <c r="AL192" t="s">
        <v>2650</v>
      </c>
      <c r="AM192" t="s">
        <v>7094</v>
      </c>
      <c r="AN192">
        <v>2017</v>
      </c>
      <c r="AO192" t="s">
        <v>7095</v>
      </c>
    </row>
    <row r="193" spans="1:41" x14ac:dyDescent="0.3">
      <c r="A193" t="s">
        <v>4706</v>
      </c>
      <c r="B193" s="4">
        <v>41796</v>
      </c>
      <c r="C193" s="4">
        <v>45445</v>
      </c>
      <c r="D193" t="s">
        <v>2650</v>
      </c>
      <c r="E193" t="s">
        <v>4707</v>
      </c>
      <c r="F193" s="4">
        <v>45799</v>
      </c>
      <c r="G193" t="s">
        <v>4708</v>
      </c>
      <c r="H193" t="s">
        <v>6793</v>
      </c>
      <c r="I193" t="s">
        <v>4709</v>
      </c>
      <c r="J193">
        <v>1968</v>
      </c>
      <c r="K193" t="s">
        <v>4710</v>
      </c>
      <c r="L193">
        <v>103390</v>
      </c>
      <c r="M193" t="s">
        <v>2745</v>
      </c>
      <c r="N193">
        <v>1</v>
      </c>
      <c r="O193" t="s">
        <v>2731</v>
      </c>
      <c r="P193" s="7">
        <v>259</v>
      </c>
      <c r="Q193" s="7">
        <v>259</v>
      </c>
      <c r="R193" s="7">
        <v>169</v>
      </c>
      <c r="S193" t="s">
        <v>1071</v>
      </c>
      <c r="T193" t="s">
        <v>2733</v>
      </c>
      <c r="U193" t="s">
        <v>4711</v>
      </c>
      <c r="V193" t="s">
        <v>6793</v>
      </c>
      <c r="W193" t="s">
        <v>4712</v>
      </c>
      <c r="X193" t="s">
        <v>4706</v>
      </c>
      <c r="Y193" t="s">
        <v>4713</v>
      </c>
      <c r="Z193" t="s">
        <v>4714</v>
      </c>
      <c r="AA193" t="s">
        <v>4715</v>
      </c>
      <c r="AB193" t="s">
        <v>4716</v>
      </c>
      <c r="AC193" t="s">
        <v>4709</v>
      </c>
      <c r="AD193" t="s">
        <v>2752</v>
      </c>
      <c r="AE193" t="s">
        <v>2739</v>
      </c>
      <c r="AF193" t="s">
        <v>4717</v>
      </c>
      <c r="AG193" t="s">
        <v>2650</v>
      </c>
      <c r="AH193" t="s">
        <v>2739</v>
      </c>
      <c r="AI193" t="s">
        <v>2650</v>
      </c>
      <c r="AJ193" t="s">
        <v>2650</v>
      </c>
      <c r="AK193" t="s">
        <v>2739</v>
      </c>
      <c r="AL193" t="s">
        <v>2650</v>
      </c>
      <c r="AM193" t="s">
        <v>7096</v>
      </c>
      <c r="AN193">
        <v>2014</v>
      </c>
      <c r="AO193" t="s">
        <v>1086</v>
      </c>
    </row>
    <row r="194" spans="1:41" x14ac:dyDescent="0.3">
      <c r="A194" t="s">
        <v>3677</v>
      </c>
      <c r="B194" s="4">
        <v>42174</v>
      </c>
      <c r="C194" s="4">
        <v>45452</v>
      </c>
      <c r="D194" t="s">
        <v>3678</v>
      </c>
      <c r="E194" t="s">
        <v>4718</v>
      </c>
      <c r="F194" s="4">
        <v>45790</v>
      </c>
      <c r="G194" t="s">
        <v>3680</v>
      </c>
      <c r="H194" t="s">
        <v>6775</v>
      </c>
      <c r="I194" t="s">
        <v>4358</v>
      </c>
      <c r="J194">
        <v>297</v>
      </c>
      <c r="K194" t="s">
        <v>2650</v>
      </c>
      <c r="L194">
        <v>101186</v>
      </c>
      <c r="M194" t="s">
        <v>3167</v>
      </c>
      <c r="N194">
        <v>1</v>
      </c>
      <c r="O194" t="s">
        <v>2731</v>
      </c>
      <c r="P194" s="7">
        <v>100</v>
      </c>
      <c r="Q194" s="7">
        <v>100</v>
      </c>
      <c r="R194" s="7">
        <v>96</v>
      </c>
      <c r="S194" t="s">
        <v>4719</v>
      </c>
      <c r="T194" t="s">
        <v>2733</v>
      </c>
      <c r="U194" t="s">
        <v>1101</v>
      </c>
      <c r="V194" t="s">
        <v>6924</v>
      </c>
      <c r="W194" t="s">
        <v>2650</v>
      </c>
      <c r="X194" t="s">
        <v>3683</v>
      </c>
      <c r="Y194" t="s">
        <v>4720</v>
      </c>
      <c r="Z194" t="s">
        <v>4721</v>
      </c>
      <c r="AA194" t="s">
        <v>4722</v>
      </c>
      <c r="AB194" t="s">
        <v>4723</v>
      </c>
      <c r="AC194" t="s">
        <v>4358</v>
      </c>
      <c r="AD194" t="s">
        <v>2752</v>
      </c>
      <c r="AE194" t="s">
        <v>2739</v>
      </c>
      <c r="AF194" t="s">
        <v>4365</v>
      </c>
      <c r="AG194" t="s">
        <v>3191</v>
      </c>
      <c r="AH194" t="s">
        <v>2739</v>
      </c>
      <c r="AI194" t="s">
        <v>2650</v>
      </c>
      <c r="AJ194" t="s">
        <v>2650</v>
      </c>
      <c r="AK194" t="s">
        <v>2739</v>
      </c>
      <c r="AL194" t="s">
        <v>2650</v>
      </c>
      <c r="AM194" t="s">
        <v>7097</v>
      </c>
      <c r="AN194">
        <v>2015</v>
      </c>
      <c r="AO194" t="s">
        <v>1087</v>
      </c>
    </row>
    <row r="195" spans="1:41" x14ac:dyDescent="0.3">
      <c r="A195" t="s">
        <v>3677</v>
      </c>
      <c r="B195" s="4">
        <v>39353</v>
      </c>
      <c r="C195" s="4">
        <v>45340</v>
      </c>
      <c r="D195" t="s">
        <v>3896</v>
      </c>
      <c r="E195" t="s">
        <v>1102</v>
      </c>
      <c r="F195" s="4">
        <v>45769</v>
      </c>
      <c r="G195" t="s">
        <v>4338</v>
      </c>
      <c r="H195" t="s">
        <v>6793</v>
      </c>
      <c r="I195" t="s">
        <v>4397</v>
      </c>
      <c r="J195">
        <v>250</v>
      </c>
      <c r="K195" t="s">
        <v>4398</v>
      </c>
      <c r="L195">
        <v>101051</v>
      </c>
      <c r="M195" t="s">
        <v>4340</v>
      </c>
      <c r="N195">
        <v>1</v>
      </c>
      <c r="O195" t="s">
        <v>2731</v>
      </c>
      <c r="P195" s="7">
        <v>24</v>
      </c>
      <c r="Q195" s="7">
        <v>24</v>
      </c>
      <c r="R195" s="7">
        <v>14</v>
      </c>
      <c r="S195" t="s">
        <v>4399</v>
      </c>
      <c r="T195" t="s">
        <v>2733</v>
      </c>
      <c r="U195" t="s">
        <v>4400</v>
      </c>
      <c r="V195" t="s">
        <v>7007</v>
      </c>
      <c r="W195" t="s">
        <v>2650</v>
      </c>
      <c r="X195" t="s">
        <v>4342</v>
      </c>
      <c r="Y195" t="s">
        <v>4401</v>
      </c>
      <c r="Z195" t="s">
        <v>4402</v>
      </c>
      <c r="AA195" t="s">
        <v>4403</v>
      </c>
      <c r="AB195" t="s">
        <v>4404</v>
      </c>
      <c r="AC195" t="s">
        <v>4397</v>
      </c>
      <c r="AD195" t="s">
        <v>2650</v>
      </c>
      <c r="AE195" t="s">
        <v>2739</v>
      </c>
      <c r="AF195" t="s">
        <v>2739</v>
      </c>
      <c r="AG195" t="s">
        <v>2650</v>
      </c>
      <c r="AH195" t="s">
        <v>2739</v>
      </c>
      <c r="AI195" t="s">
        <v>2650</v>
      </c>
      <c r="AJ195" t="s">
        <v>2650</v>
      </c>
      <c r="AK195" t="s">
        <v>2739</v>
      </c>
      <c r="AL195" t="s">
        <v>2650</v>
      </c>
      <c r="AM195" t="s">
        <v>7045</v>
      </c>
      <c r="AN195">
        <v>2007</v>
      </c>
      <c r="AO195" t="s">
        <v>860</v>
      </c>
    </row>
    <row r="196" spans="1:41" x14ac:dyDescent="0.3">
      <c r="A196" t="s">
        <v>4724</v>
      </c>
      <c r="B196" s="4">
        <v>44036</v>
      </c>
      <c r="C196" s="4">
        <v>45203</v>
      </c>
      <c r="D196" t="s">
        <v>2650</v>
      </c>
      <c r="E196" t="s">
        <v>4725</v>
      </c>
      <c r="F196" s="4">
        <v>45709</v>
      </c>
      <c r="G196" t="s">
        <v>3122</v>
      </c>
      <c r="H196" t="s">
        <v>6766</v>
      </c>
      <c r="I196" t="s">
        <v>3256</v>
      </c>
      <c r="J196">
        <v>340</v>
      </c>
      <c r="K196" t="s">
        <v>4726</v>
      </c>
      <c r="L196">
        <v>101371</v>
      </c>
      <c r="M196" t="s">
        <v>2994</v>
      </c>
      <c r="N196">
        <v>1</v>
      </c>
      <c r="O196" t="s">
        <v>2731</v>
      </c>
      <c r="P196" s="7">
        <v>42</v>
      </c>
      <c r="Q196" s="7">
        <v>42</v>
      </c>
      <c r="R196" s="7">
        <v>15</v>
      </c>
      <c r="S196" t="s">
        <v>4727</v>
      </c>
      <c r="T196" t="s">
        <v>2733</v>
      </c>
      <c r="U196" t="s">
        <v>1103</v>
      </c>
      <c r="V196" t="s">
        <v>6876</v>
      </c>
      <c r="W196" t="s">
        <v>2650</v>
      </c>
      <c r="X196" t="s">
        <v>3126</v>
      </c>
      <c r="Y196" t="s">
        <v>4728</v>
      </c>
      <c r="Z196" t="s">
        <v>4729</v>
      </c>
      <c r="AA196" t="s">
        <v>4730</v>
      </c>
      <c r="AB196" t="s">
        <v>2650</v>
      </c>
      <c r="AC196" t="s">
        <v>3256</v>
      </c>
      <c r="AD196" t="s">
        <v>2752</v>
      </c>
      <c r="AE196" t="s">
        <v>4731</v>
      </c>
      <c r="AF196" t="s">
        <v>4732</v>
      </c>
      <c r="AG196" t="s">
        <v>4733</v>
      </c>
      <c r="AH196" t="s">
        <v>2739</v>
      </c>
      <c r="AI196" t="s">
        <v>2650</v>
      </c>
      <c r="AJ196" t="s">
        <v>2650</v>
      </c>
      <c r="AK196" t="s">
        <v>4734</v>
      </c>
      <c r="AL196" t="s">
        <v>2650</v>
      </c>
      <c r="AM196" t="s">
        <v>7098</v>
      </c>
      <c r="AN196">
        <v>2020</v>
      </c>
      <c r="AO196" t="s">
        <v>1088</v>
      </c>
    </row>
    <row r="197" spans="1:41" x14ac:dyDescent="0.3">
      <c r="A197" t="s">
        <v>3646</v>
      </c>
      <c r="B197" s="4">
        <v>41407</v>
      </c>
      <c r="C197" s="4">
        <v>45777</v>
      </c>
      <c r="D197" t="s">
        <v>4735</v>
      </c>
      <c r="E197" t="s">
        <v>4736</v>
      </c>
      <c r="F197" s="4">
        <v>45785</v>
      </c>
      <c r="G197" t="s">
        <v>3649</v>
      </c>
      <c r="H197" t="s">
        <v>6078</v>
      </c>
      <c r="I197" t="s">
        <v>4735</v>
      </c>
      <c r="J197">
        <v>301</v>
      </c>
      <c r="K197" t="s">
        <v>4737</v>
      </c>
      <c r="L197">
        <v>101080</v>
      </c>
      <c r="M197" t="s">
        <v>3651</v>
      </c>
      <c r="N197">
        <v>1</v>
      </c>
      <c r="O197" t="s">
        <v>2731</v>
      </c>
      <c r="P197" s="7">
        <v>163</v>
      </c>
      <c r="Q197" s="7">
        <v>163</v>
      </c>
      <c r="R197" s="7">
        <v>86</v>
      </c>
      <c r="S197" t="s">
        <v>4738</v>
      </c>
      <c r="T197" t="s">
        <v>2733</v>
      </c>
      <c r="U197" t="s">
        <v>1246</v>
      </c>
      <c r="V197" t="s">
        <v>7099</v>
      </c>
      <c r="W197" t="s">
        <v>2650</v>
      </c>
      <c r="X197" t="s">
        <v>3646</v>
      </c>
      <c r="Y197" t="s">
        <v>4739</v>
      </c>
      <c r="Z197" t="s">
        <v>4740</v>
      </c>
      <c r="AA197" t="s">
        <v>4741</v>
      </c>
      <c r="AB197" t="s">
        <v>4736</v>
      </c>
      <c r="AC197" t="s">
        <v>4742</v>
      </c>
      <c r="AD197" t="s">
        <v>2752</v>
      </c>
      <c r="AE197" t="s">
        <v>2739</v>
      </c>
      <c r="AF197" t="s">
        <v>2739</v>
      </c>
      <c r="AG197" t="s">
        <v>2650</v>
      </c>
      <c r="AH197" t="s">
        <v>2739</v>
      </c>
      <c r="AI197" t="s">
        <v>2650</v>
      </c>
      <c r="AJ197" t="s">
        <v>2650</v>
      </c>
      <c r="AK197" t="s">
        <v>2739</v>
      </c>
      <c r="AL197" t="s">
        <v>2650</v>
      </c>
      <c r="AM197" t="s">
        <v>7100</v>
      </c>
      <c r="AN197">
        <v>2013</v>
      </c>
      <c r="AO197" t="s">
        <v>1245</v>
      </c>
    </row>
    <row r="198" spans="1:41" x14ac:dyDescent="0.3">
      <c r="A198" t="s">
        <v>4743</v>
      </c>
      <c r="B198" s="4">
        <v>44999</v>
      </c>
      <c r="C198" s="4">
        <v>44999</v>
      </c>
      <c r="D198" t="s">
        <v>2650</v>
      </c>
      <c r="E198" t="s">
        <v>4744</v>
      </c>
      <c r="F198" s="4">
        <v>45803</v>
      </c>
      <c r="G198" t="s">
        <v>4745</v>
      </c>
      <c r="H198" t="s">
        <v>2650</v>
      </c>
      <c r="I198" t="s">
        <v>4746</v>
      </c>
      <c r="J198">
        <v>14385</v>
      </c>
      <c r="K198" t="s">
        <v>4747</v>
      </c>
      <c r="L198">
        <v>1021423</v>
      </c>
      <c r="M198" t="s">
        <v>3606</v>
      </c>
      <c r="N198">
        <v>1</v>
      </c>
      <c r="O198" t="s">
        <v>2731</v>
      </c>
      <c r="P198" s="7">
        <v>0</v>
      </c>
      <c r="Q198" s="7">
        <v>0</v>
      </c>
      <c r="R198" s="7">
        <v>12</v>
      </c>
      <c r="S198" t="s">
        <v>4748</v>
      </c>
      <c r="T198" t="s">
        <v>2733</v>
      </c>
      <c r="U198" t="s">
        <v>1247</v>
      </c>
      <c r="V198" t="s">
        <v>2650</v>
      </c>
      <c r="W198" t="s">
        <v>4749</v>
      </c>
      <c r="X198" t="s">
        <v>4750</v>
      </c>
      <c r="Y198" t="s">
        <v>4751</v>
      </c>
      <c r="Z198" t="s">
        <v>4752</v>
      </c>
      <c r="AA198" t="s">
        <v>2739</v>
      </c>
      <c r="AB198" t="s">
        <v>2650</v>
      </c>
      <c r="AC198" t="s">
        <v>4746</v>
      </c>
      <c r="AD198" t="s">
        <v>2650</v>
      </c>
      <c r="AE198" t="s">
        <v>2739</v>
      </c>
      <c r="AF198" t="s">
        <v>2739</v>
      </c>
      <c r="AG198" t="s">
        <v>2650</v>
      </c>
      <c r="AH198" t="s">
        <v>2739</v>
      </c>
      <c r="AI198" t="s">
        <v>2650</v>
      </c>
      <c r="AJ198" t="s">
        <v>2650</v>
      </c>
      <c r="AK198" t="s">
        <v>2739</v>
      </c>
      <c r="AL198" t="s">
        <v>2650</v>
      </c>
      <c r="AM198" t="s">
        <v>7101</v>
      </c>
      <c r="AN198">
        <v>2011</v>
      </c>
      <c r="AO198" t="s">
        <v>7102</v>
      </c>
    </row>
    <row r="199" spans="1:41" x14ac:dyDescent="0.3">
      <c r="A199" t="s">
        <v>3560</v>
      </c>
      <c r="B199" s="4">
        <v>43993</v>
      </c>
      <c r="C199" s="4">
        <v>44861</v>
      </c>
      <c r="D199" t="s">
        <v>4753</v>
      </c>
      <c r="E199" t="s">
        <v>4754</v>
      </c>
      <c r="F199" s="4">
        <v>45798</v>
      </c>
      <c r="G199" t="s">
        <v>3563</v>
      </c>
      <c r="H199" t="s">
        <v>2650</v>
      </c>
      <c r="I199" t="s">
        <v>4753</v>
      </c>
      <c r="J199">
        <v>78</v>
      </c>
      <c r="K199" t="s">
        <v>4755</v>
      </c>
      <c r="L199">
        <v>101016</v>
      </c>
      <c r="M199" t="s">
        <v>2760</v>
      </c>
      <c r="N199">
        <v>1</v>
      </c>
      <c r="O199" t="s">
        <v>2731</v>
      </c>
      <c r="P199" s="7">
        <v>35</v>
      </c>
      <c r="Q199" s="7">
        <v>35</v>
      </c>
      <c r="R199" s="7">
        <v>39</v>
      </c>
      <c r="S199" t="s">
        <v>4756</v>
      </c>
      <c r="T199" t="s">
        <v>2733</v>
      </c>
      <c r="U199" t="s">
        <v>1248</v>
      </c>
      <c r="V199" t="s">
        <v>6965</v>
      </c>
      <c r="W199" t="s">
        <v>2650</v>
      </c>
      <c r="X199" t="s">
        <v>3560</v>
      </c>
      <c r="Y199" t="s">
        <v>4757</v>
      </c>
      <c r="Z199" t="s">
        <v>4758</v>
      </c>
      <c r="AA199" t="s">
        <v>4759</v>
      </c>
      <c r="AB199" t="s">
        <v>4760</v>
      </c>
      <c r="AC199" t="s">
        <v>2650</v>
      </c>
      <c r="AD199" t="s">
        <v>2752</v>
      </c>
      <c r="AE199" t="s">
        <v>4761</v>
      </c>
      <c r="AF199" t="s">
        <v>4762</v>
      </c>
      <c r="AG199" t="s">
        <v>2946</v>
      </c>
      <c r="AH199" t="s">
        <v>4763</v>
      </c>
      <c r="AI199" t="s">
        <v>2650</v>
      </c>
      <c r="AJ199" t="s">
        <v>2650</v>
      </c>
      <c r="AK199" t="s">
        <v>2739</v>
      </c>
      <c r="AL199" t="s">
        <v>2650</v>
      </c>
      <c r="AM199" t="s">
        <v>7103</v>
      </c>
      <c r="AN199">
        <v>2020</v>
      </c>
      <c r="AO199" t="s">
        <v>7104</v>
      </c>
    </row>
    <row r="200" spans="1:41" x14ac:dyDescent="0.3">
      <c r="A200" t="s">
        <v>4764</v>
      </c>
      <c r="B200" s="4">
        <v>44445</v>
      </c>
      <c r="C200" s="4">
        <v>45274</v>
      </c>
      <c r="D200" t="s">
        <v>4765</v>
      </c>
      <c r="E200" t="s">
        <v>1249</v>
      </c>
      <c r="F200" s="4">
        <v>45798</v>
      </c>
      <c r="G200" t="s">
        <v>4766</v>
      </c>
      <c r="H200" t="s">
        <v>6816</v>
      </c>
      <c r="I200" t="s">
        <v>4765</v>
      </c>
      <c r="J200">
        <v>345</v>
      </c>
      <c r="K200" t="s">
        <v>2650</v>
      </c>
      <c r="L200">
        <v>101099</v>
      </c>
      <c r="M200" t="s">
        <v>4767</v>
      </c>
      <c r="N200">
        <v>1</v>
      </c>
      <c r="O200" t="s">
        <v>2731</v>
      </c>
      <c r="P200" s="7">
        <v>95</v>
      </c>
      <c r="Q200" s="7">
        <v>95</v>
      </c>
      <c r="R200" s="7">
        <v>11</v>
      </c>
      <c r="S200" t="s">
        <v>4768</v>
      </c>
      <c r="T200" t="s">
        <v>2733</v>
      </c>
      <c r="U200" t="s">
        <v>4769</v>
      </c>
      <c r="V200" t="s">
        <v>7075</v>
      </c>
      <c r="W200" t="s">
        <v>4770</v>
      </c>
      <c r="X200" t="s">
        <v>2650</v>
      </c>
      <c r="Y200" t="s">
        <v>4771</v>
      </c>
      <c r="Z200" t="s">
        <v>4772</v>
      </c>
      <c r="AA200" t="s">
        <v>4773</v>
      </c>
      <c r="AB200" t="s">
        <v>2650</v>
      </c>
      <c r="AC200" t="s">
        <v>2650</v>
      </c>
      <c r="AD200" t="s">
        <v>2752</v>
      </c>
      <c r="AE200" t="s">
        <v>4774</v>
      </c>
      <c r="AF200" t="s">
        <v>4775</v>
      </c>
      <c r="AG200" t="s">
        <v>2650</v>
      </c>
      <c r="AH200" t="s">
        <v>2739</v>
      </c>
      <c r="AI200" t="s">
        <v>2650</v>
      </c>
      <c r="AJ200" t="s">
        <v>2650</v>
      </c>
      <c r="AK200" t="s">
        <v>2739</v>
      </c>
      <c r="AL200" t="s">
        <v>2650</v>
      </c>
      <c r="AM200" t="s">
        <v>7105</v>
      </c>
      <c r="AN200">
        <v>2021</v>
      </c>
      <c r="AO200" t="s">
        <v>7106</v>
      </c>
    </row>
    <row r="201" spans="1:41" x14ac:dyDescent="0.3">
      <c r="A201" t="s">
        <v>2769</v>
      </c>
      <c r="B201" s="4">
        <v>42179</v>
      </c>
      <c r="C201" s="4">
        <v>45452</v>
      </c>
      <c r="D201" t="s">
        <v>4776</v>
      </c>
      <c r="E201" t="s">
        <v>4777</v>
      </c>
      <c r="F201" s="4">
        <v>45803</v>
      </c>
      <c r="G201" t="s">
        <v>2772</v>
      </c>
      <c r="H201" t="s">
        <v>6078</v>
      </c>
      <c r="I201" t="s">
        <v>4778</v>
      </c>
      <c r="J201">
        <v>311</v>
      </c>
      <c r="K201" t="s">
        <v>4779</v>
      </c>
      <c r="L201">
        <v>101155</v>
      </c>
      <c r="M201" t="s">
        <v>2775</v>
      </c>
      <c r="N201">
        <v>1</v>
      </c>
      <c r="O201" t="s">
        <v>2731</v>
      </c>
      <c r="P201" s="7">
        <v>21</v>
      </c>
      <c r="Q201" s="7">
        <v>21</v>
      </c>
      <c r="R201" s="7">
        <v>111</v>
      </c>
      <c r="S201" t="s">
        <v>4780</v>
      </c>
      <c r="T201" t="s">
        <v>2733</v>
      </c>
      <c r="U201" t="s">
        <v>4781</v>
      </c>
      <c r="V201" t="s">
        <v>7037</v>
      </c>
      <c r="W201" t="s">
        <v>2650</v>
      </c>
      <c r="X201" t="s">
        <v>2777</v>
      </c>
      <c r="Y201" t="s">
        <v>4782</v>
      </c>
      <c r="Z201" t="s">
        <v>4783</v>
      </c>
      <c r="AA201" t="s">
        <v>4784</v>
      </c>
      <c r="AB201" t="s">
        <v>2650</v>
      </c>
      <c r="AC201" t="s">
        <v>4778</v>
      </c>
      <c r="AD201" t="s">
        <v>2752</v>
      </c>
      <c r="AE201" t="s">
        <v>4785</v>
      </c>
      <c r="AF201" t="s">
        <v>4786</v>
      </c>
      <c r="AG201" t="s">
        <v>2650</v>
      </c>
      <c r="AH201" t="s">
        <v>2739</v>
      </c>
      <c r="AI201" t="s">
        <v>2783</v>
      </c>
      <c r="AJ201" t="s">
        <v>2650</v>
      </c>
      <c r="AK201" t="s">
        <v>2739</v>
      </c>
      <c r="AL201" t="s">
        <v>2650</v>
      </c>
      <c r="AM201" t="s">
        <v>7107</v>
      </c>
      <c r="AN201">
        <v>2015</v>
      </c>
      <c r="AO201" t="s">
        <v>7108</v>
      </c>
    </row>
    <row r="202" spans="1:41" x14ac:dyDescent="0.3">
      <c r="A202" t="s">
        <v>4706</v>
      </c>
      <c r="B202" s="4">
        <v>44739</v>
      </c>
      <c r="C202" s="4">
        <v>45505</v>
      </c>
      <c r="D202" t="s">
        <v>2650</v>
      </c>
      <c r="E202" t="s">
        <v>4787</v>
      </c>
      <c r="F202" s="4">
        <v>45782</v>
      </c>
      <c r="G202" t="s">
        <v>4708</v>
      </c>
      <c r="H202" t="s">
        <v>6766</v>
      </c>
      <c r="I202" t="s">
        <v>4788</v>
      </c>
      <c r="J202">
        <v>1968</v>
      </c>
      <c r="K202" t="s">
        <v>4789</v>
      </c>
      <c r="L202">
        <v>103390</v>
      </c>
      <c r="M202" t="s">
        <v>2745</v>
      </c>
      <c r="N202">
        <v>1</v>
      </c>
      <c r="O202" t="s">
        <v>2731</v>
      </c>
      <c r="P202" s="7">
        <v>63</v>
      </c>
      <c r="Q202" s="7">
        <v>63</v>
      </c>
      <c r="R202" s="7">
        <v>22</v>
      </c>
      <c r="S202" t="s">
        <v>4790</v>
      </c>
      <c r="T202" t="s">
        <v>2733</v>
      </c>
      <c r="U202" t="s">
        <v>1251</v>
      </c>
      <c r="V202" t="s">
        <v>6857</v>
      </c>
      <c r="W202" t="s">
        <v>4791</v>
      </c>
      <c r="X202" t="s">
        <v>4706</v>
      </c>
      <c r="Y202" t="s">
        <v>4792</v>
      </c>
      <c r="Z202" t="s">
        <v>4793</v>
      </c>
      <c r="AA202" t="s">
        <v>4794</v>
      </c>
      <c r="AB202" t="s">
        <v>4795</v>
      </c>
      <c r="AC202" t="s">
        <v>4788</v>
      </c>
      <c r="AD202" t="s">
        <v>2752</v>
      </c>
      <c r="AE202" t="s">
        <v>2739</v>
      </c>
      <c r="AF202" t="s">
        <v>4796</v>
      </c>
      <c r="AG202" t="s">
        <v>2650</v>
      </c>
      <c r="AH202" t="s">
        <v>2739</v>
      </c>
      <c r="AI202" t="s">
        <v>2650</v>
      </c>
      <c r="AJ202" t="s">
        <v>2650</v>
      </c>
      <c r="AK202" t="s">
        <v>2739</v>
      </c>
      <c r="AL202" t="s">
        <v>2650</v>
      </c>
      <c r="AM202" t="s">
        <v>7109</v>
      </c>
      <c r="AN202">
        <v>2022</v>
      </c>
      <c r="AO202" t="s">
        <v>1210</v>
      </c>
    </row>
    <row r="203" spans="1:41" x14ac:dyDescent="0.3">
      <c r="A203" t="s">
        <v>4073</v>
      </c>
      <c r="B203" s="4">
        <v>44770</v>
      </c>
      <c r="C203" s="4">
        <v>44969</v>
      </c>
      <c r="D203" t="s">
        <v>3957</v>
      </c>
      <c r="E203" t="s">
        <v>4797</v>
      </c>
      <c r="F203" s="4">
        <v>45748</v>
      </c>
      <c r="G203" t="s">
        <v>4076</v>
      </c>
      <c r="H203" t="s">
        <v>6775</v>
      </c>
      <c r="I203" t="s">
        <v>4798</v>
      </c>
      <c r="J203">
        <v>297</v>
      </c>
      <c r="K203" t="s">
        <v>2650</v>
      </c>
      <c r="L203">
        <v>101186</v>
      </c>
      <c r="M203" t="s">
        <v>3167</v>
      </c>
      <c r="N203">
        <v>1</v>
      </c>
      <c r="O203" t="s">
        <v>2731</v>
      </c>
      <c r="P203" s="7">
        <v>29</v>
      </c>
      <c r="Q203" s="7">
        <v>29</v>
      </c>
      <c r="R203" s="7">
        <v>13</v>
      </c>
      <c r="S203" t="s">
        <v>4799</v>
      </c>
      <c r="T203" t="s">
        <v>2733</v>
      </c>
      <c r="U203" t="s">
        <v>1252</v>
      </c>
      <c r="V203" t="s">
        <v>6893</v>
      </c>
      <c r="W203" t="s">
        <v>4800</v>
      </c>
      <c r="X203" t="s">
        <v>4079</v>
      </c>
      <c r="Y203" t="s">
        <v>4801</v>
      </c>
      <c r="Z203" t="s">
        <v>4802</v>
      </c>
      <c r="AA203" t="s">
        <v>4803</v>
      </c>
      <c r="AB203" t="s">
        <v>4804</v>
      </c>
      <c r="AC203" t="s">
        <v>4798</v>
      </c>
      <c r="AD203" t="s">
        <v>2752</v>
      </c>
      <c r="AE203" t="s">
        <v>4805</v>
      </c>
      <c r="AF203" t="s">
        <v>4806</v>
      </c>
      <c r="AG203" t="s">
        <v>3176</v>
      </c>
      <c r="AH203" t="s">
        <v>4807</v>
      </c>
      <c r="AI203" t="s">
        <v>2650</v>
      </c>
      <c r="AJ203" t="s">
        <v>2650</v>
      </c>
      <c r="AK203" t="s">
        <v>2739</v>
      </c>
      <c r="AL203" t="s">
        <v>2650</v>
      </c>
      <c r="AM203" t="s">
        <v>7110</v>
      </c>
      <c r="AN203">
        <v>2022</v>
      </c>
      <c r="AO203" t="s">
        <v>1211</v>
      </c>
    </row>
    <row r="204" spans="1:41" x14ac:dyDescent="0.3">
      <c r="A204" t="s">
        <v>2769</v>
      </c>
      <c r="B204" s="4">
        <v>44363</v>
      </c>
      <c r="C204" s="4">
        <v>44966</v>
      </c>
      <c r="D204" t="s">
        <v>4808</v>
      </c>
      <c r="E204" t="s">
        <v>4809</v>
      </c>
      <c r="F204" s="4">
        <v>45791</v>
      </c>
      <c r="G204" t="s">
        <v>2875</v>
      </c>
      <c r="H204" t="s">
        <v>6775</v>
      </c>
      <c r="I204" t="s">
        <v>4810</v>
      </c>
      <c r="J204">
        <v>311</v>
      </c>
      <c r="K204" t="s">
        <v>4811</v>
      </c>
      <c r="L204">
        <v>101155</v>
      </c>
      <c r="M204" t="s">
        <v>2775</v>
      </c>
      <c r="N204">
        <v>1</v>
      </c>
      <c r="O204" t="s">
        <v>2731</v>
      </c>
      <c r="P204" s="7">
        <v>29</v>
      </c>
      <c r="Q204" s="7">
        <v>29</v>
      </c>
      <c r="R204" s="7">
        <v>7</v>
      </c>
      <c r="S204" t="s">
        <v>4812</v>
      </c>
      <c r="T204" t="s">
        <v>2733</v>
      </c>
      <c r="U204" t="s">
        <v>1253</v>
      </c>
      <c r="V204" t="s">
        <v>6930</v>
      </c>
      <c r="W204" t="s">
        <v>2650</v>
      </c>
      <c r="X204" t="s">
        <v>4239</v>
      </c>
      <c r="Y204" t="s">
        <v>4813</v>
      </c>
      <c r="Z204" t="s">
        <v>4814</v>
      </c>
      <c r="AA204" t="s">
        <v>4815</v>
      </c>
      <c r="AB204" t="s">
        <v>4809</v>
      </c>
      <c r="AC204" t="s">
        <v>4810</v>
      </c>
      <c r="AD204" t="s">
        <v>2752</v>
      </c>
      <c r="AE204" t="s">
        <v>2739</v>
      </c>
      <c r="AF204" t="s">
        <v>4816</v>
      </c>
      <c r="AG204" t="s">
        <v>2883</v>
      </c>
      <c r="AH204" t="s">
        <v>4817</v>
      </c>
      <c r="AI204" t="s">
        <v>2783</v>
      </c>
      <c r="AJ204" t="s">
        <v>2650</v>
      </c>
      <c r="AK204" t="s">
        <v>2739</v>
      </c>
      <c r="AL204" t="s">
        <v>2650</v>
      </c>
      <c r="AM204" t="s">
        <v>7111</v>
      </c>
      <c r="AN204">
        <v>2021</v>
      </c>
      <c r="AO204" t="s">
        <v>7112</v>
      </c>
    </row>
    <row r="205" spans="1:41" x14ac:dyDescent="0.3">
      <c r="A205" t="s">
        <v>3716</v>
      </c>
      <c r="B205" s="4">
        <v>40436</v>
      </c>
      <c r="C205" s="4">
        <v>45713</v>
      </c>
      <c r="D205" t="s">
        <v>4056</v>
      </c>
      <c r="E205" t="s">
        <v>4818</v>
      </c>
      <c r="F205" s="4">
        <v>45803</v>
      </c>
      <c r="G205" t="s">
        <v>3718</v>
      </c>
      <c r="H205" t="s">
        <v>6078</v>
      </c>
      <c r="I205" t="s">
        <v>4819</v>
      </c>
      <c r="J205">
        <v>311</v>
      </c>
      <c r="K205" t="s">
        <v>4820</v>
      </c>
      <c r="L205">
        <v>101111</v>
      </c>
      <c r="M205" t="s">
        <v>2775</v>
      </c>
      <c r="N205">
        <v>1</v>
      </c>
      <c r="O205" t="s">
        <v>2731</v>
      </c>
      <c r="P205" s="7">
        <v>73</v>
      </c>
      <c r="Q205" s="7">
        <v>73</v>
      </c>
      <c r="R205" s="7">
        <v>95</v>
      </c>
      <c r="S205" t="s">
        <v>4821</v>
      </c>
      <c r="T205" t="s">
        <v>2733</v>
      </c>
      <c r="U205" t="s">
        <v>1254</v>
      </c>
      <c r="V205" t="s">
        <v>7031</v>
      </c>
      <c r="W205" t="s">
        <v>4822</v>
      </c>
      <c r="X205" t="s">
        <v>3716</v>
      </c>
      <c r="Y205" t="s">
        <v>4823</v>
      </c>
      <c r="Z205" t="s">
        <v>4824</v>
      </c>
      <c r="AA205" t="s">
        <v>4825</v>
      </c>
      <c r="AB205" t="s">
        <v>4818</v>
      </c>
      <c r="AC205" t="s">
        <v>4819</v>
      </c>
      <c r="AD205" t="s">
        <v>2752</v>
      </c>
      <c r="AE205" t="s">
        <v>2739</v>
      </c>
      <c r="AF205" t="s">
        <v>4826</v>
      </c>
      <c r="AG205" t="s">
        <v>2650</v>
      </c>
      <c r="AH205" t="s">
        <v>2739</v>
      </c>
      <c r="AI205" t="s">
        <v>2783</v>
      </c>
      <c r="AJ205" t="s">
        <v>2650</v>
      </c>
      <c r="AK205" t="s">
        <v>2739</v>
      </c>
      <c r="AL205" t="s">
        <v>2650</v>
      </c>
      <c r="AM205" t="s">
        <v>7113</v>
      </c>
      <c r="AN205">
        <v>2007</v>
      </c>
      <c r="AO205" t="s">
        <v>7114</v>
      </c>
    </row>
    <row r="206" spans="1:41" x14ac:dyDescent="0.3">
      <c r="A206" t="s">
        <v>4544</v>
      </c>
      <c r="B206" s="4">
        <v>39533</v>
      </c>
      <c r="C206" s="4">
        <v>43954</v>
      </c>
      <c r="D206" t="s">
        <v>4827</v>
      </c>
      <c r="E206" t="s">
        <v>4828</v>
      </c>
      <c r="F206" s="4">
        <v>45756</v>
      </c>
      <c r="G206" t="s">
        <v>4547</v>
      </c>
      <c r="H206" t="s">
        <v>6775</v>
      </c>
      <c r="I206" t="s">
        <v>4827</v>
      </c>
      <c r="J206">
        <v>1212</v>
      </c>
      <c r="K206" t="s">
        <v>4747</v>
      </c>
      <c r="L206">
        <v>101637</v>
      </c>
      <c r="M206" t="s">
        <v>4549</v>
      </c>
      <c r="N206">
        <v>1</v>
      </c>
      <c r="O206" t="s">
        <v>2731</v>
      </c>
      <c r="P206" s="7">
        <v>15</v>
      </c>
      <c r="Q206" s="7">
        <v>15</v>
      </c>
      <c r="R206" s="7">
        <v>70</v>
      </c>
      <c r="S206" t="s">
        <v>1169</v>
      </c>
      <c r="T206" t="s">
        <v>2733</v>
      </c>
      <c r="U206" t="s">
        <v>4829</v>
      </c>
      <c r="V206" t="s">
        <v>7115</v>
      </c>
      <c r="W206" t="s">
        <v>2650</v>
      </c>
      <c r="X206" t="s">
        <v>4544</v>
      </c>
      <c r="Y206" t="s">
        <v>4830</v>
      </c>
      <c r="Z206" t="s">
        <v>2739</v>
      </c>
      <c r="AA206" t="s">
        <v>4831</v>
      </c>
      <c r="AB206" t="s">
        <v>4832</v>
      </c>
      <c r="AC206" t="s">
        <v>2650</v>
      </c>
      <c r="AD206" t="s">
        <v>2752</v>
      </c>
      <c r="AE206" t="s">
        <v>2739</v>
      </c>
      <c r="AF206" t="s">
        <v>2739</v>
      </c>
      <c r="AG206" t="s">
        <v>2650</v>
      </c>
      <c r="AH206" t="s">
        <v>2739</v>
      </c>
      <c r="AI206" t="s">
        <v>2650</v>
      </c>
      <c r="AJ206" t="s">
        <v>2650</v>
      </c>
      <c r="AK206" t="s">
        <v>2739</v>
      </c>
      <c r="AL206" t="s">
        <v>2650</v>
      </c>
      <c r="AM206" t="s">
        <v>7116</v>
      </c>
      <c r="AN206">
        <v>2008</v>
      </c>
      <c r="AO206" t="s">
        <v>1214</v>
      </c>
    </row>
    <row r="207" spans="1:41" x14ac:dyDescent="0.3">
      <c r="A207" t="s">
        <v>2848</v>
      </c>
      <c r="B207" s="4">
        <v>44608</v>
      </c>
      <c r="C207" s="4">
        <v>45626</v>
      </c>
      <c r="D207" t="s">
        <v>3860</v>
      </c>
      <c r="E207" t="s">
        <v>4833</v>
      </c>
      <c r="F207" s="4">
        <v>45627</v>
      </c>
      <c r="G207" t="s">
        <v>2851</v>
      </c>
      <c r="H207" t="s">
        <v>6795</v>
      </c>
      <c r="I207" t="s">
        <v>3860</v>
      </c>
      <c r="J207">
        <v>1822</v>
      </c>
      <c r="K207" t="s">
        <v>4834</v>
      </c>
      <c r="L207">
        <v>103201</v>
      </c>
      <c r="M207" t="s">
        <v>2853</v>
      </c>
      <c r="N207">
        <v>1</v>
      </c>
      <c r="O207" t="s">
        <v>2731</v>
      </c>
      <c r="P207" s="7">
        <v>43</v>
      </c>
      <c r="Q207" s="7">
        <v>43</v>
      </c>
      <c r="R207" s="7">
        <v>2</v>
      </c>
      <c r="S207" t="s">
        <v>1170</v>
      </c>
      <c r="T207" t="s">
        <v>2733</v>
      </c>
      <c r="U207" t="s">
        <v>4835</v>
      </c>
      <c r="V207" t="s">
        <v>3853</v>
      </c>
      <c r="W207" t="s">
        <v>2650</v>
      </c>
      <c r="X207" t="s">
        <v>2856</v>
      </c>
      <c r="Y207" t="s">
        <v>4836</v>
      </c>
      <c r="Z207" t="s">
        <v>4837</v>
      </c>
      <c r="AA207" t="s">
        <v>4838</v>
      </c>
      <c r="AB207" t="s">
        <v>2650</v>
      </c>
      <c r="AC207" t="s">
        <v>2650</v>
      </c>
      <c r="AD207" t="s">
        <v>2650</v>
      </c>
      <c r="AE207" t="s">
        <v>2739</v>
      </c>
      <c r="AF207" t="s">
        <v>2739</v>
      </c>
      <c r="AG207" t="s">
        <v>2650</v>
      </c>
      <c r="AH207" t="s">
        <v>2739</v>
      </c>
      <c r="AI207" t="s">
        <v>2650</v>
      </c>
      <c r="AJ207" t="s">
        <v>2650</v>
      </c>
      <c r="AK207" t="s">
        <v>2739</v>
      </c>
      <c r="AL207" t="s">
        <v>2650</v>
      </c>
      <c r="AM207" t="s">
        <v>7117</v>
      </c>
      <c r="AN207">
        <v>2022</v>
      </c>
      <c r="AO207" t="s">
        <v>1215</v>
      </c>
    </row>
    <row r="208" spans="1:41" x14ac:dyDescent="0.3">
      <c r="A208" t="s">
        <v>2860</v>
      </c>
      <c r="B208" s="4">
        <v>43774</v>
      </c>
      <c r="C208" s="4">
        <v>43774</v>
      </c>
      <c r="D208" t="s">
        <v>2650</v>
      </c>
      <c r="E208" t="s">
        <v>4839</v>
      </c>
      <c r="F208" s="4">
        <v>45804</v>
      </c>
      <c r="G208" t="s">
        <v>2862</v>
      </c>
      <c r="H208" t="s">
        <v>2650</v>
      </c>
      <c r="I208" t="s">
        <v>4840</v>
      </c>
      <c r="J208">
        <v>1965</v>
      </c>
      <c r="K208" t="s">
        <v>2650</v>
      </c>
      <c r="L208">
        <v>103389</v>
      </c>
      <c r="M208" t="s">
        <v>2864</v>
      </c>
      <c r="N208">
        <v>1</v>
      </c>
      <c r="O208" t="s">
        <v>2731</v>
      </c>
      <c r="P208" s="7">
        <v>62</v>
      </c>
      <c r="Q208" s="7">
        <v>62</v>
      </c>
      <c r="R208" s="7">
        <v>18</v>
      </c>
      <c r="S208" t="s">
        <v>4841</v>
      </c>
      <c r="T208" t="s">
        <v>2733</v>
      </c>
      <c r="U208" t="s">
        <v>4842</v>
      </c>
      <c r="V208" t="s">
        <v>6793</v>
      </c>
      <c r="W208" t="s">
        <v>2650</v>
      </c>
      <c r="X208" t="s">
        <v>2866</v>
      </c>
      <c r="Y208" t="s">
        <v>4843</v>
      </c>
      <c r="Z208" t="s">
        <v>4844</v>
      </c>
      <c r="AA208" t="s">
        <v>4845</v>
      </c>
      <c r="AB208" t="s">
        <v>4839</v>
      </c>
      <c r="AC208" t="s">
        <v>4840</v>
      </c>
      <c r="AD208" t="s">
        <v>2650</v>
      </c>
      <c r="AE208" t="s">
        <v>4846</v>
      </c>
      <c r="AF208" t="s">
        <v>4847</v>
      </c>
      <c r="AG208" t="s">
        <v>2872</v>
      </c>
      <c r="AH208" t="s">
        <v>2739</v>
      </c>
      <c r="AI208" t="s">
        <v>2650</v>
      </c>
      <c r="AJ208" t="s">
        <v>2650</v>
      </c>
      <c r="AK208" t="s">
        <v>2739</v>
      </c>
      <c r="AL208" t="s">
        <v>2650</v>
      </c>
      <c r="AM208" t="s">
        <v>7118</v>
      </c>
      <c r="AN208">
        <v>2019</v>
      </c>
      <c r="AO208" t="s">
        <v>1221</v>
      </c>
    </row>
    <row r="209" spans="1:41" x14ac:dyDescent="0.3">
      <c r="A209" t="s">
        <v>2769</v>
      </c>
      <c r="B209" s="4">
        <v>43747</v>
      </c>
      <c r="C209" s="4">
        <v>44966</v>
      </c>
      <c r="D209" t="s">
        <v>2923</v>
      </c>
      <c r="E209" t="s">
        <v>4848</v>
      </c>
      <c r="F209" s="4">
        <v>45800</v>
      </c>
      <c r="G209" t="s">
        <v>2875</v>
      </c>
      <c r="H209" t="s">
        <v>6078</v>
      </c>
      <c r="I209" t="s">
        <v>4849</v>
      </c>
      <c r="J209">
        <v>311</v>
      </c>
      <c r="K209" t="s">
        <v>4850</v>
      </c>
      <c r="L209">
        <v>101155</v>
      </c>
      <c r="M209" t="s">
        <v>2775</v>
      </c>
      <c r="N209">
        <v>1</v>
      </c>
      <c r="O209" t="s">
        <v>2731</v>
      </c>
      <c r="P209" s="7">
        <v>71</v>
      </c>
      <c r="Q209" s="7">
        <v>71</v>
      </c>
      <c r="R209" s="7">
        <v>25</v>
      </c>
      <c r="S209" t="s">
        <v>4851</v>
      </c>
      <c r="T209" t="s">
        <v>2733</v>
      </c>
      <c r="U209" t="s">
        <v>1262</v>
      </c>
      <c r="V209" t="s">
        <v>7119</v>
      </c>
      <c r="W209" t="s">
        <v>2650</v>
      </c>
      <c r="X209" t="s">
        <v>2777</v>
      </c>
      <c r="Y209" t="s">
        <v>4852</v>
      </c>
      <c r="Z209" t="s">
        <v>4853</v>
      </c>
      <c r="AA209" t="s">
        <v>4854</v>
      </c>
      <c r="AB209" t="s">
        <v>4848</v>
      </c>
      <c r="AC209" t="s">
        <v>4849</v>
      </c>
      <c r="AD209" t="s">
        <v>2752</v>
      </c>
      <c r="AE209" t="s">
        <v>4855</v>
      </c>
      <c r="AF209" t="s">
        <v>4856</v>
      </c>
      <c r="AG209" t="s">
        <v>2883</v>
      </c>
      <c r="AH209" t="s">
        <v>4857</v>
      </c>
      <c r="AI209" t="s">
        <v>2783</v>
      </c>
      <c r="AJ209" t="s">
        <v>2650</v>
      </c>
      <c r="AK209" t="s">
        <v>2739</v>
      </c>
      <c r="AL209" t="s">
        <v>2650</v>
      </c>
      <c r="AM209" t="s">
        <v>7120</v>
      </c>
      <c r="AN209">
        <v>2019</v>
      </c>
      <c r="AO209" t="s">
        <v>7121</v>
      </c>
    </row>
    <row r="210" spans="1:41" x14ac:dyDescent="0.3">
      <c r="A210" t="s">
        <v>2885</v>
      </c>
      <c r="B210" s="4">
        <v>37462</v>
      </c>
      <c r="C210" s="4">
        <v>45291</v>
      </c>
      <c r="D210" t="s">
        <v>4858</v>
      </c>
      <c r="E210" t="s">
        <v>4859</v>
      </c>
      <c r="F210" s="4">
        <v>45551</v>
      </c>
      <c r="G210" t="s">
        <v>2888</v>
      </c>
      <c r="H210" t="s">
        <v>6775</v>
      </c>
      <c r="I210" t="s">
        <v>4858</v>
      </c>
      <c r="J210">
        <v>78</v>
      </c>
      <c r="K210" t="s">
        <v>4860</v>
      </c>
      <c r="L210">
        <v>101016</v>
      </c>
      <c r="M210" t="s">
        <v>2760</v>
      </c>
      <c r="N210">
        <v>1</v>
      </c>
      <c r="O210" t="s">
        <v>2731</v>
      </c>
      <c r="P210" s="7">
        <v>16</v>
      </c>
      <c r="Q210" s="7">
        <v>16</v>
      </c>
      <c r="R210" s="7">
        <v>22</v>
      </c>
      <c r="S210" t="s">
        <v>4861</v>
      </c>
      <c r="T210" t="s">
        <v>2733</v>
      </c>
      <c r="U210" t="s">
        <v>4862</v>
      </c>
      <c r="V210" t="s">
        <v>7005</v>
      </c>
      <c r="W210" t="s">
        <v>2650</v>
      </c>
      <c r="X210" t="s">
        <v>2885</v>
      </c>
      <c r="Y210" t="s">
        <v>4863</v>
      </c>
      <c r="Z210" t="s">
        <v>4864</v>
      </c>
      <c r="AA210" t="s">
        <v>4865</v>
      </c>
      <c r="AB210" t="s">
        <v>4866</v>
      </c>
      <c r="AC210" t="s">
        <v>2650</v>
      </c>
      <c r="AD210" t="s">
        <v>2752</v>
      </c>
      <c r="AE210" t="s">
        <v>2739</v>
      </c>
      <c r="AF210" t="s">
        <v>4867</v>
      </c>
      <c r="AG210" t="s">
        <v>2650</v>
      </c>
      <c r="AH210" t="s">
        <v>2739</v>
      </c>
      <c r="AI210" t="s">
        <v>2650</v>
      </c>
      <c r="AJ210" t="s">
        <v>2650</v>
      </c>
      <c r="AK210" t="s">
        <v>2739</v>
      </c>
      <c r="AL210" t="s">
        <v>2650</v>
      </c>
      <c r="AM210" t="s">
        <v>7122</v>
      </c>
      <c r="AN210">
        <v>2000</v>
      </c>
      <c r="AO210" t="s">
        <v>1223</v>
      </c>
    </row>
    <row r="211" spans="1:41" x14ac:dyDescent="0.3">
      <c r="A211" t="s">
        <v>4868</v>
      </c>
      <c r="B211" s="4">
        <v>41724</v>
      </c>
      <c r="C211" s="4">
        <v>45779</v>
      </c>
      <c r="D211" t="s">
        <v>4869</v>
      </c>
      <c r="E211" t="s">
        <v>4870</v>
      </c>
      <c r="F211" s="4">
        <v>45779</v>
      </c>
      <c r="G211" t="s">
        <v>4871</v>
      </c>
      <c r="H211" t="s">
        <v>6797</v>
      </c>
      <c r="I211" t="s">
        <v>4872</v>
      </c>
      <c r="J211">
        <v>301</v>
      </c>
      <c r="K211" t="s">
        <v>4873</v>
      </c>
      <c r="L211">
        <v>103109</v>
      </c>
      <c r="M211" t="s">
        <v>3651</v>
      </c>
      <c r="N211">
        <v>1</v>
      </c>
      <c r="O211" t="s">
        <v>2731</v>
      </c>
      <c r="P211" s="7">
        <v>178</v>
      </c>
      <c r="Q211" s="7">
        <v>178</v>
      </c>
      <c r="R211" s="7">
        <v>18</v>
      </c>
      <c r="S211" t="s">
        <v>4874</v>
      </c>
      <c r="T211" t="s">
        <v>2733</v>
      </c>
      <c r="U211" t="s">
        <v>4875</v>
      </c>
      <c r="V211" t="s">
        <v>7061</v>
      </c>
      <c r="W211" t="s">
        <v>2650</v>
      </c>
      <c r="X211" t="s">
        <v>4868</v>
      </c>
      <c r="Y211" t="s">
        <v>4876</v>
      </c>
      <c r="Z211" t="s">
        <v>4877</v>
      </c>
      <c r="AA211" t="s">
        <v>4878</v>
      </c>
      <c r="AB211" t="s">
        <v>4879</v>
      </c>
      <c r="AC211" t="s">
        <v>4872</v>
      </c>
      <c r="AD211" t="s">
        <v>2752</v>
      </c>
      <c r="AE211" t="s">
        <v>2739</v>
      </c>
      <c r="AF211" t="s">
        <v>2739</v>
      </c>
      <c r="AG211" t="s">
        <v>4596</v>
      </c>
      <c r="AH211" t="s">
        <v>4880</v>
      </c>
      <c r="AI211" t="s">
        <v>2650</v>
      </c>
      <c r="AJ211" t="s">
        <v>2650</v>
      </c>
      <c r="AK211" t="s">
        <v>2739</v>
      </c>
      <c r="AL211" t="s">
        <v>2650</v>
      </c>
      <c r="AM211" t="s">
        <v>7123</v>
      </c>
      <c r="AN211">
        <v>2014</v>
      </c>
      <c r="AO211" t="s">
        <v>7124</v>
      </c>
    </row>
    <row r="212" spans="1:41" x14ac:dyDescent="0.3">
      <c r="A212" t="s">
        <v>4881</v>
      </c>
      <c r="B212" s="4">
        <v>44587</v>
      </c>
      <c r="C212" s="4">
        <v>45498</v>
      </c>
      <c r="D212" t="s">
        <v>2650</v>
      </c>
      <c r="E212" t="s">
        <v>4882</v>
      </c>
      <c r="F212" s="4">
        <v>45800</v>
      </c>
      <c r="G212" t="s">
        <v>4883</v>
      </c>
      <c r="H212" t="s">
        <v>6795</v>
      </c>
      <c r="I212" t="s">
        <v>4884</v>
      </c>
      <c r="J212">
        <v>1968</v>
      </c>
      <c r="K212" t="s">
        <v>4885</v>
      </c>
      <c r="L212">
        <v>103390</v>
      </c>
      <c r="M212" t="s">
        <v>2745</v>
      </c>
      <c r="N212">
        <v>1</v>
      </c>
      <c r="O212" t="s">
        <v>2731</v>
      </c>
      <c r="P212" s="7">
        <v>36</v>
      </c>
      <c r="Q212" s="7">
        <v>36</v>
      </c>
      <c r="R212" s="7">
        <v>18</v>
      </c>
      <c r="S212" t="s">
        <v>4886</v>
      </c>
      <c r="T212" t="s">
        <v>2733</v>
      </c>
      <c r="U212" t="s">
        <v>1266</v>
      </c>
      <c r="V212" t="s">
        <v>6763</v>
      </c>
      <c r="W212" t="s">
        <v>4887</v>
      </c>
      <c r="X212" t="s">
        <v>4881</v>
      </c>
      <c r="Y212" t="s">
        <v>4888</v>
      </c>
      <c r="Z212" t="s">
        <v>4889</v>
      </c>
      <c r="AA212" t="s">
        <v>4890</v>
      </c>
      <c r="AB212" t="s">
        <v>4891</v>
      </c>
      <c r="AC212" t="s">
        <v>4884</v>
      </c>
      <c r="AD212" t="s">
        <v>2752</v>
      </c>
      <c r="AE212" t="s">
        <v>4892</v>
      </c>
      <c r="AF212" t="s">
        <v>4893</v>
      </c>
      <c r="AG212" t="s">
        <v>2650</v>
      </c>
      <c r="AH212" t="s">
        <v>2739</v>
      </c>
      <c r="AI212" t="s">
        <v>2650</v>
      </c>
      <c r="AJ212" t="s">
        <v>2650</v>
      </c>
      <c r="AK212" t="s">
        <v>2739</v>
      </c>
      <c r="AL212" t="s">
        <v>2650</v>
      </c>
      <c r="AM212" t="s">
        <v>7125</v>
      </c>
      <c r="AN212">
        <v>2022</v>
      </c>
      <c r="AO212" t="s">
        <v>1225</v>
      </c>
    </row>
    <row r="213" spans="1:41" x14ac:dyDescent="0.3">
      <c r="A213" t="s">
        <v>3700</v>
      </c>
      <c r="B213" s="4">
        <v>40558</v>
      </c>
      <c r="C213" s="4">
        <v>44615</v>
      </c>
      <c r="D213" t="s">
        <v>4545</v>
      </c>
      <c r="E213" t="s">
        <v>4894</v>
      </c>
      <c r="F213" s="4">
        <v>45779</v>
      </c>
      <c r="G213" t="s">
        <v>3703</v>
      </c>
      <c r="H213" t="s">
        <v>6790</v>
      </c>
      <c r="I213" t="s">
        <v>4545</v>
      </c>
      <c r="J213">
        <v>235</v>
      </c>
      <c r="K213" t="s">
        <v>4895</v>
      </c>
      <c r="L213">
        <v>101128</v>
      </c>
      <c r="M213" t="s">
        <v>3518</v>
      </c>
      <c r="N213">
        <v>1</v>
      </c>
      <c r="O213" t="s">
        <v>2731</v>
      </c>
      <c r="P213" s="7">
        <v>33</v>
      </c>
      <c r="Q213" s="7">
        <v>33</v>
      </c>
      <c r="R213" s="7">
        <v>43</v>
      </c>
      <c r="S213" t="s">
        <v>4896</v>
      </c>
      <c r="T213" t="s">
        <v>2733</v>
      </c>
      <c r="U213" t="s">
        <v>4897</v>
      </c>
      <c r="V213" t="s">
        <v>7081</v>
      </c>
      <c r="W213" t="s">
        <v>4898</v>
      </c>
      <c r="X213" t="s">
        <v>3708</v>
      </c>
      <c r="Y213" t="s">
        <v>4899</v>
      </c>
      <c r="Z213" t="s">
        <v>4900</v>
      </c>
      <c r="AA213" t="s">
        <v>4901</v>
      </c>
      <c r="AB213" t="s">
        <v>4902</v>
      </c>
      <c r="AC213" t="s">
        <v>2650</v>
      </c>
      <c r="AD213" t="s">
        <v>2752</v>
      </c>
      <c r="AE213" t="s">
        <v>2739</v>
      </c>
      <c r="AF213" t="s">
        <v>4903</v>
      </c>
      <c r="AG213" t="s">
        <v>3714</v>
      </c>
      <c r="AH213" t="s">
        <v>4904</v>
      </c>
      <c r="AI213" t="s">
        <v>2650</v>
      </c>
      <c r="AJ213" t="s">
        <v>2650</v>
      </c>
      <c r="AK213" t="s">
        <v>2739</v>
      </c>
      <c r="AL213" t="s">
        <v>2650</v>
      </c>
      <c r="AM213" t="s">
        <v>7126</v>
      </c>
      <c r="AN213">
        <v>2011</v>
      </c>
      <c r="AO213" t="s">
        <v>1226</v>
      </c>
    </row>
    <row r="214" spans="1:41" x14ac:dyDescent="0.3">
      <c r="A214" t="s">
        <v>3700</v>
      </c>
      <c r="B214" s="4">
        <v>41286</v>
      </c>
      <c r="C214" s="4">
        <v>45105</v>
      </c>
      <c r="D214" t="s">
        <v>2886</v>
      </c>
      <c r="E214" t="s">
        <v>4905</v>
      </c>
      <c r="F214" s="4">
        <v>45785</v>
      </c>
      <c r="G214" t="s">
        <v>3703</v>
      </c>
      <c r="H214" t="s">
        <v>6790</v>
      </c>
      <c r="I214" t="s">
        <v>2886</v>
      </c>
      <c r="J214">
        <v>235</v>
      </c>
      <c r="K214" t="s">
        <v>4906</v>
      </c>
      <c r="L214">
        <v>101128</v>
      </c>
      <c r="M214" t="s">
        <v>3518</v>
      </c>
      <c r="N214">
        <v>1</v>
      </c>
      <c r="O214" t="s">
        <v>2731</v>
      </c>
      <c r="P214" s="7">
        <v>19</v>
      </c>
      <c r="Q214" s="7">
        <v>19</v>
      </c>
      <c r="R214" s="7">
        <v>95</v>
      </c>
      <c r="S214" t="s">
        <v>4907</v>
      </c>
      <c r="T214" t="s">
        <v>2733</v>
      </c>
      <c r="U214" t="s">
        <v>4908</v>
      </c>
      <c r="V214" t="s">
        <v>7046</v>
      </c>
      <c r="W214" t="s">
        <v>4909</v>
      </c>
      <c r="X214" t="s">
        <v>3708</v>
      </c>
      <c r="Y214" t="s">
        <v>4910</v>
      </c>
      <c r="Z214" t="s">
        <v>4911</v>
      </c>
      <c r="AA214" t="s">
        <v>4912</v>
      </c>
      <c r="AB214" t="s">
        <v>4913</v>
      </c>
      <c r="AC214" t="s">
        <v>2650</v>
      </c>
      <c r="AD214" t="s">
        <v>2752</v>
      </c>
      <c r="AE214" t="s">
        <v>2739</v>
      </c>
      <c r="AF214" t="s">
        <v>4914</v>
      </c>
      <c r="AG214" t="s">
        <v>3714</v>
      </c>
      <c r="AH214" t="s">
        <v>4915</v>
      </c>
      <c r="AI214" t="s">
        <v>2650</v>
      </c>
      <c r="AJ214" t="s">
        <v>2650</v>
      </c>
      <c r="AK214" t="s">
        <v>2739</v>
      </c>
      <c r="AL214" t="s">
        <v>2650</v>
      </c>
      <c r="AM214" t="s">
        <v>7127</v>
      </c>
      <c r="AN214">
        <v>2013</v>
      </c>
      <c r="AO214" t="s">
        <v>1227</v>
      </c>
    </row>
    <row r="215" spans="1:41" x14ac:dyDescent="0.3">
      <c r="A215" t="s">
        <v>4916</v>
      </c>
      <c r="B215" s="4">
        <v>41646</v>
      </c>
      <c r="C215" s="4">
        <v>45770</v>
      </c>
      <c r="D215" t="s">
        <v>1776</v>
      </c>
      <c r="E215" t="s">
        <v>4917</v>
      </c>
      <c r="F215" s="4">
        <v>45804</v>
      </c>
      <c r="G215" t="s">
        <v>4918</v>
      </c>
      <c r="H215" t="s">
        <v>6775</v>
      </c>
      <c r="I215" t="s">
        <v>4919</v>
      </c>
      <c r="J215">
        <v>127</v>
      </c>
      <c r="K215" t="s">
        <v>4920</v>
      </c>
      <c r="L215">
        <v>101159</v>
      </c>
      <c r="M215" t="s">
        <v>4921</v>
      </c>
      <c r="N215">
        <v>1</v>
      </c>
      <c r="O215" t="s">
        <v>2731</v>
      </c>
      <c r="P215" s="7">
        <v>101</v>
      </c>
      <c r="Q215" s="7">
        <v>101</v>
      </c>
      <c r="R215" s="7">
        <v>72</v>
      </c>
      <c r="S215" t="s">
        <v>4922</v>
      </c>
      <c r="T215" t="s">
        <v>2733</v>
      </c>
      <c r="U215" t="s">
        <v>1269</v>
      </c>
      <c r="V215" t="s">
        <v>7061</v>
      </c>
      <c r="W215" t="s">
        <v>2650</v>
      </c>
      <c r="X215" t="s">
        <v>4923</v>
      </c>
      <c r="Y215" t="s">
        <v>2739</v>
      </c>
      <c r="Z215" t="s">
        <v>4924</v>
      </c>
      <c r="AA215" t="s">
        <v>4925</v>
      </c>
      <c r="AB215" t="s">
        <v>2650</v>
      </c>
      <c r="AC215" t="s">
        <v>4919</v>
      </c>
      <c r="AD215" t="s">
        <v>2752</v>
      </c>
      <c r="AE215" t="s">
        <v>2739</v>
      </c>
      <c r="AF215" t="s">
        <v>4926</v>
      </c>
      <c r="AG215" t="s">
        <v>2650</v>
      </c>
      <c r="AH215" t="s">
        <v>2739</v>
      </c>
      <c r="AI215" t="s">
        <v>2783</v>
      </c>
      <c r="AJ215" t="s">
        <v>2650</v>
      </c>
      <c r="AK215" t="s">
        <v>2739</v>
      </c>
      <c r="AL215" t="s">
        <v>2650</v>
      </c>
      <c r="AM215" t="s">
        <v>2650</v>
      </c>
      <c r="AN215">
        <v>2013</v>
      </c>
      <c r="AO215" t="s">
        <v>7128</v>
      </c>
    </row>
    <row r="216" spans="1:41" x14ac:dyDescent="0.3">
      <c r="A216" t="s">
        <v>4927</v>
      </c>
      <c r="B216" s="4">
        <v>44961</v>
      </c>
      <c r="C216" s="4">
        <v>45024</v>
      </c>
      <c r="D216" t="s">
        <v>4928</v>
      </c>
      <c r="E216" t="s">
        <v>4929</v>
      </c>
      <c r="F216" s="4">
        <v>45768</v>
      </c>
      <c r="G216" t="s">
        <v>4930</v>
      </c>
      <c r="H216" t="s">
        <v>2650</v>
      </c>
      <c r="I216" t="s">
        <v>4928</v>
      </c>
      <c r="J216">
        <v>78</v>
      </c>
      <c r="K216" t="s">
        <v>4931</v>
      </c>
      <c r="L216">
        <v>101016</v>
      </c>
      <c r="M216" t="s">
        <v>2760</v>
      </c>
      <c r="N216">
        <v>1</v>
      </c>
      <c r="O216" t="s">
        <v>2731</v>
      </c>
      <c r="P216" s="7">
        <v>14</v>
      </c>
      <c r="Q216" s="7">
        <v>14</v>
      </c>
      <c r="R216" s="7">
        <v>11</v>
      </c>
      <c r="S216" t="s">
        <v>4932</v>
      </c>
      <c r="T216" t="s">
        <v>2733</v>
      </c>
      <c r="U216" t="s">
        <v>1270</v>
      </c>
      <c r="V216" t="s">
        <v>7129</v>
      </c>
      <c r="W216" t="s">
        <v>2650</v>
      </c>
      <c r="X216" t="s">
        <v>4927</v>
      </c>
      <c r="Y216" t="s">
        <v>4933</v>
      </c>
      <c r="Z216" t="s">
        <v>4934</v>
      </c>
      <c r="AA216" t="s">
        <v>4935</v>
      </c>
      <c r="AB216" t="s">
        <v>4936</v>
      </c>
      <c r="AC216" t="s">
        <v>2650</v>
      </c>
      <c r="AD216" t="s">
        <v>2752</v>
      </c>
      <c r="AE216" t="s">
        <v>2739</v>
      </c>
      <c r="AF216" t="s">
        <v>4937</v>
      </c>
      <c r="AG216" t="s">
        <v>2767</v>
      </c>
      <c r="AH216" t="s">
        <v>4938</v>
      </c>
      <c r="AI216" t="s">
        <v>2650</v>
      </c>
      <c r="AJ216" t="s">
        <v>2650</v>
      </c>
      <c r="AK216" t="s">
        <v>2739</v>
      </c>
      <c r="AL216" t="s">
        <v>2650</v>
      </c>
      <c r="AM216" t="s">
        <v>7130</v>
      </c>
      <c r="AN216">
        <v>2023</v>
      </c>
      <c r="AO216" t="s">
        <v>7131</v>
      </c>
    </row>
    <row r="217" spans="1:41" x14ac:dyDescent="0.3">
      <c r="A217" t="s">
        <v>4939</v>
      </c>
      <c r="B217" s="4">
        <v>41724</v>
      </c>
      <c r="C217" s="4">
        <v>43378</v>
      </c>
      <c r="D217" t="s">
        <v>4940</v>
      </c>
      <c r="E217" t="s">
        <v>4941</v>
      </c>
      <c r="F217" s="4">
        <v>45756</v>
      </c>
      <c r="G217" t="s">
        <v>4942</v>
      </c>
      <c r="H217" t="s">
        <v>6797</v>
      </c>
      <c r="I217" t="s">
        <v>4940</v>
      </c>
      <c r="J217">
        <v>78</v>
      </c>
      <c r="K217" t="s">
        <v>4943</v>
      </c>
      <c r="L217">
        <v>101016</v>
      </c>
      <c r="M217" t="s">
        <v>2760</v>
      </c>
      <c r="N217">
        <v>1</v>
      </c>
      <c r="O217" t="s">
        <v>2731</v>
      </c>
      <c r="P217" s="7">
        <v>10</v>
      </c>
      <c r="Q217" s="7">
        <v>10</v>
      </c>
      <c r="R217" s="7">
        <v>35</v>
      </c>
      <c r="S217" t="s">
        <v>4944</v>
      </c>
      <c r="T217" t="s">
        <v>2733</v>
      </c>
      <c r="U217" t="s">
        <v>1271</v>
      </c>
      <c r="V217" t="s">
        <v>6968</v>
      </c>
      <c r="W217" t="s">
        <v>2650</v>
      </c>
      <c r="X217" t="s">
        <v>4939</v>
      </c>
      <c r="Y217" t="s">
        <v>4945</v>
      </c>
      <c r="Z217" t="s">
        <v>4946</v>
      </c>
      <c r="AA217" t="s">
        <v>4947</v>
      </c>
      <c r="AB217" t="s">
        <v>4948</v>
      </c>
      <c r="AC217" t="s">
        <v>2650</v>
      </c>
      <c r="AD217" t="s">
        <v>2752</v>
      </c>
      <c r="AE217" t="s">
        <v>2739</v>
      </c>
      <c r="AF217" t="s">
        <v>4949</v>
      </c>
      <c r="AG217" t="s">
        <v>2650</v>
      </c>
      <c r="AH217" t="s">
        <v>2739</v>
      </c>
      <c r="AI217" t="s">
        <v>2650</v>
      </c>
      <c r="AJ217" t="s">
        <v>2650</v>
      </c>
      <c r="AK217" t="s">
        <v>2739</v>
      </c>
      <c r="AL217" t="s">
        <v>2650</v>
      </c>
      <c r="AM217" t="s">
        <v>7132</v>
      </c>
      <c r="AN217">
        <v>2014</v>
      </c>
      <c r="AO217" t="s">
        <v>1230</v>
      </c>
    </row>
    <row r="218" spans="1:41" x14ac:dyDescent="0.3">
      <c r="A218" t="s">
        <v>4950</v>
      </c>
      <c r="B218" s="4">
        <v>44657</v>
      </c>
      <c r="C218" s="4">
        <v>44657</v>
      </c>
      <c r="D218" t="s">
        <v>2650</v>
      </c>
      <c r="E218" t="s">
        <v>4951</v>
      </c>
      <c r="F218" s="4">
        <v>45709</v>
      </c>
      <c r="G218" t="s">
        <v>4952</v>
      </c>
      <c r="H218" t="s">
        <v>2650</v>
      </c>
      <c r="I218" t="s">
        <v>1941</v>
      </c>
      <c r="J218">
        <v>530</v>
      </c>
      <c r="K218" t="s">
        <v>2650</v>
      </c>
      <c r="L218">
        <v>101590</v>
      </c>
      <c r="M218" t="s">
        <v>4953</v>
      </c>
      <c r="N218">
        <v>1</v>
      </c>
      <c r="O218" t="s">
        <v>2731</v>
      </c>
      <c r="P218" s="7">
        <v>26</v>
      </c>
      <c r="Q218" s="7">
        <v>26</v>
      </c>
      <c r="R218" s="7">
        <v>0</v>
      </c>
      <c r="S218" t="s">
        <v>4954</v>
      </c>
      <c r="T218" t="s">
        <v>2733</v>
      </c>
      <c r="U218" t="s">
        <v>4955</v>
      </c>
      <c r="V218" t="s">
        <v>6968</v>
      </c>
      <c r="W218" t="s">
        <v>4956</v>
      </c>
      <c r="X218" t="s">
        <v>4957</v>
      </c>
      <c r="Y218" t="s">
        <v>4958</v>
      </c>
      <c r="Z218" t="s">
        <v>2739</v>
      </c>
      <c r="AA218" t="s">
        <v>4959</v>
      </c>
      <c r="AB218" t="s">
        <v>4960</v>
      </c>
      <c r="AC218" t="s">
        <v>1941</v>
      </c>
      <c r="AD218" t="s">
        <v>2650</v>
      </c>
      <c r="AE218" t="s">
        <v>2739</v>
      </c>
      <c r="AF218" t="s">
        <v>4961</v>
      </c>
      <c r="AG218" t="s">
        <v>2650</v>
      </c>
      <c r="AH218" t="s">
        <v>2739</v>
      </c>
      <c r="AI218" t="s">
        <v>2650</v>
      </c>
      <c r="AJ218" t="s">
        <v>2650</v>
      </c>
      <c r="AK218" t="s">
        <v>2739</v>
      </c>
      <c r="AL218" t="s">
        <v>2650</v>
      </c>
      <c r="AM218" t="s">
        <v>7133</v>
      </c>
      <c r="AN218">
        <v>2022</v>
      </c>
      <c r="AO218" t="s">
        <v>1231</v>
      </c>
    </row>
    <row r="219" spans="1:41" x14ac:dyDescent="0.3">
      <c r="A219" t="s">
        <v>4962</v>
      </c>
      <c r="B219" s="4">
        <v>45049</v>
      </c>
      <c r="C219" s="4">
        <v>45346</v>
      </c>
      <c r="D219" t="s">
        <v>4963</v>
      </c>
      <c r="E219" t="s">
        <v>4964</v>
      </c>
      <c r="F219" s="4">
        <v>45798</v>
      </c>
      <c r="G219" t="s">
        <v>4965</v>
      </c>
      <c r="H219" t="s">
        <v>2650</v>
      </c>
      <c r="I219" t="s">
        <v>4963</v>
      </c>
      <c r="J219">
        <v>78</v>
      </c>
      <c r="K219" t="s">
        <v>4966</v>
      </c>
      <c r="L219">
        <v>101016</v>
      </c>
      <c r="M219" t="s">
        <v>2760</v>
      </c>
      <c r="N219">
        <v>1</v>
      </c>
      <c r="O219" t="s">
        <v>2731</v>
      </c>
      <c r="P219" s="7">
        <v>48</v>
      </c>
      <c r="Q219" s="7">
        <v>48</v>
      </c>
      <c r="R219" s="7">
        <v>9</v>
      </c>
      <c r="S219" t="s">
        <v>4967</v>
      </c>
      <c r="T219" t="s">
        <v>2733</v>
      </c>
      <c r="U219" t="s">
        <v>1273</v>
      </c>
      <c r="V219" t="s">
        <v>7134</v>
      </c>
      <c r="W219" t="s">
        <v>2650</v>
      </c>
      <c r="X219" t="s">
        <v>4962</v>
      </c>
      <c r="Y219" t="s">
        <v>4968</v>
      </c>
      <c r="Z219" t="s">
        <v>4969</v>
      </c>
      <c r="AA219" t="s">
        <v>4970</v>
      </c>
      <c r="AB219" t="s">
        <v>4971</v>
      </c>
      <c r="AC219" t="s">
        <v>2650</v>
      </c>
      <c r="AD219" t="s">
        <v>2752</v>
      </c>
      <c r="AE219" t="s">
        <v>4972</v>
      </c>
      <c r="AF219" t="s">
        <v>4973</v>
      </c>
      <c r="AG219" t="s">
        <v>2946</v>
      </c>
      <c r="AH219" t="s">
        <v>4974</v>
      </c>
      <c r="AI219" t="s">
        <v>2650</v>
      </c>
      <c r="AJ219" t="s">
        <v>2650</v>
      </c>
      <c r="AK219" t="s">
        <v>2739</v>
      </c>
      <c r="AL219" t="s">
        <v>2650</v>
      </c>
      <c r="AM219" t="s">
        <v>7135</v>
      </c>
      <c r="AN219">
        <v>2023</v>
      </c>
      <c r="AO219" t="s">
        <v>1232</v>
      </c>
    </row>
    <row r="220" spans="1:41" x14ac:dyDescent="0.3">
      <c r="A220" t="s">
        <v>4975</v>
      </c>
      <c r="B220" s="4">
        <v>43024</v>
      </c>
      <c r="C220" s="4">
        <v>43320</v>
      </c>
      <c r="D220" t="s">
        <v>3418</v>
      </c>
      <c r="E220" t="s">
        <v>4976</v>
      </c>
      <c r="F220" s="4">
        <v>45772</v>
      </c>
      <c r="G220" t="s">
        <v>4977</v>
      </c>
      <c r="H220" t="s">
        <v>6763</v>
      </c>
      <c r="I220" t="s">
        <v>3418</v>
      </c>
      <c r="J220">
        <v>278</v>
      </c>
      <c r="K220" t="s">
        <v>4978</v>
      </c>
      <c r="L220">
        <v>101089</v>
      </c>
      <c r="M220" t="s">
        <v>4979</v>
      </c>
      <c r="N220">
        <v>1</v>
      </c>
      <c r="O220" t="s">
        <v>2731</v>
      </c>
      <c r="P220" s="7">
        <v>38</v>
      </c>
      <c r="Q220" s="7">
        <v>38</v>
      </c>
      <c r="R220" s="7">
        <v>35</v>
      </c>
      <c r="S220" t="s">
        <v>4980</v>
      </c>
      <c r="T220" t="s">
        <v>2733</v>
      </c>
      <c r="U220" t="s">
        <v>1274</v>
      </c>
      <c r="V220" t="s">
        <v>6857</v>
      </c>
      <c r="W220" t="s">
        <v>2650</v>
      </c>
      <c r="X220" t="s">
        <v>4975</v>
      </c>
      <c r="Y220" t="s">
        <v>4981</v>
      </c>
      <c r="Z220" t="s">
        <v>4982</v>
      </c>
      <c r="AA220" t="s">
        <v>4983</v>
      </c>
      <c r="AB220" t="s">
        <v>4976</v>
      </c>
      <c r="AC220" t="s">
        <v>2650</v>
      </c>
      <c r="AD220" t="s">
        <v>2752</v>
      </c>
      <c r="AE220" t="s">
        <v>2739</v>
      </c>
      <c r="AF220" t="s">
        <v>4984</v>
      </c>
      <c r="AG220" t="s">
        <v>2650</v>
      </c>
      <c r="AH220" t="s">
        <v>2739</v>
      </c>
      <c r="AI220" t="s">
        <v>2650</v>
      </c>
      <c r="AJ220" t="s">
        <v>2650</v>
      </c>
      <c r="AK220" t="s">
        <v>2739</v>
      </c>
      <c r="AL220" t="s">
        <v>2650</v>
      </c>
      <c r="AM220" t="s">
        <v>7136</v>
      </c>
      <c r="AN220">
        <v>2017</v>
      </c>
      <c r="AO220" t="s">
        <v>1233</v>
      </c>
    </row>
    <row r="221" spans="1:41" x14ac:dyDescent="0.3">
      <c r="A221" t="s">
        <v>4630</v>
      </c>
      <c r="B221" s="4">
        <v>41513</v>
      </c>
      <c r="C221" s="4">
        <v>45071</v>
      </c>
      <c r="D221" t="s">
        <v>4985</v>
      </c>
      <c r="E221" t="s">
        <v>4986</v>
      </c>
      <c r="F221" s="4">
        <v>45709</v>
      </c>
      <c r="G221" t="s">
        <v>4633</v>
      </c>
      <c r="H221" t="s">
        <v>6816</v>
      </c>
      <c r="I221" t="s">
        <v>4985</v>
      </c>
      <c r="J221">
        <v>78</v>
      </c>
      <c r="K221" t="s">
        <v>4987</v>
      </c>
      <c r="L221">
        <v>101016</v>
      </c>
      <c r="M221" t="s">
        <v>2760</v>
      </c>
      <c r="N221">
        <v>1</v>
      </c>
      <c r="O221" t="s">
        <v>2731</v>
      </c>
      <c r="P221" s="7">
        <v>50</v>
      </c>
      <c r="Q221" s="7">
        <v>50</v>
      </c>
      <c r="R221" s="7">
        <v>18</v>
      </c>
      <c r="S221" t="s">
        <v>4988</v>
      </c>
      <c r="T221" t="s">
        <v>2733</v>
      </c>
      <c r="U221" t="s">
        <v>1275</v>
      </c>
      <c r="V221" t="s">
        <v>6994</v>
      </c>
      <c r="W221" t="s">
        <v>2650</v>
      </c>
      <c r="X221" t="s">
        <v>4630</v>
      </c>
      <c r="Y221" t="s">
        <v>4989</v>
      </c>
      <c r="Z221" t="s">
        <v>4990</v>
      </c>
      <c r="AA221" t="s">
        <v>4991</v>
      </c>
      <c r="AB221" t="s">
        <v>4992</v>
      </c>
      <c r="AC221" t="s">
        <v>2650</v>
      </c>
      <c r="AD221" t="s">
        <v>2752</v>
      </c>
      <c r="AE221" t="s">
        <v>4993</v>
      </c>
      <c r="AF221" t="s">
        <v>4994</v>
      </c>
      <c r="AG221" t="s">
        <v>2946</v>
      </c>
      <c r="AH221" t="s">
        <v>4995</v>
      </c>
      <c r="AI221" t="s">
        <v>2650</v>
      </c>
      <c r="AJ221" t="s">
        <v>2650</v>
      </c>
      <c r="AK221" t="s">
        <v>2739</v>
      </c>
      <c r="AL221" t="s">
        <v>2650</v>
      </c>
      <c r="AM221" t="s">
        <v>7137</v>
      </c>
      <c r="AN221">
        <v>2013</v>
      </c>
      <c r="AO221" t="s">
        <v>1234</v>
      </c>
    </row>
    <row r="222" spans="1:41" x14ac:dyDescent="0.3">
      <c r="A222" t="s">
        <v>4996</v>
      </c>
      <c r="B222" s="4">
        <v>44233</v>
      </c>
      <c r="C222" s="4">
        <v>45219</v>
      </c>
      <c r="D222" t="s">
        <v>4077</v>
      </c>
      <c r="E222" t="s">
        <v>4997</v>
      </c>
      <c r="F222" s="4">
        <v>45804</v>
      </c>
      <c r="G222" t="s">
        <v>4998</v>
      </c>
      <c r="H222" t="s">
        <v>2650</v>
      </c>
      <c r="I222" t="s">
        <v>4077</v>
      </c>
      <c r="J222">
        <v>311</v>
      </c>
      <c r="K222" t="s">
        <v>4999</v>
      </c>
      <c r="L222">
        <v>101155</v>
      </c>
      <c r="M222" t="s">
        <v>2775</v>
      </c>
      <c r="N222">
        <v>1</v>
      </c>
      <c r="O222" t="s">
        <v>2731</v>
      </c>
      <c r="P222" s="7">
        <v>155</v>
      </c>
      <c r="Q222" s="7">
        <v>155</v>
      </c>
      <c r="R222" s="7">
        <v>56</v>
      </c>
      <c r="S222" t="s">
        <v>5000</v>
      </c>
      <c r="T222" t="s">
        <v>2733</v>
      </c>
      <c r="U222" t="s">
        <v>1276</v>
      </c>
      <c r="V222" t="s">
        <v>1942</v>
      </c>
      <c r="W222" t="s">
        <v>5001</v>
      </c>
      <c r="X222" t="s">
        <v>4996</v>
      </c>
      <c r="Y222" t="s">
        <v>5002</v>
      </c>
      <c r="Z222" t="s">
        <v>5003</v>
      </c>
      <c r="AA222" t="s">
        <v>5004</v>
      </c>
      <c r="AB222" t="s">
        <v>5005</v>
      </c>
      <c r="AC222" t="s">
        <v>2650</v>
      </c>
      <c r="AD222" t="s">
        <v>2752</v>
      </c>
      <c r="AE222" t="s">
        <v>5006</v>
      </c>
      <c r="AF222" t="s">
        <v>5007</v>
      </c>
      <c r="AG222" t="s">
        <v>2650</v>
      </c>
      <c r="AH222" t="s">
        <v>2739</v>
      </c>
      <c r="AI222" t="s">
        <v>2650</v>
      </c>
      <c r="AJ222" t="s">
        <v>2650</v>
      </c>
      <c r="AK222" t="s">
        <v>2739</v>
      </c>
      <c r="AL222" t="s">
        <v>2650</v>
      </c>
      <c r="AM222" t="s">
        <v>7138</v>
      </c>
      <c r="AN222">
        <v>2021</v>
      </c>
      <c r="AO222" t="s">
        <v>1235</v>
      </c>
    </row>
    <row r="223" spans="1:41" x14ac:dyDescent="0.3">
      <c r="A223" t="s">
        <v>5008</v>
      </c>
      <c r="B223" s="4">
        <v>45055</v>
      </c>
      <c r="C223" s="4">
        <v>45183</v>
      </c>
      <c r="D223" t="s">
        <v>5009</v>
      </c>
      <c r="E223" t="s">
        <v>5010</v>
      </c>
      <c r="F223" s="4">
        <v>45790</v>
      </c>
      <c r="G223" t="s">
        <v>5011</v>
      </c>
      <c r="H223" t="s">
        <v>6795</v>
      </c>
      <c r="I223" t="s">
        <v>5009</v>
      </c>
      <c r="J223">
        <v>278</v>
      </c>
      <c r="K223" t="s">
        <v>5012</v>
      </c>
      <c r="L223">
        <v>101089</v>
      </c>
      <c r="M223" t="s">
        <v>4979</v>
      </c>
      <c r="N223">
        <v>1</v>
      </c>
      <c r="O223" t="s">
        <v>2731</v>
      </c>
      <c r="P223" s="7">
        <v>21</v>
      </c>
      <c r="Q223" s="7">
        <v>21</v>
      </c>
      <c r="R223" s="7">
        <v>0</v>
      </c>
      <c r="S223" t="s">
        <v>5013</v>
      </c>
      <c r="T223" t="s">
        <v>2733</v>
      </c>
      <c r="U223" t="s">
        <v>1277</v>
      </c>
      <c r="V223" t="s">
        <v>3853</v>
      </c>
      <c r="W223" t="s">
        <v>2650</v>
      </c>
      <c r="X223" t="s">
        <v>5008</v>
      </c>
      <c r="Y223" t="s">
        <v>5014</v>
      </c>
      <c r="Z223" t="s">
        <v>5015</v>
      </c>
      <c r="AA223" t="s">
        <v>5016</v>
      </c>
      <c r="AB223" t="s">
        <v>5010</v>
      </c>
      <c r="AC223" t="s">
        <v>2650</v>
      </c>
      <c r="AD223" t="s">
        <v>2752</v>
      </c>
      <c r="AE223" t="s">
        <v>2739</v>
      </c>
      <c r="AF223" t="s">
        <v>5017</v>
      </c>
      <c r="AG223" t="s">
        <v>2650</v>
      </c>
      <c r="AH223" t="s">
        <v>2739</v>
      </c>
      <c r="AI223" t="s">
        <v>2650</v>
      </c>
      <c r="AJ223" t="s">
        <v>2650</v>
      </c>
      <c r="AK223" t="s">
        <v>2739</v>
      </c>
      <c r="AL223" t="s">
        <v>2650</v>
      </c>
      <c r="AM223" t="s">
        <v>7139</v>
      </c>
      <c r="AN223">
        <v>2023</v>
      </c>
      <c r="AO223" t="s">
        <v>1236</v>
      </c>
    </row>
    <row r="224" spans="1:41" x14ac:dyDescent="0.3">
      <c r="A224" t="s">
        <v>5018</v>
      </c>
      <c r="B224" s="4">
        <v>44225</v>
      </c>
      <c r="C224" s="4">
        <v>44302</v>
      </c>
      <c r="D224" t="s">
        <v>2650</v>
      </c>
      <c r="E224" t="s">
        <v>5019</v>
      </c>
      <c r="F224" s="4">
        <v>45799</v>
      </c>
      <c r="G224" t="s">
        <v>5020</v>
      </c>
      <c r="H224" t="s">
        <v>2650</v>
      </c>
      <c r="I224" t="s">
        <v>5021</v>
      </c>
      <c r="J224">
        <v>1965</v>
      </c>
      <c r="K224" t="s">
        <v>2650</v>
      </c>
      <c r="L224">
        <v>103389</v>
      </c>
      <c r="M224" t="s">
        <v>2864</v>
      </c>
      <c r="N224">
        <v>1</v>
      </c>
      <c r="O224" t="s">
        <v>2731</v>
      </c>
      <c r="P224" s="7">
        <v>196</v>
      </c>
      <c r="Q224" s="7">
        <v>196</v>
      </c>
      <c r="R224" s="7">
        <v>53</v>
      </c>
      <c r="S224" t="s">
        <v>5022</v>
      </c>
      <c r="T224" t="s">
        <v>2733</v>
      </c>
      <c r="U224" t="s">
        <v>5023</v>
      </c>
      <c r="V224" t="s">
        <v>6804</v>
      </c>
      <c r="W224" t="s">
        <v>5024</v>
      </c>
      <c r="X224" t="s">
        <v>5025</v>
      </c>
      <c r="Y224" t="s">
        <v>5026</v>
      </c>
      <c r="Z224" t="s">
        <v>5027</v>
      </c>
      <c r="AA224" t="s">
        <v>5028</v>
      </c>
      <c r="AB224" t="s">
        <v>5019</v>
      </c>
      <c r="AC224" t="s">
        <v>5021</v>
      </c>
      <c r="AD224" t="s">
        <v>2650</v>
      </c>
      <c r="AE224" t="s">
        <v>5029</v>
      </c>
      <c r="AF224" t="s">
        <v>5030</v>
      </c>
      <c r="AG224" t="s">
        <v>2872</v>
      </c>
      <c r="AH224" t="s">
        <v>2739</v>
      </c>
      <c r="AI224" t="s">
        <v>2650</v>
      </c>
      <c r="AJ224" t="s">
        <v>2650</v>
      </c>
      <c r="AK224" t="s">
        <v>2739</v>
      </c>
      <c r="AL224" t="s">
        <v>2650</v>
      </c>
      <c r="AM224" t="s">
        <v>7140</v>
      </c>
      <c r="AN224">
        <v>2021</v>
      </c>
      <c r="AO224" t="s">
        <v>7141</v>
      </c>
    </row>
    <row r="225" spans="1:41" x14ac:dyDescent="0.3">
      <c r="A225" t="s">
        <v>5031</v>
      </c>
      <c r="B225" s="4">
        <v>42927</v>
      </c>
      <c r="C225" s="4">
        <v>44464</v>
      </c>
      <c r="D225" t="s">
        <v>3194</v>
      </c>
      <c r="E225" t="s">
        <v>5032</v>
      </c>
      <c r="F225" s="4">
        <v>45799</v>
      </c>
      <c r="G225" t="s">
        <v>5033</v>
      </c>
      <c r="H225" t="s">
        <v>6816</v>
      </c>
      <c r="I225" t="s">
        <v>3194</v>
      </c>
      <c r="J225">
        <v>78</v>
      </c>
      <c r="K225" t="s">
        <v>5034</v>
      </c>
      <c r="L225">
        <v>101016</v>
      </c>
      <c r="M225" t="s">
        <v>2760</v>
      </c>
      <c r="N225">
        <v>1</v>
      </c>
      <c r="O225" t="s">
        <v>2731</v>
      </c>
      <c r="P225" s="7">
        <v>77</v>
      </c>
      <c r="Q225" s="7">
        <v>77</v>
      </c>
      <c r="R225" s="7">
        <v>24</v>
      </c>
      <c r="S225" t="s">
        <v>5035</v>
      </c>
      <c r="T225" t="s">
        <v>2733</v>
      </c>
      <c r="U225" t="s">
        <v>5036</v>
      </c>
      <c r="V225" t="s">
        <v>7142</v>
      </c>
      <c r="W225" t="s">
        <v>2650</v>
      </c>
      <c r="X225" t="s">
        <v>5031</v>
      </c>
      <c r="Y225" t="s">
        <v>5037</v>
      </c>
      <c r="Z225" t="s">
        <v>5038</v>
      </c>
      <c r="AA225" t="s">
        <v>5039</v>
      </c>
      <c r="AB225" t="s">
        <v>5040</v>
      </c>
      <c r="AC225" t="s">
        <v>2650</v>
      </c>
      <c r="AD225" t="s">
        <v>2752</v>
      </c>
      <c r="AE225" t="s">
        <v>2739</v>
      </c>
      <c r="AF225" t="s">
        <v>5041</v>
      </c>
      <c r="AG225" t="s">
        <v>2650</v>
      </c>
      <c r="AH225" t="s">
        <v>2739</v>
      </c>
      <c r="AI225" t="s">
        <v>2650</v>
      </c>
      <c r="AJ225" t="s">
        <v>2650</v>
      </c>
      <c r="AK225" t="s">
        <v>2739</v>
      </c>
      <c r="AL225" t="s">
        <v>2650</v>
      </c>
      <c r="AM225" t="s">
        <v>7143</v>
      </c>
      <c r="AN225">
        <v>2017</v>
      </c>
      <c r="AO225" t="s">
        <v>1239</v>
      </c>
    </row>
    <row r="226" spans="1:41" x14ac:dyDescent="0.3">
      <c r="A226" t="s">
        <v>4465</v>
      </c>
      <c r="B226" s="4">
        <v>43122</v>
      </c>
      <c r="C226" s="4">
        <v>44129</v>
      </c>
      <c r="D226" t="s">
        <v>5042</v>
      </c>
      <c r="E226" t="s">
        <v>5043</v>
      </c>
      <c r="F226" s="4">
        <v>45761</v>
      </c>
      <c r="G226" t="s">
        <v>4467</v>
      </c>
      <c r="H226" t="s">
        <v>6775</v>
      </c>
      <c r="I226" t="s">
        <v>5044</v>
      </c>
      <c r="J226">
        <v>297</v>
      </c>
      <c r="K226" t="s">
        <v>2650</v>
      </c>
      <c r="L226">
        <v>101186</v>
      </c>
      <c r="M226" t="s">
        <v>3167</v>
      </c>
      <c r="N226">
        <v>1</v>
      </c>
      <c r="O226" t="s">
        <v>2731</v>
      </c>
      <c r="P226" s="7">
        <v>37</v>
      </c>
      <c r="Q226" s="7">
        <v>37</v>
      </c>
      <c r="R226" s="7">
        <v>18</v>
      </c>
      <c r="S226" t="s">
        <v>5045</v>
      </c>
      <c r="T226" t="s">
        <v>2733</v>
      </c>
      <c r="U226" t="s">
        <v>1282</v>
      </c>
      <c r="V226" t="s">
        <v>6857</v>
      </c>
      <c r="W226" t="s">
        <v>2650</v>
      </c>
      <c r="X226" t="s">
        <v>5046</v>
      </c>
      <c r="Y226" t="s">
        <v>5047</v>
      </c>
      <c r="Z226" t="s">
        <v>5048</v>
      </c>
      <c r="AA226" t="s">
        <v>5049</v>
      </c>
      <c r="AB226" t="s">
        <v>5050</v>
      </c>
      <c r="AC226" t="s">
        <v>5044</v>
      </c>
      <c r="AD226" t="s">
        <v>2752</v>
      </c>
      <c r="AE226" t="s">
        <v>5051</v>
      </c>
      <c r="AF226" t="s">
        <v>2739</v>
      </c>
      <c r="AG226" t="s">
        <v>3176</v>
      </c>
      <c r="AH226" t="s">
        <v>5052</v>
      </c>
      <c r="AI226" t="s">
        <v>2650</v>
      </c>
      <c r="AJ226" t="s">
        <v>2650</v>
      </c>
      <c r="AK226" t="s">
        <v>2739</v>
      </c>
      <c r="AL226" t="s">
        <v>2650</v>
      </c>
      <c r="AM226" t="s">
        <v>7144</v>
      </c>
      <c r="AN226">
        <v>2018</v>
      </c>
      <c r="AO226" t="s">
        <v>1241</v>
      </c>
    </row>
    <row r="227" spans="1:41" x14ac:dyDescent="0.3">
      <c r="A227" t="s">
        <v>4927</v>
      </c>
      <c r="B227" s="4">
        <v>45161</v>
      </c>
      <c r="C227" s="4">
        <v>45387</v>
      </c>
      <c r="D227" t="s">
        <v>5053</v>
      </c>
      <c r="E227" t="s">
        <v>5054</v>
      </c>
      <c r="F227" s="4">
        <v>45740</v>
      </c>
      <c r="G227" t="s">
        <v>4930</v>
      </c>
      <c r="H227" t="s">
        <v>2650</v>
      </c>
      <c r="I227" t="s">
        <v>5053</v>
      </c>
      <c r="J227">
        <v>78</v>
      </c>
      <c r="K227" t="s">
        <v>5055</v>
      </c>
      <c r="L227">
        <v>101016</v>
      </c>
      <c r="M227" t="s">
        <v>2760</v>
      </c>
      <c r="N227">
        <v>1</v>
      </c>
      <c r="O227" t="s">
        <v>2731</v>
      </c>
      <c r="P227" s="7">
        <v>51</v>
      </c>
      <c r="Q227" s="7">
        <v>51</v>
      </c>
      <c r="R227" s="7">
        <v>6</v>
      </c>
      <c r="S227" t="s">
        <v>5056</v>
      </c>
      <c r="T227" t="s">
        <v>2733</v>
      </c>
      <c r="U227" t="s">
        <v>1283</v>
      </c>
      <c r="V227" t="s">
        <v>6833</v>
      </c>
      <c r="W227" t="s">
        <v>2650</v>
      </c>
      <c r="X227" t="s">
        <v>4927</v>
      </c>
      <c r="Y227" t="s">
        <v>5057</v>
      </c>
      <c r="Z227" t="s">
        <v>5058</v>
      </c>
      <c r="AA227" t="s">
        <v>5059</v>
      </c>
      <c r="AB227" t="s">
        <v>5060</v>
      </c>
      <c r="AC227" t="s">
        <v>2650</v>
      </c>
      <c r="AD227" t="s">
        <v>2752</v>
      </c>
      <c r="AE227" t="s">
        <v>5061</v>
      </c>
      <c r="AF227" t="s">
        <v>5062</v>
      </c>
      <c r="AG227" t="s">
        <v>2946</v>
      </c>
      <c r="AH227" t="s">
        <v>5063</v>
      </c>
      <c r="AI227" t="s">
        <v>2650</v>
      </c>
      <c r="AJ227" t="s">
        <v>2650</v>
      </c>
      <c r="AK227" t="s">
        <v>2739</v>
      </c>
      <c r="AL227" t="s">
        <v>2650</v>
      </c>
      <c r="AM227" t="s">
        <v>7145</v>
      </c>
      <c r="AN227">
        <v>2023</v>
      </c>
      <c r="AO227" t="s">
        <v>1242</v>
      </c>
    </row>
    <row r="228" spans="1:41" x14ac:dyDescent="0.3">
      <c r="A228" t="s">
        <v>5064</v>
      </c>
      <c r="B228" s="4">
        <v>39948</v>
      </c>
      <c r="C228" s="4">
        <v>45697</v>
      </c>
      <c r="D228" t="s">
        <v>5065</v>
      </c>
      <c r="E228" t="s">
        <v>5066</v>
      </c>
      <c r="F228" s="4">
        <v>45697</v>
      </c>
      <c r="G228" t="s">
        <v>2650</v>
      </c>
      <c r="H228" t="s">
        <v>2650</v>
      </c>
      <c r="I228" t="s">
        <v>5065</v>
      </c>
      <c r="J228">
        <v>78</v>
      </c>
      <c r="K228" t="s">
        <v>5067</v>
      </c>
      <c r="L228">
        <v>101016</v>
      </c>
      <c r="M228" t="s">
        <v>5068</v>
      </c>
      <c r="N228">
        <v>1</v>
      </c>
      <c r="O228" t="s">
        <v>2731</v>
      </c>
      <c r="P228" s="7">
        <v>69</v>
      </c>
      <c r="Q228" s="7">
        <v>69</v>
      </c>
      <c r="R228" s="7">
        <v>12</v>
      </c>
      <c r="S228" t="s">
        <v>5069</v>
      </c>
      <c r="T228" t="s">
        <v>5070</v>
      </c>
      <c r="U228" t="s">
        <v>5071</v>
      </c>
      <c r="V228" t="s">
        <v>2650</v>
      </c>
      <c r="W228" t="s">
        <v>2650</v>
      </c>
      <c r="X228" t="s">
        <v>2650</v>
      </c>
      <c r="Y228" t="s">
        <v>5072</v>
      </c>
      <c r="Z228" t="s">
        <v>2739</v>
      </c>
      <c r="AA228" t="s">
        <v>5073</v>
      </c>
      <c r="AB228" t="s">
        <v>2650</v>
      </c>
      <c r="AC228" t="s">
        <v>2650</v>
      </c>
      <c r="AD228" t="s">
        <v>2752</v>
      </c>
      <c r="AE228" t="s">
        <v>2739</v>
      </c>
      <c r="AF228" t="s">
        <v>2739</v>
      </c>
      <c r="AG228" t="s">
        <v>2650</v>
      </c>
      <c r="AH228" t="s">
        <v>2739</v>
      </c>
      <c r="AI228" t="s">
        <v>2650</v>
      </c>
      <c r="AJ228" t="s">
        <v>2650</v>
      </c>
      <c r="AK228" t="s">
        <v>2739</v>
      </c>
      <c r="AL228" t="s">
        <v>5074</v>
      </c>
      <c r="AM228" t="s">
        <v>7146</v>
      </c>
      <c r="AN228">
        <v>2007</v>
      </c>
      <c r="AO228" t="s">
        <v>7147</v>
      </c>
    </row>
    <row r="229" spans="1:41" x14ac:dyDescent="0.3">
      <c r="A229" t="s">
        <v>5075</v>
      </c>
      <c r="B229" s="4">
        <v>41543</v>
      </c>
      <c r="C229" s="4">
        <v>44047</v>
      </c>
      <c r="D229" t="s">
        <v>3500</v>
      </c>
      <c r="E229" t="s">
        <v>5076</v>
      </c>
      <c r="F229" s="4">
        <v>45478</v>
      </c>
      <c r="G229" t="s">
        <v>5077</v>
      </c>
      <c r="H229" t="s">
        <v>6816</v>
      </c>
      <c r="I229" t="s">
        <v>3500</v>
      </c>
      <c r="J229">
        <v>78</v>
      </c>
      <c r="K229" t="s">
        <v>5078</v>
      </c>
      <c r="L229">
        <v>101016</v>
      </c>
      <c r="M229" t="s">
        <v>2760</v>
      </c>
      <c r="N229">
        <v>1</v>
      </c>
      <c r="O229" t="s">
        <v>2731</v>
      </c>
      <c r="P229" s="7">
        <v>32</v>
      </c>
      <c r="Q229" s="7">
        <v>32</v>
      </c>
      <c r="R229" s="7">
        <v>5</v>
      </c>
      <c r="S229" t="s">
        <v>5079</v>
      </c>
      <c r="T229" t="s">
        <v>2733</v>
      </c>
      <c r="U229" t="s">
        <v>1285</v>
      </c>
      <c r="V229" t="s">
        <v>6922</v>
      </c>
      <c r="W229" t="s">
        <v>2650</v>
      </c>
      <c r="X229" t="s">
        <v>5075</v>
      </c>
      <c r="Y229" t="s">
        <v>5080</v>
      </c>
      <c r="Z229" t="s">
        <v>5081</v>
      </c>
      <c r="AA229" t="s">
        <v>5082</v>
      </c>
      <c r="AB229" t="s">
        <v>5083</v>
      </c>
      <c r="AC229" t="s">
        <v>2650</v>
      </c>
      <c r="AD229" t="s">
        <v>2752</v>
      </c>
      <c r="AE229" t="s">
        <v>2739</v>
      </c>
      <c r="AF229" t="s">
        <v>5084</v>
      </c>
      <c r="AG229" t="s">
        <v>2650</v>
      </c>
      <c r="AH229" t="s">
        <v>2739</v>
      </c>
      <c r="AI229" t="s">
        <v>2650</v>
      </c>
      <c r="AJ229" t="s">
        <v>2650</v>
      </c>
      <c r="AK229" t="s">
        <v>2739</v>
      </c>
      <c r="AL229" t="s">
        <v>2650</v>
      </c>
      <c r="AM229" t="s">
        <v>7148</v>
      </c>
      <c r="AN229">
        <v>2013</v>
      </c>
      <c r="AO229" t="s">
        <v>1244</v>
      </c>
    </row>
    <row r="230" spans="1:41" x14ac:dyDescent="0.3">
      <c r="A230" t="s">
        <v>4706</v>
      </c>
      <c r="B230" s="4">
        <v>44587</v>
      </c>
      <c r="C230" s="4">
        <v>45671</v>
      </c>
      <c r="D230" t="s">
        <v>2650</v>
      </c>
      <c r="E230" t="s">
        <v>5085</v>
      </c>
      <c r="F230" s="4">
        <v>45782</v>
      </c>
      <c r="G230" t="s">
        <v>4708</v>
      </c>
      <c r="H230" t="s">
        <v>6078</v>
      </c>
      <c r="I230" t="s">
        <v>4884</v>
      </c>
      <c r="J230">
        <v>1968</v>
      </c>
      <c r="K230" t="s">
        <v>5086</v>
      </c>
      <c r="L230">
        <v>103390</v>
      </c>
      <c r="M230" t="s">
        <v>2745</v>
      </c>
      <c r="N230">
        <v>1</v>
      </c>
      <c r="O230" t="s">
        <v>2731</v>
      </c>
      <c r="P230" s="7">
        <v>23</v>
      </c>
      <c r="Q230" s="7">
        <v>23</v>
      </c>
      <c r="R230" s="7">
        <v>14</v>
      </c>
      <c r="S230" t="s">
        <v>5087</v>
      </c>
      <c r="T230" t="s">
        <v>2733</v>
      </c>
      <c r="U230" t="s">
        <v>5088</v>
      </c>
      <c r="V230" t="s">
        <v>6857</v>
      </c>
      <c r="W230" t="s">
        <v>5089</v>
      </c>
      <c r="X230" t="s">
        <v>4706</v>
      </c>
      <c r="Y230" t="s">
        <v>5090</v>
      </c>
      <c r="Z230" t="s">
        <v>5091</v>
      </c>
      <c r="AA230" t="s">
        <v>5092</v>
      </c>
      <c r="AB230" t="s">
        <v>5093</v>
      </c>
      <c r="AC230" t="s">
        <v>4884</v>
      </c>
      <c r="AD230" t="s">
        <v>2752</v>
      </c>
      <c r="AE230" t="s">
        <v>5094</v>
      </c>
      <c r="AF230" t="s">
        <v>4893</v>
      </c>
      <c r="AG230" t="s">
        <v>2650</v>
      </c>
      <c r="AH230" t="s">
        <v>2739</v>
      </c>
      <c r="AI230" t="s">
        <v>2650</v>
      </c>
      <c r="AJ230" t="s">
        <v>2650</v>
      </c>
      <c r="AK230" t="s">
        <v>2739</v>
      </c>
      <c r="AL230" t="s">
        <v>2650</v>
      </c>
      <c r="AM230" t="s">
        <v>7149</v>
      </c>
      <c r="AN230">
        <v>2022</v>
      </c>
      <c r="AO230" t="s">
        <v>1571</v>
      </c>
    </row>
    <row r="231" spans="1:41" x14ac:dyDescent="0.3">
      <c r="A231" t="s">
        <v>5095</v>
      </c>
      <c r="B231" s="4">
        <v>40804</v>
      </c>
      <c r="C231" s="4">
        <v>44006</v>
      </c>
      <c r="D231" t="s">
        <v>4499</v>
      </c>
      <c r="E231" t="s">
        <v>5096</v>
      </c>
      <c r="F231" s="4">
        <v>45804</v>
      </c>
      <c r="G231" t="s">
        <v>5097</v>
      </c>
      <c r="H231" t="s">
        <v>3051</v>
      </c>
      <c r="I231" t="s">
        <v>4499</v>
      </c>
      <c r="J231">
        <v>78</v>
      </c>
      <c r="K231" t="s">
        <v>5098</v>
      </c>
      <c r="L231">
        <v>101016</v>
      </c>
      <c r="M231" t="s">
        <v>2760</v>
      </c>
      <c r="N231">
        <v>1</v>
      </c>
      <c r="O231" t="s">
        <v>2731</v>
      </c>
      <c r="P231" s="7">
        <v>44</v>
      </c>
      <c r="Q231" s="7">
        <v>44</v>
      </c>
      <c r="R231" s="7">
        <v>119</v>
      </c>
      <c r="S231" t="s">
        <v>5099</v>
      </c>
      <c r="T231" t="s">
        <v>2733</v>
      </c>
      <c r="U231" t="s">
        <v>1630</v>
      </c>
      <c r="V231" t="s">
        <v>7018</v>
      </c>
      <c r="W231" t="s">
        <v>2650</v>
      </c>
      <c r="X231" t="s">
        <v>5095</v>
      </c>
      <c r="Y231" t="s">
        <v>5100</v>
      </c>
      <c r="Z231" t="s">
        <v>5101</v>
      </c>
      <c r="AA231" t="s">
        <v>5102</v>
      </c>
      <c r="AB231" t="s">
        <v>5103</v>
      </c>
      <c r="AC231" t="s">
        <v>2650</v>
      </c>
      <c r="AD231" t="s">
        <v>2752</v>
      </c>
      <c r="AE231" t="s">
        <v>5104</v>
      </c>
      <c r="AF231" t="s">
        <v>5105</v>
      </c>
      <c r="AG231" t="s">
        <v>2650</v>
      </c>
      <c r="AH231" t="s">
        <v>2739</v>
      </c>
      <c r="AI231" t="s">
        <v>2650</v>
      </c>
      <c r="AJ231" t="s">
        <v>2650</v>
      </c>
      <c r="AK231" t="s">
        <v>2739</v>
      </c>
      <c r="AL231" t="s">
        <v>2650</v>
      </c>
      <c r="AM231" t="s">
        <v>7150</v>
      </c>
      <c r="AN231">
        <v>2011</v>
      </c>
      <c r="AO231" t="s">
        <v>1572</v>
      </c>
    </row>
    <row r="232" spans="1:41" x14ac:dyDescent="0.3">
      <c r="A232" t="s">
        <v>2769</v>
      </c>
      <c r="B232" s="4">
        <v>44613</v>
      </c>
      <c r="C232" s="4">
        <v>44966</v>
      </c>
      <c r="D232" t="s">
        <v>5106</v>
      </c>
      <c r="E232" t="s">
        <v>5107</v>
      </c>
      <c r="F232" s="4">
        <v>45791</v>
      </c>
      <c r="G232" t="s">
        <v>2875</v>
      </c>
      <c r="H232" t="s">
        <v>6790</v>
      </c>
      <c r="I232" t="s">
        <v>5108</v>
      </c>
      <c r="J232">
        <v>311</v>
      </c>
      <c r="K232" t="s">
        <v>2650</v>
      </c>
      <c r="L232">
        <v>101155</v>
      </c>
      <c r="M232" t="s">
        <v>2775</v>
      </c>
      <c r="N232">
        <v>1</v>
      </c>
      <c r="O232" t="s">
        <v>2731</v>
      </c>
      <c r="P232" s="7">
        <v>31</v>
      </c>
      <c r="Q232" s="7">
        <v>31</v>
      </c>
      <c r="R232" s="7">
        <v>4</v>
      </c>
      <c r="S232" t="s">
        <v>5109</v>
      </c>
      <c r="T232" t="s">
        <v>2733</v>
      </c>
      <c r="U232" t="s">
        <v>1631</v>
      </c>
      <c r="V232" t="s">
        <v>6930</v>
      </c>
      <c r="W232" t="s">
        <v>2650</v>
      </c>
      <c r="X232" t="s">
        <v>4239</v>
      </c>
      <c r="Y232" t="s">
        <v>5110</v>
      </c>
      <c r="Z232" t="s">
        <v>5111</v>
      </c>
      <c r="AA232" t="s">
        <v>5112</v>
      </c>
      <c r="AB232" t="s">
        <v>5107</v>
      </c>
      <c r="AC232" t="s">
        <v>5108</v>
      </c>
      <c r="AD232" t="s">
        <v>2752</v>
      </c>
      <c r="AE232" t="s">
        <v>2739</v>
      </c>
      <c r="AF232" t="s">
        <v>5113</v>
      </c>
      <c r="AG232" t="s">
        <v>2883</v>
      </c>
      <c r="AH232" t="s">
        <v>5114</v>
      </c>
      <c r="AI232" t="s">
        <v>2783</v>
      </c>
      <c r="AJ232" t="s">
        <v>2650</v>
      </c>
      <c r="AK232" t="s">
        <v>2739</v>
      </c>
      <c r="AL232" t="s">
        <v>2650</v>
      </c>
      <c r="AM232" t="s">
        <v>7151</v>
      </c>
      <c r="AN232">
        <v>2022</v>
      </c>
      <c r="AO232" t="s">
        <v>1573</v>
      </c>
    </row>
    <row r="233" spans="1:41" x14ac:dyDescent="0.3">
      <c r="A233" t="s">
        <v>2769</v>
      </c>
      <c r="B233" s="4">
        <v>44404</v>
      </c>
      <c r="C233" s="4">
        <v>45796</v>
      </c>
      <c r="D233" t="s">
        <v>5115</v>
      </c>
      <c r="E233" t="s">
        <v>5116</v>
      </c>
      <c r="F233" s="4">
        <v>45797</v>
      </c>
      <c r="G233" t="s">
        <v>2772</v>
      </c>
      <c r="H233" t="s">
        <v>6797</v>
      </c>
      <c r="I233" t="s">
        <v>5117</v>
      </c>
      <c r="J233">
        <v>311</v>
      </c>
      <c r="K233" t="s">
        <v>5118</v>
      </c>
      <c r="L233">
        <v>101155</v>
      </c>
      <c r="M233" t="s">
        <v>2775</v>
      </c>
      <c r="N233">
        <v>1</v>
      </c>
      <c r="O233" t="s">
        <v>2731</v>
      </c>
      <c r="P233" s="7">
        <v>14</v>
      </c>
      <c r="Q233" s="7">
        <v>14</v>
      </c>
      <c r="R233" s="7">
        <v>9</v>
      </c>
      <c r="S233" t="s">
        <v>5119</v>
      </c>
      <c r="T233" t="s">
        <v>2733</v>
      </c>
      <c r="U233" t="s">
        <v>1632</v>
      </c>
      <c r="V233" t="s">
        <v>6930</v>
      </c>
      <c r="W233" t="s">
        <v>5120</v>
      </c>
      <c r="X233" t="s">
        <v>4239</v>
      </c>
      <c r="Y233" t="s">
        <v>5121</v>
      </c>
      <c r="Z233" t="s">
        <v>5122</v>
      </c>
      <c r="AA233" t="s">
        <v>5123</v>
      </c>
      <c r="AB233" t="s">
        <v>5116</v>
      </c>
      <c r="AC233" t="s">
        <v>5117</v>
      </c>
      <c r="AD233" t="s">
        <v>2752</v>
      </c>
      <c r="AE233" t="s">
        <v>2739</v>
      </c>
      <c r="AF233" t="s">
        <v>5124</v>
      </c>
      <c r="AG233" t="s">
        <v>2883</v>
      </c>
      <c r="AH233" t="s">
        <v>5125</v>
      </c>
      <c r="AI233" t="s">
        <v>2783</v>
      </c>
      <c r="AJ233" t="s">
        <v>2650</v>
      </c>
      <c r="AK233" t="s">
        <v>2739</v>
      </c>
      <c r="AL233" t="s">
        <v>2650</v>
      </c>
      <c r="AM233" t="s">
        <v>7152</v>
      </c>
      <c r="AN233">
        <v>2021</v>
      </c>
      <c r="AO233" t="s">
        <v>7153</v>
      </c>
    </row>
    <row r="234" spans="1:41" x14ac:dyDescent="0.3">
      <c r="A234" t="s">
        <v>5126</v>
      </c>
      <c r="B234" s="4">
        <v>42789</v>
      </c>
      <c r="C234" s="4">
        <v>45465</v>
      </c>
      <c r="D234" t="s">
        <v>5127</v>
      </c>
      <c r="E234" t="s">
        <v>5128</v>
      </c>
      <c r="F234" s="4">
        <v>45465</v>
      </c>
      <c r="G234" t="s">
        <v>5129</v>
      </c>
      <c r="H234" t="s">
        <v>6795</v>
      </c>
      <c r="I234" t="s">
        <v>5127</v>
      </c>
      <c r="J234">
        <v>4415</v>
      </c>
      <c r="K234" t="s">
        <v>5130</v>
      </c>
      <c r="L234">
        <v>107589</v>
      </c>
      <c r="M234" t="s">
        <v>5131</v>
      </c>
      <c r="N234">
        <v>1</v>
      </c>
      <c r="O234" t="s">
        <v>2731</v>
      </c>
      <c r="P234" s="7">
        <v>13</v>
      </c>
      <c r="Q234" s="7">
        <v>13</v>
      </c>
      <c r="R234" s="7">
        <v>8</v>
      </c>
      <c r="S234" t="s">
        <v>5132</v>
      </c>
      <c r="T234" t="s">
        <v>2733</v>
      </c>
      <c r="U234" t="s">
        <v>1633</v>
      </c>
      <c r="V234" t="s">
        <v>6992</v>
      </c>
      <c r="W234" t="s">
        <v>2650</v>
      </c>
      <c r="X234" t="s">
        <v>5126</v>
      </c>
      <c r="Y234" t="s">
        <v>5133</v>
      </c>
      <c r="Z234" t="s">
        <v>5134</v>
      </c>
      <c r="AA234" t="s">
        <v>5135</v>
      </c>
      <c r="AB234" t="s">
        <v>5128</v>
      </c>
      <c r="AC234" t="s">
        <v>2650</v>
      </c>
      <c r="AD234" t="s">
        <v>2752</v>
      </c>
      <c r="AE234" t="s">
        <v>2739</v>
      </c>
      <c r="AF234" t="s">
        <v>5136</v>
      </c>
      <c r="AG234" t="s">
        <v>2650</v>
      </c>
      <c r="AH234" t="s">
        <v>2739</v>
      </c>
      <c r="AI234" t="s">
        <v>2650</v>
      </c>
      <c r="AJ234" t="s">
        <v>2650</v>
      </c>
      <c r="AK234" t="s">
        <v>2739</v>
      </c>
      <c r="AL234" t="s">
        <v>2650</v>
      </c>
      <c r="AM234" t="s">
        <v>7154</v>
      </c>
      <c r="AN234">
        <v>2017</v>
      </c>
      <c r="AO234" t="s">
        <v>1574</v>
      </c>
    </row>
    <row r="235" spans="1:41" x14ac:dyDescent="0.3">
      <c r="A235" t="s">
        <v>5137</v>
      </c>
      <c r="B235" s="4">
        <v>42159</v>
      </c>
      <c r="C235" s="4">
        <v>44625</v>
      </c>
      <c r="D235" t="s">
        <v>5138</v>
      </c>
      <c r="E235" t="s">
        <v>5139</v>
      </c>
      <c r="F235" s="4">
        <v>45796</v>
      </c>
      <c r="G235" t="s">
        <v>5140</v>
      </c>
      <c r="H235" t="s">
        <v>6893</v>
      </c>
      <c r="I235" t="s">
        <v>5138</v>
      </c>
      <c r="J235">
        <v>235</v>
      </c>
      <c r="K235" t="s">
        <v>5141</v>
      </c>
      <c r="L235">
        <v>101128</v>
      </c>
      <c r="M235" t="s">
        <v>3518</v>
      </c>
      <c r="N235">
        <v>1</v>
      </c>
      <c r="O235" t="s">
        <v>2731</v>
      </c>
      <c r="P235" s="7">
        <v>56</v>
      </c>
      <c r="Q235" s="7">
        <v>56</v>
      </c>
      <c r="R235" s="7">
        <v>150</v>
      </c>
      <c r="S235" t="s">
        <v>5142</v>
      </c>
      <c r="T235" t="s">
        <v>2733</v>
      </c>
      <c r="U235" t="s">
        <v>5143</v>
      </c>
      <c r="V235" t="s">
        <v>6992</v>
      </c>
      <c r="W235" t="s">
        <v>5144</v>
      </c>
      <c r="X235" t="s">
        <v>5145</v>
      </c>
      <c r="Y235" t="s">
        <v>5146</v>
      </c>
      <c r="Z235" t="s">
        <v>5147</v>
      </c>
      <c r="AA235" t="s">
        <v>5148</v>
      </c>
      <c r="AB235" t="s">
        <v>5149</v>
      </c>
      <c r="AC235" t="s">
        <v>2650</v>
      </c>
      <c r="AD235" t="s">
        <v>2752</v>
      </c>
      <c r="AE235" t="s">
        <v>2739</v>
      </c>
      <c r="AF235" t="s">
        <v>5150</v>
      </c>
      <c r="AG235" t="s">
        <v>3714</v>
      </c>
      <c r="AH235" t="s">
        <v>5151</v>
      </c>
      <c r="AI235" t="s">
        <v>2650</v>
      </c>
      <c r="AJ235" t="s">
        <v>2650</v>
      </c>
      <c r="AK235" t="s">
        <v>2739</v>
      </c>
      <c r="AL235" t="s">
        <v>2650</v>
      </c>
      <c r="AM235" t="s">
        <v>7155</v>
      </c>
      <c r="AN235">
        <v>2015</v>
      </c>
      <c r="AO235" t="s">
        <v>1575</v>
      </c>
    </row>
    <row r="236" spans="1:41" x14ac:dyDescent="0.3">
      <c r="A236" t="s">
        <v>2860</v>
      </c>
      <c r="B236" s="4">
        <v>44980</v>
      </c>
      <c r="C236" s="4">
        <v>44980</v>
      </c>
      <c r="D236" t="s">
        <v>2650</v>
      </c>
      <c r="E236" t="s">
        <v>5152</v>
      </c>
      <c r="F236" s="4">
        <v>45804</v>
      </c>
      <c r="G236" t="s">
        <v>2862</v>
      </c>
      <c r="H236" t="s">
        <v>2650</v>
      </c>
      <c r="I236" t="s">
        <v>5153</v>
      </c>
      <c r="J236">
        <v>1965</v>
      </c>
      <c r="K236" t="s">
        <v>2650</v>
      </c>
      <c r="L236">
        <v>103389</v>
      </c>
      <c r="M236" t="s">
        <v>2864</v>
      </c>
      <c r="N236">
        <v>1</v>
      </c>
      <c r="O236" t="s">
        <v>2731</v>
      </c>
      <c r="P236" s="7">
        <v>49</v>
      </c>
      <c r="Q236" s="7">
        <v>49</v>
      </c>
      <c r="R236" s="7">
        <v>2</v>
      </c>
      <c r="S236" t="s">
        <v>5154</v>
      </c>
      <c r="T236" t="s">
        <v>2733</v>
      </c>
      <c r="U236" t="s">
        <v>5155</v>
      </c>
      <c r="V236" t="s">
        <v>6804</v>
      </c>
      <c r="W236" t="s">
        <v>5156</v>
      </c>
      <c r="X236" t="s">
        <v>2866</v>
      </c>
      <c r="Y236" t="s">
        <v>5157</v>
      </c>
      <c r="Z236" t="s">
        <v>5158</v>
      </c>
      <c r="AA236" t="s">
        <v>5159</v>
      </c>
      <c r="AB236" t="s">
        <v>5152</v>
      </c>
      <c r="AC236" t="s">
        <v>5153</v>
      </c>
      <c r="AD236" t="s">
        <v>2650</v>
      </c>
      <c r="AE236" t="s">
        <v>2739</v>
      </c>
      <c r="AF236" t="s">
        <v>5160</v>
      </c>
      <c r="AG236" t="s">
        <v>3498</v>
      </c>
      <c r="AH236" t="s">
        <v>2739</v>
      </c>
      <c r="AI236" t="s">
        <v>2650</v>
      </c>
      <c r="AJ236" t="s">
        <v>2650</v>
      </c>
      <c r="AK236" t="s">
        <v>2739</v>
      </c>
      <c r="AL236" t="s">
        <v>2650</v>
      </c>
      <c r="AM236" t="s">
        <v>7156</v>
      </c>
      <c r="AN236">
        <v>2023</v>
      </c>
      <c r="AO236" t="s">
        <v>1576</v>
      </c>
    </row>
    <row r="237" spans="1:41" x14ac:dyDescent="0.3">
      <c r="A237" t="s">
        <v>2769</v>
      </c>
      <c r="B237" s="4">
        <v>42996</v>
      </c>
      <c r="C237" s="4">
        <v>44966</v>
      </c>
      <c r="D237" t="s">
        <v>2793</v>
      </c>
      <c r="E237" t="s">
        <v>5161</v>
      </c>
      <c r="F237" s="4">
        <v>45756</v>
      </c>
      <c r="G237" t="s">
        <v>2772</v>
      </c>
      <c r="H237" t="s">
        <v>6775</v>
      </c>
      <c r="I237" t="s">
        <v>5162</v>
      </c>
      <c r="J237">
        <v>311</v>
      </c>
      <c r="K237" t="s">
        <v>5163</v>
      </c>
      <c r="L237">
        <v>101155</v>
      </c>
      <c r="M237" t="s">
        <v>2775</v>
      </c>
      <c r="N237">
        <v>1</v>
      </c>
      <c r="O237" t="s">
        <v>2731</v>
      </c>
      <c r="P237" s="7">
        <v>28</v>
      </c>
      <c r="Q237" s="7">
        <v>28</v>
      </c>
      <c r="R237" s="7">
        <v>28</v>
      </c>
      <c r="S237" t="s">
        <v>5164</v>
      </c>
      <c r="T237" t="s">
        <v>2733</v>
      </c>
      <c r="U237" t="s">
        <v>1636</v>
      </c>
      <c r="V237" t="s">
        <v>6770</v>
      </c>
      <c r="W237" t="s">
        <v>2650</v>
      </c>
      <c r="X237" t="s">
        <v>2777</v>
      </c>
      <c r="Y237" t="s">
        <v>5165</v>
      </c>
      <c r="Z237" t="s">
        <v>5166</v>
      </c>
      <c r="AA237" t="s">
        <v>5167</v>
      </c>
      <c r="AB237" t="s">
        <v>2650</v>
      </c>
      <c r="AC237" t="s">
        <v>5162</v>
      </c>
      <c r="AD237" t="s">
        <v>2752</v>
      </c>
      <c r="AE237" t="s">
        <v>5168</v>
      </c>
      <c r="AF237" t="s">
        <v>5169</v>
      </c>
      <c r="AG237" t="s">
        <v>2650</v>
      </c>
      <c r="AH237" t="s">
        <v>2739</v>
      </c>
      <c r="AI237" t="s">
        <v>2783</v>
      </c>
      <c r="AJ237" t="s">
        <v>2650</v>
      </c>
      <c r="AK237" t="s">
        <v>2739</v>
      </c>
      <c r="AL237" t="s">
        <v>2650</v>
      </c>
      <c r="AM237" t="s">
        <v>7157</v>
      </c>
      <c r="AN237">
        <v>2017</v>
      </c>
      <c r="AO237" t="s">
        <v>1577</v>
      </c>
    </row>
    <row r="238" spans="1:41" x14ac:dyDescent="0.3">
      <c r="A238" t="s">
        <v>5170</v>
      </c>
      <c r="B238" s="4">
        <v>41074</v>
      </c>
      <c r="C238" s="4">
        <v>44383</v>
      </c>
      <c r="D238" t="s">
        <v>5171</v>
      </c>
      <c r="E238" t="s">
        <v>5172</v>
      </c>
      <c r="F238" s="4">
        <v>45781</v>
      </c>
      <c r="G238" t="s">
        <v>5173</v>
      </c>
      <c r="H238" t="s">
        <v>6795</v>
      </c>
      <c r="I238" t="s">
        <v>5174</v>
      </c>
      <c r="J238">
        <v>311</v>
      </c>
      <c r="K238" t="s">
        <v>5175</v>
      </c>
      <c r="L238">
        <v>101111</v>
      </c>
      <c r="M238" t="s">
        <v>2775</v>
      </c>
      <c r="N238">
        <v>1</v>
      </c>
      <c r="O238" t="s">
        <v>2731</v>
      </c>
      <c r="P238" s="7">
        <v>30</v>
      </c>
      <c r="Q238" s="7">
        <v>30</v>
      </c>
      <c r="R238" s="7">
        <v>39</v>
      </c>
      <c r="S238" t="s">
        <v>5176</v>
      </c>
      <c r="T238" t="s">
        <v>2733</v>
      </c>
      <c r="U238" t="s">
        <v>5177</v>
      </c>
      <c r="V238" t="s">
        <v>6766</v>
      </c>
      <c r="W238" t="s">
        <v>2650</v>
      </c>
      <c r="X238" t="s">
        <v>2650</v>
      </c>
      <c r="Y238" t="s">
        <v>5178</v>
      </c>
      <c r="Z238" t="s">
        <v>5179</v>
      </c>
      <c r="AA238" t="s">
        <v>5180</v>
      </c>
      <c r="AB238" t="s">
        <v>2650</v>
      </c>
      <c r="AC238" t="s">
        <v>5174</v>
      </c>
      <c r="AD238" t="s">
        <v>2752</v>
      </c>
      <c r="AE238" t="s">
        <v>2739</v>
      </c>
      <c r="AF238" t="s">
        <v>5181</v>
      </c>
      <c r="AG238" t="s">
        <v>2650</v>
      </c>
      <c r="AH238" t="s">
        <v>2739</v>
      </c>
      <c r="AI238" t="s">
        <v>2650</v>
      </c>
      <c r="AJ238" t="s">
        <v>5182</v>
      </c>
      <c r="AK238" t="s">
        <v>2739</v>
      </c>
      <c r="AL238" t="s">
        <v>2650</v>
      </c>
      <c r="AM238" t="s">
        <v>6882</v>
      </c>
      <c r="AN238">
        <v>2012</v>
      </c>
      <c r="AO238" t="s">
        <v>1578</v>
      </c>
    </row>
    <row r="239" spans="1:41" x14ac:dyDescent="0.3">
      <c r="A239" t="s">
        <v>3163</v>
      </c>
      <c r="B239" s="4">
        <v>43972</v>
      </c>
      <c r="C239" s="4">
        <v>44901</v>
      </c>
      <c r="D239" t="s">
        <v>2650</v>
      </c>
      <c r="E239" t="s">
        <v>5183</v>
      </c>
      <c r="F239" s="4">
        <v>45785</v>
      </c>
      <c r="G239" t="s">
        <v>3165</v>
      </c>
      <c r="H239" t="s">
        <v>6775</v>
      </c>
      <c r="I239" t="s">
        <v>5184</v>
      </c>
      <c r="J239">
        <v>297</v>
      </c>
      <c r="K239" t="s">
        <v>2650</v>
      </c>
      <c r="L239">
        <v>101038</v>
      </c>
      <c r="M239" t="s">
        <v>3167</v>
      </c>
      <c r="N239">
        <v>1</v>
      </c>
      <c r="O239" t="s">
        <v>2731</v>
      </c>
      <c r="P239" s="7">
        <v>20</v>
      </c>
      <c r="Q239" s="7">
        <v>20</v>
      </c>
      <c r="R239" s="7">
        <v>21</v>
      </c>
      <c r="S239" t="s">
        <v>5185</v>
      </c>
      <c r="T239" t="s">
        <v>2733</v>
      </c>
      <c r="U239" t="s">
        <v>5186</v>
      </c>
      <c r="V239" t="s">
        <v>6804</v>
      </c>
      <c r="W239" t="s">
        <v>5187</v>
      </c>
      <c r="X239" t="s">
        <v>3170</v>
      </c>
      <c r="Y239" t="s">
        <v>5188</v>
      </c>
      <c r="Z239" t="s">
        <v>5189</v>
      </c>
      <c r="AA239" t="s">
        <v>5190</v>
      </c>
      <c r="AB239" t="s">
        <v>5191</v>
      </c>
      <c r="AC239" t="s">
        <v>5184</v>
      </c>
      <c r="AD239" t="s">
        <v>2752</v>
      </c>
      <c r="AE239" t="s">
        <v>2739</v>
      </c>
      <c r="AF239" t="s">
        <v>5192</v>
      </c>
      <c r="AG239" t="s">
        <v>3176</v>
      </c>
      <c r="AH239" t="s">
        <v>5193</v>
      </c>
      <c r="AI239" t="s">
        <v>2650</v>
      </c>
      <c r="AJ239" t="s">
        <v>2650</v>
      </c>
      <c r="AK239" t="s">
        <v>2739</v>
      </c>
      <c r="AL239" t="s">
        <v>2650</v>
      </c>
      <c r="AM239" t="s">
        <v>7158</v>
      </c>
      <c r="AN239">
        <v>2020</v>
      </c>
      <c r="AO239" t="s">
        <v>1579</v>
      </c>
    </row>
    <row r="240" spans="1:41" x14ac:dyDescent="0.3">
      <c r="A240" t="s">
        <v>2896</v>
      </c>
      <c r="B240" s="4">
        <v>43112</v>
      </c>
      <c r="C240" s="4">
        <v>44945</v>
      </c>
      <c r="D240" t="s">
        <v>2793</v>
      </c>
      <c r="E240" t="s">
        <v>5194</v>
      </c>
      <c r="F240" s="4">
        <v>45794</v>
      </c>
      <c r="G240" t="s">
        <v>2899</v>
      </c>
      <c r="H240" t="s">
        <v>6795</v>
      </c>
      <c r="I240" t="s">
        <v>5195</v>
      </c>
      <c r="J240">
        <v>56</v>
      </c>
      <c r="K240" t="s">
        <v>5196</v>
      </c>
      <c r="L240">
        <v>101017</v>
      </c>
      <c r="M240" t="s">
        <v>2902</v>
      </c>
      <c r="N240">
        <v>1</v>
      </c>
      <c r="O240" t="s">
        <v>2731</v>
      </c>
      <c r="P240" s="7">
        <v>38</v>
      </c>
      <c r="Q240" s="7">
        <v>38</v>
      </c>
      <c r="R240" s="7">
        <v>13</v>
      </c>
      <c r="S240" t="s">
        <v>5197</v>
      </c>
      <c r="T240" t="s">
        <v>2733</v>
      </c>
      <c r="U240" t="s">
        <v>5198</v>
      </c>
      <c r="V240" t="s">
        <v>7093</v>
      </c>
      <c r="W240" t="s">
        <v>5199</v>
      </c>
      <c r="X240" t="s">
        <v>2905</v>
      </c>
      <c r="Y240" t="s">
        <v>5200</v>
      </c>
      <c r="Z240" t="s">
        <v>5201</v>
      </c>
      <c r="AA240" t="s">
        <v>5202</v>
      </c>
      <c r="AB240" t="s">
        <v>5203</v>
      </c>
      <c r="AC240" t="s">
        <v>5195</v>
      </c>
      <c r="AD240" t="s">
        <v>2752</v>
      </c>
      <c r="AE240" t="s">
        <v>2739</v>
      </c>
      <c r="AF240" t="s">
        <v>5204</v>
      </c>
      <c r="AG240" t="s">
        <v>5205</v>
      </c>
      <c r="AH240" t="s">
        <v>5206</v>
      </c>
      <c r="AI240" t="s">
        <v>2650</v>
      </c>
      <c r="AJ240" t="s">
        <v>2650</v>
      </c>
      <c r="AK240" t="s">
        <v>2739</v>
      </c>
      <c r="AL240" t="s">
        <v>2650</v>
      </c>
      <c r="AM240" t="s">
        <v>7159</v>
      </c>
      <c r="AN240">
        <v>2018</v>
      </c>
      <c r="AO240" t="s">
        <v>1580</v>
      </c>
    </row>
    <row r="241" spans="1:41" x14ac:dyDescent="0.3">
      <c r="A241" t="s">
        <v>2976</v>
      </c>
      <c r="B241" s="4">
        <v>39395</v>
      </c>
      <c r="C241" s="4">
        <v>45340</v>
      </c>
      <c r="D241" t="s">
        <v>5207</v>
      </c>
      <c r="E241" t="s">
        <v>5208</v>
      </c>
      <c r="F241" s="4">
        <v>45756</v>
      </c>
      <c r="G241" t="s">
        <v>2979</v>
      </c>
      <c r="H241" t="s">
        <v>3051</v>
      </c>
      <c r="I241" t="s">
        <v>5207</v>
      </c>
      <c r="J241">
        <v>78</v>
      </c>
      <c r="K241" t="s">
        <v>5209</v>
      </c>
      <c r="L241">
        <v>101016</v>
      </c>
      <c r="M241" t="s">
        <v>2760</v>
      </c>
      <c r="N241">
        <v>1</v>
      </c>
      <c r="O241" t="s">
        <v>2731</v>
      </c>
      <c r="P241" s="7">
        <v>42</v>
      </c>
      <c r="Q241" s="7">
        <v>42</v>
      </c>
      <c r="R241" s="7">
        <v>70</v>
      </c>
      <c r="S241" t="s">
        <v>5210</v>
      </c>
      <c r="T241" t="s">
        <v>2733</v>
      </c>
      <c r="U241" t="s">
        <v>1640</v>
      </c>
      <c r="V241" t="s">
        <v>7160</v>
      </c>
      <c r="W241" t="s">
        <v>2650</v>
      </c>
      <c r="X241" t="s">
        <v>2976</v>
      </c>
      <c r="Y241" t="s">
        <v>5211</v>
      </c>
      <c r="Z241" t="s">
        <v>5212</v>
      </c>
      <c r="AA241" t="s">
        <v>5213</v>
      </c>
      <c r="AB241" t="s">
        <v>5214</v>
      </c>
      <c r="AC241" t="s">
        <v>2650</v>
      </c>
      <c r="AD241" t="s">
        <v>2752</v>
      </c>
      <c r="AE241" t="s">
        <v>2739</v>
      </c>
      <c r="AF241" t="s">
        <v>5215</v>
      </c>
      <c r="AG241" t="s">
        <v>2650</v>
      </c>
      <c r="AH241" t="s">
        <v>2739</v>
      </c>
      <c r="AI241" t="s">
        <v>2650</v>
      </c>
      <c r="AJ241" t="s">
        <v>2650</v>
      </c>
      <c r="AK241" t="s">
        <v>2739</v>
      </c>
      <c r="AL241" t="s">
        <v>2650</v>
      </c>
      <c r="AM241" t="s">
        <v>7161</v>
      </c>
      <c r="AN241">
        <v>2008</v>
      </c>
      <c r="AO241" t="s">
        <v>1581</v>
      </c>
    </row>
    <row r="242" spans="1:41" x14ac:dyDescent="0.3">
      <c r="A242" t="s">
        <v>2976</v>
      </c>
      <c r="B242" s="4">
        <v>39553</v>
      </c>
      <c r="C242" s="4">
        <v>43463</v>
      </c>
      <c r="D242" t="s">
        <v>5216</v>
      </c>
      <c r="E242" t="s">
        <v>5217</v>
      </c>
      <c r="F242" s="4">
        <v>45551</v>
      </c>
      <c r="G242" t="s">
        <v>2979</v>
      </c>
      <c r="H242" t="s">
        <v>3051</v>
      </c>
      <c r="I242" t="s">
        <v>5216</v>
      </c>
      <c r="J242">
        <v>78</v>
      </c>
      <c r="K242" t="s">
        <v>5218</v>
      </c>
      <c r="L242">
        <v>101016</v>
      </c>
      <c r="M242" t="s">
        <v>2760</v>
      </c>
      <c r="N242">
        <v>1</v>
      </c>
      <c r="O242" t="s">
        <v>2731</v>
      </c>
      <c r="P242" s="7">
        <v>7</v>
      </c>
      <c r="Q242" s="7">
        <v>7</v>
      </c>
      <c r="R242" s="7">
        <v>28</v>
      </c>
      <c r="S242" t="s">
        <v>5219</v>
      </c>
      <c r="T242" t="s">
        <v>2733</v>
      </c>
      <c r="U242" t="s">
        <v>1641</v>
      </c>
      <c r="V242" t="s">
        <v>7162</v>
      </c>
      <c r="W242" t="s">
        <v>2650</v>
      </c>
      <c r="X242" t="s">
        <v>2976</v>
      </c>
      <c r="Y242" t="s">
        <v>5220</v>
      </c>
      <c r="Z242" t="s">
        <v>5221</v>
      </c>
      <c r="AA242" t="s">
        <v>5222</v>
      </c>
      <c r="AB242" t="s">
        <v>5223</v>
      </c>
      <c r="AC242" t="s">
        <v>2650</v>
      </c>
      <c r="AD242" t="s">
        <v>2752</v>
      </c>
      <c r="AE242" t="s">
        <v>2739</v>
      </c>
      <c r="AF242" t="s">
        <v>5224</v>
      </c>
      <c r="AG242" t="s">
        <v>2650</v>
      </c>
      <c r="AH242" t="s">
        <v>2739</v>
      </c>
      <c r="AI242" t="s">
        <v>2650</v>
      </c>
      <c r="AJ242" t="s">
        <v>2650</v>
      </c>
      <c r="AK242" t="s">
        <v>2739</v>
      </c>
      <c r="AL242" t="s">
        <v>2650</v>
      </c>
      <c r="AM242" t="s">
        <v>7163</v>
      </c>
      <c r="AN242">
        <v>2008</v>
      </c>
      <c r="AO242" t="s">
        <v>1582</v>
      </c>
    </row>
    <row r="243" spans="1:41" x14ac:dyDescent="0.3">
      <c r="A243" t="s">
        <v>2896</v>
      </c>
      <c r="B243" s="4">
        <v>43614</v>
      </c>
      <c r="C243" s="4">
        <v>43623</v>
      </c>
      <c r="D243" t="s">
        <v>1749</v>
      </c>
      <c r="E243" t="s">
        <v>5225</v>
      </c>
      <c r="F243" s="4">
        <v>45790</v>
      </c>
      <c r="G243" t="s">
        <v>2899</v>
      </c>
      <c r="H243" t="s">
        <v>2650</v>
      </c>
      <c r="I243" t="s">
        <v>1749</v>
      </c>
      <c r="J243">
        <v>56</v>
      </c>
      <c r="K243" t="s">
        <v>2650</v>
      </c>
      <c r="L243">
        <v>101017</v>
      </c>
      <c r="M243" t="s">
        <v>2902</v>
      </c>
      <c r="N243">
        <v>1</v>
      </c>
      <c r="O243" t="s">
        <v>2731</v>
      </c>
      <c r="P243" s="7">
        <v>21</v>
      </c>
      <c r="Q243" s="7">
        <v>21</v>
      </c>
      <c r="R243" s="7">
        <v>8</v>
      </c>
      <c r="S243" t="s">
        <v>5226</v>
      </c>
      <c r="T243" t="s">
        <v>2733</v>
      </c>
      <c r="U243" t="s">
        <v>5227</v>
      </c>
      <c r="V243" t="s">
        <v>6811</v>
      </c>
      <c r="W243" t="s">
        <v>5228</v>
      </c>
      <c r="X243" t="s">
        <v>2905</v>
      </c>
      <c r="Y243" t="s">
        <v>5229</v>
      </c>
      <c r="Z243" t="s">
        <v>5230</v>
      </c>
      <c r="AA243" t="s">
        <v>5231</v>
      </c>
      <c r="AB243" t="s">
        <v>5232</v>
      </c>
      <c r="AC243" t="s">
        <v>5233</v>
      </c>
      <c r="AD243" t="s">
        <v>2752</v>
      </c>
      <c r="AE243" t="s">
        <v>2739</v>
      </c>
      <c r="AF243" t="s">
        <v>5234</v>
      </c>
      <c r="AG243" t="s">
        <v>2650</v>
      </c>
      <c r="AH243" t="s">
        <v>2739</v>
      </c>
      <c r="AI243" t="s">
        <v>2650</v>
      </c>
      <c r="AJ243" t="s">
        <v>2650</v>
      </c>
      <c r="AK243" t="s">
        <v>2739</v>
      </c>
      <c r="AL243" t="s">
        <v>2650</v>
      </c>
      <c r="AM243" t="s">
        <v>7164</v>
      </c>
      <c r="AN243">
        <v>2019</v>
      </c>
      <c r="AO243" t="s">
        <v>7165</v>
      </c>
    </row>
    <row r="244" spans="1:41" x14ac:dyDescent="0.3">
      <c r="A244" t="s">
        <v>2989</v>
      </c>
      <c r="B244" s="4">
        <v>41711</v>
      </c>
      <c r="C244" s="4">
        <v>44059</v>
      </c>
      <c r="D244" t="s">
        <v>2650</v>
      </c>
      <c r="E244" t="s">
        <v>5235</v>
      </c>
      <c r="F244" s="4">
        <v>45796</v>
      </c>
      <c r="G244" t="s">
        <v>2991</v>
      </c>
      <c r="H244" t="s">
        <v>6795</v>
      </c>
      <c r="I244" t="s">
        <v>5236</v>
      </c>
      <c r="J244">
        <v>340</v>
      </c>
      <c r="K244" t="s">
        <v>5237</v>
      </c>
      <c r="L244">
        <v>101371</v>
      </c>
      <c r="M244" t="s">
        <v>2994</v>
      </c>
      <c r="N244">
        <v>1</v>
      </c>
      <c r="O244" t="s">
        <v>2731</v>
      </c>
      <c r="P244" s="7">
        <v>26</v>
      </c>
      <c r="Q244" s="7">
        <v>26</v>
      </c>
      <c r="R244" s="7">
        <v>65</v>
      </c>
      <c r="S244" t="s">
        <v>5238</v>
      </c>
      <c r="T244" t="s">
        <v>2733</v>
      </c>
      <c r="U244" t="s">
        <v>5239</v>
      </c>
      <c r="V244" t="s">
        <v>6816</v>
      </c>
      <c r="W244" t="s">
        <v>2650</v>
      </c>
      <c r="X244" t="s">
        <v>2989</v>
      </c>
      <c r="Y244" t="s">
        <v>5240</v>
      </c>
      <c r="Z244" t="s">
        <v>5241</v>
      </c>
      <c r="AA244" t="s">
        <v>5242</v>
      </c>
      <c r="AB244" t="s">
        <v>2650</v>
      </c>
      <c r="AC244" t="s">
        <v>5236</v>
      </c>
      <c r="AD244" t="s">
        <v>2752</v>
      </c>
      <c r="AE244" t="s">
        <v>2739</v>
      </c>
      <c r="AF244" t="s">
        <v>5243</v>
      </c>
      <c r="AG244" t="s">
        <v>2998</v>
      </c>
      <c r="AH244" t="s">
        <v>2739</v>
      </c>
      <c r="AI244" t="s">
        <v>2650</v>
      </c>
      <c r="AJ244" t="s">
        <v>2650</v>
      </c>
      <c r="AK244" t="s">
        <v>2739</v>
      </c>
      <c r="AL244" t="s">
        <v>2650</v>
      </c>
      <c r="AM244" t="s">
        <v>6950</v>
      </c>
      <c r="AN244">
        <v>2014</v>
      </c>
      <c r="AO244" t="s">
        <v>1584</v>
      </c>
    </row>
    <row r="245" spans="1:41" x14ac:dyDescent="0.3">
      <c r="A245" t="s">
        <v>5244</v>
      </c>
      <c r="B245" s="4">
        <v>45183</v>
      </c>
      <c r="C245" s="4">
        <v>45216</v>
      </c>
      <c r="D245" t="s">
        <v>5245</v>
      </c>
      <c r="E245" t="s">
        <v>5246</v>
      </c>
      <c r="F245" s="4">
        <v>45791</v>
      </c>
      <c r="G245" t="s">
        <v>5247</v>
      </c>
      <c r="H245" t="s">
        <v>6790</v>
      </c>
      <c r="I245" t="s">
        <v>5245</v>
      </c>
      <c r="J245">
        <v>235</v>
      </c>
      <c r="K245" t="s">
        <v>2650</v>
      </c>
      <c r="L245">
        <v>101128</v>
      </c>
      <c r="M245" t="s">
        <v>3518</v>
      </c>
      <c r="N245">
        <v>1</v>
      </c>
      <c r="O245" t="s">
        <v>2731</v>
      </c>
      <c r="P245" s="7">
        <v>48</v>
      </c>
      <c r="Q245" s="7">
        <v>48</v>
      </c>
      <c r="R245" s="7">
        <v>3</v>
      </c>
      <c r="S245" t="s">
        <v>5248</v>
      </c>
      <c r="T245" t="s">
        <v>2733</v>
      </c>
      <c r="U245" t="s">
        <v>1644</v>
      </c>
      <c r="V245" t="s">
        <v>6767</v>
      </c>
      <c r="W245" t="s">
        <v>5249</v>
      </c>
      <c r="X245" t="s">
        <v>5250</v>
      </c>
      <c r="Y245" t="s">
        <v>5251</v>
      </c>
      <c r="Z245" t="s">
        <v>5252</v>
      </c>
      <c r="AA245" t="s">
        <v>5253</v>
      </c>
      <c r="AB245" t="s">
        <v>5246</v>
      </c>
      <c r="AC245" t="s">
        <v>2650</v>
      </c>
      <c r="AD245" t="s">
        <v>2752</v>
      </c>
      <c r="AE245" t="s">
        <v>5254</v>
      </c>
      <c r="AF245" t="s">
        <v>5255</v>
      </c>
      <c r="AG245" t="s">
        <v>3527</v>
      </c>
      <c r="AH245" t="s">
        <v>5256</v>
      </c>
      <c r="AI245" t="s">
        <v>2650</v>
      </c>
      <c r="AJ245" t="s">
        <v>2650</v>
      </c>
      <c r="AK245" t="s">
        <v>2739</v>
      </c>
      <c r="AL245" t="s">
        <v>2650</v>
      </c>
      <c r="AM245" t="s">
        <v>7166</v>
      </c>
      <c r="AN245">
        <v>2023</v>
      </c>
      <c r="AO245" t="s">
        <v>1585</v>
      </c>
    </row>
    <row r="246" spans="1:41" x14ac:dyDescent="0.3">
      <c r="A246" t="s">
        <v>3560</v>
      </c>
      <c r="B246" s="4">
        <v>45028</v>
      </c>
      <c r="C246" s="4">
        <v>45237</v>
      </c>
      <c r="D246" t="s">
        <v>5257</v>
      </c>
      <c r="E246" t="s">
        <v>5258</v>
      </c>
      <c r="F246" s="4">
        <v>45747</v>
      </c>
      <c r="G246" t="s">
        <v>3563</v>
      </c>
      <c r="H246" t="s">
        <v>2650</v>
      </c>
      <c r="I246" t="s">
        <v>5257</v>
      </c>
      <c r="J246">
        <v>78</v>
      </c>
      <c r="K246" t="s">
        <v>5259</v>
      </c>
      <c r="L246">
        <v>101016</v>
      </c>
      <c r="M246" t="s">
        <v>2760</v>
      </c>
      <c r="N246">
        <v>1</v>
      </c>
      <c r="O246" t="s">
        <v>2731</v>
      </c>
      <c r="P246" s="7">
        <v>37</v>
      </c>
      <c r="Q246" s="7">
        <v>37</v>
      </c>
      <c r="R246" s="7">
        <v>11</v>
      </c>
      <c r="S246" t="s">
        <v>5260</v>
      </c>
      <c r="T246" t="s">
        <v>2733</v>
      </c>
      <c r="U246" t="s">
        <v>1645</v>
      </c>
      <c r="V246" t="s">
        <v>6844</v>
      </c>
      <c r="W246" t="s">
        <v>2650</v>
      </c>
      <c r="X246" t="s">
        <v>3560</v>
      </c>
      <c r="Y246" t="s">
        <v>5261</v>
      </c>
      <c r="Z246" t="s">
        <v>5262</v>
      </c>
      <c r="AA246" t="s">
        <v>5263</v>
      </c>
      <c r="AB246" t="s">
        <v>5264</v>
      </c>
      <c r="AC246" t="s">
        <v>2650</v>
      </c>
      <c r="AD246" t="s">
        <v>2752</v>
      </c>
      <c r="AE246" t="s">
        <v>5265</v>
      </c>
      <c r="AF246" t="s">
        <v>5266</v>
      </c>
      <c r="AG246" t="s">
        <v>2946</v>
      </c>
      <c r="AH246" t="s">
        <v>5267</v>
      </c>
      <c r="AI246" t="s">
        <v>2650</v>
      </c>
      <c r="AJ246" t="s">
        <v>2650</v>
      </c>
      <c r="AK246" t="s">
        <v>2739</v>
      </c>
      <c r="AL246" t="s">
        <v>2650</v>
      </c>
      <c r="AM246" t="s">
        <v>7167</v>
      </c>
      <c r="AN246">
        <v>2023</v>
      </c>
      <c r="AO246" t="s">
        <v>1586</v>
      </c>
    </row>
    <row r="247" spans="1:41" x14ac:dyDescent="0.3">
      <c r="A247" t="s">
        <v>3560</v>
      </c>
      <c r="B247" s="4">
        <v>38779</v>
      </c>
      <c r="C247" s="4">
        <v>45325</v>
      </c>
      <c r="D247" t="s">
        <v>5268</v>
      </c>
      <c r="E247" t="s">
        <v>5269</v>
      </c>
      <c r="F247" s="4">
        <v>45796</v>
      </c>
      <c r="G247" t="s">
        <v>3563</v>
      </c>
      <c r="H247" t="s">
        <v>6078</v>
      </c>
      <c r="I247" t="s">
        <v>5268</v>
      </c>
      <c r="J247">
        <v>78</v>
      </c>
      <c r="K247" t="s">
        <v>5270</v>
      </c>
      <c r="L247">
        <v>101016</v>
      </c>
      <c r="M247" t="s">
        <v>2760</v>
      </c>
      <c r="N247">
        <v>1</v>
      </c>
      <c r="O247" t="s">
        <v>2731</v>
      </c>
      <c r="P247" s="7">
        <v>138</v>
      </c>
      <c r="Q247" s="7">
        <v>138</v>
      </c>
      <c r="R247" s="7">
        <v>551</v>
      </c>
      <c r="S247" t="s">
        <v>5271</v>
      </c>
      <c r="T247" t="s">
        <v>2733</v>
      </c>
      <c r="U247" t="s">
        <v>1646</v>
      </c>
      <c r="V247" t="s">
        <v>6842</v>
      </c>
      <c r="W247" t="s">
        <v>2650</v>
      </c>
      <c r="X247" t="s">
        <v>3560</v>
      </c>
      <c r="Y247" t="s">
        <v>5272</v>
      </c>
      <c r="Z247" t="s">
        <v>5273</v>
      </c>
      <c r="AA247" t="s">
        <v>5274</v>
      </c>
      <c r="AB247" t="s">
        <v>5275</v>
      </c>
      <c r="AC247" t="s">
        <v>2650</v>
      </c>
      <c r="AD247" t="s">
        <v>2752</v>
      </c>
      <c r="AE247" t="s">
        <v>2739</v>
      </c>
      <c r="AF247" t="s">
        <v>5276</v>
      </c>
      <c r="AG247" t="s">
        <v>2650</v>
      </c>
      <c r="AH247" t="s">
        <v>2739</v>
      </c>
      <c r="AI247" t="s">
        <v>2650</v>
      </c>
      <c r="AJ247" t="s">
        <v>2650</v>
      </c>
      <c r="AK247" t="s">
        <v>2739</v>
      </c>
      <c r="AL247" t="s">
        <v>2650</v>
      </c>
      <c r="AM247" t="s">
        <v>7168</v>
      </c>
      <c r="AN247">
        <v>2006</v>
      </c>
      <c r="AO247" t="s">
        <v>1587</v>
      </c>
    </row>
    <row r="248" spans="1:41" x14ac:dyDescent="0.3">
      <c r="A248" t="s">
        <v>2885</v>
      </c>
      <c r="B248" s="4">
        <v>43177</v>
      </c>
      <c r="C248" s="4">
        <v>44789</v>
      </c>
      <c r="D248" t="s">
        <v>3583</v>
      </c>
      <c r="E248" t="s">
        <v>5277</v>
      </c>
      <c r="F248" s="4">
        <v>45790</v>
      </c>
      <c r="G248" t="s">
        <v>2888</v>
      </c>
      <c r="H248" t="s">
        <v>2650</v>
      </c>
      <c r="I248" t="s">
        <v>3583</v>
      </c>
      <c r="J248">
        <v>78</v>
      </c>
      <c r="K248" t="s">
        <v>5278</v>
      </c>
      <c r="L248">
        <v>101016</v>
      </c>
      <c r="M248" t="s">
        <v>2760</v>
      </c>
      <c r="N248">
        <v>1</v>
      </c>
      <c r="O248" t="s">
        <v>2731</v>
      </c>
      <c r="P248" s="7">
        <v>31</v>
      </c>
      <c r="Q248" s="7">
        <v>31</v>
      </c>
      <c r="R248" s="7">
        <v>7</v>
      </c>
      <c r="S248" t="s">
        <v>5279</v>
      </c>
      <c r="T248" t="s">
        <v>2733</v>
      </c>
      <c r="U248" t="s">
        <v>1647</v>
      </c>
      <c r="V248" t="s">
        <v>7169</v>
      </c>
      <c r="W248" t="s">
        <v>2650</v>
      </c>
      <c r="X248" t="s">
        <v>2885</v>
      </c>
      <c r="Y248" t="s">
        <v>5280</v>
      </c>
      <c r="Z248" t="s">
        <v>5281</v>
      </c>
      <c r="AA248" t="s">
        <v>5282</v>
      </c>
      <c r="AB248" t="s">
        <v>5283</v>
      </c>
      <c r="AC248" t="s">
        <v>2650</v>
      </c>
      <c r="AD248" t="s">
        <v>2752</v>
      </c>
      <c r="AE248" t="s">
        <v>5284</v>
      </c>
      <c r="AF248" t="s">
        <v>5285</v>
      </c>
      <c r="AG248" t="s">
        <v>2946</v>
      </c>
      <c r="AH248" t="s">
        <v>5286</v>
      </c>
      <c r="AI248" t="s">
        <v>2650</v>
      </c>
      <c r="AJ248" t="s">
        <v>2650</v>
      </c>
      <c r="AK248" t="s">
        <v>2739</v>
      </c>
      <c r="AL248" t="s">
        <v>2650</v>
      </c>
      <c r="AM248" t="s">
        <v>7170</v>
      </c>
      <c r="AN248">
        <v>2018</v>
      </c>
      <c r="AO248" t="s">
        <v>1588</v>
      </c>
    </row>
    <row r="249" spans="1:41" x14ac:dyDescent="0.3">
      <c r="A249" t="s">
        <v>5287</v>
      </c>
      <c r="B249" s="4">
        <v>40675</v>
      </c>
      <c r="C249" s="4">
        <v>45721</v>
      </c>
      <c r="D249" t="s">
        <v>3313</v>
      </c>
      <c r="E249" t="s">
        <v>5288</v>
      </c>
      <c r="F249" s="4">
        <v>45722</v>
      </c>
      <c r="G249" t="s">
        <v>5289</v>
      </c>
      <c r="H249" t="s">
        <v>6078</v>
      </c>
      <c r="I249" t="s">
        <v>3313</v>
      </c>
      <c r="J249">
        <v>179</v>
      </c>
      <c r="K249" t="s">
        <v>5290</v>
      </c>
      <c r="L249">
        <v>101177</v>
      </c>
      <c r="M249" t="s">
        <v>5291</v>
      </c>
      <c r="N249">
        <v>1</v>
      </c>
      <c r="O249" t="s">
        <v>2731</v>
      </c>
      <c r="P249" s="7">
        <v>20</v>
      </c>
      <c r="Q249" s="7">
        <v>20</v>
      </c>
      <c r="R249" s="7">
        <v>14</v>
      </c>
      <c r="S249" t="s">
        <v>5292</v>
      </c>
      <c r="T249" t="s">
        <v>2733</v>
      </c>
      <c r="U249" t="s">
        <v>1648</v>
      </c>
      <c r="V249" t="s">
        <v>6874</v>
      </c>
      <c r="W249" t="s">
        <v>5293</v>
      </c>
      <c r="X249" t="s">
        <v>5294</v>
      </c>
      <c r="Y249" t="s">
        <v>5295</v>
      </c>
      <c r="Z249" t="s">
        <v>5296</v>
      </c>
      <c r="AA249" t="s">
        <v>5297</v>
      </c>
      <c r="AB249" t="s">
        <v>5288</v>
      </c>
      <c r="AC249" t="s">
        <v>5298</v>
      </c>
      <c r="AD249" t="s">
        <v>2752</v>
      </c>
      <c r="AE249" t="s">
        <v>2739</v>
      </c>
      <c r="AF249" t="s">
        <v>5299</v>
      </c>
      <c r="AG249" t="s">
        <v>2650</v>
      </c>
      <c r="AH249" t="s">
        <v>2739</v>
      </c>
      <c r="AI249" t="s">
        <v>2650</v>
      </c>
      <c r="AJ249" t="s">
        <v>2650</v>
      </c>
      <c r="AK249" t="s">
        <v>2739</v>
      </c>
      <c r="AL249" t="s">
        <v>2650</v>
      </c>
      <c r="AM249" t="s">
        <v>7171</v>
      </c>
      <c r="AN249">
        <v>2010</v>
      </c>
      <c r="AO249" t="s">
        <v>1589</v>
      </c>
    </row>
    <row r="250" spans="1:41" x14ac:dyDescent="0.3">
      <c r="A250" t="s">
        <v>2885</v>
      </c>
      <c r="B250" s="4">
        <v>43306</v>
      </c>
      <c r="C250" s="4">
        <v>43403</v>
      </c>
      <c r="D250" t="s">
        <v>3141</v>
      </c>
      <c r="E250" t="s">
        <v>5300</v>
      </c>
      <c r="F250" s="4">
        <v>45790</v>
      </c>
      <c r="G250" t="s">
        <v>2888</v>
      </c>
      <c r="H250" t="s">
        <v>2650</v>
      </c>
      <c r="I250" t="s">
        <v>3141</v>
      </c>
      <c r="J250">
        <v>78</v>
      </c>
      <c r="K250" t="s">
        <v>5301</v>
      </c>
      <c r="L250">
        <v>101016</v>
      </c>
      <c r="M250" t="s">
        <v>2760</v>
      </c>
      <c r="N250">
        <v>1</v>
      </c>
      <c r="O250" t="s">
        <v>2731</v>
      </c>
      <c r="P250" s="7">
        <v>22</v>
      </c>
      <c r="Q250" s="7">
        <v>22</v>
      </c>
      <c r="R250" s="7">
        <v>16</v>
      </c>
      <c r="S250" t="s">
        <v>5302</v>
      </c>
      <c r="T250" t="s">
        <v>2733</v>
      </c>
      <c r="U250" t="s">
        <v>1649</v>
      </c>
      <c r="V250" t="s">
        <v>7172</v>
      </c>
      <c r="W250" t="s">
        <v>2650</v>
      </c>
      <c r="X250" t="s">
        <v>2885</v>
      </c>
      <c r="Y250" t="s">
        <v>5303</v>
      </c>
      <c r="Z250" t="s">
        <v>5304</v>
      </c>
      <c r="AA250" t="s">
        <v>5305</v>
      </c>
      <c r="AB250" t="s">
        <v>5306</v>
      </c>
      <c r="AC250" t="s">
        <v>2650</v>
      </c>
      <c r="AD250" t="s">
        <v>2752</v>
      </c>
      <c r="AE250" t="s">
        <v>5307</v>
      </c>
      <c r="AF250" t="s">
        <v>5308</v>
      </c>
      <c r="AG250" t="s">
        <v>2946</v>
      </c>
      <c r="AH250" t="s">
        <v>5309</v>
      </c>
      <c r="AI250" t="s">
        <v>2650</v>
      </c>
      <c r="AJ250" t="s">
        <v>2650</v>
      </c>
      <c r="AK250" t="s">
        <v>2739</v>
      </c>
      <c r="AL250" t="s">
        <v>2650</v>
      </c>
      <c r="AM250" t="s">
        <v>7173</v>
      </c>
      <c r="AN250">
        <v>2018</v>
      </c>
      <c r="AO250" t="s">
        <v>7174</v>
      </c>
    </row>
    <row r="251" spans="1:41" x14ac:dyDescent="0.3">
      <c r="A251" t="s">
        <v>2885</v>
      </c>
      <c r="B251" s="4">
        <v>43301</v>
      </c>
      <c r="C251" s="4">
        <v>44800</v>
      </c>
      <c r="D251" t="s">
        <v>5310</v>
      </c>
      <c r="E251" t="s">
        <v>5311</v>
      </c>
      <c r="F251" s="4">
        <v>45790</v>
      </c>
      <c r="G251" t="s">
        <v>2888</v>
      </c>
      <c r="H251" t="s">
        <v>2650</v>
      </c>
      <c r="I251" t="s">
        <v>5310</v>
      </c>
      <c r="J251">
        <v>78</v>
      </c>
      <c r="K251" t="s">
        <v>4548</v>
      </c>
      <c r="L251">
        <v>101016</v>
      </c>
      <c r="M251" t="s">
        <v>2760</v>
      </c>
      <c r="N251">
        <v>1</v>
      </c>
      <c r="O251" t="s">
        <v>2731</v>
      </c>
      <c r="P251" s="7">
        <v>58</v>
      </c>
      <c r="Q251" s="7">
        <v>58</v>
      </c>
      <c r="R251" s="7">
        <v>11</v>
      </c>
      <c r="S251" t="s">
        <v>5312</v>
      </c>
      <c r="T251" t="s">
        <v>2733</v>
      </c>
      <c r="U251" t="s">
        <v>1650</v>
      </c>
      <c r="V251" t="s">
        <v>7175</v>
      </c>
      <c r="W251" t="s">
        <v>2650</v>
      </c>
      <c r="X251" t="s">
        <v>2885</v>
      </c>
      <c r="Y251" t="s">
        <v>5313</v>
      </c>
      <c r="Z251" t="s">
        <v>5314</v>
      </c>
      <c r="AA251" t="s">
        <v>5315</v>
      </c>
      <c r="AB251" t="s">
        <v>5316</v>
      </c>
      <c r="AC251" t="s">
        <v>2650</v>
      </c>
      <c r="AD251" t="s">
        <v>2752</v>
      </c>
      <c r="AE251" t="s">
        <v>2739</v>
      </c>
      <c r="AF251" t="s">
        <v>5317</v>
      </c>
      <c r="AG251" t="s">
        <v>2946</v>
      </c>
      <c r="AH251" t="s">
        <v>5318</v>
      </c>
      <c r="AI251" t="s">
        <v>2650</v>
      </c>
      <c r="AJ251" t="s">
        <v>2650</v>
      </c>
      <c r="AK251" t="s">
        <v>2739</v>
      </c>
      <c r="AL251" t="s">
        <v>2650</v>
      </c>
      <c r="AM251" t="s">
        <v>7176</v>
      </c>
      <c r="AN251">
        <v>2018</v>
      </c>
      <c r="AO251" t="s">
        <v>7177</v>
      </c>
    </row>
    <row r="252" spans="1:41" x14ac:dyDescent="0.3">
      <c r="A252" t="s">
        <v>2885</v>
      </c>
      <c r="B252" s="4">
        <v>43312</v>
      </c>
      <c r="C252" s="4">
        <v>43964</v>
      </c>
      <c r="D252" t="s">
        <v>5310</v>
      </c>
      <c r="E252" t="s">
        <v>5319</v>
      </c>
      <c r="F252" s="4">
        <v>45709</v>
      </c>
      <c r="G252" t="s">
        <v>2888</v>
      </c>
      <c r="H252" t="s">
        <v>2650</v>
      </c>
      <c r="I252" t="s">
        <v>5310</v>
      </c>
      <c r="J252">
        <v>78</v>
      </c>
      <c r="K252" t="s">
        <v>5320</v>
      </c>
      <c r="L252">
        <v>101016</v>
      </c>
      <c r="M252" t="s">
        <v>2760</v>
      </c>
      <c r="N252">
        <v>1</v>
      </c>
      <c r="O252" t="s">
        <v>2731</v>
      </c>
      <c r="P252" s="7">
        <v>29</v>
      </c>
      <c r="Q252" s="7">
        <v>29</v>
      </c>
      <c r="R252" s="7">
        <v>6</v>
      </c>
      <c r="S252" t="s">
        <v>5321</v>
      </c>
      <c r="T252" t="s">
        <v>2733</v>
      </c>
      <c r="U252" t="s">
        <v>1651</v>
      </c>
      <c r="V252" t="s">
        <v>7175</v>
      </c>
      <c r="W252" t="s">
        <v>2650</v>
      </c>
      <c r="X252" t="s">
        <v>2885</v>
      </c>
      <c r="Y252" t="s">
        <v>5322</v>
      </c>
      <c r="Z252" t="s">
        <v>5323</v>
      </c>
      <c r="AA252" t="s">
        <v>5324</v>
      </c>
      <c r="AB252" t="s">
        <v>5325</v>
      </c>
      <c r="AC252" t="s">
        <v>2650</v>
      </c>
      <c r="AD252" t="s">
        <v>2752</v>
      </c>
      <c r="AE252" t="s">
        <v>5326</v>
      </c>
      <c r="AF252" t="s">
        <v>5317</v>
      </c>
      <c r="AG252" t="s">
        <v>2946</v>
      </c>
      <c r="AH252" t="s">
        <v>5327</v>
      </c>
      <c r="AI252" t="s">
        <v>2650</v>
      </c>
      <c r="AJ252" t="s">
        <v>2650</v>
      </c>
      <c r="AK252" t="s">
        <v>2739</v>
      </c>
      <c r="AL252" t="s">
        <v>2650</v>
      </c>
      <c r="AM252" t="s">
        <v>7178</v>
      </c>
      <c r="AN252">
        <v>2018</v>
      </c>
      <c r="AO252" t="s">
        <v>7179</v>
      </c>
    </row>
    <row r="253" spans="1:41" x14ac:dyDescent="0.3">
      <c r="A253" t="s">
        <v>2885</v>
      </c>
      <c r="B253" s="4">
        <v>43306</v>
      </c>
      <c r="C253" s="4">
        <v>43964</v>
      </c>
      <c r="D253" t="s">
        <v>5310</v>
      </c>
      <c r="E253" t="s">
        <v>5328</v>
      </c>
      <c r="F253" s="4">
        <v>45790</v>
      </c>
      <c r="G253" t="s">
        <v>2888</v>
      </c>
      <c r="H253" t="s">
        <v>2650</v>
      </c>
      <c r="I253" t="s">
        <v>5310</v>
      </c>
      <c r="J253">
        <v>78</v>
      </c>
      <c r="K253" t="s">
        <v>5329</v>
      </c>
      <c r="L253">
        <v>101016</v>
      </c>
      <c r="M253" t="s">
        <v>2760</v>
      </c>
      <c r="N253">
        <v>1</v>
      </c>
      <c r="O253" t="s">
        <v>2731</v>
      </c>
      <c r="P253" s="7">
        <v>24</v>
      </c>
      <c r="Q253" s="7">
        <v>24</v>
      </c>
      <c r="R253" s="7">
        <v>13</v>
      </c>
      <c r="S253" t="s">
        <v>5330</v>
      </c>
      <c r="T253" t="s">
        <v>2733</v>
      </c>
      <c r="U253" t="s">
        <v>1652</v>
      </c>
      <c r="V253" t="s">
        <v>7175</v>
      </c>
      <c r="W253" t="s">
        <v>2650</v>
      </c>
      <c r="X253" t="s">
        <v>2885</v>
      </c>
      <c r="Y253" t="s">
        <v>5331</v>
      </c>
      <c r="Z253" t="s">
        <v>5332</v>
      </c>
      <c r="AA253" t="s">
        <v>5333</v>
      </c>
      <c r="AB253" t="s">
        <v>5334</v>
      </c>
      <c r="AC253" t="s">
        <v>2650</v>
      </c>
      <c r="AD253" t="s">
        <v>2752</v>
      </c>
      <c r="AE253" t="s">
        <v>2739</v>
      </c>
      <c r="AF253" t="s">
        <v>5317</v>
      </c>
      <c r="AG253" t="s">
        <v>2946</v>
      </c>
      <c r="AH253" t="s">
        <v>5335</v>
      </c>
      <c r="AI253" t="s">
        <v>2650</v>
      </c>
      <c r="AJ253" t="s">
        <v>2650</v>
      </c>
      <c r="AK253" t="s">
        <v>2739</v>
      </c>
      <c r="AL253" t="s">
        <v>2650</v>
      </c>
      <c r="AM253" t="s">
        <v>7180</v>
      </c>
      <c r="AN253">
        <v>2018</v>
      </c>
      <c r="AO253" t="s">
        <v>7181</v>
      </c>
    </row>
    <row r="254" spans="1:41" x14ac:dyDescent="0.3">
      <c r="A254" t="s">
        <v>2885</v>
      </c>
      <c r="B254" s="4">
        <v>38625</v>
      </c>
      <c r="C254" s="4">
        <v>43487</v>
      </c>
      <c r="D254" t="s">
        <v>5336</v>
      </c>
      <c r="E254" t="s">
        <v>5337</v>
      </c>
      <c r="F254" s="4">
        <v>45800</v>
      </c>
      <c r="G254" t="s">
        <v>2888</v>
      </c>
      <c r="H254" t="s">
        <v>3051</v>
      </c>
      <c r="I254" t="s">
        <v>5336</v>
      </c>
      <c r="J254">
        <v>78</v>
      </c>
      <c r="K254" t="s">
        <v>5338</v>
      </c>
      <c r="L254">
        <v>101016</v>
      </c>
      <c r="M254" t="s">
        <v>2760</v>
      </c>
      <c r="N254">
        <v>1</v>
      </c>
      <c r="O254" t="s">
        <v>2731</v>
      </c>
      <c r="P254" s="7">
        <v>13</v>
      </c>
      <c r="Q254" s="7">
        <v>13</v>
      </c>
      <c r="R254" s="7">
        <v>44</v>
      </c>
      <c r="S254" t="s">
        <v>5339</v>
      </c>
      <c r="T254" t="s">
        <v>2733</v>
      </c>
      <c r="U254" t="s">
        <v>1653</v>
      </c>
      <c r="V254" t="s">
        <v>4526</v>
      </c>
      <c r="W254" t="s">
        <v>2650</v>
      </c>
      <c r="X254" t="s">
        <v>2885</v>
      </c>
      <c r="Y254" t="s">
        <v>5340</v>
      </c>
      <c r="Z254" t="s">
        <v>5341</v>
      </c>
      <c r="AA254" t="s">
        <v>5342</v>
      </c>
      <c r="AB254" t="s">
        <v>5343</v>
      </c>
      <c r="AC254" t="s">
        <v>2650</v>
      </c>
      <c r="AD254" t="s">
        <v>2752</v>
      </c>
      <c r="AE254" t="s">
        <v>2739</v>
      </c>
      <c r="AF254" t="s">
        <v>5344</v>
      </c>
      <c r="AG254" t="s">
        <v>2650</v>
      </c>
      <c r="AH254" t="s">
        <v>2739</v>
      </c>
      <c r="AI254" t="s">
        <v>2650</v>
      </c>
      <c r="AJ254" t="s">
        <v>2650</v>
      </c>
      <c r="AK254" t="s">
        <v>2739</v>
      </c>
      <c r="AL254" t="s">
        <v>2650</v>
      </c>
      <c r="AM254" t="s">
        <v>6995</v>
      </c>
      <c r="AN254">
        <v>2005</v>
      </c>
      <c r="AO254" t="s">
        <v>7182</v>
      </c>
    </row>
    <row r="255" spans="1:41" x14ac:dyDescent="0.3">
      <c r="A255" t="s">
        <v>2885</v>
      </c>
      <c r="B255" s="4">
        <v>38643</v>
      </c>
      <c r="C255" s="4">
        <v>43486</v>
      </c>
      <c r="D255" t="s">
        <v>5336</v>
      </c>
      <c r="E255" t="s">
        <v>5345</v>
      </c>
      <c r="F255" s="4">
        <v>45543</v>
      </c>
      <c r="G255" t="s">
        <v>2888</v>
      </c>
      <c r="H255" t="s">
        <v>3051</v>
      </c>
      <c r="I255" t="s">
        <v>5336</v>
      </c>
      <c r="J255">
        <v>78</v>
      </c>
      <c r="K255" t="s">
        <v>5346</v>
      </c>
      <c r="L255">
        <v>101016</v>
      </c>
      <c r="M255" t="s">
        <v>2760</v>
      </c>
      <c r="N255">
        <v>1</v>
      </c>
      <c r="O255" t="s">
        <v>2731</v>
      </c>
      <c r="P255" s="7">
        <v>15</v>
      </c>
      <c r="Q255" s="7">
        <v>15</v>
      </c>
      <c r="R255" s="7">
        <v>29</v>
      </c>
      <c r="S255" t="s">
        <v>5347</v>
      </c>
      <c r="T255" t="s">
        <v>2733</v>
      </c>
      <c r="U255" t="s">
        <v>1654</v>
      </c>
      <c r="V255" t="s">
        <v>4526</v>
      </c>
      <c r="W255" t="s">
        <v>2650</v>
      </c>
      <c r="X255" t="s">
        <v>2885</v>
      </c>
      <c r="Y255" t="s">
        <v>5348</v>
      </c>
      <c r="Z255" t="s">
        <v>5349</v>
      </c>
      <c r="AA255" t="s">
        <v>5350</v>
      </c>
      <c r="AB255" t="s">
        <v>5351</v>
      </c>
      <c r="AC255" t="s">
        <v>2650</v>
      </c>
      <c r="AD255" t="s">
        <v>2752</v>
      </c>
      <c r="AE255" t="s">
        <v>2739</v>
      </c>
      <c r="AF255" t="s">
        <v>5344</v>
      </c>
      <c r="AG255" t="s">
        <v>2650</v>
      </c>
      <c r="AH255" t="s">
        <v>2739</v>
      </c>
      <c r="AI255" t="s">
        <v>2650</v>
      </c>
      <c r="AJ255" t="s">
        <v>2650</v>
      </c>
      <c r="AK255" t="s">
        <v>2739</v>
      </c>
      <c r="AL255" t="s">
        <v>2650</v>
      </c>
      <c r="AM255" t="s">
        <v>7183</v>
      </c>
      <c r="AN255">
        <v>2005</v>
      </c>
      <c r="AO255" t="s">
        <v>7184</v>
      </c>
    </row>
    <row r="256" spans="1:41" x14ac:dyDescent="0.3">
      <c r="A256" t="s">
        <v>2976</v>
      </c>
      <c r="B256" s="4">
        <v>45302</v>
      </c>
      <c r="C256" s="4">
        <v>45352</v>
      </c>
      <c r="D256" t="s">
        <v>5352</v>
      </c>
      <c r="E256" t="s">
        <v>5353</v>
      </c>
      <c r="F256" s="4">
        <v>45551</v>
      </c>
      <c r="G256" t="s">
        <v>2979</v>
      </c>
      <c r="H256" t="s">
        <v>2650</v>
      </c>
      <c r="I256" t="s">
        <v>5352</v>
      </c>
      <c r="J256">
        <v>78</v>
      </c>
      <c r="K256" t="s">
        <v>5354</v>
      </c>
      <c r="L256">
        <v>101016</v>
      </c>
      <c r="M256" t="s">
        <v>2760</v>
      </c>
      <c r="N256">
        <v>1</v>
      </c>
      <c r="O256" t="s">
        <v>2731</v>
      </c>
      <c r="P256" s="7">
        <v>26</v>
      </c>
      <c r="Q256" s="7">
        <v>26</v>
      </c>
      <c r="R256" s="7">
        <v>2</v>
      </c>
      <c r="S256" t="s">
        <v>5355</v>
      </c>
      <c r="T256" t="s">
        <v>2733</v>
      </c>
      <c r="U256" t="s">
        <v>1655</v>
      </c>
      <c r="V256" t="s">
        <v>7185</v>
      </c>
      <c r="W256" t="s">
        <v>2650</v>
      </c>
      <c r="X256" t="s">
        <v>2976</v>
      </c>
      <c r="Y256" t="s">
        <v>5356</v>
      </c>
      <c r="Z256" t="s">
        <v>5357</v>
      </c>
      <c r="AA256" t="s">
        <v>5358</v>
      </c>
      <c r="AB256" t="s">
        <v>5359</v>
      </c>
      <c r="AC256" t="s">
        <v>2650</v>
      </c>
      <c r="AD256" t="s">
        <v>2752</v>
      </c>
      <c r="AE256" t="s">
        <v>2739</v>
      </c>
      <c r="AF256" t="s">
        <v>5360</v>
      </c>
      <c r="AG256" t="s">
        <v>2767</v>
      </c>
      <c r="AH256" t="s">
        <v>5361</v>
      </c>
      <c r="AI256" t="s">
        <v>2650</v>
      </c>
      <c r="AJ256" t="s">
        <v>2650</v>
      </c>
      <c r="AK256" t="s">
        <v>2739</v>
      </c>
      <c r="AL256" t="s">
        <v>2650</v>
      </c>
      <c r="AM256" t="s">
        <v>7186</v>
      </c>
      <c r="AN256">
        <v>2024</v>
      </c>
      <c r="AO256" t="s">
        <v>7187</v>
      </c>
    </row>
    <row r="257" spans="1:41" x14ac:dyDescent="0.3">
      <c r="A257" t="s">
        <v>4643</v>
      </c>
      <c r="B257" s="4">
        <v>42971</v>
      </c>
      <c r="C257" s="4">
        <v>45604</v>
      </c>
      <c r="D257" t="s">
        <v>5362</v>
      </c>
      <c r="E257" t="s">
        <v>5363</v>
      </c>
      <c r="F257" s="4">
        <v>45756</v>
      </c>
      <c r="G257" t="s">
        <v>4645</v>
      </c>
      <c r="H257" t="s">
        <v>6767</v>
      </c>
      <c r="I257" t="s">
        <v>5362</v>
      </c>
      <c r="J257">
        <v>1747</v>
      </c>
      <c r="K257" t="s">
        <v>5364</v>
      </c>
      <c r="L257">
        <v>103168</v>
      </c>
      <c r="M257" t="s">
        <v>4647</v>
      </c>
      <c r="N257">
        <v>1</v>
      </c>
      <c r="O257" t="s">
        <v>2731</v>
      </c>
      <c r="P257" s="7">
        <v>62</v>
      </c>
      <c r="Q257" s="7">
        <v>62</v>
      </c>
      <c r="R257" s="7">
        <v>61</v>
      </c>
      <c r="S257" t="s">
        <v>5365</v>
      </c>
      <c r="T257" t="s">
        <v>2733</v>
      </c>
      <c r="U257" t="s">
        <v>1656</v>
      </c>
      <c r="V257" t="s">
        <v>7188</v>
      </c>
      <c r="W257" t="s">
        <v>2650</v>
      </c>
      <c r="X257" t="s">
        <v>4643</v>
      </c>
      <c r="Y257" t="s">
        <v>5366</v>
      </c>
      <c r="Z257" t="s">
        <v>5367</v>
      </c>
      <c r="AA257" t="s">
        <v>5368</v>
      </c>
      <c r="AB257" t="s">
        <v>5369</v>
      </c>
      <c r="AC257" t="s">
        <v>2650</v>
      </c>
      <c r="AD257" t="s">
        <v>2752</v>
      </c>
      <c r="AE257" t="s">
        <v>2739</v>
      </c>
      <c r="AF257" t="s">
        <v>5370</v>
      </c>
      <c r="AG257" t="s">
        <v>2767</v>
      </c>
      <c r="AH257" t="s">
        <v>5371</v>
      </c>
      <c r="AI257" t="s">
        <v>2650</v>
      </c>
      <c r="AJ257" t="s">
        <v>2650</v>
      </c>
      <c r="AK257" t="s">
        <v>2739</v>
      </c>
      <c r="AL257" t="s">
        <v>2650</v>
      </c>
      <c r="AM257" t="s">
        <v>7189</v>
      </c>
      <c r="AN257">
        <v>2017</v>
      </c>
      <c r="AO257" t="s">
        <v>1597</v>
      </c>
    </row>
    <row r="258" spans="1:41" x14ac:dyDescent="0.3">
      <c r="A258" t="s">
        <v>3716</v>
      </c>
      <c r="B258" s="4">
        <v>42665</v>
      </c>
      <c r="C258" s="4">
        <v>45200</v>
      </c>
      <c r="D258" t="s">
        <v>3944</v>
      </c>
      <c r="E258" t="s">
        <v>1658</v>
      </c>
      <c r="F258" s="4">
        <v>45500</v>
      </c>
      <c r="G258" t="s">
        <v>3718</v>
      </c>
      <c r="H258" t="s">
        <v>6797</v>
      </c>
      <c r="I258" t="s">
        <v>5372</v>
      </c>
      <c r="J258">
        <v>311</v>
      </c>
      <c r="K258" t="s">
        <v>5373</v>
      </c>
      <c r="L258">
        <v>101111</v>
      </c>
      <c r="M258" t="s">
        <v>2775</v>
      </c>
      <c r="N258">
        <v>1</v>
      </c>
      <c r="O258" t="s">
        <v>2731</v>
      </c>
      <c r="P258" s="7">
        <v>50</v>
      </c>
      <c r="Q258" s="7">
        <v>50</v>
      </c>
      <c r="R258" s="7">
        <v>14</v>
      </c>
      <c r="S258" t="s">
        <v>5374</v>
      </c>
      <c r="T258" t="s">
        <v>2733</v>
      </c>
      <c r="U258" t="s">
        <v>5375</v>
      </c>
      <c r="V258" t="s">
        <v>7037</v>
      </c>
      <c r="W258" t="s">
        <v>5376</v>
      </c>
      <c r="X258" t="s">
        <v>3716</v>
      </c>
      <c r="Y258" t="s">
        <v>5377</v>
      </c>
      <c r="Z258" t="s">
        <v>5378</v>
      </c>
      <c r="AA258" t="s">
        <v>5379</v>
      </c>
      <c r="AB258" t="s">
        <v>1658</v>
      </c>
      <c r="AC258" t="s">
        <v>5372</v>
      </c>
      <c r="AD258" t="s">
        <v>2752</v>
      </c>
      <c r="AE258" t="s">
        <v>5380</v>
      </c>
      <c r="AF258" t="s">
        <v>5381</v>
      </c>
      <c r="AG258" t="s">
        <v>2650</v>
      </c>
      <c r="AH258" t="s">
        <v>2739</v>
      </c>
      <c r="AI258" t="s">
        <v>2783</v>
      </c>
      <c r="AJ258" t="s">
        <v>2650</v>
      </c>
      <c r="AK258" t="s">
        <v>2739</v>
      </c>
      <c r="AL258" t="s">
        <v>2650</v>
      </c>
      <c r="AM258" t="s">
        <v>7190</v>
      </c>
      <c r="AN258">
        <v>2016</v>
      </c>
      <c r="AO258" t="s">
        <v>7191</v>
      </c>
    </row>
    <row r="259" spans="1:41" x14ac:dyDescent="0.3">
      <c r="A259" t="s">
        <v>5382</v>
      </c>
      <c r="B259" s="4">
        <v>43403</v>
      </c>
      <c r="C259" s="4">
        <v>44808</v>
      </c>
      <c r="D259" t="s">
        <v>5383</v>
      </c>
      <c r="E259" t="s">
        <v>5384</v>
      </c>
      <c r="F259" s="4">
        <v>45735</v>
      </c>
      <c r="G259" t="s">
        <v>5385</v>
      </c>
      <c r="H259" t="s">
        <v>6078</v>
      </c>
      <c r="I259" t="s">
        <v>5383</v>
      </c>
      <c r="J259">
        <v>4631</v>
      </c>
      <c r="K259" t="s">
        <v>5386</v>
      </c>
      <c r="L259">
        <v>107883</v>
      </c>
      <c r="M259" t="s">
        <v>5387</v>
      </c>
      <c r="N259">
        <v>1</v>
      </c>
      <c r="O259" t="s">
        <v>2731</v>
      </c>
      <c r="P259" s="7">
        <v>28</v>
      </c>
      <c r="Q259" s="7">
        <v>28</v>
      </c>
      <c r="R259" s="7">
        <v>10</v>
      </c>
      <c r="S259" t="s">
        <v>5388</v>
      </c>
      <c r="T259" t="s">
        <v>2733</v>
      </c>
      <c r="U259" t="s">
        <v>5389</v>
      </c>
      <c r="V259" t="s">
        <v>4526</v>
      </c>
      <c r="W259" t="s">
        <v>2650</v>
      </c>
      <c r="X259" t="s">
        <v>5390</v>
      </c>
      <c r="Y259" t="s">
        <v>5391</v>
      </c>
      <c r="Z259" t="s">
        <v>5392</v>
      </c>
      <c r="AA259" t="s">
        <v>5393</v>
      </c>
      <c r="AB259" t="s">
        <v>2650</v>
      </c>
      <c r="AC259" t="s">
        <v>2650</v>
      </c>
      <c r="AD259" t="s">
        <v>2752</v>
      </c>
      <c r="AE259" t="s">
        <v>2739</v>
      </c>
      <c r="AF259" t="s">
        <v>2739</v>
      </c>
      <c r="AG259" t="s">
        <v>2650</v>
      </c>
      <c r="AH259" t="s">
        <v>2739</v>
      </c>
      <c r="AI259" t="s">
        <v>2650</v>
      </c>
      <c r="AJ259" t="s">
        <v>2650</v>
      </c>
      <c r="AK259" t="s">
        <v>2739</v>
      </c>
      <c r="AL259" t="s">
        <v>2650</v>
      </c>
      <c r="AM259" t="s">
        <v>7192</v>
      </c>
      <c r="AN259">
        <v>2019</v>
      </c>
      <c r="AO259" t="s">
        <v>7193</v>
      </c>
    </row>
    <row r="260" spans="1:41" x14ac:dyDescent="0.3">
      <c r="A260" t="s">
        <v>5394</v>
      </c>
      <c r="B260" s="4">
        <v>44060</v>
      </c>
      <c r="C260" s="4">
        <v>45664</v>
      </c>
      <c r="D260" t="s">
        <v>2650</v>
      </c>
      <c r="E260" t="s">
        <v>5395</v>
      </c>
      <c r="F260" s="4">
        <v>45709</v>
      </c>
      <c r="G260" t="s">
        <v>5396</v>
      </c>
      <c r="H260" t="s">
        <v>6893</v>
      </c>
      <c r="I260" t="s">
        <v>5397</v>
      </c>
      <c r="J260">
        <v>1968</v>
      </c>
      <c r="K260" t="s">
        <v>5398</v>
      </c>
      <c r="L260">
        <v>103390</v>
      </c>
      <c r="M260" t="s">
        <v>2745</v>
      </c>
      <c r="N260">
        <v>1</v>
      </c>
      <c r="O260" t="s">
        <v>2731</v>
      </c>
      <c r="P260" s="7">
        <v>88</v>
      </c>
      <c r="Q260" s="7">
        <v>88</v>
      </c>
      <c r="R260" s="7">
        <v>23</v>
      </c>
      <c r="S260" t="s">
        <v>5399</v>
      </c>
      <c r="T260" t="s">
        <v>2733</v>
      </c>
      <c r="U260" t="s">
        <v>1660</v>
      </c>
      <c r="V260" t="s">
        <v>6816</v>
      </c>
      <c r="W260" t="s">
        <v>5400</v>
      </c>
      <c r="X260" t="s">
        <v>5394</v>
      </c>
      <c r="Y260" t="s">
        <v>5401</v>
      </c>
      <c r="Z260" t="s">
        <v>5402</v>
      </c>
      <c r="AA260" t="s">
        <v>5403</v>
      </c>
      <c r="AB260" t="s">
        <v>5404</v>
      </c>
      <c r="AC260" t="s">
        <v>5397</v>
      </c>
      <c r="AD260" t="s">
        <v>2752</v>
      </c>
      <c r="AE260" t="s">
        <v>5405</v>
      </c>
      <c r="AF260" t="s">
        <v>5406</v>
      </c>
      <c r="AG260" t="s">
        <v>2650</v>
      </c>
      <c r="AH260" t="s">
        <v>2739</v>
      </c>
      <c r="AI260" t="s">
        <v>2650</v>
      </c>
      <c r="AJ260" t="s">
        <v>2650</v>
      </c>
      <c r="AK260" t="s">
        <v>2739</v>
      </c>
      <c r="AL260" t="s">
        <v>2650</v>
      </c>
      <c r="AM260" t="s">
        <v>7136</v>
      </c>
      <c r="AN260">
        <v>2020</v>
      </c>
      <c r="AO260" t="s">
        <v>1601</v>
      </c>
    </row>
    <row r="261" spans="1:41" x14ac:dyDescent="0.3">
      <c r="A261" t="s">
        <v>5407</v>
      </c>
      <c r="B261" s="4">
        <v>43319</v>
      </c>
      <c r="C261" s="4">
        <v>45184</v>
      </c>
      <c r="D261" t="s">
        <v>5408</v>
      </c>
      <c r="E261" t="s">
        <v>5409</v>
      </c>
      <c r="F261" s="4">
        <v>45804</v>
      </c>
      <c r="G261" t="s">
        <v>5410</v>
      </c>
      <c r="H261" t="s">
        <v>6790</v>
      </c>
      <c r="I261" t="s">
        <v>5411</v>
      </c>
      <c r="J261">
        <v>311</v>
      </c>
      <c r="K261" t="s">
        <v>5412</v>
      </c>
      <c r="L261">
        <v>101111</v>
      </c>
      <c r="M261" t="s">
        <v>2775</v>
      </c>
      <c r="N261">
        <v>1</v>
      </c>
      <c r="O261" t="s">
        <v>2731</v>
      </c>
      <c r="P261" s="7">
        <v>121</v>
      </c>
      <c r="Q261" s="7">
        <v>121</v>
      </c>
      <c r="R261" s="7">
        <v>74</v>
      </c>
      <c r="S261" t="s">
        <v>5413</v>
      </c>
      <c r="T261" t="s">
        <v>2733</v>
      </c>
      <c r="U261" t="s">
        <v>5414</v>
      </c>
      <c r="V261" t="s">
        <v>7194</v>
      </c>
      <c r="W261" t="s">
        <v>5415</v>
      </c>
      <c r="X261" t="s">
        <v>5416</v>
      </c>
      <c r="Y261" t="s">
        <v>5417</v>
      </c>
      <c r="Z261" t="s">
        <v>5418</v>
      </c>
      <c r="AA261" t="s">
        <v>5419</v>
      </c>
      <c r="AB261" t="s">
        <v>5409</v>
      </c>
      <c r="AC261" t="s">
        <v>5411</v>
      </c>
      <c r="AD261" t="s">
        <v>2752</v>
      </c>
      <c r="AE261" t="s">
        <v>2739</v>
      </c>
      <c r="AF261" t="s">
        <v>5420</v>
      </c>
      <c r="AG261" t="s">
        <v>2883</v>
      </c>
      <c r="AH261" t="s">
        <v>5421</v>
      </c>
      <c r="AI261" t="s">
        <v>2783</v>
      </c>
      <c r="AJ261" t="s">
        <v>2650</v>
      </c>
      <c r="AK261" t="s">
        <v>2739</v>
      </c>
      <c r="AL261" t="s">
        <v>2650</v>
      </c>
      <c r="AM261" t="s">
        <v>7195</v>
      </c>
      <c r="AN261">
        <v>2018</v>
      </c>
      <c r="AO261" t="s">
        <v>1602</v>
      </c>
    </row>
    <row r="262" spans="1:41" x14ac:dyDescent="0.3">
      <c r="A262" t="s">
        <v>3214</v>
      </c>
      <c r="B262" s="4">
        <v>43595</v>
      </c>
      <c r="C262" s="4">
        <v>44177</v>
      </c>
      <c r="D262" t="s">
        <v>2650</v>
      </c>
      <c r="E262" t="s">
        <v>5422</v>
      </c>
      <c r="F262" s="4">
        <v>45709</v>
      </c>
      <c r="G262" t="s">
        <v>2991</v>
      </c>
      <c r="H262" t="s">
        <v>6790</v>
      </c>
      <c r="I262" t="s">
        <v>5423</v>
      </c>
      <c r="J262">
        <v>340</v>
      </c>
      <c r="K262" t="s">
        <v>5424</v>
      </c>
      <c r="L262">
        <v>101371</v>
      </c>
      <c r="M262" t="s">
        <v>2994</v>
      </c>
      <c r="N262">
        <v>1</v>
      </c>
      <c r="O262" t="s">
        <v>2731</v>
      </c>
      <c r="P262" s="7">
        <v>29</v>
      </c>
      <c r="Q262" s="7">
        <v>29</v>
      </c>
      <c r="R262" s="7">
        <v>18</v>
      </c>
      <c r="S262" t="s">
        <v>5425</v>
      </c>
      <c r="T262" t="s">
        <v>2733</v>
      </c>
      <c r="U262" t="s">
        <v>5426</v>
      </c>
      <c r="V262" t="s">
        <v>6857</v>
      </c>
      <c r="W262" t="s">
        <v>2650</v>
      </c>
      <c r="X262" t="s">
        <v>2989</v>
      </c>
      <c r="Y262" t="s">
        <v>5427</v>
      </c>
      <c r="Z262" t="s">
        <v>5428</v>
      </c>
      <c r="AA262" t="s">
        <v>5429</v>
      </c>
      <c r="AB262" t="s">
        <v>2650</v>
      </c>
      <c r="AC262" t="s">
        <v>5423</v>
      </c>
      <c r="AD262" t="s">
        <v>2752</v>
      </c>
      <c r="AE262" t="s">
        <v>5430</v>
      </c>
      <c r="AF262" t="s">
        <v>5431</v>
      </c>
      <c r="AG262" t="s">
        <v>3224</v>
      </c>
      <c r="AH262" t="s">
        <v>2739</v>
      </c>
      <c r="AI262" t="s">
        <v>2650</v>
      </c>
      <c r="AJ262" t="s">
        <v>2650</v>
      </c>
      <c r="AK262" t="s">
        <v>2739</v>
      </c>
      <c r="AL262" t="s">
        <v>2650</v>
      </c>
      <c r="AM262" t="s">
        <v>7196</v>
      </c>
      <c r="AN262">
        <v>2019</v>
      </c>
      <c r="AO262" t="s">
        <v>1603</v>
      </c>
    </row>
    <row r="263" spans="1:41" x14ac:dyDescent="0.3">
      <c r="A263" t="s">
        <v>4014</v>
      </c>
      <c r="B263" s="4">
        <v>45034</v>
      </c>
      <c r="C263" s="4">
        <v>45583</v>
      </c>
      <c r="D263" t="s">
        <v>2650</v>
      </c>
      <c r="E263" t="s">
        <v>5432</v>
      </c>
      <c r="F263" s="4">
        <v>45789</v>
      </c>
      <c r="G263" t="s">
        <v>4016</v>
      </c>
      <c r="H263" t="s">
        <v>2650</v>
      </c>
      <c r="I263" t="s">
        <v>5433</v>
      </c>
      <c r="J263">
        <v>1965</v>
      </c>
      <c r="K263" t="s">
        <v>2650</v>
      </c>
      <c r="L263">
        <v>103389</v>
      </c>
      <c r="M263" t="s">
        <v>2864</v>
      </c>
      <c r="N263">
        <v>1</v>
      </c>
      <c r="O263" t="s">
        <v>2731</v>
      </c>
      <c r="P263" s="7">
        <v>115</v>
      </c>
      <c r="Q263" s="7">
        <v>115</v>
      </c>
      <c r="R263" s="7">
        <v>15</v>
      </c>
      <c r="S263" t="s">
        <v>5434</v>
      </c>
      <c r="T263" t="s">
        <v>2733</v>
      </c>
      <c r="U263" t="s">
        <v>1663</v>
      </c>
      <c r="V263" t="s">
        <v>6857</v>
      </c>
      <c r="W263" t="s">
        <v>5435</v>
      </c>
      <c r="X263" t="s">
        <v>4019</v>
      </c>
      <c r="Y263" t="s">
        <v>5436</v>
      </c>
      <c r="Z263" t="s">
        <v>5437</v>
      </c>
      <c r="AA263" t="s">
        <v>5438</v>
      </c>
      <c r="AB263" t="s">
        <v>5432</v>
      </c>
      <c r="AC263" t="s">
        <v>5433</v>
      </c>
      <c r="AD263" t="s">
        <v>2650</v>
      </c>
      <c r="AE263" t="s">
        <v>2739</v>
      </c>
      <c r="AF263" t="s">
        <v>5439</v>
      </c>
      <c r="AG263" t="s">
        <v>3498</v>
      </c>
      <c r="AH263" t="s">
        <v>2739</v>
      </c>
      <c r="AI263" t="s">
        <v>2650</v>
      </c>
      <c r="AJ263" t="s">
        <v>2650</v>
      </c>
      <c r="AK263" t="s">
        <v>2739</v>
      </c>
      <c r="AL263" t="s">
        <v>2650</v>
      </c>
      <c r="AM263" t="s">
        <v>7197</v>
      </c>
      <c r="AN263">
        <v>2023</v>
      </c>
      <c r="AO263" t="s">
        <v>1604</v>
      </c>
    </row>
    <row r="264" spans="1:41" x14ac:dyDescent="0.3">
      <c r="A264" t="s">
        <v>5095</v>
      </c>
      <c r="B264" s="4">
        <v>37630</v>
      </c>
      <c r="C264" s="4">
        <v>43901</v>
      </c>
      <c r="D264" t="s">
        <v>5440</v>
      </c>
      <c r="E264" t="s">
        <v>5441</v>
      </c>
      <c r="F264" s="4">
        <v>45756</v>
      </c>
      <c r="G264" t="s">
        <v>5097</v>
      </c>
      <c r="H264" t="s">
        <v>6775</v>
      </c>
      <c r="I264" t="s">
        <v>5440</v>
      </c>
      <c r="J264">
        <v>78</v>
      </c>
      <c r="K264" t="s">
        <v>5442</v>
      </c>
      <c r="L264">
        <v>101016</v>
      </c>
      <c r="M264" t="s">
        <v>2760</v>
      </c>
      <c r="N264">
        <v>1</v>
      </c>
      <c r="O264" t="s">
        <v>2731</v>
      </c>
      <c r="P264" s="7">
        <v>16</v>
      </c>
      <c r="Q264" s="7">
        <v>16</v>
      </c>
      <c r="R264" s="7">
        <v>43</v>
      </c>
      <c r="S264" t="s">
        <v>5443</v>
      </c>
      <c r="T264" t="s">
        <v>2733</v>
      </c>
      <c r="U264" t="s">
        <v>5444</v>
      </c>
      <c r="V264" t="s">
        <v>6830</v>
      </c>
      <c r="W264" t="s">
        <v>2650</v>
      </c>
      <c r="X264" t="s">
        <v>5095</v>
      </c>
      <c r="Y264" t="s">
        <v>5445</v>
      </c>
      <c r="Z264" t="s">
        <v>5446</v>
      </c>
      <c r="AA264" t="s">
        <v>5447</v>
      </c>
      <c r="AB264" t="s">
        <v>5448</v>
      </c>
      <c r="AC264" t="s">
        <v>2650</v>
      </c>
      <c r="AD264" t="s">
        <v>2752</v>
      </c>
      <c r="AE264" t="s">
        <v>2739</v>
      </c>
      <c r="AF264" t="s">
        <v>5449</v>
      </c>
      <c r="AG264" t="s">
        <v>2650</v>
      </c>
      <c r="AH264" t="s">
        <v>2739</v>
      </c>
      <c r="AI264" t="s">
        <v>2650</v>
      </c>
      <c r="AJ264" t="s">
        <v>2650</v>
      </c>
      <c r="AK264" t="s">
        <v>2739</v>
      </c>
      <c r="AL264" t="s">
        <v>2650</v>
      </c>
      <c r="AM264" t="s">
        <v>7198</v>
      </c>
      <c r="AN264">
        <v>2003</v>
      </c>
      <c r="AO264" t="s">
        <v>7199</v>
      </c>
    </row>
    <row r="265" spans="1:41" x14ac:dyDescent="0.3">
      <c r="A265" t="s">
        <v>5287</v>
      </c>
      <c r="B265" s="4">
        <v>44111</v>
      </c>
      <c r="C265" s="4">
        <v>45718</v>
      </c>
      <c r="D265" t="s">
        <v>5450</v>
      </c>
      <c r="E265" t="s">
        <v>5451</v>
      </c>
      <c r="F265" s="4">
        <v>45804</v>
      </c>
      <c r="G265" t="s">
        <v>5289</v>
      </c>
      <c r="H265" t="s">
        <v>6793</v>
      </c>
      <c r="I265" t="s">
        <v>5452</v>
      </c>
      <c r="J265">
        <v>179</v>
      </c>
      <c r="K265" t="s">
        <v>5453</v>
      </c>
      <c r="L265">
        <v>101177</v>
      </c>
      <c r="M265" t="s">
        <v>5291</v>
      </c>
      <c r="N265">
        <v>1</v>
      </c>
      <c r="O265" t="s">
        <v>2731</v>
      </c>
      <c r="P265" s="7">
        <v>10</v>
      </c>
      <c r="Q265" s="7">
        <v>10</v>
      </c>
      <c r="R265" s="7">
        <v>7</v>
      </c>
      <c r="S265" t="s">
        <v>5454</v>
      </c>
      <c r="T265" t="s">
        <v>2733</v>
      </c>
      <c r="U265" t="s">
        <v>5455</v>
      </c>
      <c r="V265" t="s">
        <v>7194</v>
      </c>
      <c r="W265" t="s">
        <v>5456</v>
      </c>
      <c r="X265" t="s">
        <v>5294</v>
      </c>
      <c r="Y265" t="s">
        <v>5457</v>
      </c>
      <c r="Z265" t="s">
        <v>5458</v>
      </c>
      <c r="AA265" t="s">
        <v>5459</v>
      </c>
      <c r="AB265" t="s">
        <v>5451</v>
      </c>
      <c r="AC265" t="s">
        <v>5452</v>
      </c>
      <c r="AD265" t="s">
        <v>2752</v>
      </c>
      <c r="AE265" t="s">
        <v>5460</v>
      </c>
      <c r="AF265" t="s">
        <v>5461</v>
      </c>
      <c r="AG265" t="s">
        <v>5462</v>
      </c>
      <c r="AH265" t="s">
        <v>2739</v>
      </c>
      <c r="AI265" t="s">
        <v>2650</v>
      </c>
      <c r="AJ265" t="s">
        <v>2650</v>
      </c>
      <c r="AK265" t="s">
        <v>2739</v>
      </c>
      <c r="AL265" t="s">
        <v>2650</v>
      </c>
      <c r="AM265" t="s">
        <v>7200</v>
      </c>
      <c r="AN265">
        <v>2020</v>
      </c>
      <c r="AO265" t="s">
        <v>1606</v>
      </c>
    </row>
    <row r="266" spans="1:41" x14ac:dyDescent="0.3">
      <c r="A266" t="s">
        <v>2976</v>
      </c>
      <c r="B266" s="4">
        <v>38031</v>
      </c>
      <c r="C266" s="4">
        <v>45641</v>
      </c>
      <c r="D266" t="s">
        <v>5463</v>
      </c>
      <c r="E266" t="s">
        <v>5464</v>
      </c>
      <c r="F266" s="4">
        <v>45804</v>
      </c>
      <c r="G266" t="s">
        <v>2979</v>
      </c>
      <c r="H266" t="s">
        <v>6078</v>
      </c>
      <c r="I266" t="s">
        <v>5463</v>
      </c>
      <c r="J266">
        <v>78</v>
      </c>
      <c r="K266" t="s">
        <v>5465</v>
      </c>
      <c r="L266">
        <v>101016</v>
      </c>
      <c r="M266" t="s">
        <v>2760</v>
      </c>
      <c r="N266">
        <v>1</v>
      </c>
      <c r="O266" t="s">
        <v>2731</v>
      </c>
      <c r="P266" s="7">
        <v>13</v>
      </c>
      <c r="Q266" s="7">
        <v>13</v>
      </c>
      <c r="R266" s="7">
        <v>33</v>
      </c>
      <c r="S266" t="s">
        <v>5466</v>
      </c>
      <c r="T266" t="s">
        <v>2733</v>
      </c>
      <c r="U266" t="s">
        <v>1666</v>
      </c>
      <c r="V266" t="s">
        <v>7201</v>
      </c>
      <c r="W266" t="s">
        <v>2650</v>
      </c>
      <c r="X266" t="s">
        <v>2976</v>
      </c>
      <c r="Y266" t="s">
        <v>5467</v>
      </c>
      <c r="Z266" t="s">
        <v>5468</v>
      </c>
      <c r="AA266" t="s">
        <v>5469</v>
      </c>
      <c r="AB266" t="s">
        <v>5470</v>
      </c>
      <c r="AC266" t="s">
        <v>2650</v>
      </c>
      <c r="AD266" t="s">
        <v>2752</v>
      </c>
      <c r="AE266" t="s">
        <v>2739</v>
      </c>
      <c r="AF266" t="s">
        <v>5471</v>
      </c>
      <c r="AG266" t="s">
        <v>2650</v>
      </c>
      <c r="AH266" t="s">
        <v>2739</v>
      </c>
      <c r="AI266" t="s">
        <v>2650</v>
      </c>
      <c r="AJ266" t="s">
        <v>2650</v>
      </c>
      <c r="AK266" t="s">
        <v>2739</v>
      </c>
      <c r="AL266" t="s">
        <v>2650</v>
      </c>
      <c r="AM266" t="s">
        <v>7202</v>
      </c>
      <c r="AN266">
        <v>2004</v>
      </c>
      <c r="AO266" t="s">
        <v>1607</v>
      </c>
    </row>
    <row r="267" spans="1:41" x14ac:dyDescent="0.3">
      <c r="A267" t="s">
        <v>2860</v>
      </c>
      <c r="B267" s="4">
        <v>44064</v>
      </c>
      <c r="C267" s="4">
        <v>45205</v>
      </c>
      <c r="D267" t="s">
        <v>2650</v>
      </c>
      <c r="E267" t="s">
        <v>5472</v>
      </c>
      <c r="F267" s="4">
        <v>45777</v>
      </c>
      <c r="G267" t="s">
        <v>2862</v>
      </c>
      <c r="H267" t="s">
        <v>2650</v>
      </c>
      <c r="I267" t="s">
        <v>5473</v>
      </c>
      <c r="J267">
        <v>1965</v>
      </c>
      <c r="K267" t="s">
        <v>2650</v>
      </c>
      <c r="L267">
        <v>103389</v>
      </c>
      <c r="M267" t="s">
        <v>2864</v>
      </c>
      <c r="N267">
        <v>1</v>
      </c>
      <c r="O267" t="s">
        <v>2731</v>
      </c>
      <c r="P267" s="7">
        <v>188</v>
      </c>
      <c r="Q267" s="7">
        <v>188</v>
      </c>
      <c r="R267" s="7">
        <v>52</v>
      </c>
      <c r="S267" t="s">
        <v>5474</v>
      </c>
      <c r="T267" t="s">
        <v>2733</v>
      </c>
      <c r="U267" t="s">
        <v>1667</v>
      </c>
      <c r="V267" t="s">
        <v>6766</v>
      </c>
      <c r="W267" t="s">
        <v>2650</v>
      </c>
      <c r="X267" t="s">
        <v>2866</v>
      </c>
      <c r="Y267" t="s">
        <v>5475</v>
      </c>
      <c r="Z267" t="s">
        <v>5476</v>
      </c>
      <c r="AA267" t="s">
        <v>5477</v>
      </c>
      <c r="AB267" t="s">
        <v>5472</v>
      </c>
      <c r="AC267" t="s">
        <v>5473</v>
      </c>
      <c r="AD267" t="s">
        <v>2650</v>
      </c>
      <c r="AE267" t="s">
        <v>2739</v>
      </c>
      <c r="AF267" t="s">
        <v>5478</v>
      </c>
      <c r="AG267" t="s">
        <v>3498</v>
      </c>
      <c r="AH267" t="s">
        <v>2739</v>
      </c>
      <c r="AI267" t="s">
        <v>2650</v>
      </c>
      <c r="AJ267" t="s">
        <v>2650</v>
      </c>
      <c r="AK267" t="s">
        <v>2739</v>
      </c>
      <c r="AL267" t="s">
        <v>2650</v>
      </c>
      <c r="AM267" t="s">
        <v>7203</v>
      </c>
      <c r="AN267">
        <v>2020</v>
      </c>
      <c r="AO267" t="s">
        <v>1608</v>
      </c>
    </row>
    <row r="268" spans="1:41" x14ac:dyDescent="0.3">
      <c r="A268" t="s">
        <v>5479</v>
      </c>
      <c r="B268" s="4">
        <v>44097</v>
      </c>
      <c r="C268" s="4">
        <v>45476</v>
      </c>
      <c r="D268" t="s">
        <v>2650</v>
      </c>
      <c r="E268" t="s">
        <v>5480</v>
      </c>
      <c r="F268" s="4">
        <v>45709</v>
      </c>
      <c r="G268" t="s">
        <v>5481</v>
      </c>
      <c r="H268" t="s">
        <v>6804</v>
      </c>
      <c r="I268" t="s">
        <v>5482</v>
      </c>
      <c r="J268">
        <v>1968</v>
      </c>
      <c r="K268" t="s">
        <v>5483</v>
      </c>
      <c r="L268">
        <v>103390</v>
      </c>
      <c r="M268" t="s">
        <v>2745</v>
      </c>
      <c r="N268">
        <v>1</v>
      </c>
      <c r="O268" t="s">
        <v>2731</v>
      </c>
      <c r="P268" s="7">
        <v>41</v>
      </c>
      <c r="Q268" s="7">
        <v>41</v>
      </c>
      <c r="R268" s="7">
        <v>6</v>
      </c>
      <c r="S268" t="s">
        <v>5484</v>
      </c>
      <c r="T268" t="s">
        <v>2733</v>
      </c>
      <c r="U268" t="s">
        <v>5485</v>
      </c>
      <c r="V268" t="s">
        <v>6893</v>
      </c>
      <c r="W268" t="s">
        <v>5486</v>
      </c>
      <c r="X268" t="s">
        <v>5479</v>
      </c>
      <c r="Y268" t="s">
        <v>5487</v>
      </c>
      <c r="Z268" t="s">
        <v>5488</v>
      </c>
      <c r="AA268" t="s">
        <v>5489</v>
      </c>
      <c r="AB268" t="s">
        <v>5490</v>
      </c>
      <c r="AC268" t="s">
        <v>5482</v>
      </c>
      <c r="AD268" t="s">
        <v>2752</v>
      </c>
      <c r="AE268" t="s">
        <v>5491</v>
      </c>
      <c r="AF268" t="s">
        <v>5492</v>
      </c>
      <c r="AG268" t="s">
        <v>2650</v>
      </c>
      <c r="AH268" t="s">
        <v>2739</v>
      </c>
      <c r="AI268" t="s">
        <v>2650</v>
      </c>
      <c r="AJ268" t="s">
        <v>2650</v>
      </c>
      <c r="AK268" t="s">
        <v>2739</v>
      </c>
      <c r="AL268" t="s">
        <v>2650</v>
      </c>
      <c r="AM268" t="s">
        <v>7204</v>
      </c>
      <c r="AN268">
        <v>2020</v>
      </c>
      <c r="AO268" t="s">
        <v>1609</v>
      </c>
    </row>
    <row r="269" spans="1:41" x14ac:dyDescent="0.3">
      <c r="A269" t="s">
        <v>3656</v>
      </c>
      <c r="B269" s="4">
        <v>41796</v>
      </c>
      <c r="C269" s="4">
        <v>45780</v>
      </c>
      <c r="D269" t="s">
        <v>3748</v>
      </c>
      <c r="E269" t="s">
        <v>5493</v>
      </c>
      <c r="F269" s="4">
        <v>45790</v>
      </c>
      <c r="G269" t="s">
        <v>3659</v>
      </c>
      <c r="H269" t="s">
        <v>6795</v>
      </c>
      <c r="I269" t="s">
        <v>3748</v>
      </c>
      <c r="J269">
        <v>78</v>
      </c>
      <c r="K269" t="s">
        <v>5494</v>
      </c>
      <c r="L269">
        <v>101016</v>
      </c>
      <c r="M269" t="s">
        <v>2760</v>
      </c>
      <c r="N269">
        <v>1</v>
      </c>
      <c r="O269" t="s">
        <v>2731</v>
      </c>
      <c r="P269" s="7">
        <v>126</v>
      </c>
      <c r="Q269" s="7">
        <v>126</v>
      </c>
      <c r="R269" s="7">
        <v>106</v>
      </c>
      <c r="S269" t="s">
        <v>5495</v>
      </c>
      <c r="T269" t="s">
        <v>2733</v>
      </c>
      <c r="U269" t="s">
        <v>1670</v>
      </c>
      <c r="V269" t="s">
        <v>7205</v>
      </c>
      <c r="W269" t="s">
        <v>2650</v>
      </c>
      <c r="X269" t="s">
        <v>3656</v>
      </c>
      <c r="Y269" t="s">
        <v>5496</v>
      </c>
      <c r="Z269" t="s">
        <v>5497</v>
      </c>
      <c r="AA269" t="s">
        <v>5498</v>
      </c>
      <c r="AB269" t="s">
        <v>5499</v>
      </c>
      <c r="AC269" t="s">
        <v>2650</v>
      </c>
      <c r="AD269" t="s">
        <v>2752</v>
      </c>
      <c r="AE269" t="s">
        <v>2739</v>
      </c>
      <c r="AF269" t="s">
        <v>5500</v>
      </c>
      <c r="AG269" t="s">
        <v>2946</v>
      </c>
      <c r="AH269" t="s">
        <v>5501</v>
      </c>
      <c r="AI269" t="s">
        <v>2650</v>
      </c>
      <c r="AJ269" t="s">
        <v>2650</v>
      </c>
      <c r="AK269" t="s">
        <v>2739</v>
      </c>
      <c r="AL269" t="s">
        <v>2650</v>
      </c>
      <c r="AM269" t="s">
        <v>7206</v>
      </c>
      <c r="AN269">
        <v>2014</v>
      </c>
      <c r="AO269" t="s">
        <v>7207</v>
      </c>
    </row>
    <row r="270" spans="1:41" x14ac:dyDescent="0.3">
      <c r="A270" t="s">
        <v>5502</v>
      </c>
      <c r="B270" s="4">
        <v>40441</v>
      </c>
      <c r="C270" s="4">
        <v>45713</v>
      </c>
      <c r="D270" t="s">
        <v>5503</v>
      </c>
      <c r="E270" t="s">
        <v>5504</v>
      </c>
      <c r="F270" s="4">
        <v>45714</v>
      </c>
      <c r="G270" t="s">
        <v>5505</v>
      </c>
      <c r="H270" t="s">
        <v>6893</v>
      </c>
      <c r="I270" t="s">
        <v>5503</v>
      </c>
      <c r="J270">
        <v>311</v>
      </c>
      <c r="K270" t="s">
        <v>5506</v>
      </c>
      <c r="L270">
        <v>101111</v>
      </c>
      <c r="M270" t="s">
        <v>2775</v>
      </c>
      <c r="N270">
        <v>1</v>
      </c>
      <c r="O270" t="s">
        <v>2731</v>
      </c>
      <c r="P270" s="7">
        <v>20</v>
      </c>
      <c r="Q270" s="7">
        <v>20</v>
      </c>
      <c r="R270" s="7">
        <v>0</v>
      </c>
      <c r="S270" t="s">
        <v>5507</v>
      </c>
      <c r="T270" t="s">
        <v>2733</v>
      </c>
      <c r="U270" t="s">
        <v>1671</v>
      </c>
      <c r="V270" t="s">
        <v>6989</v>
      </c>
      <c r="W270" t="s">
        <v>5508</v>
      </c>
      <c r="X270" t="s">
        <v>5502</v>
      </c>
      <c r="Y270" t="s">
        <v>5509</v>
      </c>
      <c r="Z270" t="s">
        <v>5510</v>
      </c>
      <c r="AA270" t="s">
        <v>5511</v>
      </c>
      <c r="AB270" t="s">
        <v>5504</v>
      </c>
      <c r="AC270" t="s">
        <v>5512</v>
      </c>
      <c r="AD270" t="s">
        <v>2752</v>
      </c>
      <c r="AE270" t="s">
        <v>2739</v>
      </c>
      <c r="AF270" t="s">
        <v>5513</v>
      </c>
      <c r="AG270" t="s">
        <v>2650</v>
      </c>
      <c r="AH270" t="s">
        <v>2739</v>
      </c>
      <c r="AI270" t="s">
        <v>2783</v>
      </c>
      <c r="AJ270" t="s">
        <v>2650</v>
      </c>
      <c r="AK270" t="s">
        <v>2739</v>
      </c>
      <c r="AL270" t="s">
        <v>2650</v>
      </c>
      <c r="AM270" t="s">
        <v>7208</v>
      </c>
      <c r="AN270">
        <v>2001</v>
      </c>
      <c r="AO270" t="s">
        <v>7209</v>
      </c>
    </row>
    <row r="271" spans="1:41" x14ac:dyDescent="0.3">
      <c r="A271" t="s">
        <v>5514</v>
      </c>
      <c r="B271" s="4">
        <v>42595</v>
      </c>
      <c r="C271" s="4">
        <v>45756</v>
      </c>
      <c r="D271" t="s">
        <v>4375</v>
      </c>
      <c r="E271" t="s">
        <v>1672</v>
      </c>
      <c r="F271" s="4">
        <v>45777</v>
      </c>
      <c r="G271" t="s">
        <v>5515</v>
      </c>
      <c r="H271" t="s">
        <v>6767</v>
      </c>
      <c r="I271" t="s">
        <v>5516</v>
      </c>
      <c r="J271">
        <v>297</v>
      </c>
      <c r="K271" t="s">
        <v>5517</v>
      </c>
      <c r="L271">
        <v>101007</v>
      </c>
      <c r="M271" t="s">
        <v>3167</v>
      </c>
      <c r="N271">
        <v>1</v>
      </c>
      <c r="O271" t="s">
        <v>2731</v>
      </c>
      <c r="P271" s="7">
        <v>93</v>
      </c>
      <c r="Q271" s="7">
        <v>93</v>
      </c>
      <c r="R271" s="7">
        <v>30</v>
      </c>
      <c r="S271" t="s">
        <v>5518</v>
      </c>
      <c r="T271" t="s">
        <v>2733</v>
      </c>
      <c r="U271" t="s">
        <v>5519</v>
      </c>
      <c r="V271" t="s">
        <v>7210</v>
      </c>
      <c r="W271" t="s">
        <v>2650</v>
      </c>
      <c r="X271" t="s">
        <v>5520</v>
      </c>
      <c r="Y271" t="s">
        <v>5521</v>
      </c>
      <c r="Z271" t="s">
        <v>5522</v>
      </c>
      <c r="AA271" t="s">
        <v>5523</v>
      </c>
      <c r="AB271" t="s">
        <v>5524</v>
      </c>
      <c r="AC271" t="s">
        <v>5516</v>
      </c>
      <c r="AD271" t="s">
        <v>2752</v>
      </c>
      <c r="AE271" t="s">
        <v>5525</v>
      </c>
      <c r="AF271" t="s">
        <v>5526</v>
      </c>
      <c r="AG271" t="s">
        <v>3176</v>
      </c>
      <c r="AH271" t="s">
        <v>5527</v>
      </c>
      <c r="AI271" t="s">
        <v>2650</v>
      </c>
      <c r="AJ271" t="s">
        <v>2650</v>
      </c>
      <c r="AK271" t="s">
        <v>2739</v>
      </c>
      <c r="AL271" t="s">
        <v>2650</v>
      </c>
      <c r="AM271" t="s">
        <v>7211</v>
      </c>
      <c r="AN271">
        <v>2016</v>
      </c>
      <c r="AO271" t="s">
        <v>1613</v>
      </c>
    </row>
    <row r="272" spans="1:41" x14ac:dyDescent="0.3">
      <c r="A272" t="s">
        <v>5528</v>
      </c>
      <c r="B272" s="4">
        <v>44855</v>
      </c>
      <c r="C272" s="4">
        <v>44855</v>
      </c>
      <c r="D272" t="s">
        <v>2650</v>
      </c>
      <c r="E272" t="s">
        <v>5529</v>
      </c>
      <c r="F272" s="4">
        <v>45779</v>
      </c>
      <c r="G272" t="s">
        <v>5530</v>
      </c>
      <c r="H272" t="s">
        <v>6775</v>
      </c>
      <c r="I272" t="s">
        <v>5531</v>
      </c>
      <c r="J272">
        <v>297</v>
      </c>
      <c r="K272" t="s">
        <v>2650</v>
      </c>
      <c r="L272">
        <v>101186</v>
      </c>
      <c r="M272" t="s">
        <v>3167</v>
      </c>
      <c r="N272">
        <v>1</v>
      </c>
      <c r="O272" t="s">
        <v>2731</v>
      </c>
      <c r="P272" s="7">
        <v>31</v>
      </c>
      <c r="Q272" s="7">
        <v>31</v>
      </c>
      <c r="R272" s="7">
        <v>4</v>
      </c>
      <c r="S272" t="s">
        <v>5532</v>
      </c>
      <c r="T272" t="s">
        <v>2733</v>
      </c>
      <c r="U272" t="s">
        <v>5533</v>
      </c>
      <c r="V272" t="s">
        <v>6874</v>
      </c>
      <c r="W272" t="s">
        <v>5534</v>
      </c>
      <c r="X272" t="s">
        <v>5535</v>
      </c>
      <c r="Y272" t="s">
        <v>5536</v>
      </c>
      <c r="Z272" t="s">
        <v>5537</v>
      </c>
      <c r="AA272" t="s">
        <v>5538</v>
      </c>
      <c r="AB272" t="s">
        <v>5539</v>
      </c>
      <c r="AC272" t="s">
        <v>5531</v>
      </c>
      <c r="AD272" t="s">
        <v>2752</v>
      </c>
      <c r="AE272" t="s">
        <v>2739</v>
      </c>
      <c r="AF272" t="s">
        <v>5540</v>
      </c>
      <c r="AG272" t="s">
        <v>3191</v>
      </c>
      <c r="AH272" t="s">
        <v>5541</v>
      </c>
      <c r="AI272" t="s">
        <v>2650</v>
      </c>
      <c r="AJ272" t="s">
        <v>2650</v>
      </c>
      <c r="AK272" t="s">
        <v>2739</v>
      </c>
      <c r="AL272" t="s">
        <v>2650</v>
      </c>
      <c r="AM272" t="s">
        <v>7212</v>
      </c>
      <c r="AN272">
        <v>2022</v>
      </c>
      <c r="AO272" t="s">
        <v>1614</v>
      </c>
    </row>
    <row r="273" spans="1:41" x14ac:dyDescent="0.3">
      <c r="A273" t="s">
        <v>2769</v>
      </c>
      <c r="B273" s="4">
        <v>43987</v>
      </c>
      <c r="C273" s="4">
        <v>44966</v>
      </c>
      <c r="D273" t="s">
        <v>5450</v>
      </c>
      <c r="E273" t="s">
        <v>5542</v>
      </c>
      <c r="F273" s="4">
        <v>45791</v>
      </c>
      <c r="G273" t="s">
        <v>2875</v>
      </c>
      <c r="H273" t="s">
        <v>6793</v>
      </c>
      <c r="I273" t="s">
        <v>5543</v>
      </c>
      <c r="J273">
        <v>311</v>
      </c>
      <c r="K273" t="s">
        <v>5544</v>
      </c>
      <c r="L273">
        <v>101155</v>
      </c>
      <c r="M273" t="s">
        <v>2775</v>
      </c>
      <c r="N273">
        <v>1</v>
      </c>
      <c r="O273" t="s">
        <v>2731</v>
      </c>
      <c r="P273" s="7">
        <v>39</v>
      </c>
      <c r="Q273" s="7">
        <v>39</v>
      </c>
      <c r="R273" s="7">
        <v>5</v>
      </c>
      <c r="S273" t="s">
        <v>5545</v>
      </c>
      <c r="T273" t="s">
        <v>2733</v>
      </c>
      <c r="U273" t="s">
        <v>1674</v>
      </c>
      <c r="V273" t="s">
        <v>7119</v>
      </c>
      <c r="W273" t="s">
        <v>2650</v>
      </c>
      <c r="X273" t="s">
        <v>5546</v>
      </c>
      <c r="Y273" t="s">
        <v>5547</v>
      </c>
      <c r="Z273" t="s">
        <v>5548</v>
      </c>
      <c r="AA273" t="s">
        <v>5549</v>
      </c>
      <c r="AB273" t="s">
        <v>5542</v>
      </c>
      <c r="AC273" t="s">
        <v>5543</v>
      </c>
      <c r="AD273" t="s">
        <v>2752</v>
      </c>
      <c r="AE273" t="s">
        <v>2739</v>
      </c>
      <c r="AF273" t="s">
        <v>5550</v>
      </c>
      <c r="AG273" t="s">
        <v>2883</v>
      </c>
      <c r="AH273" t="s">
        <v>5551</v>
      </c>
      <c r="AI273" t="s">
        <v>2783</v>
      </c>
      <c r="AJ273" t="s">
        <v>2650</v>
      </c>
      <c r="AK273" t="s">
        <v>2739</v>
      </c>
      <c r="AL273" t="s">
        <v>2650</v>
      </c>
      <c r="AM273" t="s">
        <v>7213</v>
      </c>
      <c r="AN273">
        <v>2020</v>
      </c>
      <c r="AO273" t="s">
        <v>1615</v>
      </c>
    </row>
    <row r="274" spans="1:41" x14ac:dyDescent="0.3">
      <c r="A274" t="s">
        <v>3214</v>
      </c>
      <c r="B274" s="4">
        <v>44586</v>
      </c>
      <c r="C274" s="4">
        <v>44586</v>
      </c>
      <c r="D274" t="s">
        <v>2650</v>
      </c>
      <c r="E274" t="s">
        <v>5552</v>
      </c>
      <c r="F274" s="4">
        <v>45791</v>
      </c>
      <c r="G274" t="s">
        <v>2991</v>
      </c>
      <c r="H274" t="s">
        <v>6775</v>
      </c>
      <c r="I274" t="s">
        <v>5553</v>
      </c>
      <c r="J274">
        <v>340</v>
      </c>
      <c r="K274" t="s">
        <v>5554</v>
      </c>
      <c r="L274">
        <v>101371</v>
      </c>
      <c r="M274" t="s">
        <v>2994</v>
      </c>
      <c r="N274">
        <v>1</v>
      </c>
      <c r="O274" t="s">
        <v>2731</v>
      </c>
      <c r="P274" s="7">
        <v>37</v>
      </c>
      <c r="Q274" s="7">
        <v>37</v>
      </c>
      <c r="R274" s="7">
        <v>0</v>
      </c>
      <c r="S274" t="s">
        <v>5555</v>
      </c>
      <c r="T274" t="s">
        <v>2733</v>
      </c>
      <c r="U274" t="s">
        <v>1675</v>
      </c>
      <c r="V274" t="s">
        <v>7214</v>
      </c>
      <c r="W274" t="s">
        <v>5556</v>
      </c>
      <c r="X274" t="s">
        <v>2989</v>
      </c>
      <c r="Y274" t="s">
        <v>5557</v>
      </c>
      <c r="Z274" t="s">
        <v>5558</v>
      </c>
      <c r="AA274" t="s">
        <v>5559</v>
      </c>
      <c r="AB274" t="s">
        <v>2650</v>
      </c>
      <c r="AC274" t="s">
        <v>5553</v>
      </c>
      <c r="AD274" t="s">
        <v>2752</v>
      </c>
      <c r="AE274" t="s">
        <v>5560</v>
      </c>
      <c r="AF274" t="s">
        <v>5561</v>
      </c>
      <c r="AG274" t="s">
        <v>3224</v>
      </c>
      <c r="AH274" t="s">
        <v>2739</v>
      </c>
      <c r="AI274" t="s">
        <v>2650</v>
      </c>
      <c r="AJ274" t="s">
        <v>2650</v>
      </c>
      <c r="AK274" t="s">
        <v>2739</v>
      </c>
      <c r="AL274" t="s">
        <v>2650</v>
      </c>
      <c r="AM274" t="s">
        <v>7215</v>
      </c>
      <c r="AN274">
        <v>2022</v>
      </c>
      <c r="AO274" t="s">
        <v>7216</v>
      </c>
    </row>
    <row r="275" spans="1:41" x14ac:dyDescent="0.3">
      <c r="A275" t="s">
        <v>5137</v>
      </c>
      <c r="B275" s="4">
        <v>41249</v>
      </c>
      <c r="C275" s="4">
        <v>45770</v>
      </c>
      <c r="D275" t="s">
        <v>5562</v>
      </c>
      <c r="E275" t="s">
        <v>5563</v>
      </c>
      <c r="F275" s="4">
        <v>45770</v>
      </c>
      <c r="G275" t="s">
        <v>5140</v>
      </c>
      <c r="H275" t="s">
        <v>6078</v>
      </c>
      <c r="I275" t="s">
        <v>5562</v>
      </c>
      <c r="J275">
        <v>235</v>
      </c>
      <c r="K275" t="s">
        <v>5564</v>
      </c>
      <c r="L275">
        <v>101128</v>
      </c>
      <c r="M275" t="s">
        <v>3518</v>
      </c>
      <c r="N275">
        <v>1</v>
      </c>
      <c r="O275" t="s">
        <v>2731</v>
      </c>
      <c r="P275" s="7">
        <v>27</v>
      </c>
      <c r="Q275" s="7">
        <v>27</v>
      </c>
      <c r="R275" s="7">
        <v>30</v>
      </c>
      <c r="S275" t="s">
        <v>1533</v>
      </c>
      <c r="T275" t="s">
        <v>2733</v>
      </c>
      <c r="U275" t="s">
        <v>1676</v>
      </c>
      <c r="V275" t="s">
        <v>7217</v>
      </c>
      <c r="W275" t="s">
        <v>5565</v>
      </c>
      <c r="X275" t="s">
        <v>5145</v>
      </c>
      <c r="Y275" t="s">
        <v>5566</v>
      </c>
      <c r="Z275" t="s">
        <v>5567</v>
      </c>
      <c r="AA275" t="s">
        <v>5568</v>
      </c>
      <c r="AB275" t="s">
        <v>5569</v>
      </c>
      <c r="AC275" t="s">
        <v>2650</v>
      </c>
      <c r="AD275" t="s">
        <v>2752</v>
      </c>
      <c r="AE275" t="s">
        <v>2739</v>
      </c>
      <c r="AF275" t="s">
        <v>5570</v>
      </c>
      <c r="AG275" t="s">
        <v>3527</v>
      </c>
      <c r="AH275" t="s">
        <v>5571</v>
      </c>
      <c r="AI275" t="s">
        <v>2650</v>
      </c>
      <c r="AJ275" t="s">
        <v>2650</v>
      </c>
      <c r="AK275" t="s">
        <v>2739</v>
      </c>
      <c r="AL275" t="s">
        <v>2650</v>
      </c>
      <c r="AM275" t="s">
        <v>7218</v>
      </c>
      <c r="AN275">
        <v>2013</v>
      </c>
      <c r="AO275" t="s">
        <v>1617</v>
      </c>
    </row>
    <row r="276" spans="1:41" x14ac:dyDescent="0.3">
      <c r="A276" t="s">
        <v>2885</v>
      </c>
      <c r="B276" s="4">
        <v>45260</v>
      </c>
      <c r="C276" s="4">
        <v>45295</v>
      </c>
      <c r="D276" t="s">
        <v>5572</v>
      </c>
      <c r="E276" t="s">
        <v>5573</v>
      </c>
      <c r="F276" s="4">
        <v>45477</v>
      </c>
      <c r="G276" t="s">
        <v>2888</v>
      </c>
      <c r="H276" t="s">
        <v>2650</v>
      </c>
      <c r="I276" t="s">
        <v>5572</v>
      </c>
      <c r="J276">
        <v>78</v>
      </c>
      <c r="K276" t="s">
        <v>5574</v>
      </c>
      <c r="L276">
        <v>101016</v>
      </c>
      <c r="M276" t="s">
        <v>2760</v>
      </c>
      <c r="N276">
        <v>1</v>
      </c>
      <c r="O276" t="s">
        <v>2731</v>
      </c>
      <c r="P276" s="7">
        <v>21</v>
      </c>
      <c r="Q276" s="7">
        <v>21</v>
      </c>
      <c r="R276" s="7">
        <v>0</v>
      </c>
      <c r="S276" t="s">
        <v>5575</v>
      </c>
      <c r="T276" t="s">
        <v>2733</v>
      </c>
      <c r="U276" t="s">
        <v>1677</v>
      </c>
      <c r="V276" t="s">
        <v>7219</v>
      </c>
      <c r="W276" t="s">
        <v>2650</v>
      </c>
      <c r="X276" t="s">
        <v>2885</v>
      </c>
      <c r="Y276" t="s">
        <v>5576</v>
      </c>
      <c r="Z276" t="s">
        <v>5577</v>
      </c>
      <c r="AA276" t="s">
        <v>5578</v>
      </c>
      <c r="AB276" t="s">
        <v>5579</v>
      </c>
      <c r="AC276" t="s">
        <v>2650</v>
      </c>
      <c r="AD276" t="s">
        <v>2752</v>
      </c>
      <c r="AE276" t="s">
        <v>2739</v>
      </c>
      <c r="AF276" t="s">
        <v>5580</v>
      </c>
      <c r="AG276" t="s">
        <v>2767</v>
      </c>
      <c r="AH276" t="s">
        <v>5581</v>
      </c>
      <c r="AI276" t="s">
        <v>2650</v>
      </c>
      <c r="AJ276" t="s">
        <v>2650</v>
      </c>
      <c r="AK276" t="s">
        <v>2739</v>
      </c>
      <c r="AL276" t="s">
        <v>2650</v>
      </c>
      <c r="AM276" t="s">
        <v>6875</v>
      </c>
      <c r="AN276">
        <v>2024</v>
      </c>
      <c r="AO276" t="s">
        <v>1618</v>
      </c>
    </row>
    <row r="277" spans="1:41" x14ac:dyDescent="0.3">
      <c r="A277" t="s">
        <v>5582</v>
      </c>
      <c r="B277" s="4">
        <v>44351</v>
      </c>
      <c r="C277" s="4">
        <v>45486</v>
      </c>
      <c r="D277" t="s">
        <v>2650</v>
      </c>
      <c r="E277" t="s">
        <v>5583</v>
      </c>
      <c r="F277" s="4">
        <v>45738</v>
      </c>
      <c r="G277" t="s">
        <v>5584</v>
      </c>
      <c r="H277" t="s">
        <v>6793</v>
      </c>
      <c r="I277" t="s">
        <v>5585</v>
      </c>
      <c r="J277">
        <v>1968</v>
      </c>
      <c r="K277" t="s">
        <v>5586</v>
      </c>
      <c r="L277">
        <v>103390</v>
      </c>
      <c r="M277" t="s">
        <v>2745</v>
      </c>
      <c r="N277">
        <v>1</v>
      </c>
      <c r="O277" t="s">
        <v>2731</v>
      </c>
      <c r="P277" s="7">
        <v>49</v>
      </c>
      <c r="Q277" s="7">
        <v>49</v>
      </c>
      <c r="R277" s="7">
        <v>7</v>
      </c>
      <c r="S277" t="s">
        <v>5587</v>
      </c>
      <c r="T277" t="s">
        <v>2733</v>
      </c>
      <c r="U277" t="s">
        <v>5588</v>
      </c>
      <c r="V277" t="s">
        <v>6816</v>
      </c>
      <c r="W277" t="s">
        <v>5589</v>
      </c>
      <c r="X277" t="s">
        <v>5582</v>
      </c>
      <c r="Y277" t="s">
        <v>5590</v>
      </c>
      <c r="Z277" t="s">
        <v>5591</v>
      </c>
      <c r="AA277" t="s">
        <v>5592</v>
      </c>
      <c r="AB277" t="s">
        <v>5593</v>
      </c>
      <c r="AC277" t="s">
        <v>5585</v>
      </c>
      <c r="AD277" t="s">
        <v>2752</v>
      </c>
      <c r="AE277" t="s">
        <v>2739</v>
      </c>
      <c r="AF277" t="s">
        <v>5594</v>
      </c>
      <c r="AG277" t="s">
        <v>2650</v>
      </c>
      <c r="AH277" t="s">
        <v>2739</v>
      </c>
      <c r="AI277" t="s">
        <v>2650</v>
      </c>
      <c r="AJ277" t="s">
        <v>2650</v>
      </c>
      <c r="AK277" t="s">
        <v>2739</v>
      </c>
      <c r="AL277" t="s">
        <v>2650</v>
      </c>
      <c r="AM277" t="s">
        <v>7220</v>
      </c>
      <c r="AN277">
        <v>2021</v>
      </c>
      <c r="AO277" t="s">
        <v>1619</v>
      </c>
    </row>
    <row r="278" spans="1:41" x14ac:dyDescent="0.3">
      <c r="A278" t="s">
        <v>2976</v>
      </c>
      <c r="B278" s="4">
        <v>39454</v>
      </c>
      <c r="C278" s="4">
        <v>45343</v>
      </c>
      <c r="D278" t="s">
        <v>5595</v>
      </c>
      <c r="E278" t="s">
        <v>5596</v>
      </c>
      <c r="F278" s="4">
        <v>45798</v>
      </c>
      <c r="G278" t="s">
        <v>2979</v>
      </c>
      <c r="H278" t="s">
        <v>3020</v>
      </c>
      <c r="I278" t="s">
        <v>5595</v>
      </c>
      <c r="J278">
        <v>78</v>
      </c>
      <c r="K278" t="s">
        <v>5597</v>
      </c>
      <c r="L278">
        <v>101016</v>
      </c>
      <c r="M278" t="s">
        <v>2760</v>
      </c>
      <c r="N278">
        <v>1</v>
      </c>
      <c r="O278" t="s">
        <v>2731</v>
      </c>
      <c r="P278" s="7">
        <v>78</v>
      </c>
      <c r="Q278" s="7">
        <v>78</v>
      </c>
      <c r="R278" s="7">
        <v>322</v>
      </c>
      <c r="S278" t="s">
        <v>5598</v>
      </c>
      <c r="T278" t="s">
        <v>2733</v>
      </c>
      <c r="U278" t="s">
        <v>1679</v>
      </c>
      <c r="V278" t="s">
        <v>7160</v>
      </c>
      <c r="W278" t="s">
        <v>2650</v>
      </c>
      <c r="X278" t="s">
        <v>2976</v>
      </c>
      <c r="Y278" t="s">
        <v>5599</v>
      </c>
      <c r="Z278" t="s">
        <v>5600</v>
      </c>
      <c r="AA278" t="s">
        <v>5601</v>
      </c>
      <c r="AB278" t="s">
        <v>5602</v>
      </c>
      <c r="AC278" t="s">
        <v>2650</v>
      </c>
      <c r="AD278" t="s">
        <v>2752</v>
      </c>
      <c r="AE278" t="s">
        <v>2739</v>
      </c>
      <c r="AF278" t="s">
        <v>5603</v>
      </c>
      <c r="AG278" t="s">
        <v>2650</v>
      </c>
      <c r="AH278" t="s">
        <v>2739</v>
      </c>
      <c r="AI278" t="s">
        <v>2650</v>
      </c>
      <c r="AJ278" t="s">
        <v>2650</v>
      </c>
      <c r="AK278" t="s">
        <v>2739</v>
      </c>
      <c r="AL278" t="s">
        <v>2650</v>
      </c>
      <c r="AM278" t="s">
        <v>7047</v>
      </c>
      <c r="AN278">
        <v>2008</v>
      </c>
      <c r="AO278" t="s">
        <v>7221</v>
      </c>
    </row>
    <row r="279" spans="1:41" x14ac:dyDescent="0.3">
      <c r="A279" t="s">
        <v>3656</v>
      </c>
      <c r="B279" s="4">
        <v>44571</v>
      </c>
      <c r="C279" s="4">
        <v>44594</v>
      </c>
      <c r="D279" t="s">
        <v>4808</v>
      </c>
      <c r="E279" t="s">
        <v>5604</v>
      </c>
      <c r="F279" s="4">
        <v>45790</v>
      </c>
      <c r="G279" t="s">
        <v>3659</v>
      </c>
      <c r="H279" t="s">
        <v>2650</v>
      </c>
      <c r="I279" t="s">
        <v>4808</v>
      </c>
      <c r="J279">
        <v>78</v>
      </c>
      <c r="K279" t="s">
        <v>5605</v>
      </c>
      <c r="L279">
        <v>101016</v>
      </c>
      <c r="M279" t="s">
        <v>2760</v>
      </c>
      <c r="N279">
        <v>1</v>
      </c>
      <c r="O279" t="s">
        <v>2731</v>
      </c>
      <c r="P279" s="7">
        <v>60</v>
      </c>
      <c r="Q279" s="7">
        <v>60</v>
      </c>
      <c r="R279" s="7">
        <v>6</v>
      </c>
      <c r="S279" t="s">
        <v>5606</v>
      </c>
      <c r="T279" t="s">
        <v>2733</v>
      </c>
      <c r="U279" t="s">
        <v>1680</v>
      </c>
      <c r="V279" t="s">
        <v>7222</v>
      </c>
      <c r="W279" t="s">
        <v>2650</v>
      </c>
      <c r="X279" t="s">
        <v>3656</v>
      </c>
      <c r="Y279" t="s">
        <v>5607</v>
      </c>
      <c r="Z279" t="s">
        <v>5608</v>
      </c>
      <c r="AA279" t="s">
        <v>5609</v>
      </c>
      <c r="AB279" t="s">
        <v>5610</v>
      </c>
      <c r="AC279" t="s">
        <v>2650</v>
      </c>
      <c r="AD279" t="s">
        <v>2752</v>
      </c>
      <c r="AE279" t="s">
        <v>2739</v>
      </c>
      <c r="AF279" t="s">
        <v>5611</v>
      </c>
      <c r="AG279" t="s">
        <v>2946</v>
      </c>
      <c r="AH279" t="s">
        <v>5612</v>
      </c>
      <c r="AI279" t="s">
        <v>2650</v>
      </c>
      <c r="AJ279" t="s">
        <v>2650</v>
      </c>
      <c r="AK279" t="s">
        <v>2739</v>
      </c>
      <c r="AL279" t="s">
        <v>2650</v>
      </c>
      <c r="AM279" t="s">
        <v>257</v>
      </c>
      <c r="AN279">
        <v>2022</v>
      </c>
      <c r="AO279" t="s">
        <v>1621</v>
      </c>
    </row>
    <row r="280" spans="1:41" x14ac:dyDescent="0.3">
      <c r="A280" t="s">
        <v>2769</v>
      </c>
      <c r="B280" s="4">
        <v>43081</v>
      </c>
      <c r="C280" s="4">
        <v>44966</v>
      </c>
      <c r="D280" t="s">
        <v>3583</v>
      </c>
      <c r="E280" t="s">
        <v>5613</v>
      </c>
      <c r="F280" s="4">
        <v>45709</v>
      </c>
      <c r="G280" t="s">
        <v>2772</v>
      </c>
      <c r="H280" t="s">
        <v>6795</v>
      </c>
      <c r="I280" t="s">
        <v>5614</v>
      </c>
      <c r="J280">
        <v>311</v>
      </c>
      <c r="K280" t="s">
        <v>5615</v>
      </c>
      <c r="L280">
        <v>101155</v>
      </c>
      <c r="M280" t="s">
        <v>2775</v>
      </c>
      <c r="N280">
        <v>1</v>
      </c>
      <c r="O280" t="s">
        <v>2731</v>
      </c>
      <c r="P280" s="7">
        <v>29</v>
      </c>
      <c r="Q280" s="7">
        <v>29</v>
      </c>
      <c r="R280" s="7">
        <v>8</v>
      </c>
      <c r="S280" t="s">
        <v>5616</v>
      </c>
      <c r="T280" t="s">
        <v>2733</v>
      </c>
      <c r="U280" t="s">
        <v>1681</v>
      </c>
      <c r="V280" t="s">
        <v>6770</v>
      </c>
      <c r="W280" t="s">
        <v>2650</v>
      </c>
      <c r="X280" t="s">
        <v>2777</v>
      </c>
      <c r="Y280" t="s">
        <v>5617</v>
      </c>
      <c r="Z280" t="s">
        <v>5618</v>
      </c>
      <c r="AA280" t="s">
        <v>5619</v>
      </c>
      <c r="AB280" t="s">
        <v>2650</v>
      </c>
      <c r="AC280" t="s">
        <v>5614</v>
      </c>
      <c r="AD280" t="s">
        <v>2752</v>
      </c>
      <c r="AE280" t="s">
        <v>5620</v>
      </c>
      <c r="AF280" t="s">
        <v>5621</v>
      </c>
      <c r="AG280" t="s">
        <v>2650</v>
      </c>
      <c r="AH280" t="s">
        <v>2739</v>
      </c>
      <c r="AI280" t="s">
        <v>2783</v>
      </c>
      <c r="AJ280" t="s">
        <v>2650</v>
      </c>
      <c r="AK280" t="s">
        <v>2739</v>
      </c>
      <c r="AL280" t="s">
        <v>2650</v>
      </c>
      <c r="AM280" t="s">
        <v>7223</v>
      </c>
      <c r="AN280">
        <v>2017</v>
      </c>
      <c r="AO280" t="s">
        <v>7224</v>
      </c>
    </row>
    <row r="281" spans="1:41" x14ac:dyDescent="0.3">
      <c r="A281" t="s">
        <v>5287</v>
      </c>
      <c r="B281" s="4">
        <v>44071</v>
      </c>
      <c r="C281" s="4">
        <v>45717</v>
      </c>
      <c r="D281" t="s">
        <v>5450</v>
      </c>
      <c r="E281" t="s">
        <v>5622</v>
      </c>
      <c r="F281" s="4">
        <v>45797</v>
      </c>
      <c r="G281" t="s">
        <v>5289</v>
      </c>
      <c r="H281" t="s">
        <v>6793</v>
      </c>
      <c r="I281" t="s">
        <v>5623</v>
      </c>
      <c r="J281">
        <v>179</v>
      </c>
      <c r="K281" t="s">
        <v>5624</v>
      </c>
      <c r="L281">
        <v>101177</v>
      </c>
      <c r="M281" t="s">
        <v>5291</v>
      </c>
      <c r="N281">
        <v>1</v>
      </c>
      <c r="O281" t="s">
        <v>2731</v>
      </c>
      <c r="P281" s="7">
        <v>31</v>
      </c>
      <c r="Q281" s="7">
        <v>31</v>
      </c>
      <c r="R281" s="7">
        <v>11</v>
      </c>
      <c r="S281" t="s">
        <v>5625</v>
      </c>
      <c r="T281" t="s">
        <v>2733</v>
      </c>
      <c r="U281" t="s">
        <v>5626</v>
      </c>
      <c r="V281" t="s">
        <v>7194</v>
      </c>
      <c r="W281" t="s">
        <v>5627</v>
      </c>
      <c r="X281" t="s">
        <v>5294</v>
      </c>
      <c r="Y281" t="s">
        <v>5628</v>
      </c>
      <c r="Z281" t="s">
        <v>5629</v>
      </c>
      <c r="AA281" t="s">
        <v>5630</v>
      </c>
      <c r="AB281" t="s">
        <v>5622</v>
      </c>
      <c r="AC281" t="s">
        <v>5623</v>
      </c>
      <c r="AD281" t="s">
        <v>2752</v>
      </c>
      <c r="AE281" t="s">
        <v>5631</v>
      </c>
      <c r="AF281" t="s">
        <v>5632</v>
      </c>
      <c r="AG281" t="s">
        <v>5462</v>
      </c>
      <c r="AH281" t="s">
        <v>2739</v>
      </c>
      <c r="AI281" t="s">
        <v>2650</v>
      </c>
      <c r="AJ281" t="s">
        <v>2650</v>
      </c>
      <c r="AK281" t="s">
        <v>2739</v>
      </c>
      <c r="AL281" t="s">
        <v>2650</v>
      </c>
      <c r="AM281" t="s">
        <v>7225</v>
      </c>
      <c r="AN281">
        <v>2020</v>
      </c>
      <c r="AO281" t="s">
        <v>1623</v>
      </c>
    </row>
    <row r="282" spans="1:41" x14ac:dyDescent="0.3">
      <c r="A282" t="s">
        <v>5633</v>
      </c>
      <c r="B282" s="4">
        <v>41093</v>
      </c>
      <c r="C282" s="4">
        <v>44971</v>
      </c>
      <c r="D282" t="s">
        <v>3455</v>
      </c>
      <c r="E282" t="s">
        <v>5634</v>
      </c>
      <c r="F282" s="4">
        <v>45544</v>
      </c>
      <c r="G282" t="s">
        <v>5635</v>
      </c>
      <c r="H282" t="s">
        <v>6795</v>
      </c>
      <c r="I282" t="s">
        <v>5636</v>
      </c>
      <c r="J282">
        <v>286</v>
      </c>
      <c r="K282" t="s">
        <v>5637</v>
      </c>
      <c r="L282">
        <v>101093</v>
      </c>
      <c r="M282" t="s">
        <v>3044</v>
      </c>
      <c r="N282">
        <v>1</v>
      </c>
      <c r="O282" t="s">
        <v>2731</v>
      </c>
      <c r="P282" s="7">
        <v>34</v>
      </c>
      <c r="Q282" s="7">
        <v>34</v>
      </c>
      <c r="R282" s="7">
        <v>15</v>
      </c>
      <c r="S282" t="s">
        <v>5638</v>
      </c>
      <c r="T282" t="s">
        <v>2733</v>
      </c>
      <c r="U282" t="s">
        <v>1683</v>
      </c>
      <c r="V282" t="s">
        <v>7226</v>
      </c>
      <c r="W282" t="s">
        <v>2650</v>
      </c>
      <c r="X282" t="s">
        <v>5639</v>
      </c>
      <c r="Y282" t="s">
        <v>5640</v>
      </c>
      <c r="Z282" t="s">
        <v>5641</v>
      </c>
      <c r="AA282" t="s">
        <v>5642</v>
      </c>
      <c r="AB282" t="s">
        <v>2650</v>
      </c>
      <c r="AC282" t="s">
        <v>5636</v>
      </c>
      <c r="AD282" t="s">
        <v>2752</v>
      </c>
      <c r="AE282" t="s">
        <v>2739</v>
      </c>
      <c r="AF282" t="s">
        <v>5643</v>
      </c>
      <c r="AG282" t="s">
        <v>2650</v>
      </c>
      <c r="AH282" t="s">
        <v>2739</v>
      </c>
      <c r="AI282" t="s">
        <v>2650</v>
      </c>
      <c r="AJ282" t="s">
        <v>2650</v>
      </c>
      <c r="AK282" t="s">
        <v>2739</v>
      </c>
      <c r="AL282" t="s">
        <v>2650</v>
      </c>
      <c r="AM282" t="s">
        <v>7227</v>
      </c>
      <c r="AN282">
        <v>2012</v>
      </c>
      <c r="AO282" t="s">
        <v>1624</v>
      </c>
    </row>
    <row r="283" spans="1:41" x14ac:dyDescent="0.3">
      <c r="A283" t="s">
        <v>5287</v>
      </c>
      <c r="B283" s="4">
        <v>40675</v>
      </c>
      <c r="C283" s="4">
        <v>45684</v>
      </c>
      <c r="D283" t="s">
        <v>5644</v>
      </c>
      <c r="E283" t="s">
        <v>5645</v>
      </c>
      <c r="F283" s="4">
        <v>45685</v>
      </c>
      <c r="G283" t="s">
        <v>5289</v>
      </c>
      <c r="H283" t="s">
        <v>6795</v>
      </c>
      <c r="I283" t="s">
        <v>5644</v>
      </c>
      <c r="J283">
        <v>179</v>
      </c>
      <c r="K283" t="s">
        <v>5646</v>
      </c>
      <c r="L283">
        <v>101177</v>
      </c>
      <c r="M283" t="s">
        <v>5291</v>
      </c>
      <c r="N283">
        <v>1</v>
      </c>
      <c r="O283" t="s">
        <v>2731</v>
      </c>
      <c r="P283" s="7">
        <v>18</v>
      </c>
      <c r="Q283" s="7">
        <v>18</v>
      </c>
      <c r="R283" s="7">
        <v>27</v>
      </c>
      <c r="S283" t="s">
        <v>5647</v>
      </c>
      <c r="T283" t="s">
        <v>2733</v>
      </c>
      <c r="U283" t="s">
        <v>1684</v>
      </c>
      <c r="V283" t="s">
        <v>6876</v>
      </c>
      <c r="W283" t="s">
        <v>5648</v>
      </c>
      <c r="X283" t="s">
        <v>5294</v>
      </c>
      <c r="Y283" t="s">
        <v>5649</v>
      </c>
      <c r="Z283" t="s">
        <v>5650</v>
      </c>
      <c r="AA283" t="s">
        <v>5651</v>
      </c>
      <c r="AB283" t="s">
        <v>5645</v>
      </c>
      <c r="AC283" t="s">
        <v>5652</v>
      </c>
      <c r="AD283" t="s">
        <v>2752</v>
      </c>
      <c r="AE283" t="s">
        <v>2739</v>
      </c>
      <c r="AF283" t="s">
        <v>5653</v>
      </c>
      <c r="AG283" t="s">
        <v>2650</v>
      </c>
      <c r="AH283" t="s">
        <v>2739</v>
      </c>
      <c r="AI283" t="s">
        <v>2650</v>
      </c>
      <c r="AJ283" t="s">
        <v>2650</v>
      </c>
      <c r="AK283" t="s">
        <v>2739</v>
      </c>
      <c r="AL283" t="s">
        <v>2650</v>
      </c>
      <c r="AM283" t="s">
        <v>7228</v>
      </c>
      <c r="AN283">
        <v>2004</v>
      </c>
      <c r="AO283" t="s">
        <v>1625</v>
      </c>
    </row>
    <row r="284" spans="1:41" x14ac:dyDescent="0.3">
      <c r="A284" t="s">
        <v>5287</v>
      </c>
      <c r="B284" s="4">
        <v>40675</v>
      </c>
      <c r="C284" s="4">
        <v>45720</v>
      </c>
      <c r="D284" t="s">
        <v>5654</v>
      </c>
      <c r="E284" t="s">
        <v>5655</v>
      </c>
      <c r="F284" s="4">
        <v>45721</v>
      </c>
      <c r="G284" t="s">
        <v>5289</v>
      </c>
      <c r="H284" t="s">
        <v>6775</v>
      </c>
      <c r="I284" t="s">
        <v>5654</v>
      </c>
      <c r="J284">
        <v>179</v>
      </c>
      <c r="K284" t="s">
        <v>5656</v>
      </c>
      <c r="L284">
        <v>101177</v>
      </c>
      <c r="M284" t="s">
        <v>5291</v>
      </c>
      <c r="N284">
        <v>1</v>
      </c>
      <c r="O284" t="s">
        <v>2731</v>
      </c>
      <c r="P284" s="7">
        <v>23</v>
      </c>
      <c r="Q284" s="7">
        <v>23</v>
      </c>
      <c r="R284" s="7">
        <v>62</v>
      </c>
      <c r="S284" t="s">
        <v>5657</v>
      </c>
      <c r="T284" t="s">
        <v>2733</v>
      </c>
      <c r="U284" t="s">
        <v>1686</v>
      </c>
      <c r="V284" t="s">
        <v>6874</v>
      </c>
      <c r="W284" t="s">
        <v>5658</v>
      </c>
      <c r="X284" t="s">
        <v>5294</v>
      </c>
      <c r="Y284" t="s">
        <v>5659</v>
      </c>
      <c r="Z284" t="s">
        <v>5660</v>
      </c>
      <c r="AA284" t="s">
        <v>5661</v>
      </c>
      <c r="AB284" t="s">
        <v>5655</v>
      </c>
      <c r="AC284" t="s">
        <v>5662</v>
      </c>
      <c r="AD284" t="s">
        <v>2752</v>
      </c>
      <c r="AE284" t="s">
        <v>2739</v>
      </c>
      <c r="AF284" t="s">
        <v>5663</v>
      </c>
      <c r="AG284" t="s">
        <v>2650</v>
      </c>
      <c r="AH284" t="s">
        <v>2739</v>
      </c>
      <c r="AI284" t="s">
        <v>2650</v>
      </c>
      <c r="AJ284" t="s">
        <v>2650</v>
      </c>
      <c r="AK284" t="s">
        <v>2739</v>
      </c>
      <c r="AL284" t="s">
        <v>2650</v>
      </c>
      <c r="AM284" t="s">
        <v>7229</v>
      </c>
      <c r="AN284">
        <v>2010</v>
      </c>
      <c r="AO284" t="s">
        <v>1627</v>
      </c>
    </row>
    <row r="285" spans="1:41" x14ac:dyDescent="0.3">
      <c r="A285" t="s">
        <v>5287</v>
      </c>
      <c r="B285" s="4">
        <v>40675</v>
      </c>
      <c r="C285" s="4">
        <v>45720</v>
      </c>
      <c r="D285" t="s">
        <v>3871</v>
      </c>
      <c r="E285" t="s">
        <v>5664</v>
      </c>
      <c r="F285" s="4">
        <v>45756</v>
      </c>
      <c r="G285" t="s">
        <v>5289</v>
      </c>
      <c r="H285" t="s">
        <v>6775</v>
      </c>
      <c r="I285" t="s">
        <v>3871</v>
      </c>
      <c r="J285">
        <v>179</v>
      </c>
      <c r="K285" t="s">
        <v>5665</v>
      </c>
      <c r="L285">
        <v>101177</v>
      </c>
      <c r="M285" t="s">
        <v>5291</v>
      </c>
      <c r="N285">
        <v>1</v>
      </c>
      <c r="O285" t="s">
        <v>2731</v>
      </c>
      <c r="P285" s="7">
        <v>18</v>
      </c>
      <c r="Q285" s="7">
        <v>18</v>
      </c>
      <c r="R285" s="7">
        <v>16</v>
      </c>
      <c r="S285" t="s">
        <v>5666</v>
      </c>
      <c r="T285" t="s">
        <v>2733</v>
      </c>
      <c r="U285" t="s">
        <v>1687</v>
      </c>
      <c r="V285" t="s">
        <v>6896</v>
      </c>
      <c r="W285" t="s">
        <v>5667</v>
      </c>
      <c r="X285" t="s">
        <v>5294</v>
      </c>
      <c r="Y285" t="s">
        <v>5668</v>
      </c>
      <c r="Z285" t="s">
        <v>5669</v>
      </c>
      <c r="AA285" t="s">
        <v>5670</v>
      </c>
      <c r="AB285" t="s">
        <v>5664</v>
      </c>
      <c r="AC285" t="s">
        <v>5671</v>
      </c>
      <c r="AD285" t="s">
        <v>2752</v>
      </c>
      <c r="AE285" t="s">
        <v>2739</v>
      </c>
      <c r="AF285" t="s">
        <v>5672</v>
      </c>
      <c r="AG285" t="s">
        <v>2650</v>
      </c>
      <c r="AH285" t="s">
        <v>2739</v>
      </c>
      <c r="AI285" t="s">
        <v>2650</v>
      </c>
      <c r="AJ285" t="s">
        <v>2650</v>
      </c>
      <c r="AK285" t="s">
        <v>2739</v>
      </c>
      <c r="AL285" t="s">
        <v>2650</v>
      </c>
      <c r="AM285" t="s">
        <v>7230</v>
      </c>
      <c r="AN285">
        <v>2009</v>
      </c>
      <c r="AO285" t="s">
        <v>7231</v>
      </c>
    </row>
    <row r="286" spans="1:41" x14ac:dyDescent="0.3">
      <c r="A286" t="s">
        <v>2885</v>
      </c>
      <c r="B286" s="4">
        <v>43578</v>
      </c>
      <c r="C286" s="4">
        <v>43771</v>
      </c>
      <c r="D286" t="s">
        <v>5673</v>
      </c>
      <c r="E286" t="s">
        <v>5674</v>
      </c>
      <c r="F286" s="4">
        <v>45796</v>
      </c>
      <c r="G286" t="s">
        <v>2888</v>
      </c>
      <c r="H286" t="s">
        <v>2650</v>
      </c>
      <c r="I286" t="s">
        <v>5673</v>
      </c>
      <c r="J286">
        <v>78</v>
      </c>
      <c r="K286" t="s">
        <v>5675</v>
      </c>
      <c r="L286">
        <v>101016</v>
      </c>
      <c r="M286" t="s">
        <v>2760</v>
      </c>
      <c r="N286">
        <v>1</v>
      </c>
      <c r="O286" t="s">
        <v>2731</v>
      </c>
      <c r="P286" s="7">
        <v>85</v>
      </c>
      <c r="Q286" s="7">
        <v>85</v>
      </c>
      <c r="R286" s="7">
        <v>44</v>
      </c>
      <c r="S286" t="s">
        <v>5676</v>
      </c>
      <c r="T286" t="s">
        <v>2733</v>
      </c>
      <c r="U286" t="s">
        <v>1857</v>
      </c>
      <c r="V286" t="s">
        <v>6814</v>
      </c>
      <c r="W286" t="s">
        <v>2650</v>
      </c>
      <c r="X286" t="s">
        <v>2885</v>
      </c>
      <c r="Y286" t="s">
        <v>5677</v>
      </c>
      <c r="Z286" t="s">
        <v>5678</v>
      </c>
      <c r="AA286" t="s">
        <v>5679</v>
      </c>
      <c r="AB286" t="s">
        <v>5680</v>
      </c>
      <c r="AC286" t="s">
        <v>2650</v>
      </c>
      <c r="AD286" t="s">
        <v>2752</v>
      </c>
      <c r="AE286" t="s">
        <v>5681</v>
      </c>
      <c r="AF286" t="s">
        <v>5682</v>
      </c>
      <c r="AG286" t="s">
        <v>2946</v>
      </c>
      <c r="AH286" t="s">
        <v>5683</v>
      </c>
      <c r="AI286" t="s">
        <v>2650</v>
      </c>
      <c r="AJ286" t="s">
        <v>2650</v>
      </c>
      <c r="AK286" t="s">
        <v>2739</v>
      </c>
      <c r="AL286" t="s">
        <v>2650</v>
      </c>
      <c r="AM286" t="s">
        <v>7232</v>
      </c>
      <c r="AN286">
        <v>2019</v>
      </c>
      <c r="AO286" t="s">
        <v>1819</v>
      </c>
    </row>
    <row r="287" spans="1:41" x14ac:dyDescent="0.3">
      <c r="A287" t="s">
        <v>5684</v>
      </c>
      <c r="B287" s="4">
        <v>43899</v>
      </c>
      <c r="C287" s="4">
        <v>45386</v>
      </c>
      <c r="D287" t="s">
        <v>3823</v>
      </c>
      <c r="E287" t="s">
        <v>5685</v>
      </c>
      <c r="F287" s="4">
        <v>45630</v>
      </c>
      <c r="G287" t="s">
        <v>5686</v>
      </c>
      <c r="H287" t="s">
        <v>6775</v>
      </c>
      <c r="I287" t="s">
        <v>3823</v>
      </c>
      <c r="J287">
        <v>6959</v>
      </c>
      <c r="K287" t="s">
        <v>5687</v>
      </c>
      <c r="L287">
        <v>1017352</v>
      </c>
      <c r="M287" t="s">
        <v>5688</v>
      </c>
      <c r="N287">
        <v>1</v>
      </c>
      <c r="O287" t="s">
        <v>2731</v>
      </c>
      <c r="P287" s="7">
        <v>32</v>
      </c>
      <c r="Q287" s="7">
        <v>32</v>
      </c>
      <c r="R287" s="7">
        <v>1</v>
      </c>
      <c r="S287" t="s">
        <v>5689</v>
      </c>
      <c r="T287" t="s">
        <v>2733</v>
      </c>
      <c r="U287" t="s">
        <v>1858</v>
      </c>
      <c r="V287" t="s">
        <v>6793</v>
      </c>
      <c r="W287" t="s">
        <v>2650</v>
      </c>
      <c r="X287" t="s">
        <v>5690</v>
      </c>
      <c r="Y287" t="s">
        <v>5691</v>
      </c>
      <c r="Z287" t="s">
        <v>5692</v>
      </c>
      <c r="AA287" t="s">
        <v>5693</v>
      </c>
      <c r="AB287" t="s">
        <v>2650</v>
      </c>
      <c r="AC287" t="s">
        <v>3823</v>
      </c>
      <c r="AD287" t="s">
        <v>2650</v>
      </c>
      <c r="AE287" t="s">
        <v>2739</v>
      </c>
      <c r="AF287" t="s">
        <v>5694</v>
      </c>
      <c r="AG287" t="s">
        <v>5695</v>
      </c>
      <c r="AH287" t="s">
        <v>2739</v>
      </c>
      <c r="AI287" t="s">
        <v>2650</v>
      </c>
      <c r="AJ287" t="s">
        <v>2650</v>
      </c>
      <c r="AK287" t="s">
        <v>5696</v>
      </c>
      <c r="AL287" t="s">
        <v>2650</v>
      </c>
      <c r="AM287" t="s">
        <v>7233</v>
      </c>
      <c r="AN287">
        <v>2020</v>
      </c>
      <c r="AO287" t="s">
        <v>7234</v>
      </c>
    </row>
    <row r="288" spans="1:41" x14ac:dyDescent="0.3">
      <c r="A288" t="s">
        <v>3214</v>
      </c>
      <c r="B288" s="4">
        <v>44145</v>
      </c>
      <c r="C288" s="4">
        <v>44145</v>
      </c>
      <c r="D288" t="s">
        <v>2650</v>
      </c>
      <c r="E288" t="s">
        <v>5697</v>
      </c>
      <c r="F288" s="4">
        <v>45791</v>
      </c>
      <c r="G288" t="s">
        <v>2991</v>
      </c>
      <c r="H288" t="s">
        <v>6767</v>
      </c>
      <c r="I288" t="s">
        <v>4017</v>
      </c>
      <c r="J288">
        <v>340</v>
      </c>
      <c r="K288" t="s">
        <v>5698</v>
      </c>
      <c r="L288">
        <v>101371</v>
      </c>
      <c r="M288" t="s">
        <v>2994</v>
      </c>
      <c r="N288">
        <v>1</v>
      </c>
      <c r="O288" t="s">
        <v>2731</v>
      </c>
      <c r="P288" s="7">
        <v>69</v>
      </c>
      <c r="Q288" s="7">
        <v>69</v>
      </c>
      <c r="R288" s="7">
        <v>21</v>
      </c>
      <c r="S288" t="s">
        <v>5699</v>
      </c>
      <c r="T288" t="s">
        <v>2733</v>
      </c>
      <c r="U288" t="s">
        <v>5700</v>
      </c>
      <c r="V288" t="s">
        <v>6855</v>
      </c>
      <c r="W288" t="s">
        <v>5701</v>
      </c>
      <c r="X288" t="s">
        <v>2989</v>
      </c>
      <c r="Y288" t="s">
        <v>5702</v>
      </c>
      <c r="Z288" t="s">
        <v>5703</v>
      </c>
      <c r="AA288" t="s">
        <v>5704</v>
      </c>
      <c r="AB288" t="s">
        <v>2650</v>
      </c>
      <c r="AC288" t="s">
        <v>4017</v>
      </c>
      <c r="AD288" t="s">
        <v>2752</v>
      </c>
      <c r="AE288" t="s">
        <v>5705</v>
      </c>
      <c r="AF288" t="s">
        <v>5706</v>
      </c>
      <c r="AG288" t="s">
        <v>3224</v>
      </c>
      <c r="AH288" t="s">
        <v>2739</v>
      </c>
      <c r="AI288" t="s">
        <v>2650</v>
      </c>
      <c r="AJ288" t="s">
        <v>2650</v>
      </c>
      <c r="AK288" t="s">
        <v>2739</v>
      </c>
      <c r="AL288" t="s">
        <v>2650</v>
      </c>
      <c r="AM288" t="s">
        <v>7235</v>
      </c>
      <c r="AN288">
        <v>2020</v>
      </c>
      <c r="AO288" t="s">
        <v>1822</v>
      </c>
    </row>
    <row r="289" spans="1:41" x14ac:dyDescent="0.3">
      <c r="A289" t="s">
        <v>5707</v>
      </c>
      <c r="B289" s="4">
        <v>40134</v>
      </c>
      <c r="C289" s="4">
        <v>45701</v>
      </c>
      <c r="D289" t="s">
        <v>5654</v>
      </c>
      <c r="E289" t="s">
        <v>5708</v>
      </c>
      <c r="F289" s="4">
        <v>45756</v>
      </c>
      <c r="G289" t="s">
        <v>5709</v>
      </c>
      <c r="H289" t="s">
        <v>6775</v>
      </c>
      <c r="I289" t="s">
        <v>5710</v>
      </c>
      <c r="J289">
        <v>297</v>
      </c>
      <c r="K289" t="s">
        <v>5711</v>
      </c>
      <c r="L289">
        <v>101007</v>
      </c>
      <c r="M289" t="s">
        <v>3167</v>
      </c>
      <c r="N289">
        <v>1</v>
      </c>
      <c r="O289" t="s">
        <v>2731</v>
      </c>
      <c r="P289" s="7">
        <v>14</v>
      </c>
      <c r="Q289" s="7">
        <v>14</v>
      </c>
      <c r="R289" s="7">
        <v>11</v>
      </c>
      <c r="S289" t="s">
        <v>5712</v>
      </c>
      <c r="T289" t="s">
        <v>2733</v>
      </c>
      <c r="U289" t="s">
        <v>1861</v>
      </c>
      <c r="V289" t="s">
        <v>7236</v>
      </c>
      <c r="W289" t="s">
        <v>2650</v>
      </c>
      <c r="X289" t="s">
        <v>5713</v>
      </c>
      <c r="Y289" t="s">
        <v>5714</v>
      </c>
      <c r="Z289" t="s">
        <v>5715</v>
      </c>
      <c r="AA289" t="s">
        <v>5716</v>
      </c>
      <c r="AB289" t="s">
        <v>5717</v>
      </c>
      <c r="AC289" t="s">
        <v>5710</v>
      </c>
      <c r="AD289" t="s">
        <v>2752</v>
      </c>
      <c r="AE289" t="s">
        <v>2739</v>
      </c>
      <c r="AF289" t="s">
        <v>5718</v>
      </c>
      <c r="AG289" t="s">
        <v>2650</v>
      </c>
      <c r="AH289" t="s">
        <v>2739</v>
      </c>
      <c r="AI289" t="s">
        <v>2650</v>
      </c>
      <c r="AJ289" t="s">
        <v>2650</v>
      </c>
      <c r="AK289" t="s">
        <v>2739</v>
      </c>
      <c r="AL289" t="s">
        <v>2650</v>
      </c>
      <c r="AM289" t="s">
        <v>7237</v>
      </c>
      <c r="AN289">
        <v>2009</v>
      </c>
      <c r="AO289" t="s">
        <v>1823</v>
      </c>
    </row>
    <row r="290" spans="1:41" x14ac:dyDescent="0.3">
      <c r="A290" t="s">
        <v>2885</v>
      </c>
      <c r="B290" s="4">
        <v>43006</v>
      </c>
      <c r="C290" s="4">
        <v>44731</v>
      </c>
      <c r="D290" t="s">
        <v>2793</v>
      </c>
      <c r="E290" t="s">
        <v>5719</v>
      </c>
      <c r="F290" s="4">
        <v>45754</v>
      </c>
      <c r="G290" t="s">
        <v>2888</v>
      </c>
      <c r="H290" t="s">
        <v>2650</v>
      </c>
      <c r="I290" t="s">
        <v>2793</v>
      </c>
      <c r="J290">
        <v>78</v>
      </c>
      <c r="K290" t="s">
        <v>5720</v>
      </c>
      <c r="L290">
        <v>101016</v>
      </c>
      <c r="M290" t="s">
        <v>2760</v>
      </c>
      <c r="N290">
        <v>1</v>
      </c>
      <c r="O290" t="s">
        <v>2731</v>
      </c>
      <c r="P290" s="7">
        <v>25</v>
      </c>
      <c r="Q290" s="7">
        <v>25</v>
      </c>
      <c r="R290" s="7">
        <v>8</v>
      </c>
      <c r="S290" t="s">
        <v>5721</v>
      </c>
      <c r="T290" t="s">
        <v>2733</v>
      </c>
      <c r="U290" t="s">
        <v>1862</v>
      </c>
      <c r="V290" t="s">
        <v>7238</v>
      </c>
      <c r="W290" t="s">
        <v>2650</v>
      </c>
      <c r="X290" t="s">
        <v>2885</v>
      </c>
      <c r="Y290" t="s">
        <v>5722</v>
      </c>
      <c r="Z290" t="s">
        <v>5723</v>
      </c>
      <c r="AA290" t="s">
        <v>5724</v>
      </c>
      <c r="AB290" t="s">
        <v>5725</v>
      </c>
      <c r="AC290" t="s">
        <v>2650</v>
      </c>
      <c r="AD290" t="s">
        <v>2752</v>
      </c>
      <c r="AE290" t="s">
        <v>5726</v>
      </c>
      <c r="AF290" t="s">
        <v>5727</v>
      </c>
      <c r="AG290" t="s">
        <v>2946</v>
      </c>
      <c r="AH290" t="s">
        <v>5728</v>
      </c>
      <c r="AI290" t="s">
        <v>2650</v>
      </c>
      <c r="AJ290" t="s">
        <v>2650</v>
      </c>
      <c r="AK290" t="s">
        <v>2739</v>
      </c>
      <c r="AL290" t="s">
        <v>2650</v>
      </c>
      <c r="AM290" t="s">
        <v>7094</v>
      </c>
      <c r="AN290">
        <v>2018</v>
      </c>
      <c r="AO290" t="s">
        <v>7239</v>
      </c>
    </row>
    <row r="291" spans="1:41" x14ac:dyDescent="0.3">
      <c r="A291" t="s">
        <v>2885</v>
      </c>
      <c r="B291" s="4">
        <v>41787</v>
      </c>
      <c r="C291" s="4">
        <v>45439</v>
      </c>
      <c r="D291" t="s">
        <v>3748</v>
      </c>
      <c r="E291" t="s">
        <v>5729</v>
      </c>
      <c r="F291" s="4">
        <v>45756</v>
      </c>
      <c r="G291" t="s">
        <v>2888</v>
      </c>
      <c r="H291" t="s">
        <v>3051</v>
      </c>
      <c r="I291" t="s">
        <v>3748</v>
      </c>
      <c r="J291">
        <v>78</v>
      </c>
      <c r="K291" t="s">
        <v>5730</v>
      </c>
      <c r="L291">
        <v>101016</v>
      </c>
      <c r="M291" t="s">
        <v>2760</v>
      </c>
      <c r="N291">
        <v>1</v>
      </c>
      <c r="O291" t="s">
        <v>2731</v>
      </c>
      <c r="P291" s="7">
        <v>64</v>
      </c>
      <c r="Q291" s="7">
        <v>64</v>
      </c>
      <c r="R291" s="7">
        <v>12</v>
      </c>
      <c r="S291" t="s">
        <v>5731</v>
      </c>
      <c r="T291" t="s">
        <v>2733</v>
      </c>
      <c r="U291" t="s">
        <v>1863</v>
      </c>
      <c r="V291" t="s">
        <v>4506</v>
      </c>
      <c r="W291" t="s">
        <v>2650</v>
      </c>
      <c r="X291" t="s">
        <v>2885</v>
      </c>
      <c r="Y291" t="s">
        <v>5732</v>
      </c>
      <c r="Z291" t="s">
        <v>5733</v>
      </c>
      <c r="AA291" t="s">
        <v>5734</v>
      </c>
      <c r="AB291" t="s">
        <v>5735</v>
      </c>
      <c r="AC291" t="s">
        <v>2650</v>
      </c>
      <c r="AD291" t="s">
        <v>2752</v>
      </c>
      <c r="AE291" t="s">
        <v>5736</v>
      </c>
      <c r="AF291" t="s">
        <v>5500</v>
      </c>
      <c r="AG291" t="s">
        <v>2767</v>
      </c>
      <c r="AH291" t="s">
        <v>5737</v>
      </c>
      <c r="AI291" t="s">
        <v>2650</v>
      </c>
      <c r="AJ291" t="s">
        <v>2650</v>
      </c>
      <c r="AK291" t="s">
        <v>2739</v>
      </c>
      <c r="AL291" t="s">
        <v>2650</v>
      </c>
      <c r="AM291" t="s">
        <v>7240</v>
      </c>
      <c r="AN291">
        <v>2014</v>
      </c>
      <c r="AO291" t="s">
        <v>7241</v>
      </c>
    </row>
    <row r="292" spans="1:41" x14ac:dyDescent="0.3">
      <c r="A292" t="s">
        <v>2885</v>
      </c>
      <c r="B292" s="4">
        <v>38645</v>
      </c>
      <c r="C292" s="4">
        <v>43486</v>
      </c>
      <c r="D292" t="s">
        <v>5336</v>
      </c>
      <c r="E292" t="s">
        <v>5738</v>
      </c>
      <c r="F292" s="4">
        <v>45489</v>
      </c>
      <c r="G292" t="s">
        <v>2888</v>
      </c>
      <c r="H292" t="s">
        <v>3051</v>
      </c>
      <c r="I292" t="s">
        <v>5336</v>
      </c>
      <c r="J292">
        <v>78</v>
      </c>
      <c r="K292" t="s">
        <v>5739</v>
      </c>
      <c r="L292">
        <v>101016</v>
      </c>
      <c r="M292" t="s">
        <v>2760</v>
      </c>
      <c r="N292">
        <v>1</v>
      </c>
      <c r="O292" t="s">
        <v>2731</v>
      </c>
      <c r="P292" s="7">
        <v>2</v>
      </c>
      <c r="Q292" s="7">
        <v>2</v>
      </c>
      <c r="R292" s="7">
        <v>22</v>
      </c>
      <c r="S292" t="s">
        <v>5740</v>
      </c>
      <c r="T292" t="s">
        <v>2733</v>
      </c>
      <c r="U292" t="s">
        <v>1865</v>
      </c>
      <c r="V292" t="s">
        <v>4526</v>
      </c>
      <c r="W292" t="s">
        <v>2650</v>
      </c>
      <c r="X292" t="s">
        <v>2885</v>
      </c>
      <c r="Y292" t="s">
        <v>5741</v>
      </c>
      <c r="Z292" t="s">
        <v>5742</v>
      </c>
      <c r="AA292" t="s">
        <v>5743</v>
      </c>
      <c r="AB292" t="s">
        <v>5744</v>
      </c>
      <c r="AC292" t="s">
        <v>2650</v>
      </c>
      <c r="AD292" t="s">
        <v>2752</v>
      </c>
      <c r="AE292" t="s">
        <v>2739</v>
      </c>
      <c r="AF292" t="s">
        <v>5344</v>
      </c>
      <c r="AG292" t="s">
        <v>2650</v>
      </c>
      <c r="AH292" t="s">
        <v>2739</v>
      </c>
      <c r="AI292" t="s">
        <v>2650</v>
      </c>
      <c r="AJ292" t="s">
        <v>2650</v>
      </c>
      <c r="AK292" t="s">
        <v>2739</v>
      </c>
      <c r="AL292" t="s">
        <v>2650</v>
      </c>
      <c r="AM292" t="s">
        <v>7242</v>
      </c>
      <c r="AN292">
        <v>2005</v>
      </c>
      <c r="AO292" t="s">
        <v>7243</v>
      </c>
    </row>
    <row r="293" spans="1:41" x14ac:dyDescent="0.3">
      <c r="A293" t="s">
        <v>2885</v>
      </c>
      <c r="B293" s="4">
        <v>41130</v>
      </c>
      <c r="C293" s="4">
        <v>43958</v>
      </c>
      <c r="D293" t="s">
        <v>5745</v>
      </c>
      <c r="E293" t="s">
        <v>5746</v>
      </c>
      <c r="F293" s="4">
        <v>45800</v>
      </c>
      <c r="G293" t="s">
        <v>2888</v>
      </c>
      <c r="H293" t="s">
        <v>6775</v>
      </c>
      <c r="I293" t="s">
        <v>5745</v>
      </c>
      <c r="J293">
        <v>78</v>
      </c>
      <c r="K293" t="s">
        <v>5747</v>
      </c>
      <c r="L293">
        <v>101016</v>
      </c>
      <c r="M293" t="s">
        <v>2760</v>
      </c>
      <c r="N293">
        <v>1</v>
      </c>
      <c r="O293" t="s">
        <v>2731</v>
      </c>
      <c r="P293" s="7">
        <v>30</v>
      </c>
      <c r="Q293" s="7">
        <v>30</v>
      </c>
      <c r="R293" s="7">
        <v>41</v>
      </c>
      <c r="S293" t="s">
        <v>5748</v>
      </c>
      <c r="T293" t="s">
        <v>2733</v>
      </c>
      <c r="U293" t="s">
        <v>1866</v>
      </c>
      <c r="V293" t="s">
        <v>6798</v>
      </c>
      <c r="W293" t="s">
        <v>2650</v>
      </c>
      <c r="X293" t="s">
        <v>2885</v>
      </c>
      <c r="Y293" t="s">
        <v>5749</v>
      </c>
      <c r="Z293" t="s">
        <v>5750</v>
      </c>
      <c r="AA293" t="s">
        <v>5751</v>
      </c>
      <c r="AB293" t="s">
        <v>5752</v>
      </c>
      <c r="AC293" t="s">
        <v>2650</v>
      </c>
      <c r="AD293" t="s">
        <v>2752</v>
      </c>
      <c r="AE293" t="s">
        <v>5753</v>
      </c>
      <c r="AF293" t="s">
        <v>5754</v>
      </c>
      <c r="AG293" t="s">
        <v>2650</v>
      </c>
      <c r="AH293" t="s">
        <v>2739</v>
      </c>
      <c r="AI293" t="s">
        <v>2650</v>
      </c>
      <c r="AJ293" t="s">
        <v>2650</v>
      </c>
      <c r="AK293" t="s">
        <v>2739</v>
      </c>
      <c r="AL293" t="s">
        <v>2650</v>
      </c>
      <c r="AM293" t="s">
        <v>7244</v>
      </c>
      <c r="AN293">
        <v>2013</v>
      </c>
      <c r="AO293" t="s">
        <v>1830</v>
      </c>
    </row>
    <row r="294" spans="1:41" x14ac:dyDescent="0.3">
      <c r="A294" t="s">
        <v>2885</v>
      </c>
      <c r="B294" s="4">
        <v>44343</v>
      </c>
      <c r="C294" s="4">
        <v>44357</v>
      </c>
      <c r="D294" t="s">
        <v>3403</v>
      </c>
      <c r="E294" t="s">
        <v>5755</v>
      </c>
      <c r="F294" s="4">
        <v>45754</v>
      </c>
      <c r="G294" t="s">
        <v>2888</v>
      </c>
      <c r="H294" t="s">
        <v>2650</v>
      </c>
      <c r="I294" t="s">
        <v>3403</v>
      </c>
      <c r="J294">
        <v>78</v>
      </c>
      <c r="K294" t="s">
        <v>5756</v>
      </c>
      <c r="L294">
        <v>101016</v>
      </c>
      <c r="M294" t="s">
        <v>2760</v>
      </c>
      <c r="N294">
        <v>1</v>
      </c>
      <c r="O294" t="s">
        <v>2731</v>
      </c>
      <c r="P294" s="7">
        <v>62</v>
      </c>
      <c r="Q294" s="7">
        <v>62</v>
      </c>
      <c r="R294" s="7">
        <v>12</v>
      </c>
      <c r="S294" t="s">
        <v>5757</v>
      </c>
      <c r="T294" t="s">
        <v>2733</v>
      </c>
      <c r="U294" t="s">
        <v>1867</v>
      </c>
      <c r="V294" t="s">
        <v>7245</v>
      </c>
      <c r="W294" t="s">
        <v>2650</v>
      </c>
      <c r="X294" t="s">
        <v>2885</v>
      </c>
      <c r="Y294" t="s">
        <v>5758</v>
      </c>
      <c r="Z294" t="s">
        <v>5759</v>
      </c>
      <c r="AA294" t="s">
        <v>5760</v>
      </c>
      <c r="AB294" t="s">
        <v>5761</v>
      </c>
      <c r="AC294" t="s">
        <v>2650</v>
      </c>
      <c r="AD294" t="s">
        <v>2752</v>
      </c>
      <c r="AE294" t="s">
        <v>5762</v>
      </c>
      <c r="AF294" t="s">
        <v>5763</v>
      </c>
      <c r="AG294" t="s">
        <v>2946</v>
      </c>
      <c r="AH294" t="s">
        <v>5764</v>
      </c>
      <c r="AI294" t="s">
        <v>2650</v>
      </c>
      <c r="AJ294" t="s">
        <v>2650</v>
      </c>
      <c r="AK294" t="s">
        <v>2739</v>
      </c>
      <c r="AL294" t="s">
        <v>2650</v>
      </c>
      <c r="AM294" t="s">
        <v>7246</v>
      </c>
      <c r="AN294">
        <v>2021</v>
      </c>
      <c r="AO294" t="s">
        <v>7247</v>
      </c>
    </row>
    <row r="295" spans="1:41" x14ac:dyDescent="0.3">
      <c r="A295" t="s">
        <v>5765</v>
      </c>
      <c r="B295" s="4">
        <v>39987</v>
      </c>
      <c r="C295" s="4">
        <v>44971</v>
      </c>
      <c r="D295" t="s">
        <v>5766</v>
      </c>
      <c r="E295" t="s">
        <v>5767</v>
      </c>
      <c r="F295" s="4">
        <v>45365</v>
      </c>
      <c r="G295" t="s">
        <v>5768</v>
      </c>
      <c r="H295" t="s">
        <v>6795</v>
      </c>
      <c r="I295" t="s">
        <v>5766</v>
      </c>
      <c r="J295">
        <v>286</v>
      </c>
      <c r="K295" t="s">
        <v>5769</v>
      </c>
      <c r="L295">
        <v>101093</v>
      </c>
      <c r="M295" t="s">
        <v>3044</v>
      </c>
      <c r="N295">
        <v>1</v>
      </c>
      <c r="O295" t="s">
        <v>2731</v>
      </c>
      <c r="P295" s="7">
        <v>24</v>
      </c>
      <c r="Q295" s="7">
        <v>24</v>
      </c>
      <c r="R295" s="7">
        <v>13</v>
      </c>
      <c r="S295" t="s">
        <v>5770</v>
      </c>
      <c r="T295" t="s">
        <v>2733</v>
      </c>
      <c r="U295" t="s">
        <v>5771</v>
      </c>
      <c r="V295" t="s">
        <v>7248</v>
      </c>
      <c r="W295" t="s">
        <v>2650</v>
      </c>
      <c r="X295" t="s">
        <v>2650</v>
      </c>
      <c r="Y295" t="s">
        <v>5772</v>
      </c>
      <c r="Z295" t="s">
        <v>5773</v>
      </c>
      <c r="AA295" t="s">
        <v>5774</v>
      </c>
      <c r="AB295" t="s">
        <v>2650</v>
      </c>
      <c r="AC295" t="s">
        <v>2650</v>
      </c>
      <c r="AD295" t="s">
        <v>2752</v>
      </c>
      <c r="AE295" t="s">
        <v>2739</v>
      </c>
      <c r="AF295" t="s">
        <v>5775</v>
      </c>
      <c r="AG295" t="s">
        <v>2650</v>
      </c>
      <c r="AH295" t="s">
        <v>2739</v>
      </c>
      <c r="AI295" t="s">
        <v>2650</v>
      </c>
      <c r="AJ295" t="s">
        <v>2650</v>
      </c>
      <c r="AK295" t="s">
        <v>2739</v>
      </c>
      <c r="AL295" t="s">
        <v>2650</v>
      </c>
      <c r="AM295" t="s">
        <v>7249</v>
      </c>
      <c r="AN295">
        <v>2009</v>
      </c>
      <c r="AO295" t="s">
        <v>1832</v>
      </c>
    </row>
    <row r="296" spans="1:41" x14ac:dyDescent="0.3">
      <c r="A296" t="s">
        <v>5776</v>
      </c>
      <c r="B296" s="4">
        <v>42993</v>
      </c>
      <c r="C296" s="4">
        <v>43916</v>
      </c>
      <c r="D296" t="s">
        <v>5777</v>
      </c>
      <c r="E296" t="s">
        <v>5778</v>
      </c>
      <c r="F296" s="4">
        <v>45756</v>
      </c>
      <c r="G296" t="s">
        <v>5779</v>
      </c>
      <c r="H296" t="s">
        <v>6793</v>
      </c>
      <c r="I296" t="s">
        <v>5780</v>
      </c>
      <c r="J296">
        <v>945</v>
      </c>
      <c r="K296" t="s">
        <v>5781</v>
      </c>
      <c r="L296">
        <v>102166</v>
      </c>
      <c r="M296" t="s">
        <v>5782</v>
      </c>
      <c r="N296">
        <v>1</v>
      </c>
      <c r="O296" t="s">
        <v>2731</v>
      </c>
      <c r="P296" s="7">
        <v>28</v>
      </c>
      <c r="Q296" s="7">
        <v>28</v>
      </c>
      <c r="R296" s="7">
        <v>28</v>
      </c>
      <c r="S296" t="s">
        <v>5783</v>
      </c>
      <c r="T296" t="s">
        <v>2733</v>
      </c>
      <c r="U296" t="s">
        <v>1869</v>
      </c>
      <c r="V296" t="s">
        <v>6855</v>
      </c>
      <c r="W296" t="s">
        <v>5784</v>
      </c>
      <c r="X296" t="s">
        <v>2650</v>
      </c>
      <c r="Y296" t="s">
        <v>5785</v>
      </c>
      <c r="Z296" t="s">
        <v>5786</v>
      </c>
      <c r="AA296" t="s">
        <v>5787</v>
      </c>
      <c r="AB296" t="s">
        <v>2650</v>
      </c>
      <c r="AC296" t="s">
        <v>5780</v>
      </c>
      <c r="AD296" t="s">
        <v>2752</v>
      </c>
      <c r="AE296" t="s">
        <v>2739</v>
      </c>
      <c r="AF296" t="s">
        <v>2739</v>
      </c>
      <c r="AG296" t="s">
        <v>5788</v>
      </c>
      <c r="AH296" t="s">
        <v>2739</v>
      </c>
      <c r="AI296" t="s">
        <v>2650</v>
      </c>
      <c r="AJ296" t="s">
        <v>2650</v>
      </c>
      <c r="AK296" t="s">
        <v>2739</v>
      </c>
      <c r="AL296" t="s">
        <v>2650</v>
      </c>
      <c r="AM296" t="s">
        <v>7250</v>
      </c>
      <c r="AN296">
        <v>2017</v>
      </c>
      <c r="AO296" t="s">
        <v>1833</v>
      </c>
    </row>
    <row r="297" spans="1:41" x14ac:dyDescent="0.3">
      <c r="A297" t="s">
        <v>2896</v>
      </c>
      <c r="B297" s="4">
        <v>37910</v>
      </c>
      <c r="C297" s="4">
        <v>43563</v>
      </c>
      <c r="D297" t="s">
        <v>5789</v>
      </c>
      <c r="E297" t="s">
        <v>5790</v>
      </c>
      <c r="F297" s="4">
        <v>45393</v>
      </c>
      <c r="G297" t="s">
        <v>2899</v>
      </c>
      <c r="H297" t="s">
        <v>6078</v>
      </c>
      <c r="I297" t="s">
        <v>5789</v>
      </c>
      <c r="J297">
        <v>56</v>
      </c>
      <c r="K297" t="s">
        <v>5791</v>
      </c>
      <c r="L297">
        <v>101017</v>
      </c>
      <c r="M297" t="s">
        <v>2902</v>
      </c>
      <c r="N297">
        <v>1</v>
      </c>
      <c r="O297" t="s">
        <v>2731</v>
      </c>
      <c r="P297" s="7">
        <v>0</v>
      </c>
      <c r="Q297" s="7">
        <v>0</v>
      </c>
      <c r="R297" s="7">
        <v>20</v>
      </c>
      <c r="S297" t="s">
        <v>5792</v>
      </c>
      <c r="T297" t="s">
        <v>2733</v>
      </c>
      <c r="U297" t="s">
        <v>5793</v>
      </c>
      <c r="V297" t="s">
        <v>7162</v>
      </c>
      <c r="W297" t="s">
        <v>5794</v>
      </c>
      <c r="X297" t="s">
        <v>2905</v>
      </c>
      <c r="Y297" t="s">
        <v>5795</v>
      </c>
      <c r="Z297" t="s">
        <v>5796</v>
      </c>
      <c r="AA297" t="s">
        <v>2739</v>
      </c>
      <c r="AB297" t="s">
        <v>5797</v>
      </c>
      <c r="AC297" t="s">
        <v>5798</v>
      </c>
      <c r="AD297" t="s">
        <v>2752</v>
      </c>
      <c r="AE297" t="s">
        <v>2739</v>
      </c>
      <c r="AF297" t="s">
        <v>5799</v>
      </c>
      <c r="AG297" t="s">
        <v>2650</v>
      </c>
      <c r="AH297" t="s">
        <v>2739</v>
      </c>
      <c r="AI297" t="s">
        <v>2650</v>
      </c>
      <c r="AJ297" t="s">
        <v>2650</v>
      </c>
      <c r="AK297" t="s">
        <v>2739</v>
      </c>
      <c r="AL297" t="s">
        <v>2650</v>
      </c>
      <c r="AM297" t="s">
        <v>7251</v>
      </c>
      <c r="AN297">
        <v>2003</v>
      </c>
      <c r="AO297" t="s">
        <v>7252</v>
      </c>
    </row>
    <row r="298" spans="1:41" x14ac:dyDescent="0.3">
      <c r="A298" t="s">
        <v>2976</v>
      </c>
      <c r="B298" s="4">
        <v>40468</v>
      </c>
      <c r="C298" s="4">
        <v>44512</v>
      </c>
      <c r="D298" t="s">
        <v>5800</v>
      </c>
      <c r="E298" t="s">
        <v>5801</v>
      </c>
      <c r="F298" s="4">
        <v>45792</v>
      </c>
      <c r="G298" t="s">
        <v>2979</v>
      </c>
      <c r="H298" t="s">
        <v>3051</v>
      </c>
      <c r="I298" t="s">
        <v>5800</v>
      </c>
      <c r="J298">
        <v>78</v>
      </c>
      <c r="K298" t="s">
        <v>5802</v>
      </c>
      <c r="L298">
        <v>101016</v>
      </c>
      <c r="M298" t="s">
        <v>2760</v>
      </c>
      <c r="N298">
        <v>1</v>
      </c>
      <c r="O298" t="s">
        <v>2731</v>
      </c>
      <c r="P298" s="7">
        <v>88</v>
      </c>
      <c r="Q298" s="7">
        <v>88</v>
      </c>
      <c r="R298" s="7">
        <v>198</v>
      </c>
      <c r="S298" t="s">
        <v>5803</v>
      </c>
      <c r="T298" t="s">
        <v>2733</v>
      </c>
      <c r="U298" t="s">
        <v>1872</v>
      </c>
      <c r="V298" t="s">
        <v>7253</v>
      </c>
      <c r="W298" t="s">
        <v>2650</v>
      </c>
      <c r="X298" t="s">
        <v>2976</v>
      </c>
      <c r="Y298" t="s">
        <v>5804</v>
      </c>
      <c r="Z298" t="s">
        <v>5805</v>
      </c>
      <c r="AA298" t="s">
        <v>5806</v>
      </c>
      <c r="AB298" t="s">
        <v>5807</v>
      </c>
      <c r="AC298" t="s">
        <v>2650</v>
      </c>
      <c r="AD298" t="s">
        <v>2752</v>
      </c>
      <c r="AE298" t="s">
        <v>2739</v>
      </c>
      <c r="AF298" t="s">
        <v>5808</v>
      </c>
      <c r="AG298" t="s">
        <v>2650</v>
      </c>
      <c r="AH298" t="s">
        <v>2739</v>
      </c>
      <c r="AI298" t="s">
        <v>2650</v>
      </c>
      <c r="AJ298" t="s">
        <v>2650</v>
      </c>
      <c r="AK298" t="s">
        <v>2739</v>
      </c>
      <c r="AL298" t="s">
        <v>2650</v>
      </c>
      <c r="AM298" t="s">
        <v>7254</v>
      </c>
      <c r="AN298">
        <v>2011</v>
      </c>
      <c r="AO298" t="s">
        <v>1836</v>
      </c>
    </row>
    <row r="299" spans="1:41" x14ac:dyDescent="0.3">
      <c r="A299" t="s">
        <v>4643</v>
      </c>
      <c r="B299" s="4">
        <v>39895</v>
      </c>
      <c r="C299" s="4">
        <v>45604</v>
      </c>
      <c r="D299" t="s">
        <v>2999</v>
      </c>
      <c r="E299" t="s">
        <v>5809</v>
      </c>
      <c r="F299" s="4">
        <v>45796</v>
      </c>
      <c r="G299" t="s">
        <v>4645</v>
      </c>
      <c r="H299" t="s">
        <v>6797</v>
      </c>
      <c r="I299" t="s">
        <v>2999</v>
      </c>
      <c r="J299">
        <v>1747</v>
      </c>
      <c r="K299" t="s">
        <v>5810</v>
      </c>
      <c r="L299">
        <v>103168</v>
      </c>
      <c r="M299" t="s">
        <v>4647</v>
      </c>
      <c r="N299">
        <v>1</v>
      </c>
      <c r="O299" t="s">
        <v>2731</v>
      </c>
      <c r="P299" s="7">
        <v>22</v>
      </c>
      <c r="Q299" s="7">
        <v>22</v>
      </c>
      <c r="R299" s="7">
        <v>67</v>
      </c>
      <c r="S299" t="s">
        <v>5811</v>
      </c>
      <c r="T299" t="s">
        <v>2733</v>
      </c>
      <c r="U299" t="s">
        <v>1873</v>
      </c>
      <c r="V299" t="s">
        <v>7255</v>
      </c>
      <c r="W299" t="s">
        <v>2650</v>
      </c>
      <c r="X299" t="s">
        <v>4643</v>
      </c>
      <c r="Y299" t="s">
        <v>5812</v>
      </c>
      <c r="Z299" t="s">
        <v>5813</v>
      </c>
      <c r="AA299" t="s">
        <v>5814</v>
      </c>
      <c r="AB299" t="s">
        <v>5815</v>
      </c>
      <c r="AC299" t="s">
        <v>2650</v>
      </c>
      <c r="AD299" t="s">
        <v>2752</v>
      </c>
      <c r="AE299" t="s">
        <v>5816</v>
      </c>
      <c r="AF299" t="s">
        <v>5817</v>
      </c>
      <c r="AG299" t="s">
        <v>2650</v>
      </c>
      <c r="AH299" t="s">
        <v>2739</v>
      </c>
      <c r="AI299" t="s">
        <v>2650</v>
      </c>
      <c r="AJ299" t="s">
        <v>2650</v>
      </c>
      <c r="AK299" t="s">
        <v>2739</v>
      </c>
      <c r="AL299" t="s">
        <v>2650</v>
      </c>
      <c r="AM299" t="s">
        <v>7256</v>
      </c>
      <c r="AN299">
        <v>2009</v>
      </c>
      <c r="AO299" t="s">
        <v>7257</v>
      </c>
    </row>
    <row r="300" spans="1:41" x14ac:dyDescent="0.3">
      <c r="A300" t="s">
        <v>2976</v>
      </c>
      <c r="B300" s="4">
        <v>40619</v>
      </c>
      <c r="C300" s="4">
        <v>43999</v>
      </c>
      <c r="D300" t="s">
        <v>3049</v>
      </c>
      <c r="E300" t="s">
        <v>5818</v>
      </c>
      <c r="F300" s="4">
        <v>45799</v>
      </c>
      <c r="G300" t="s">
        <v>2979</v>
      </c>
      <c r="H300" t="s">
        <v>3020</v>
      </c>
      <c r="I300" t="s">
        <v>3049</v>
      </c>
      <c r="J300">
        <v>78</v>
      </c>
      <c r="K300" t="s">
        <v>5819</v>
      </c>
      <c r="L300">
        <v>101016</v>
      </c>
      <c r="M300" t="s">
        <v>2760</v>
      </c>
      <c r="N300">
        <v>1</v>
      </c>
      <c r="O300" t="s">
        <v>2731</v>
      </c>
      <c r="P300" s="7">
        <v>34</v>
      </c>
      <c r="Q300" s="7">
        <v>34</v>
      </c>
      <c r="R300" s="7">
        <v>49</v>
      </c>
      <c r="S300" t="s">
        <v>5820</v>
      </c>
      <c r="T300" t="s">
        <v>2733</v>
      </c>
      <c r="U300" t="s">
        <v>1874</v>
      </c>
      <c r="V300" t="s">
        <v>7258</v>
      </c>
      <c r="W300" t="s">
        <v>2650</v>
      </c>
      <c r="X300" t="s">
        <v>2976</v>
      </c>
      <c r="Y300" t="s">
        <v>5821</v>
      </c>
      <c r="Z300" t="s">
        <v>5822</v>
      </c>
      <c r="AA300" t="s">
        <v>5823</v>
      </c>
      <c r="AB300" t="s">
        <v>5824</v>
      </c>
      <c r="AC300" t="s">
        <v>2650</v>
      </c>
      <c r="AD300" t="s">
        <v>2752</v>
      </c>
      <c r="AE300" t="s">
        <v>2739</v>
      </c>
      <c r="AF300" t="s">
        <v>3058</v>
      </c>
      <c r="AG300" t="s">
        <v>2650</v>
      </c>
      <c r="AH300" t="s">
        <v>2739</v>
      </c>
      <c r="AI300" t="s">
        <v>2650</v>
      </c>
      <c r="AJ300" t="s">
        <v>2650</v>
      </c>
      <c r="AK300" t="s">
        <v>2739</v>
      </c>
      <c r="AL300" t="s">
        <v>2650</v>
      </c>
      <c r="AM300" t="s">
        <v>7259</v>
      </c>
      <c r="AN300">
        <v>2011</v>
      </c>
      <c r="AO300" t="s">
        <v>7260</v>
      </c>
    </row>
    <row r="301" spans="1:41" x14ac:dyDescent="0.3">
      <c r="A301" t="s">
        <v>2896</v>
      </c>
      <c r="B301" s="4">
        <v>39965</v>
      </c>
      <c r="C301" s="4">
        <v>45697</v>
      </c>
      <c r="D301" t="s">
        <v>5654</v>
      </c>
      <c r="E301" t="s">
        <v>5825</v>
      </c>
      <c r="F301" s="4">
        <v>45738</v>
      </c>
      <c r="G301" t="s">
        <v>2899</v>
      </c>
      <c r="H301" t="s">
        <v>6775</v>
      </c>
      <c r="I301" t="s">
        <v>5826</v>
      </c>
      <c r="J301">
        <v>56</v>
      </c>
      <c r="K301" t="s">
        <v>5827</v>
      </c>
      <c r="L301">
        <v>101017</v>
      </c>
      <c r="M301" t="s">
        <v>2902</v>
      </c>
      <c r="N301">
        <v>1</v>
      </c>
      <c r="O301" t="s">
        <v>2731</v>
      </c>
      <c r="P301" s="7">
        <v>28</v>
      </c>
      <c r="Q301" s="7">
        <v>28</v>
      </c>
      <c r="R301" s="7">
        <v>84</v>
      </c>
      <c r="S301" t="s">
        <v>5828</v>
      </c>
      <c r="T301" t="s">
        <v>2733</v>
      </c>
      <c r="U301" t="s">
        <v>5829</v>
      </c>
      <c r="V301" t="s">
        <v>7025</v>
      </c>
      <c r="W301" t="s">
        <v>5830</v>
      </c>
      <c r="X301" t="s">
        <v>2905</v>
      </c>
      <c r="Y301" t="s">
        <v>5831</v>
      </c>
      <c r="Z301" t="s">
        <v>5832</v>
      </c>
      <c r="AA301" t="s">
        <v>5833</v>
      </c>
      <c r="AB301" t="s">
        <v>5834</v>
      </c>
      <c r="AC301" t="s">
        <v>5826</v>
      </c>
      <c r="AD301" t="s">
        <v>2752</v>
      </c>
      <c r="AE301" t="s">
        <v>2739</v>
      </c>
      <c r="AF301" t="s">
        <v>5835</v>
      </c>
      <c r="AG301" t="s">
        <v>2650</v>
      </c>
      <c r="AH301" t="s">
        <v>2739</v>
      </c>
      <c r="AI301" t="s">
        <v>2650</v>
      </c>
      <c r="AJ301" t="s">
        <v>2650</v>
      </c>
      <c r="AK301" t="s">
        <v>2739</v>
      </c>
      <c r="AL301" t="s">
        <v>2650</v>
      </c>
      <c r="AM301" t="s">
        <v>7261</v>
      </c>
      <c r="AN301">
        <v>2009</v>
      </c>
      <c r="AO301" t="s">
        <v>7262</v>
      </c>
    </row>
    <row r="302" spans="1:41" x14ac:dyDescent="0.3">
      <c r="A302" t="s">
        <v>2976</v>
      </c>
      <c r="B302" s="4">
        <v>41514</v>
      </c>
      <c r="C302" s="4">
        <v>44625</v>
      </c>
      <c r="D302" t="s">
        <v>3500</v>
      </c>
      <c r="E302" t="s">
        <v>5836</v>
      </c>
      <c r="F302" s="4">
        <v>45515</v>
      </c>
      <c r="G302" t="s">
        <v>2979</v>
      </c>
      <c r="H302" t="s">
        <v>3020</v>
      </c>
      <c r="I302" t="s">
        <v>3500</v>
      </c>
      <c r="J302">
        <v>78</v>
      </c>
      <c r="K302" t="s">
        <v>5837</v>
      </c>
      <c r="L302">
        <v>101016</v>
      </c>
      <c r="M302" t="s">
        <v>2760</v>
      </c>
      <c r="N302">
        <v>1</v>
      </c>
      <c r="O302" t="s">
        <v>2731</v>
      </c>
      <c r="P302" s="7">
        <v>48</v>
      </c>
      <c r="Q302" s="7">
        <v>48</v>
      </c>
      <c r="R302" s="7">
        <v>32</v>
      </c>
      <c r="S302" t="s">
        <v>5838</v>
      </c>
      <c r="T302" t="s">
        <v>2733</v>
      </c>
      <c r="U302" t="s">
        <v>1876</v>
      </c>
      <c r="V302" t="s">
        <v>7263</v>
      </c>
      <c r="W302" t="s">
        <v>2650</v>
      </c>
      <c r="X302" t="s">
        <v>2976</v>
      </c>
      <c r="Y302" t="s">
        <v>5839</v>
      </c>
      <c r="Z302" t="s">
        <v>5840</v>
      </c>
      <c r="AA302" t="s">
        <v>5841</v>
      </c>
      <c r="AB302" t="s">
        <v>5842</v>
      </c>
      <c r="AC302" t="s">
        <v>2650</v>
      </c>
      <c r="AD302" t="s">
        <v>2752</v>
      </c>
      <c r="AE302" t="s">
        <v>5843</v>
      </c>
      <c r="AF302" t="s">
        <v>5084</v>
      </c>
      <c r="AG302" t="s">
        <v>2767</v>
      </c>
      <c r="AH302" t="s">
        <v>5844</v>
      </c>
      <c r="AI302" t="s">
        <v>2650</v>
      </c>
      <c r="AJ302" t="s">
        <v>2650</v>
      </c>
      <c r="AK302" t="s">
        <v>2739</v>
      </c>
      <c r="AL302" t="s">
        <v>2650</v>
      </c>
      <c r="AM302" t="s">
        <v>7264</v>
      </c>
      <c r="AN302">
        <v>2013</v>
      </c>
      <c r="AO302" t="s">
        <v>7265</v>
      </c>
    </row>
    <row r="303" spans="1:41" x14ac:dyDescent="0.3">
      <c r="A303" t="s">
        <v>2896</v>
      </c>
      <c r="B303" s="4">
        <v>43025</v>
      </c>
      <c r="C303" s="4">
        <v>44777</v>
      </c>
      <c r="D303" t="s">
        <v>5362</v>
      </c>
      <c r="E303" t="s">
        <v>5845</v>
      </c>
      <c r="F303" s="4">
        <v>45772</v>
      </c>
      <c r="G303" t="s">
        <v>2899</v>
      </c>
      <c r="H303" t="s">
        <v>6855</v>
      </c>
      <c r="I303" t="s">
        <v>5846</v>
      </c>
      <c r="J303">
        <v>56</v>
      </c>
      <c r="K303" t="s">
        <v>5847</v>
      </c>
      <c r="L303">
        <v>101017</v>
      </c>
      <c r="M303" t="s">
        <v>2902</v>
      </c>
      <c r="N303">
        <v>1</v>
      </c>
      <c r="O303" t="s">
        <v>2731</v>
      </c>
      <c r="P303" s="7">
        <v>42</v>
      </c>
      <c r="Q303" s="7">
        <v>42</v>
      </c>
      <c r="R303" s="7">
        <v>21</v>
      </c>
      <c r="S303" t="s">
        <v>5848</v>
      </c>
      <c r="T303" t="s">
        <v>2733</v>
      </c>
      <c r="U303" t="s">
        <v>5849</v>
      </c>
      <c r="V303" t="s">
        <v>3687</v>
      </c>
      <c r="W303" t="s">
        <v>5850</v>
      </c>
      <c r="X303" t="s">
        <v>2905</v>
      </c>
      <c r="Y303" t="s">
        <v>5851</v>
      </c>
      <c r="Z303" t="s">
        <v>5852</v>
      </c>
      <c r="AA303" t="s">
        <v>5853</v>
      </c>
      <c r="AB303" t="s">
        <v>5854</v>
      </c>
      <c r="AC303" t="s">
        <v>5846</v>
      </c>
      <c r="AD303" t="s">
        <v>2752</v>
      </c>
      <c r="AE303" t="s">
        <v>2739</v>
      </c>
      <c r="AF303" t="s">
        <v>5855</v>
      </c>
      <c r="AG303" t="s">
        <v>2911</v>
      </c>
      <c r="AH303" t="s">
        <v>5856</v>
      </c>
      <c r="AI303" t="s">
        <v>2650</v>
      </c>
      <c r="AJ303" t="s">
        <v>2650</v>
      </c>
      <c r="AK303" t="s">
        <v>2739</v>
      </c>
      <c r="AL303" t="s">
        <v>2650</v>
      </c>
      <c r="AM303" t="s">
        <v>7266</v>
      </c>
      <c r="AN303">
        <v>2017</v>
      </c>
      <c r="AO303" t="s">
        <v>7267</v>
      </c>
    </row>
    <row r="304" spans="1:41" x14ac:dyDescent="0.3">
      <c r="A304" t="s">
        <v>2896</v>
      </c>
      <c r="B304" s="4">
        <v>43850</v>
      </c>
      <c r="C304" s="4">
        <v>43850</v>
      </c>
      <c r="D304" t="s">
        <v>5857</v>
      </c>
      <c r="E304" t="s">
        <v>5858</v>
      </c>
      <c r="F304" s="4">
        <v>45790</v>
      </c>
      <c r="G304" t="s">
        <v>2899</v>
      </c>
      <c r="H304" t="s">
        <v>2650</v>
      </c>
      <c r="I304" t="s">
        <v>5857</v>
      </c>
      <c r="J304">
        <v>56</v>
      </c>
      <c r="K304" t="s">
        <v>2650</v>
      </c>
      <c r="L304">
        <v>101017</v>
      </c>
      <c r="M304" t="s">
        <v>2902</v>
      </c>
      <c r="N304">
        <v>1</v>
      </c>
      <c r="O304" t="s">
        <v>2731</v>
      </c>
      <c r="P304" s="7">
        <v>49</v>
      </c>
      <c r="Q304" s="7">
        <v>49</v>
      </c>
      <c r="R304" s="7">
        <v>24</v>
      </c>
      <c r="S304" t="s">
        <v>5859</v>
      </c>
      <c r="T304" t="s">
        <v>2733</v>
      </c>
      <c r="U304" t="s">
        <v>5860</v>
      </c>
      <c r="V304" t="s">
        <v>7268</v>
      </c>
      <c r="W304" t="s">
        <v>5861</v>
      </c>
      <c r="X304" t="s">
        <v>2905</v>
      </c>
      <c r="Y304" t="s">
        <v>5862</v>
      </c>
      <c r="Z304" t="s">
        <v>5863</v>
      </c>
      <c r="AA304" t="s">
        <v>5864</v>
      </c>
      <c r="AB304" t="s">
        <v>5865</v>
      </c>
      <c r="AC304" t="s">
        <v>5866</v>
      </c>
      <c r="AD304" t="s">
        <v>2752</v>
      </c>
      <c r="AE304" t="s">
        <v>2739</v>
      </c>
      <c r="AF304" t="s">
        <v>5867</v>
      </c>
      <c r="AG304" t="s">
        <v>2650</v>
      </c>
      <c r="AH304" t="s">
        <v>2739</v>
      </c>
      <c r="AI304" t="s">
        <v>2650</v>
      </c>
      <c r="AJ304" t="s">
        <v>2650</v>
      </c>
      <c r="AK304" t="s">
        <v>2739</v>
      </c>
      <c r="AL304" t="s">
        <v>2650</v>
      </c>
      <c r="AM304" t="s">
        <v>7269</v>
      </c>
      <c r="AN304">
        <v>2020</v>
      </c>
      <c r="AO304" t="s">
        <v>1842</v>
      </c>
    </row>
    <row r="305" spans="1:41" x14ac:dyDescent="0.3">
      <c r="A305" t="s">
        <v>5868</v>
      </c>
      <c r="B305" s="4">
        <v>40784</v>
      </c>
      <c r="C305" s="4">
        <v>43630</v>
      </c>
      <c r="D305" t="s">
        <v>3812</v>
      </c>
      <c r="E305" t="s">
        <v>5869</v>
      </c>
      <c r="F305" s="4">
        <v>45765</v>
      </c>
      <c r="G305" t="s">
        <v>5870</v>
      </c>
      <c r="H305" t="s">
        <v>6790</v>
      </c>
      <c r="I305" t="s">
        <v>3812</v>
      </c>
      <c r="J305">
        <v>78</v>
      </c>
      <c r="K305" t="s">
        <v>5871</v>
      </c>
      <c r="L305">
        <v>101016</v>
      </c>
      <c r="M305" t="s">
        <v>2760</v>
      </c>
      <c r="N305">
        <v>1</v>
      </c>
      <c r="O305" t="s">
        <v>2731</v>
      </c>
      <c r="P305" s="7">
        <v>45</v>
      </c>
      <c r="Q305" s="7">
        <v>45</v>
      </c>
      <c r="R305" s="7">
        <v>103</v>
      </c>
      <c r="S305" t="s">
        <v>5872</v>
      </c>
      <c r="T305" t="s">
        <v>2733</v>
      </c>
      <c r="U305" t="s">
        <v>1879</v>
      </c>
      <c r="V305" t="s">
        <v>7236</v>
      </c>
      <c r="W305" t="s">
        <v>2650</v>
      </c>
      <c r="X305" t="s">
        <v>5868</v>
      </c>
      <c r="Y305" t="s">
        <v>5873</v>
      </c>
      <c r="Z305" t="s">
        <v>5874</v>
      </c>
      <c r="AA305" t="s">
        <v>5875</v>
      </c>
      <c r="AB305" t="s">
        <v>5876</v>
      </c>
      <c r="AC305" t="s">
        <v>2650</v>
      </c>
      <c r="AD305" t="s">
        <v>2752</v>
      </c>
      <c r="AE305" t="s">
        <v>2739</v>
      </c>
      <c r="AF305" t="s">
        <v>3821</v>
      </c>
      <c r="AG305" t="s">
        <v>2650</v>
      </c>
      <c r="AH305" t="s">
        <v>2739</v>
      </c>
      <c r="AI305" t="s">
        <v>2650</v>
      </c>
      <c r="AJ305" t="s">
        <v>2650</v>
      </c>
      <c r="AK305" t="s">
        <v>2739</v>
      </c>
      <c r="AL305" t="s">
        <v>2650</v>
      </c>
      <c r="AM305" t="s">
        <v>7063</v>
      </c>
      <c r="AN305">
        <v>2011</v>
      </c>
      <c r="AO305" t="s">
        <v>1843</v>
      </c>
    </row>
    <row r="306" spans="1:41" x14ac:dyDescent="0.3">
      <c r="A306" t="s">
        <v>3656</v>
      </c>
      <c r="B306" s="4">
        <v>39119</v>
      </c>
      <c r="C306" s="4">
        <v>45423</v>
      </c>
      <c r="D306" t="s">
        <v>4047</v>
      </c>
      <c r="E306" t="s">
        <v>5877</v>
      </c>
      <c r="F306" s="4">
        <v>45803</v>
      </c>
      <c r="G306" t="s">
        <v>3659</v>
      </c>
      <c r="H306" t="s">
        <v>6775</v>
      </c>
      <c r="I306" t="s">
        <v>4047</v>
      </c>
      <c r="J306">
        <v>78</v>
      </c>
      <c r="K306" t="s">
        <v>5878</v>
      </c>
      <c r="L306">
        <v>101016</v>
      </c>
      <c r="M306" t="s">
        <v>2760</v>
      </c>
      <c r="N306">
        <v>1</v>
      </c>
      <c r="O306" t="s">
        <v>2731</v>
      </c>
      <c r="P306" s="7">
        <v>9</v>
      </c>
      <c r="Q306" s="7">
        <v>9</v>
      </c>
      <c r="R306" s="7">
        <v>93</v>
      </c>
      <c r="S306" t="s">
        <v>5879</v>
      </c>
      <c r="T306" t="s">
        <v>2733</v>
      </c>
      <c r="U306" t="s">
        <v>1880</v>
      </c>
      <c r="V306" t="s">
        <v>7270</v>
      </c>
      <c r="W306" t="s">
        <v>2650</v>
      </c>
      <c r="X306" t="s">
        <v>3656</v>
      </c>
      <c r="Y306" t="s">
        <v>5880</v>
      </c>
      <c r="Z306" t="s">
        <v>5881</v>
      </c>
      <c r="AA306" t="s">
        <v>5882</v>
      </c>
      <c r="AB306" t="s">
        <v>5883</v>
      </c>
      <c r="AC306" t="s">
        <v>2650</v>
      </c>
      <c r="AD306" t="s">
        <v>2752</v>
      </c>
      <c r="AE306" t="s">
        <v>5884</v>
      </c>
      <c r="AF306" t="s">
        <v>5885</v>
      </c>
      <c r="AG306" t="s">
        <v>2946</v>
      </c>
      <c r="AH306" t="s">
        <v>5886</v>
      </c>
      <c r="AI306" t="s">
        <v>2650</v>
      </c>
      <c r="AJ306" t="s">
        <v>2650</v>
      </c>
      <c r="AK306" t="s">
        <v>2739</v>
      </c>
      <c r="AL306" t="s">
        <v>2650</v>
      </c>
      <c r="AM306" t="s">
        <v>7271</v>
      </c>
      <c r="AN306">
        <v>2008</v>
      </c>
      <c r="AO306" t="s">
        <v>1844</v>
      </c>
    </row>
    <row r="307" spans="1:41" x14ac:dyDescent="0.3">
      <c r="A307" t="s">
        <v>4630</v>
      </c>
      <c r="B307" s="4">
        <v>41726</v>
      </c>
      <c r="C307" s="4">
        <v>44961</v>
      </c>
      <c r="D307" t="s">
        <v>4940</v>
      </c>
      <c r="E307" t="s">
        <v>5887</v>
      </c>
      <c r="F307" s="4">
        <v>45764</v>
      </c>
      <c r="G307" t="s">
        <v>4633</v>
      </c>
      <c r="H307" t="s">
        <v>6797</v>
      </c>
      <c r="I307" t="s">
        <v>4940</v>
      </c>
      <c r="J307">
        <v>78</v>
      </c>
      <c r="K307" t="s">
        <v>5888</v>
      </c>
      <c r="L307">
        <v>101016</v>
      </c>
      <c r="M307" t="s">
        <v>2760</v>
      </c>
      <c r="N307">
        <v>1</v>
      </c>
      <c r="O307" t="s">
        <v>2731</v>
      </c>
      <c r="P307" s="7">
        <v>11</v>
      </c>
      <c r="Q307" s="7">
        <v>11</v>
      </c>
      <c r="R307" s="7">
        <v>44</v>
      </c>
      <c r="S307" t="s">
        <v>5889</v>
      </c>
      <c r="T307" t="s">
        <v>2733</v>
      </c>
      <c r="U307" t="s">
        <v>5890</v>
      </c>
      <c r="V307" t="s">
        <v>7081</v>
      </c>
      <c r="W307" t="s">
        <v>2650</v>
      </c>
      <c r="X307" t="s">
        <v>4630</v>
      </c>
      <c r="Y307" t="s">
        <v>5891</v>
      </c>
      <c r="Z307" t="s">
        <v>5892</v>
      </c>
      <c r="AA307" t="s">
        <v>5893</v>
      </c>
      <c r="AB307" t="s">
        <v>5894</v>
      </c>
      <c r="AC307" t="s">
        <v>2650</v>
      </c>
      <c r="AD307" t="s">
        <v>2752</v>
      </c>
      <c r="AE307" t="s">
        <v>2739</v>
      </c>
      <c r="AF307" t="s">
        <v>5895</v>
      </c>
      <c r="AG307" t="s">
        <v>2767</v>
      </c>
      <c r="AH307" t="s">
        <v>5896</v>
      </c>
      <c r="AI307" t="s">
        <v>2650</v>
      </c>
      <c r="AJ307" t="s">
        <v>2650</v>
      </c>
      <c r="AK307" t="s">
        <v>2739</v>
      </c>
      <c r="AL307" t="s">
        <v>2650</v>
      </c>
      <c r="AM307" t="s">
        <v>7272</v>
      </c>
      <c r="AN307">
        <v>2014</v>
      </c>
      <c r="AO307" t="s">
        <v>1845</v>
      </c>
    </row>
    <row r="308" spans="1:41" x14ac:dyDescent="0.3">
      <c r="A308" t="s">
        <v>2976</v>
      </c>
      <c r="B308" s="4">
        <v>40309</v>
      </c>
      <c r="C308" s="4">
        <v>43986</v>
      </c>
      <c r="D308" t="s">
        <v>5897</v>
      </c>
      <c r="E308" t="s">
        <v>5898</v>
      </c>
      <c r="F308" s="4">
        <v>45764</v>
      </c>
      <c r="G308" t="s">
        <v>2979</v>
      </c>
      <c r="H308" t="s">
        <v>3051</v>
      </c>
      <c r="I308" t="s">
        <v>5897</v>
      </c>
      <c r="J308">
        <v>78</v>
      </c>
      <c r="K308" t="s">
        <v>5899</v>
      </c>
      <c r="L308">
        <v>101016</v>
      </c>
      <c r="M308" t="s">
        <v>2760</v>
      </c>
      <c r="N308">
        <v>1</v>
      </c>
      <c r="O308" t="s">
        <v>2731</v>
      </c>
      <c r="P308" s="7">
        <v>37</v>
      </c>
      <c r="Q308" s="7">
        <v>37</v>
      </c>
      <c r="R308" s="7">
        <v>43</v>
      </c>
      <c r="S308" t="s">
        <v>5900</v>
      </c>
      <c r="T308" t="s">
        <v>2733</v>
      </c>
      <c r="U308" t="s">
        <v>1882</v>
      </c>
      <c r="V308" t="s">
        <v>7093</v>
      </c>
      <c r="W308" t="s">
        <v>2650</v>
      </c>
      <c r="X308" t="s">
        <v>2976</v>
      </c>
      <c r="Y308" t="s">
        <v>5901</v>
      </c>
      <c r="Z308" t="s">
        <v>5902</v>
      </c>
      <c r="AA308" t="s">
        <v>5903</v>
      </c>
      <c r="AB308" t="s">
        <v>5904</v>
      </c>
      <c r="AC308" t="s">
        <v>2650</v>
      </c>
      <c r="AD308" t="s">
        <v>2752</v>
      </c>
      <c r="AE308" t="s">
        <v>2739</v>
      </c>
      <c r="AF308" t="s">
        <v>5905</v>
      </c>
      <c r="AG308" t="s">
        <v>2650</v>
      </c>
      <c r="AH308" t="s">
        <v>2739</v>
      </c>
      <c r="AI308" t="s">
        <v>2650</v>
      </c>
      <c r="AJ308" t="s">
        <v>2650</v>
      </c>
      <c r="AK308" t="s">
        <v>2739</v>
      </c>
      <c r="AL308" t="s">
        <v>2650</v>
      </c>
      <c r="AM308" t="s">
        <v>7273</v>
      </c>
      <c r="AN308">
        <v>2010</v>
      </c>
      <c r="AO308" t="s">
        <v>1846</v>
      </c>
    </row>
    <row r="309" spans="1:41" x14ac:dyDescent="0.3">
      <c r="A309" t="s">
        <v>2976</v>
      </c>
      <c r="B309" s="4">
        <v>42541</v>
      </c>
      <c r="C309" s="4">
        <v>45460</v>
      </c>
      <c r="D309" t="s">
        <v>5906</v>
      </c>
      <c r="E309" t="s">
        <v>5907</v>
      </c>
      <c r="F309" s="4">
        <v>45790</v>
      </c>
      <c r="G309" t="s">
        <v>2979</v>
      </c>
      <c r="H309" t="s">
        <v>2650</v>
      </c>
      <c r="I309" t="s">
        <v>5906</v>
      </c>
      <c r="J309">
        <v>78</v>
      </c>
      <c r="K309" t="s">
        <v>5908</v>
      </c>
      <c r="L309">
        <v>101016</v>
      </c>
      <c r="M309" t="s">
        <v>2760</v>
      </c>
      <c r="N309">
        <v>1</v>
      </c>
      <c r="O309" t="s">
        <v>2731</v>
      </c>
      <c r="P309" s="7">
        <v>56</v>
      </c>
      <c r="Q309" s="7">
        <v>56</v>
      </c>
      <c r="R309" s="7">
        <v>26</v>
      </c>
      <c r="S309" t="s">
        <v>5909</v>
      </c>
      <c r="T309" t="s">
        <v>2733</v>
      </c>
      <c r="U309" t="s">
        <v>1884</v>
      </c>
      <c r="V309" t="s">
        <v>7245</v>
      </c>
      <c r="W309" t="s">
        <v>2650</v>
      </c>
      <c r="X309" t="s">
        <v>2976</v>
      </c>
      <c r="Y309" t="s">
        <v>5910</v>
      </c>
      <c r="Z309" t="s">
        <v>5911</v>
      </c>
      <c r="AA309" t="s">
        <v>5912</v>
      </c>
      <c r="AB309" t="s">
        <v>5913</v>
      </c>
      <c r="AC309" t="s">
        <v>2650</v>
      </c>
      <c r="AD309" t="s">
        <v>2752</v>
      </c>
      <c r="AE309" t="s">
        <v>5914</v>
      </c>
      <c r="AF309" t="s">
        <v>5915</v>
      </c>
      <c r="AG309" t="s">
        <v>2946</v>
      </c>
      <c r="AH309" t="s">
        <v>5916</v>
      </c>
      <c r="AI309" t="s">
        <v>2650</v>
      </c>
      <c r="AJ309" t="s">
        <v>2650</v>
      </c>
      <c r="AK309" t="s">
        <v>2739</v>
      </c>
      <c r="AL309" t="s">
        <v>2650</v>
      </c>
      <c r="AM309" t="s">
        <v>7274</v>
      </c>
      <c r="AN309">
        <v>2016</v>
      </c>
      <c r="AO309" t="s">
        <v>1848</v>
      </c>
    </row>
    <row r="310" spans="1:41" x14ac:dyDescent="0.3">
      <c r="A310" t="s">
        <v>4706</v>
      </c>
      <c r="B310" s="4">
        <v>44805</v>
      </c>
      <c r="C310" s="4">
        <v>45674</v>
      </c>
      <c r="D310" t="s">
        <v>2650</v>
      </c>
      <c r="E310" t="s">
        <v>5917</v>
      </c>
      <c r="F310" s="4">
        <v>45799</v>
      </c>
      <c r="G310" t="s">
        <v>4708</v>
      </c>
      <c r="H310" t="s">
        <v>6816</v>
      </c>
      <c r="I310" t="s">
        <v>5918</v>
      </c>
      <c r="J310">
        <v>1968</v>
      </c>
      <c r="K310" t="s">
        <v>5919</v>
      </c>
      <c r="L310">
        <v>103390</v>
      </c>
      <c r="M310" t="s">
        <v>2745</v>
      </c>
      <c r="N310">
        <v>1</v>
      </c>
      <c r="O310" t="s">
        <v>2731</v>
      </c>
      <c r="P310" s="7">
        <v>35</v>
      </c>
      <c r="Q310" s="7">
        <v>35</v>
      </c>
      <c r="R310" s="7">
        <v>15</v>
      </c>
      <c r="S310" t="s">
        <v>5920</v>
      </c>
      <c r="T310" t="s">
        <v>2733</v>
      </c>
      <c r="U310" t="s">
        <v>1885</v>
      </c>
      <c r="V310" t="s">
        <v>6857</v>
      </c>
      <c r="W310" t="s">
        <v>5921</v>
      </c>
      <c r="X310" t="s">
        <v>4706</v>
      </c>
      <c r="Y310" t="s">
        <v>5922</v>
      </c>
      <c r="Z310" t="s">
        <v>5923</v>
      </c>
      <c r="AA310" t="s">
        <v>5924</v>
      </c>
      <c r="AB310" t="s">
        <v>5925</v>
      </c>
      <c r="AC310" t="s">
        <v>5918</v>
      </c>
      <c r="AD310" t="s">
        <v>2752</v>
      </c>
      <c r="AE310" t="s">
        <v>5926</v>
      </c>
      <c r="AF310" t="s">
        <v>5927</v>
      </c>
      <c r="AG310" t="s">
        <v>2650</v>
      </c>
      <c r="AH310" t="s">
        <v>2739</v>
      </c>
      <c r="AI310" t="s">
        <v>2650</v>
      </c>
      <c r="AJ310" t="s">
        <v>2650</v>
      </c>
      <c r="AK310" t="s">
        <v>2739</v>
      </c>
      <c r="AL310" t="s">
        <v>2650</v>
      </c>
      <c r="AM310" t="s">
        <v>7275</v>
      </c>
      <c r="AN310">
        <v>2022</v>
      </c>
      <c r="AO310" t="s">
        <v>1849</v>
      </c>
    </row>
    <row r="311" spans="1:41" x14ac:dyDescent="0.3">
      <c r="A311" t="s">
        <v>2896</v>
      </c>
      <c r="B311" s="4">
        <v>41292</v>
      </c>
      <c r="C311" s="4">
        <v>45416</v>
      </c>
      <c r="D311" t="s">
        <v>5928</v>
      </c>
      <c r="E311" t="s">
        <v>5929</v>
      </c>
      <c r="F311" s="4">
        <v>45481</v>
      </c>
      <c r="G311" t="s">
        <v>2899</v>
      </c>
      <c r="H311" t="s">
        <v>6804</v>
      </c>
      <c r="I311" t="s">
        <v>5930</v>
      </c>
      <c r="J311">
        <v>56</v>
      </c>
      <c r="K311" t="s">
        <v>5931</v>
      </c>
      <c r="L311">
        <v>101017</v>
      </c>
      <c r="M311" t="s">
        <v>2902</v>
      </c>
      <c r="N311">
        <v>1</v>
      </c>
      <c r="O311" t="s">
        <v>2731</v>
      </c>
      <c r="P311" s="7">
        <v>28</v>
      </c>
      <c r="Q311" s="7">
        <v>28</v>
      </c>
      <c r="R311" s="7">
        <v>13</v>
      </c>
      <c r="S311" t="s">
        <v>5932</v>
      </c>
      <c r="T311" t="s">
        <v>2733</v>
      </c>
      <c r="U311" t="s">
        <v>5933</v>
      </c>
      <c r="V311" t="s">
        <v>6833</v>
      </c>
      <c r="W311" t="s">
        <v>5934</v>
      </c>
      <c r="X311" t="s">
        <v>2905</v>
      </c>
      <c r="Y311" t="s">
        <v>5935</v>
      </c>
      <c r="Z311" t="s">
        <v>5936</v>
      </c>
      <c r="AA311" t="s">
        <v>5937</v>
      </c>
      <c r="AB311" t="s">
        <v>5938</v>
      </c>
      <c r="AC311" t="s">
        <v>5930</v>
      </c>
      <c r="AD311" t="s">
        <v>2752</v>
      </c>
      <c r="AE311" t="s">
        <v>2739</v>
      </c>
      <c r="AF311" t="s">
        <v>5939</v>
      </c>
      <c r="AG311" t="s">
        <v>2650</v>
      </c>
      <c r="AH311" t="s">
        <v>2739</v>
      </c>
      <c r="AI311" t="s">
        <v>2650</v>
      </c>
      <c r="AJ311" t="s">
        <v>2650</v>
      </c>
      <c r="AK311" t="s">
        <v>2739</v>
      </c>
      <c r="AL311" t="s">
        <v>2650</v>
      </c>
      <c r="AM311" t="s">
        <v>7276</v>
      </c>
      <c r="AN311">
        <v>2013</v>
      </c>
      <c r="AO311" t="s">
        <v>7277</v>
      </c>
    </row>
    <row r="312" spans="1:41" x14ac:dyDescent="0.3">
      <c r="A312" t="s">
        <v>2885</v>
      </c>
      <c r="B312" s="4">
        <v>37680</v>
      </c>
      <c r="C312" s="4">
        <v>45629</v>
      </c>
      <c r="D312" t="s">
        <v>5940</v>
      </c>
      <c r="E312" t="s">
        <v>5941</v>
      </c>
      <c r="F312" s="4">
        <v>45796</v>
      </c>
      <c r="G312" t="s">
        <v>2888</v>
      </c>
      <c r="H312" t="s">
        <v>3051</v>
      </c>
      <c r="I312" t="s">
        <v>5940</v>
      </c>
      <c r="J312">
        <v>78</v>
      </c>
      <c r="K312" t="s">
        <v>5942</v>
      </c>
      <c r="L312">
        <v>101016</v>
      </c>
      <c r="M312" t="s">
        <v>2760</v>
      </c>
      <c r="N312">
        <v>1</v>
      </c>
      <c r="O312" t="s">
        <v>2731</v>
      </c>
      <c r="P312" s="7">
        <v>27</v>
      </c>
      <c r="Q312" s="7">
        <v>27</v>
      </c>
      <c r="R312" s="7">
        <v>59</v>
      </c>
      <c r="S312" t="s">
        <v>5943</v>
      </c>
      <c r="T312" t="s">
        <v>2733</v>
      </c>
      <c r="U312" t="s">
        <v>5944</v>
      </c>
      <c r="V312" t="s">
        <v>6992</v>
      </c>
      <c r="W312" t="s">
        <v>2650</v>
      </c>
      <c r="X312" t="s">
        <v>2885</v>
      </c>
      <c r="Y312" t="s">
        <v>5945</v>
      </c>
      <c r="Z312" t="s">
        <v>5946</v>
      </c>
      <c r="AA312" t="s">
        <v>5947</v>
      </c>
      <c r="AB312" t="s">
        <v>5948</v>
      </c>
      <c r="AC312" t="s">
        <v>2650</v>
      </c>
      <c r="AD312" t="s">
        <v>2752</v>
      </c>
      <c r="AE312" t="s">
        <v>2739</v>
      </c>
      <c r="AF312" t="s">
        <v>5949</v>
      </c>
      <c r="AG312" t="s">
        <v>2650</v>
      </c>
      <c r="AH312" t="s">
        <v>2739</v>
      </c>
      <c r="AI312" t="s">
        <v>2650</v>
      </c>
      <c r="AJ312" t="s">
        <v>2650</v>
      </c>
      <c r="AK312" t="s">
        <v>2739</v>
      </c>
      <c r="AL312" t="s">
        <v>2650</v>
      </c>
      <c r="AM312" t="s">
        <v>7278</v>
      </c>
      <c r="AN312">
        <v>2002</v>
      </c>
      <c r="AO312" t="s">
        <v>1851</v>
      </c>
    </row>
    <row r="313" spans="1:41" x14ac:dyDescent="0.3">
      <c r="A313" t="s">
        <v>2885</v>
      </c>
      <c r="B313" s="4">
        <v>43352</v>
      </c>
      <c r="C313" s="4">
        <v>44060</v>
      </c>
      <c r="D313" t="s">
        <v>5950</v>
      </c>
      <c r="E313" t="s">
        <v>5951</v>
      </c>
      <c r="F313" s="4">
        <v>45790</v>
      </c>
      <c r="G313" t="s">
        <v>2888</v>
      </c>
      <c r="H313" t="s">
        <v>2650</v>
      </c>
      <c r="I313" t="s">
        <v>5950</v>
      </c>
      <c r="J313">
        <v>78</v>
      </c>
      <c r="K313" t="s">
        <v>5952</v>
      </c>
      <c r="L313">
        <v>101016</v>
      </c>
      <c r="M313" t="s">
        <v>2760</v>
      </c>
      <c r="N313">
        <v>1</v>
      </c>
      <c r="O313" t="s">
        <v>2731</v>
      </c>
      <c r="P313" s="7">
        <v>35</v>
      </c>
      <c r="Q313" s="7">
        <v>35</v>
      </c>
      <c r="R313" s="7">
        <v>8</v>
      </c>
      <c r="S313" t="s">
        <v>5953</v>
      </c>
      <c r="T313" t="s">
        <v>2733</v>
      </c>
      <c r="U313" t="s">
        <v>1888</v>
      </c>
      <c r="V313" t="s">
        <v>7279</v>
      </c>
      <c r="W313" t="s">
        <v>2650</v>
      </c>
      <c r="X313" t="s">
        <v>2885</v>
      </c>
      <c r="Y313" t="s">
        <v>5954</v>
      </c>
      <c r="Z313" t="s">
        <v>5955</v>
      </c>
      <c r="AA313" t="s">
        <v>5956</v>
      </c>
      <c r="AB313" t="s">
        <v>5957</v>
      </c>
      <c r="AC313" t="s">
        <v>2650</v>
      </c>
      <c r="AD313" t="s">
        <v>2752</v>
      </c>
      <c r="AE313" t="s">
        <v>5958</v>
      </c>
      <c r="AF313" t="s">
        <v>5959</v>
      </c>
      <c r="AG313" t="s">
        <v>2946</v>
      </c>
      <c r="AH313" t="s">
        <v>5960</v>
      </c>
      <c r="AI313" t="s">
        <v>2650</v>
      </c>
      <c r="AJ313" t="s">
        <v>2650</v>
      </c>
      <c r="AK313" t="s">
        <v>2739</v>
      </c>
      <c r="AL313" t="s">
        <v>2650</v>
      </c>
      <c r="AM313" t="s">
        <v>7280</v>
      </c>
      <c r="AN313">
        <v>2020</v>
      </c>
      <c r="AO313" t="s">
        <v>1852</v>
      </c>
    </row>
    <row r="314" spans="1:41" x14ac:dyDescent="0.3">
      <c r="A314" t="s">
        <v>4706</v>
      </c>
      <c r="B314" s="4">
        <v>44085</v>
      </c>
      <c r="C314" s="4">
        <v>45476</v>
      </c>
      <c r="D314" t="s">
        <v>2650</v>
      </c>
      <c r="E314" t="s">
        <v>5961</v>
      </c>
      <c r="F314" s="4">
        <v>45797</v>
      </c>
      <c r="G314" t="s">
        <v>4708</v>
      </c>
      <c r="H314" t="s">
        <v>6816</v>
      </c>
      <c r="I314" t="s">
        <v>3239</v>
      </c>
      <c r="J314">
        <v>1968</v>
      </c>
      <c r="K314" t="s">
        <v>5962</v>
      </c>
      <c r="L314">
        <v>103390</v>
      </c>
      <c r="M314" t="s">
        <v>2745</v>
      </c>
      <c r="N314">
        <v>1</v>
      </c>
      <c r="O314" t="s">
        <v>2731</v>
      </c>
      <c r="P314" s="7">
        <v>87</v>
      </c>
      <c r="Q314" s="7">
        <v>87</v>
      </c>
      <c r="R314" s="7">
        <v>11</v>
      </c>
      <c r="S314" t="s">
        <v>5963</v>
      </c>
      <c r="T314" t="s">
        <v>2733</v>
      </c>
      <c r="U314" t="s">
        <v>5964</v>
      </c>
      <c r="V314" t="s">
        <v>6763</v>
      </c>
      <c r="W314" t="s">
        <v>5965</v>
      </c>
      <c r="X314" t="s">
        <v>4706</v>
      </c>
      <c r="Y314" t="s">
        <v>5966</v>
      </c>
      <c r="Z314" t="s">
        <v>5967</v>
      </c>
      <c r="AA314" t="s">
        <v>5968</v>
      </c>
      <c r="AB314" t="s">
        <v>5969</v>
      </c>
      <c r="AC314" t="s">
        <v>3239</v>
      </c>
      <c r="AD314" t="s">
        <v>2752</v>
      </c>
      <c r="AE314" t="s">
        <v>5970</v>
      </c>
      <c r="AF314" t="s">
        <v>5971</v>
      </c>
      <c r="AG314" t="s">
        <v>2650</v>
      </c>
      <c r="AH314" t="s">
        <v>2739</v>
      </c>
      <c r="AI314" t="s">
        <v>2650</v>
      </c>
      <c r="AJ314" t="s">
        <v>2650</v>
      </c>
      <c r="AK314" t="s">
        <v>2739</v>
      </c>
      <c r="AL314" t="s">
        <v>2650</v>
      </c>
      <c r="AM314" t="s">
        <v>7281</v>
      </c>
      <c r="AN314">
        <v>2020</v>
      </c>
      <c r="AO314" t="s">
        <v>1853</v>
      </c>
    </row>
    <row r="315" spans="1:41" x14ac:dyDescent="0.3">
      <c r="A315" t="s">
        <v>2885</v>
      </c>
      <c r="B315" s="4">
        <v>41505</v>
      </c>
      <c r="C315" s="4">
        <v>44045</v>
      </c>
      <c r="D315" t="s">
        <v>3079</v>
      </c>
      <c r="E315" t="s">
        <v>5972</v>
      </c>
      <c r="F315" s="4">
        <v>45441</v>
      </c>
      <c r="G315" t="s">
        <v>2888</v>
      </c>
      <c r="H315" t="s">
        <v>3020</v>
      </c>
      <c r="I315" t="s">
        <v>3079</v>
      </c>
      <c r="J315">
        <v>78</v>
      </c>
      <c r="K315" t="s">
        <v>5973</v>
      </c>
      <c r="L315">
        <v>101016</v>
      </c>
      <c r="M315" t="s">
        <v>2760</v>
      </c>
      <c r="N315">
        <v>1</v>
      </c>
      <c r="O315" t="s">
        <v>2731</v>
      </c>
      <c r="P315" s="7">
        <v>40</v>
      </c>
      <c r="Q315" s="7">
        <v>40</v>
      </c>
      <c r="R315" s="7">
        <v>17</v>
      </c>
      <c r="S315" t="s">
        <v>5974</v>
      </c>
      <c r="T315" t="s">
        <v>2733</v>
      </c>
      <c r="U315" t="s">
        <v>1890</v>
      </c>
      <c r="V315" t="s">
        <v>7282</v>
      </c>
      <c r="W315" t="s">
        <v>2650</v>
      </c>
      <c r="X315" t="s">
        <v>2885</v>
      </c>
      <c r="Y315" t="s">
        <v>5975</v>
      </c>
      <c r="Z315" t="s">
        <v>5976</v>
      </c>
      <c r="AA315" t="s">
        <v>5977</v>
      </c>
      <c r="AB315" t="s">
        <v>5978</v>
      </c>
      <c r="AC315" t="s">
        <v>2650</v>
      </c>
      <c r="AD315" t="s">
        <v>2752</v>
      </c>
      <c r="AE315" t="s">
        <v>2739</v>
      </c>
      <c r="AF315" t="s">
        <v>5979</v>
      </c>
      <c r="AG315" t="s">
        <v>2767</v>
      </c>
      <c r="AH315" t="s">
        <v>5980</v>
      </c>
      <c r="AI315" t="s">
        <v>2650</v>
      </c>
      <c r="AJ315" t="s">
        <v>2650</v>
      </c>
      <c r="AK315" t="s">
        <v>2739</v>
      </c>
      <c r="AL315" t="s">
        <v>2650</v>
      </c>
      <c r="AM315" t="s">
        <v>7274</v>
      </c>
      <c r="AN315">
        <v>2013</v>
      </c>
      <c r="AO315" t="s">
        <v>1854</v>
      </c>
    </row>
    <row r="316" spans="1:41" x14ac:dyDescent="0.3">
      <c r="A316" t="s">
        <v>3214</v>
      </c>
      <c r="B316" s="4">
        <v>42893</v>
      </c>
      <c r="C316" s="4">
        <v>43733</v>
      </c>
      <c r="D316" t="s">
        <v>2650</v>
      </c>
      <c r="E316" t="s">
        <v>5981</v>
      </c>
      <c r="F316" s="4">
        <v>45796</v>
      </c>
      <c r="G316" t="s">
        <v>2991</v>
      </c>
      <c r="H316" t="s">
        <v>6793</v>
      </c>
      <c r="I316" t="s">
        <v>5982</v>
      </c>
      <c r="J316">
        <v>340</v>
      </c>
      <c r="K316" t="s">
        <v>5983</v>
      </c>
      <c r="L316">
        <v>101371</v>
      </c>
      <c r="M316" t="s">
        <v>2994</v>
      </c>
      <c r="N316">
        <v>1</v>
      </c>
      <c r="O316" t="s">
        <v>2731</v>
      </c>
      <c r="P316" s="7">
        <v>72</v>
      </c>
      <c r="Q316" s="7">
        <v>72</v>
      </c>
      <c r="R316" s="7">
        <v>43</v>
      </c>
      <c r="S316" t="s">
        <v>5984</v>
      </c>
      <c r="T316" t="s">
        <v>2733</v>
      </c>
      <c r="U316" t="s">
        <v>1891</v>
      </c>
      <c r="V316" t="s">
        <v>6763</v>
      </c>
      <c r="W316" t="s">
        <v>2650</v>
      </c>
      <c r="X316" t="s">
        <v>2989</v>
      </c>
      <c r="Y316" t="s">
        <v>5985</v>
      </c>
      <c r="Z316" t="s">
        <v>5986</v>
      </c>
      <c r="AA316" t="s">
        <v>5987</v>
      </c>
      <c r="AB316" t="s">
        <v>2650</v>
      </c>
      <c r="AC316" t="s">
        <v>5982</v>
      </c>
      <c r="AD316" t="s">
        <v>2752</v>
      </c>
      <c r="AE316" t="s">
        <v>5988</v>
      </c>
      <c r="AF316" t="s">
        <v>5989</v>
      </c>
      <c r="AG316" t="s">
        <v>3224</v>
      </c>
      <c r="AH316" t="s">
        <v>2739</v>
      </c>
      <c r="AI316" t="s">
        <v>2650</v>
      </c>
      <c r="AJ316" t="s">
        <v>2650</v>
      </c>
      <c r="AK316" t="s">
        <v>2739</v>
      </c>
      <c r="AL316" t="s">
        <v>2650</v>
      </c>
      <c r="AM316" t="s">
        <v>7283</v>
      </c>
      <c r="AN316">
        <v>2017</v>
      </c>
      <c r="AO316" t="s">
        <v>1855</v>
      </c>
    </row>
    <row r="317" spans="1:41" x14ac:dyDescent="0.3">
      <c r="A317" t="s">
        <v>5990</v>
      </c>
      <c r="B317" s="4">
        <v>44467</v>
      </c>
      <c r="C317" s="4">
        <v>44963</v>
      </c>
      <c r="D317" t="s">
        <v>2650</v>
      </c>
      <c r="E317" t="s">
        <v>5991</v>
      </c>
      <c r="F317" s="4">
        <v>45802</v>
      </c>
      <c r="G317" t="s">
        <v>5992</v>
      </c>
      <c r="H317" t="s">
        <v>6775</v>
      </c>
      <c r="I317" t="s">
        <v>5993</v>
      </c>
      <c r="J317">
        <v>297</v>
      </c>
      <c r="K317" t="s">
        <v>2650</v>
      </c>
      <c r="L317">
        <v>101186</v>
      </c>
      <c r="M317" t="s">
        <v>3167</v>
      </c>
      <c r="N317">
        <v>1</v>
      </c>
      <c r="O317" t="s">
        <v>2731</v>
      </c>
      <c r="P317" s="7">
        <v>144</v>
      </c>
      <c r="Q317" s="7">
        <v>144</v>
      </c>
      <c r="R317" s="7">
        <v>27</v>
      </c>
      <c r="S317" t="s">
        <v>5994</v>
      </c>
      <c r="T317" t="s">
        <v>2733</v>
      </c>
      <c r="U317" t="s">
        <v>1892</v>
      </c>
      <c r="V317" t="s">
        <v>6775</v>
      </c>
      <c r="W317" t="s">
        <v>5995</v>
      </c>
      <c r="X317" t="s">
        <v>5990</v>
      </c>
      <c r="Y317" t="s">
        <v>5996</v>
      </c>
      <c r="Z317" t="s">
        <v>5997</v>
      </c>
      <c r="AA317" t="s">
        <v>5998</v>
      </c>
      <c r="AB317" t="s">
        <v>5999</v>
      </c>
      <c r="AC317" t="s">
        <v>5993</v>
      </c>
      <c r="AD317" t="s">
        <v>2752</v>
      </c>
      <c r="AE317" t="s">
        <v>6000</v>
      </c>
      <c r="AF317" t="s">
        <v>6001</v>
      </c>
      <c r="AG317" t="s">
        <v>3176</v>
      </c>
      <c r="AH317" t="s">
        <v>6002</v>
      </c>
      <c r="AI317" t="s">
        <v>2650</v>
      </c>
      <c r="AJ317" t="s">
        <v>2650</v>
      </c>
      <c r="AK317" t="s">
        <v>2739</v>
      </c>
      <c r="AL317" t="s">
        <v>2650</v>
      </c>
      <c r="AM317" t="s">
        <v>6875</v>
      </c>
      <c r="AN317">
        <v>2021</v>
      </c>
      <c r="AO317" t="s">
        <v>7284</v>
      </c>
    </row>
    <row r="318" spans="1:41" x14ac:dyDescent="0.3">
      <c r="A318" t="s">
        <v>6003</v>
      </c>
      <c r="B318" s="4">
        <v>44090</v>
      </c>
      <c r="C318" s="4">
        <v>45517</v>
      </c>
      <c r="D318" t="s">
        <v>6004</v>
      </c>
      <c r="E318" t="s">
        <v>6005</v>
      </c>
      <c r="F318" s="4">
        <v>45772</v>
      </c>
      <c r="G318" t="s">
        <v>6006</v>
      </c>
      <c r="H318" t="s">
        <v>6775</v>
      </c>
      <c r="I318" t="s">
        <v>6004</v>
      </c>
      <c r="J318">
        <v>311</v>
      </c>
      <c r="K318" t="s">
        <v>2650</v>
      </c>
      <c r="L318">
        <v>101002</v>
      </c>
      <c r="M318" t="s">
        <v>2775</v>
      </c>
      <c r="N318">
        <v>1</v>
      </c>
      <c r="O318" t="s">
        <v>2731</v>
      </c>
      <c r="P318" s="7">
        <v>44</v>
      </c>
      <c r="Q318" s="7">
        <v>44</v>
      </c>
      <c r="R318" s="7">
        <v>12</v>
      </c>
      <c r="S318" t="s">
        <v>6007</v>
      </c>
      <c r="T318" t="s">
        <v>2733</v>
      </c>
      <c r="U318" t="s">
        <v>6008</v>
      </c>
      <c r="V318" t="s">
        <v>6766</v>
      </c>
      <c r="W318" t="s">
        <v>6009</v>
      </c>
      <c r="X318" t="s">
        <v>6003</v>
      </c>
      <c r="Y318" t="s">
        <v>6010</v>
      </c>
      <c r="Z318" t="s">
        <v>6011</v>
      </c>
      <c r="AA318" t="s">
        <v>6012</v>
      </c>
      <c r="AB318" t="s">
        <v>6005</v>
      </c>
      <c r="AC318" t="s">
        <v>6013</v>
      </c>
      <c r="AD318" t="s">
        <v>2752</v>
      </c>
      <c r="AE318" t="s">
        <v>6014</v>
      </c>
      <c r="AF318" t="s">
        <v>6015</v>
      </c>
      <c r="AG318" t="s">
        <v>6016</v>
      </c>
      <c r="AH318" t="s">
        <v>2739</v>
      </c>
      <c r="AI318" t="s">
        <v>2783</v>
      </c>
      <c r="AJ318" t="s">
        <v>2650</v>
      </c>
      <c r="AK318" t="s">
        <v>2739</v>
      </c>
      <c r="AL318" t="s">
        <v>2650</v>
      </c>
      <c r="AM318" t="s">
        <v>7285</v>
      </c>
      <c r="AN318">
        <v>2020</v>
      </c>
      <c r="AO318" t="s">
        <v>7286</v>
      </c>
    </row>
    <row r="319" spans="1:41" x14ac:dyDescent="0.3">
      <c r="A319" t="s">
        <v>2885</v>
      </c>
      <c r="B319" s="4">
        <v>38631</v>
      </c>
      <c r="C319" s="4">
        <v>43552</v>
      </c>
      <c r="D319" t="s">
        <v>5336</v>
      </c>
      <c r="E319" t="s">
        <v>2102</v>
      </c>
      <c r="F319" s="4">
        <v>45173</v>
      </c>
      <c r="G319" t="s">
        <v>2888</v>
      </c>
      <c r="H319" t="s">
        <v>3051</v>
      </c>
      <c r="I319" t="s">
        <v>5336</v>
      </c>
      <c r="J319">
        <v>78</v>
      </c>
      <c r="K319" t="s">
        <v>6017</v>
      </c>
      <c r="L319">
        <v>101016</v>
      </c>
      <c r="M319" t="s">
        <v>2760</v>
      </c>
      <c r="N319">
        <v>1</v>
      </c>
      <c r="O319" t="s">
        <v>2731</v>
      </c>
      <c r="P319" s="7">
        <v>17</v>
      </c>
      <c r="Q319" s="7">
        <v>17</v>
      </c>
      <c r="R319" s="7">
        <v>6</v>
      </c>
      <c r="S319" t="s">
        <v>6018</v>
      </c>
      <c r="T319" t="s">
        <v>2733</v>
      </c>
      <c r="U319" t="s">
        <v>6019</v>
      </c>
      <c r="V319" t="s">
        <v>4526</v>
      </c>
      <c r="W319" t="s">
        <v>2650</v>
      </c>
      <c r="X319" t="s">
        <v>2885</v>
      </c>
      <c r="Y319" t="s">
        <v>6020</v>
      </c>
      <c r="Z319" t="s">
        <v>6021</v>
      </c>
      <c r="AA319" t="s">
        <v>6022</v>
      </c>
      <c r="AB319" t="s">
        <v>6023</v>
      </c>
      <c r="AC319" t="s">
        <v>2650</v>
      </c>
      <c r="AD319" t="s">
        <v>2752</v>
      </c>
      <c r="AE319" t="s">
        <v>2739</v>
      </c>
      <c r="AF319" t="s">
        <v>5344</v>
      </c>
      <c r="AG319" t="s">
        <v>2650</v>
      </c>
      <c r="AH319" t="s">
        <v>2739</v>
      </c>
      <c r="AI319" t="s">
        <v>2650</v>
      </c>
      <c r="AJ319" t="s">
        <v>2650</v>
      </c>
      <c r="AK319" t="s">
        <v>2739</v>
      </c>
      <c r="AL319" t="s">
        <v>2650</v>
      </c>
      <c r="AM319" t="s">
        <v>7287</v>
      </c>
      <c r="AN319">
        <v>2005</v>
      </c>
      <c r="AO319" t="s">
        <v>2043</v>
      </c>
    </row>
    <row r="320" spans="1:41" x14ac:dyDescent="0.3">
      <c r="A320" t="s">
        <v>3163</v>
      </c>
      <c r="B320" s="4">
        <v>43363</v>
      </c>
      <c r="C320" s="4">
        <v>44916</v>
      </c>
      <c r="D320" t="s">
        <v>2650</v>
      </c>
      <c r="E320" t="s">
        <v>6024</v>
      </c>
      <c r="F320" s="4">
        <v>45803</v>
      </c>
      <c r="G320" t="s">
        <v>3165</v>
      </c>
      <c r="H320" t="s">
        <v>6775</v>
      </c>
      <c r="I320" t="s">
        <v>6025</v>
      </c>
      <c r="J320">
        <v>297</v>
      </c>
      <c r="K320" t="s">
        <v>2650</v>
      </c>
      <c r="L320">
        <v>101038</v>
      </c>
      <c r="M320" t="s">
        <v>3167</v>
      </c>
      <c r="N320">
        <v>1</v>
      </c>
      <c r="O320" t="s">
        <v>2731</v>
      </c>
      <c r="P320" s="7">
        <v>61</v>
      </c>
      <c r="Q320" s="7">
        <v>61</v>
      </c>
      <c r="R320" s="7">
        <v>104</v>
      </c>
      <c r="S320" t="s">
        <v>6026</v>
      </c>
      <c r="T320" t="s">
        <v>2733</v>
      </c>
      <c r="U320" t="s">
        <v>2103</v>
      </c>
      <c r="V320" t="s">
        <v>6893</v>
      </c>
      <c r="W320" t="s">
        <v>6027</v>
      </c>
      <c r="X320" t="s">
        <v>3170</v>
      </c>
      <c r="Y320" t="s">
        <v>6028</v>
      </c>
      <c r="Z320" t="s">
        <v>6029</v>
      </c>
      <c r="AA320" t="s">
        <v>6030</v>
      </c>
      <c r="AB320" t="s">
        <v>6031</v>
      </c>
      <c r="AC320" t="s">
        <v>6025</v>
      </c>
      <c r="AD320" t="s">
        <v>2752</v>
      </c>
      <c r="AE320" t="s">
        <v>6032</v>
      </c>
      <c r="AF320" t="s">
        <v>6033</v>
      </c>
      <c r="AG320" t="s">
        <v>3176</v>
      </c>
      <c r="AH320" t="s">
        <v>6034</v>
      </c>
      <c r="AI320" t="s">
        <v>2650</v>
      </c>
      <c r="AJ320" t="s">
        <v>2650</v>
      </c>
      <c r="AK320" t="s">
        <v>2739</v>
      </c>
      <c r="AL320" t="s">
        <v>2650</v>
      </c>
      <c r="AM320" t="s">
        <v>7288</v>
      </c>
      <c r="AN320">
        <v>2018</v>
      </c>
      <c r="AO320" t="s">
        <v>7289</v>
      </c>
    </row>
    <row r="321" spans="1:41" x14ac:dyDescent="0.3">
      <c r="A321" t="s">
        <v>3560</v>
      </c>
      <c r="B321" s="4">
        <v>42068</v>
      </c>
      <c r="C321" s="4">
        <v>44682</v>
      </c>
      <c r="D321" t="s">
        <v>6035</v>
      </c>
      <c r="E321" t="s">
        <v>6036</v>
      </c>
      <c r="F321" s="4">
        <v>45791</v>
      </c>
      <c r="G321" t="s">
        <v>3563</v>
      </c>
      <c r="H321" t="s">
        <v>2650</v>
      </c>
      <c r="I321" t="s">
        <v>6035</v>
      </c>
      <c r="J321">
        <v>78</v>
      </c>
      <c r="K321" t="s">
        <v>6037</v>
      </c>
      <c r="L321">
        <v>101016</v>
      </c>
      <c r="M321" t="s">
        <v>2760</v>
      </c>
      <c r="N321">
        <v>1</v>
      </c>
      <c r="O321" t="s">
        <v>2731</v>
      </c>
      <c r="P321" s="7">
        <v>67</v>
      </c>
      <c r="Q321" s="7">
        <v>67</v>
      </c>
      <c r="R321" s="7">
        <v>46</v>
      </c>
      <c r="S321" t="s">
        <v>6038</v>
      </c>
      <c r="T321" t="s">
        <v>2733</v>
      </c>
      <c r="U321" t="s">
        <v>2104</v>
      </c>
      <c r="V321" t="s">
        <v>7188</v>
      </c>
      <c r="W321" t="s">
        <v>2650</v>
      </c>
      <c r="X321" t="s">
        <v>3560</v>
      </c>
      <c r="Y321" t="s">
        <v>6039</v>
      </c>
      <c r="Z321" t="s">
        <v>6040</v>
      </c>
      <c r="AA321" t="s">
        <v>6041</v>
      </c>
      <c r="AB321" t="s">
        <v>6042</v>
      </c>
      <c r="AC321" t="s">
        <v>2650</v>
      </c>
      <c r="AD321" t="s">
        <v>2752</v>
      </c>
      <c r="AE321" t="s">
        <v>6043</v>
      </c>
      <c r="AF321" t="s">
        <v>6044</v>
      </c>
      <c r="AG321" t="s">
        <v>2767</v>
      </c>
      <c r="AH321" t="s">
        <v>6045</v>
      </c>
      <c r="AI321" t="s">
        <v>2650</v>
      </c>
      <c r="AJ321" t="s">
        <v>2650</v>
      </c>
      <c r="AK321" t="s">
        <v>2739</v>
      </c>
      <c r="AL321" t="s">
        <v>2650</v>
      </c>
      <c r="AM321" t="s">
        <v>7290</v>
      </c>
      <c r="AN321">
        <v>2015</v>
      </c>
      <c r="AO321" t="s">
        <v>2045</v>
      </c>
    </row>
    <row r="322" spans="1:41" x14ac:dyDescent="0.3">
      <c r="A322" t="s">
        <v>2860</v>
      </c>
      <c r="B322" s="4">
        <v>44531</v>
      </c>
      <c r="C322" s="4">
        <v>44531</v>
      </c>
      <c r="D322" t="s">
        <v>2650</v>
      </c>
      <c r="E322" t="s">
        <v>6046</v>
      </c>
      <c r="F322" s="4">
        <v>45800</v>
      </c>
      <c r="G322" t="s">
        <v>2862</v>
      </c>
      <c r="H322" t="s">
        <v>2650</v>
      </c>
      <c r="I322" t="s">
        <v>6047</v>
      </c>
      <c r="J322">
        <v>1965</v>
      </c>
      <c r="K322" t="s">
        <v>2650</v>
      </c>
      <c r="L322">
        <v>103389</v>
      </c>
      <c r="M322" t="s">
        <v>2864</v>
      </c>
      <c r="N322">
        <v>1</v>
      </c>
      <c r="O322" t="s">
        <v>2731</v>
      </c>
      <c r="P322" s="7">
        <v>46</v>
      </c>
      <c r="Q322" s="7">
        <v>46</v>
      </c>
      <c r="R322" s="7">
        <v>9</v>
      </c>
      <c r="S322" t="s">
        <v>6048</v>
      </c>
      <c r="T322" t="s">
        <v>2733</v>
      </c>
      <c r="U322" t="s">
        <v>2105</v>
      </c>
      <c r="V322" t="s">
        <v>6893</v>
      </c>
      <c r="W322" t="s">
        <v>6049</v>
      </c>
      <c r="X322" t="s">
        <v>2866</v>
      </c>
      <c r="Y322" t="s">
        <v>6050</v>
      </c>
      <c r="Z322" t="s">
        <v>6051</v>
      </c>
      <c r="AA322" t="s">
        <v>6052</v>
      </c>
      <c r="AB322" t="s">
        <v>6046</v>
      </c>
      <c r="AC322" t="s">
        <v>6047</v>
      </c>
      <c r="AD322" t="s">
        <v>2650</v>
      </c>
      <c r="AE322" t="s">
        <v>2739</v>
      </c>
      <c r="AF322" t="s">
        <v>6053</v>
      </c>
      <c r="AG322" t="s">
        <v>3498</v>
      </c>
      <c r="AH322" t="s">
        <v>2739</v>
      </c>
      <c r="AI322" t="s">
        <v>2650</v>
      </c>
      <c r="AJ322" t="s">
        <v>2650</v>
      </c>
      <c r="AK322" t="s">
        <v>2739</v>
      </c>
      <c r="AL322" t="s">
        <v>2650</v>
      </c>
      <c r="AM322" t="s">
        <v>7291</v>
      </c>
      <c r="AN322">
        <v>2021</v>
      </c>
      <c r="AO322" t="s">
        <v>2046</v>
      </c>
    </row>
    <row r="323" spans="1:41" x14ac:dyDescent="0.3">
      <c r="A323" t="s">
        <v>4881</v>
      </c>
      <c r="B323" s="4">
        <v>44376</v>
      </c>
      <c r="C323" s="4">
        <v>45662</v>
      </c>
      <c r="D323" t="s">
        <v>2650</v>
      </c>
      <c r="E323" t="s">
        <v>6054</v>
      </c>
      <c r="F323" s="4">
        <v>45800</v>
      </c>
      <c r="G323" t="s">
        <v>4883</v>
      </c>
      <c r="H323" t="s">
        <v>6766</v>
      </c>
      <c r="I323" t="s">
        <v>6055</v>
      </c>
      <c r="J323">
        <v>1968</v>
      </c>
      <c r="K323" t="s">
        <v>6056</v>
      </c>
      <c r="L323">
        <v>103390</v>
      </c>
      <c r="M323" t="s">
        <v>2745</v>
      </c>
      <c r="N323">
        <v>1</v>
      </c>
      <c r="O323" t="s">
        <v>2731</v>
      </c>
      <c r="P323" s="7">
        <v>84</v>
      </c>
      <c r="Q323" s="7">
        <v>84</v>
      </c>
      <c r="R323" s="7">
        <v>22</v>
      </c>
      <c r="S323" t="s">
        <v>6057</v>
      </c>
      <c r="T323" t="s">
        <v>2733</v>
      </c>
      <c r="U323" t="s">
        <v>2106</v>
      </c>
      <c r="V323" t="s">
        <v>6767</v>
      </c>
      <c r="W323" t="s">
        <v>6058</v>
      </c>
      <c r="X323" t="s">
        <v>4881</v>
      </c>
      <c r="Y323" t="s">
        <v>6059</v>
      </c>
      <c r="Z323" t="s">
        <v>6060</v>
      </c>
      <c r="AA323" t="s">
        <v>6061</v>
      </c>
      <c r="AB323" t="s">
        <v>6062</v>
      </c>
      <c r="AC323" t="s">
        <v>6055</v>
      </c>
      <c r="AD323" t="s">
        <v>2752</v>
      </c>
      <c r="AE323" t="s">
        <v>6063</v>
      </c>
      <c r="AF323" t="s">
        <v>6064</v>
      </c>
      <c r="AG323" t="s">
        <v>2650</v>
      </c>
      <c r="AH323" t="s">
        <v>2739</v>
      </c>
      <c r="AI323" t="s">
        <v>2650</v>
      </c>
      <c r="AJ323" t="s">
        <v>2650</v>
      </c>
      <c r="AK323" t="s">
        <v>2739</v>
      </c>
      <c r="AL323" t="s">
        <v>2650</v>
      </c>
      <c r="AM323" t="s">
        <v>7292</v>
      </c>
      <c r="AN323">
        <v>2021</v>
      </c>
      <c r="AO323" t="s">
        <v>2047</v>
      </c>
    </row>
    <row r="324" spans="1:41" x14ac:dyDescent="0.3">
      <c r="A324" t="s">
        <v>3656</v>
      </c>
      <c r="B324" s="4">
        <v>39723</v>
      </c>
      <c r="C324" s="4">
        <v>45352</v>
      </c>
      <c r="D324" t="s">
        <v>6065</v>
      </c>
      <c r="E324" t="s">
        <v>6066</v>
      </c>
      <c r="F324" s="4">
        <v>45761</v>
      </c>
      <c r="G324" t="s">
        <v>3659</v>
      </c>
      <c r="H324" t="s">
        <v>6795</v>
      </c>
      <c r="I324" t="s">
        <v>6065</v>
      </c>
      <c r="J324">
        <v>78</v>
      </c>
      <c r="K324" t="s">
        <v>6067</v>
      </c>
      <c r="L324">
        <v>101016</v>
      </c>
      <c r="M324" t="s">
        <v>2760</v>
      </c>
      <c r="N324">
        <v>1</v>
      </c>
      <c r="O324" t="s">
        <v>2731</v>
      </c>
      <c r="P324" s="7">
        <v>27</v>
      </c>
      <c r="Q324" s="7">
        <v>27</v>
      </c>
      <c r="R324" s="7">
        <v>30</v>
      </c>
      <c r="S324" t="s">
        <v>6068</v>
      </c>
      <c r="T324" t="s">
        <v>2733</v>
      </c>
      <c r="U324" t="s">
        <v>2107</v>
      </c>
      <c r="V324" t="s">
        <v>7293</v>
      </c>
      <c r="W324" t="s">
        <v>2650</v>
      </c>
      <c r="X324" t="s">
        <v>3656</v>
      </c>
      <c r="Y324" t="s">
        <v>6069</v>
      </c>
      <c r="Z324" t="s">
        <v>6070</v>
      </c>
      <c r="AA324" t="s">
        <v>6071</v>
      </c>
      <c r="AB324" t="s">
        <v>6072</v>
      </c>
      <c r="AC324" t="s">
        <v>2650</v>
      </c>
      <c r="AD324" t="s">
        <v>2752</v>
      </c>
      <c r="AE324" t="s">
        <v>2739</v>
      </c>
      <c r="AF324" t="s">
        <v>6073</v>
      </c>
      <c r="AG324" t="s">
        <v>2650</v>
      </c>
      <c r="AH324" t="s">
        <v>2739</v>
      </c>
      <c r="AI324" t="s">
        <v>2650</v>
      </c>
      <c r="AJ324" t="s">
        <v>2650</v>
      </c>
      <c r="AK324" t="s">
        <v>2739</v>
      </c>
      <c r="AL324" t="s">
        <v>2650</v>
      </c>
      <c r="AM324" t="s">
        <v>7294</v>
      </c>
      <c r="AN324">
        <v>2009</v>
      </c>
      <c r="AO324" t="s">
        <v>2048</v>
      </c>
    </row>
    <row r="325" spans="1:41" x14ac:dyDescent="0.3">
      <c r="A325" t="s">
        <v>6074</v>
      </c>
      <c r="B325" s="4">
        <v>42016</v>
      </c>
      <c r="C325" s="4">
        <v>43550</v>
      </c>
      <c r="D325" t="s">
        <v>6075</v>
      </c>
      <c r="E325" t="s">
        <v>6076</v>
      </c>
      <c r="F325" s="4">
        <v>45803</v>
      </c>
      <c r="G325" t="s">
        <v>6077</v>
      </c>
      <c r="H325" t="s">
        <v>6775</v>
      </c>
      <c r="I325" t="s">
        <v>6075</v>
      </c>
      <c r="J325">
        <v>297</v>
      </c>
      <c r="K325" t="s">
        <v>6078</v>
      </c>
      <c r="L325">
        <v>101186</v>
      </c>
      <c r="M325" t="s">
        <v>3167</v>
      </c>
      <c r="N325">
        <v>1</v>
      </c>
      <c r="O325" t="s">
        <v>2731</v>
      </c>
      <c r="P325" s="7">
        <v>23</v>
      </c>
      <c r="Q325" s="7">
        <v>23</v>
      </c>
      <c r="R325" s="7">
        <v>18</v>
      </c>
      <c r="S325" t="s">
        <v>6079</v>
      </c>
      <c r="T325" t="s">
        <v>2733</v>
      </c>
      <c r="U325" t="s">
        <v>2108</v>
      </c>
      <c r="V325" t="s">
        <v>7295</v>
      </c>
      <c r="W325" t="s">
        <v>2650</v>
      </c>
      <c r="X325" t="s">
        <v>6080</v>
      </c>
      <c r="Y325" t="s">
        <v>6081</v>
      </c>
      <c r="Z325" t="s">
        <v>6082</v>
      </c>
      <c r="AA325" t="s">
        <v>6083</v>
      </c>
      <c r="AB325" t="s">
        <v>6084</v>
      </c>
      <c r="AC325" t="s">
        <v>2650</v>
      </c>
      <c r="AD325" t="s">
        <v>2752</v>
      </c>
      <c r="AE325" t="s">
        <v>2739</v>
      </c>
      <c r="AF325" t="s">
        <v>6085</v>
      </c>
      <c r="AG325" t="s">
        <v>3191</v>
      </c>
      <c r="AH325" t="s">
        <v>2739</v>
      </c>
      <c r="AI325" t="s">
        <v>2650</v>
      </c>
      <c r="AJ325" t="s">
        <v>2650</v>
      </c>
      <c r="AK325" t="s">
        <v>2739</v>
      </c>
      <c r="AL325" t="s">
        <v>2650</v>
      </c>
      <c r="AM325" t="s">
        <v>7296</v>
      </c>
      <c r="AN325">
        <v>2015</v>
      </c>
      <c r="AO325" t="s">
        <v>2049</v>
      </c>
    </row>
    <row r="326" spans="1:41" x14ac:dyDescent="0.3">
      <c r="A326" t="s">
        <v>6074</v>
      </c>
      <c r="B326" s="4">
        <v>40939</v>
      </c>
      <c r="C326" s="4">
        <v>44013</v>
      </c>
      <c r="D326" t="s">
        <v>3059</v>
      </c>
      <c r="E326" t="s">
        <v>6086</v>
      </c>
      <c r="F326" s="4">
        <v>45443</v>
      </c>
      <c r="G326" t="s">
        <v>6077</v>
      </c>
      <c r="H326" t="s">
        <v>6775</v>
      </c>
      <c r="I326" t="s">
        <v>6087</v>
      </c>
      <c r="J326">
        <v>297</v>
      </c>
      <c r="K326" t="s">
        <v>2650</v>
      </c>
      <c r="L326">
        <v>101186</v>
      </c>
      <c r="M326" t="s">
        <v>3167</v>
      </c>
      <c r="N326">
        <v>1</v>
      </c>
      <c r="O326" t="s">
        <v>2731</v>
      </c>
      <c r="P326" s="7">
        <v>30</v>
      </c>
      <c r="Q326" s="7">
        <v>30</v>
      </c>
      <c r="R326" s="7">
        <v>29</v>
      </c>
      <c r="S326" t="s">
        <v>6088</v>
      </c>
      <c r="T326" t="s">
        <v>2733</v>
      </c>
      <c r="U326" t="s">
        <v>2109</v>
      </c>
      <c r="V326" t="s">
        <v>7031</v>
      </c>
      <c r="W326" t="s">
        <v>2650</v>
      </c>
      <c r="X326" t="s">
        <v>6089</v>
      </c>
      <c r="Y326" t="s">
        <v>6090</v>
      </c>
      <c r="Z326" t="s">
        <v>6091</v>
      </c>
      <c r="AA326" t="s">
        <v>6092</v>
      </c>
      <c r="AB326" t="s">
        <v>6093</v>
      </c>
      <c r="AC326" t="s">
        <v>6087</v>
      </c>
      <c r="AD326" t="s">
        <v>2752</v>
      </c>
      <c r="AE326" t="s">
        <v>2739</v>
      </c>
      <c r="AF326" t="s">
        <v>6094</v>
      </c>
      <c r="AG326" t="s">
        <v>2650</v>
      </c>
      <c r="AH326" t="s">
        <v>2739</v>
      </c>
      <c r="AI326" t="s">
        <v>2650</v>
      </c>
      <c r="AJ326" t="s">
        <v>2650</v>
      </c>
      <c r="AK326" t="s">
        <v>2739</v>
      </c>
      <c r="AL326" t="s">
        <v>2650</v>
      </c>
      <c r="AM326" t="s">
        <v>7206</v>
      </c>
      <c r="AN326">
        <v>2012</v>
      </c>
      <c r="AO326" t="s">
        <v>2050</v>
      </c>
    </row>
    <row r="327" spans="1:41" x14ac:dyDescent="0.3">
      <c r="A327" t="s">
        <v>6095</v>
      </c>
      <c r="B327" s="4">
        <v>41572</v>
      </c>
      <c r="C327" s="4">
        <v>45777</v>
      </c>
      <c r="D327" t="s">
        <v>3079</v>
      </c>
      <c r="E327" t="s">
        <v>6096</v>
      </c>
      <c r="F327" s="4">
        <v>45778</v>
      </c>
      <c r="G327" t="s">
        <v>6097</v>
      </c>
      <c r="H327" t="s">
        <v>6764</v>
      </c>
      <c r="I327" t="s">
        <v>3079</v>
      </c>
      <c r="J327">
        <v>311</v>
      </c>
      <c r="K327" t="s">
        <v>6098</v>
      </c>
      <c r="L327">
        <v>101002</v>
      </c>
      <c r="M327" t="s">
        <v>2775</v>
      </c>
      <c r="N327">
        <v>1</v>
      </c>
      <c r="O327" t="s">
        <v>2731</v>
      </c>
      <c r="P327" s="7">
        <v>23</v>
      </c>
      <c r="Q327" s="7">
        <v>23</v>
      </c>
      <c r="R327" s="7">
        <v>19</v>
      </c>
      <c r="S327" t="s">
        <v>6099</v>
      </c>
      <c r="T327" t="s">
        <v>2733</v>
      </c>
      <c r="U327" t="s">
        <v>6100</v>
      </c>
      <c r="V327" t="s">
        <v>7297</v>
      </c>
      <c r="W327" t="s">
        <v>6101</v>
      </c>
      <c r="X327" t="s">
        <v>6095</v>
      </c>
      <c r="Y327" t="s">
        <v>6102</v>
      </c>
      <c r="Z327" t="s">
        <v>6103</v>
      </c>
      <c r="AA327" t="s">
        <v>6104</v>
      </c>
      <c r="AB327" t="s">
        <v>6096</v>
      </c>
      <c r="AC327" t="s">
        <v>6105</v>
      </c>
      <c r="AD327" t="s">
        <v>2752</v>
      </c>
      <c r="AE327" t="s">
        <v>2739</v>
      </c>
      <c r="AF327" t="s">
        <v>6106</v>
      </c>
      <c r="AG327" t="s">
        <v>6016</v>
      </c>
      <c r="AH327" t="s">
        <v>2739</v>
      </c>
      <c r="AI327" t="s">
        <v>2783</v>
      </c>
      <c r="AJ327" t="s">
        <v>2650</v>
      </c>
      <c r="AK327" t="s">
        <v>2739</v>
      </c>
      <c r="AL327" t="s">
        <v>2650</v>
      </c>
      <c r="AM327" t="s">
        <v>7298</v>
      </c>
      <c r="AN327">
        <v>2013</v>
      </c>
      <c r="AO327" t="s">
        <v>2051</v>
      </c>
    </row>
    <row r="328" spans="1:41" x14ac:dyDescent="0.3">
      <c r="A328" t="s">
        <v>4465</v>
      </c>
      <c r="B328" s="4">
        <v>43629</v>
      </c>
      <c r="C328" s="4">
        <v>43993</v>
      </c>
      <c r="D328" t="s">
        <v>6107</v>
      </c>
      <c r="E328" t="s">
        <v>6108</v>
      </c>
      <c r="F328" s="4">
        <v>45798</v>
      </c>
      <c r="G328" t="s">
        <v>4467</v>
      </c>
      <c r="H328" t="s">
        <v>6775</v>
      </c>
      <c r="I328" t="s">
        <v>3247</v>
      </c>
      <c r="J328">
        <v>297</v>
      </c>
      <c r="K328" t="s">
        <v>2650</v>
      </c>
      <c r="L328">
        <v>101186</v>
      </c>
      <c r="M328" t="s">
        <v>3167</v>
      </c>
      <c r="N328">
        <v>1</v>
      </c>
      <c r="O328" t="s">
        <v>2731</v>
      </c>
      <c r="P328" s="7">
        <v>168</v>
      </c>
      <c r="Q328" s="7">
        <v>168</v>
      </c>
      <c r="R328" s="7">
        <v>215</v>
      </c>
      <c r="S328" t="s">
        <v>6109</v>
      </c>
      <c r="T328" t="s">
        <v>2733</v>
      </c>
      <c r="U328" t="s">
        <v>2111</v>
      </c>
      <c r="V328" t="s">
        <v>6855</v>
      </c>
      <c r="W328" t="s">
        <v>2650</v>
      </c>
      <c r="X328" t="s">
        <v>5046</v>
      </c>
      <c r="Y328" t="s">
        <v>6110</v>
      </c>
      <c r="Z328" t="s">
        <v>6111</v>
      </c>
      <c r="AA328" t="s">
        <v>6112</v>
      </c>
      <c r="AB328" t="s">
        <v>6113</v>
      </c>
      <c r="AC328" t="s">
        <v>3247</v>
      </c>
      <c r="AD328" t="s">
        <v>2752</v>
      </c>
      <c r="AE328" t="s">
        <v>2739</v>
      </c>
      <c r="AF328" t="s">
        <v>6114</v>
      </c>
      <c r="AG328" t="s">
        <v>3176</v>
      </c>
      <c r="AH328" t="s">
        <v>6115</v>
      </c>
      <c r="AI328" t="s">
        <v>2650</v>
      </c>
      <c r="AJ328" t="s">
        <v>2650</v>
      </c>
      <c r="AK328" t="s">
        <v>2739</v>
      </c>
      <c r="AL328" t="s">
        <v>2650</v>
      </c>
      <c r="AM328" t="s">
        <v>7299</v>
      </c>
      <c r="AN328">
        <v>2019</v>
      </c>
      <c r="AO328" t="s">
        <v>2052</v>
      </c>
    </row>
    <row r="329" spans="1:41" x14ac:dyDescent="0.3">
      <c r="A329" t="s">
        <v>6116</v>
      </c>
      <c r="B329" s="4">
        <v>40639</v>
      </c>
      <c r="C329" s="4">
        <v>45387</v>
      </c>
      <c r="D329" t="s">
        <v>6065</v>
      </c>
      <c r="E329" t="s">
        <v>6117</v>
      </c>
      <c r="F329" s="4">
        <v>45545</v>
      </c>
      <c r="G329" t="s">
        <v>6118</v>
      </c>
      <c r="H329" t="s">
        <v>6816</v>
      </c>
      <c r="I329" t="s">
        <v>6119</v>
      </c>
      <c r="J329">
        <v>297</v>
      </c>
      <c r="K329" t="s">
        <v>2650</v>
      </c>
      <c r="L329">
        <v>101186</v>
      </c>
      <c r="M329" t="s">
        <v>3167</v>
      </c>
      <c r="N329">
        <v>1</v>
      </c>
      <c r="O329" t="s">
        <v>2731</v>
      </c>
      <c r="P329" s="7">
        <v>57</v>
      </c>
      <c r="Q329" s="7">
        <v>57</v>
      </c>
      <c r="R329" s="7">
        <v>55</v>
      </c>
      <c r="S329" t="s">
        <v>6120</v>
      </c>
      <c r="T329" t="s">
        <v>2733</v>
      </c>
      <c r="U329" t="s">
        <v>2112</v>
      </c>
      <c r="V329" t="s">
        <v>7300</v>
      </c>
      <c r="W329" t="s">
        <v>2650</v>
      </c>
      <c r="X329" t="s">
        <v>6121</v>
      </c>
      <c r="Y329" t="s">
        <v>6122</v>
      </c>
      <c r="Z329" t="s">
        <v>6123</v>
      </c>
      <c r="AA329" t="s">
        <v>6124</v>
      </c>
      <c r="AB329" t="s">
        <v>6125</v>
      </c>
      <c r="AC329" t="s">
        <v>6119</v>
      </c>
      <c r="AD329" t="s">
        <v>2752</v>
      </c>
      <c r="AE329" t="s">
        <v>2739</v>
      </c>
      <c r="AF329" t="s">
        <v>6126</v>
      </c>
      <c r="AG329" t="s">
        <v>2650</v>
      </c>
      <c r="AH329" t="s">
        <v>2739</v>
      </c>
      <c r="AI329" t="s">
        <v>2650</v>
      </c>
      <c r="AJ329" t="s">
        <v>2650</v>
      </c>
      <c r="AK329" t="s">
        <v>2739</v>
      </c>
      <c r="AL329" t="s">
        <v>2650</v>
      </c>
      <c r="AM329" t="s">
        <v>7301</v>
      </c>
      <c r="AN329">
        <v>2009</v>
      </c>
      <c r="AO329" t="s">
        <v>2053</v>
      </c>
    </row>
    <row r="330" spans="1:41" x14ac:dyDescent="0.3">
      <c r="A330" t="s">
        <v>6074</v>
      </c>
      <c r="B330" s="4">
        <v>41921</v>
      </c>
      <c r="C330" s="4">
        <v>44441</v>
      </c>
      <c r="D330" t="s">
        <v>3775</v>
      </c>
      <c r="E330" t="s">
        <v>6127</v>
      </c>
      <c r="F330" s="4">
        <v>45499</v>
      </c>
      <c r="G330" t="s">
        <v>6077</v>
      </c>
      <c r="H330" t="s">
        <v>6775</v>
      </c>
      <c r="I330" t="s">
        <v>6128</v>
      </c>
      <c r="J330">
        <v>297</v>
      </c>
      <c r="K330" t="s">
        <v>2650</v>
      </c>
      <c r="L330">
        <v>101186</v>
      </c>
      <c r="M330" t="s">
        <v>3167</v>
      </c>
      <c r="N330">
        <v>1</v>
      </c>
      <c r="O330" t="s">
        <v>2731</v>
      </c>
      <c r="P330" s="7">
        <v>29</v>
      </c>
      <c r="Q330" s="7">
        <v>29</v>
      </c>
      <c r="R330" s="7">
        <v>17</v>
      </c>
      <c r="S330" t="s">
        <v>6129</v>
      </c>
      <c r="T330" t="s">
        <v>2733</v>
      </c>
      <c r="U330" t="s">
        <v>2113</v>
      </c>
      <c r="V330" t="s">
        <v>6947</v>
      </c>
      <c r="W330" t="s">
        <v>2650</v>
      </c>
      <c r="X330" t="s">
        <v>6089</v>
      </c>
      <c r="Y330" t="s">
        <v>6130</v>
      </c>
      <c r="Z330" t="s">
        <v>6131</v>
      </c>
      <c r="AA330" t="s">
        <v>6132</v>
      </c>
      <c r="AB330" t="s">
        <v>6133</v>
      </c>
      <c r="AC330" t="s">
        <v>6128</v>
      </c>
      <c r="AD330" t="s">
        <v>2752</v>
      </c>
      <c r="AE330" t="s">
        <v>2739</v>
      </c>
      <c r="AF330" t="s">
        <v>6134</v>
      </c>
      <c r="AG330" t="s">
        <v>3191</v>
      </c>
      <c r="AH330" t="s">
        <v>6135</v>
      </c>
      <c r="AI330" t="s">
        <v>2650</v>
      </c>
      <c r="AJ330" t="s">
        <v>2650</v>
      </c>
      <c r="AK330" t="s">
        <v>2739</v>
      </c>
      <c r="AL330" t="s">
        <v>2650</v>
      </c>
      <c r="AM330" t="s">
        <v>7302</v>
      </c>
      <c r="AN330">
        <v>2014</v>
      </c>
      <c r="AO330" t="s">
        <v>2054</v>
      </c>
    </row>
    <row r="331" spans="1:41" x14ac:dyDescent="0.3">
      <c r="A331" t="s">
        <v>2976</v>
      </c>
      <c r="B331" s="4">
        <v>37462</v>
      </c>
      <c r="C331" s="4">
        <v>43575</v>
      </c>
      <c r="D331" t="s">
        <v>6136</v>
      </c>
      <c r="E331" t="s">
        <v>6137</v>
      </c>
      <c r="F331" s="4">
        <v>45548</v>
      </c>
      <c r="G331" t="s">
        <v>2979</v>
      </c>
      <c r="H331" t="s">
        <v>3020</v>
      </c>
      <c r="I331" t="s">
        <v>6136</v>
      </c>
      <c r="J331">
        <v>78</v>
      </c>
      <c r="K331" t="s">
        <v>6138</v>
      </c>
      <c r="L331">
        <v>101016</v>
      </c>
      <c r="M331" t="s">
        <v>2760</v>
      </c>
      <c r="N331">
        <v>1</v>
      </c>
      <c r="O331" t="s">
        <v>2731</v>
      </c>
      <c r="P331" s="7">
        <v>0</v>
      </c>
      <c r="Q331" s="7">
        <v>0</v>
      </c>
      <c r="R331" s="7">
        <v>50</v>
      </c>
      <c r="S331" t="s">
        <v>6139</v>
      </c>
      <c r="T331" t="s">
        <v>2733</v>
      </c>
      <c r="U331" t="s">
        <v>2114</v>
      </c>
      <c r="V331" t="s">
        <v>7081</v>
      </c>
      <c r="W331" t="s">
        <v>2650</v>
      </c>
      <c r="X331" t="s">
        <v>2650</v>
      </c>
      <c r="Y331" t="s">
        <v>6140</v>
      </c>
      <c r="Z331" t="s">
        <v>6141</v>
      </c>
      <c r="AA331" t="s">
        <v>2739</v>
      </c>
      <c r="AB331" t="s">
        <v>6142</v>
      </c>
      <c r="AC331" t="s">
        <v>2650</v>
      </c>
      <c r="AD331" t="s">
        <v>2650</v>
      </c>
      <c r="AE331" t="s">
        <v>2739</v>
      </c>
      <c r="AF331" t="s">
        <v>6143</v>
      </c>
      <c r="AG331" t="s">
        <v>2650</v>
      </c>
      <c r="AH331" t="s">
        <v>2739</v>
      </c>
      <c r="AI331" t="s">
        <v>2650</v>
      </c>
      <c r="AJ331" t="s">
        <v>2650</v>
      </c>
      <c r="AK331" t="s">
        <v>2739</v>
      </c>
      <c r="AL331" t="s">
        <v>2650</v>
      </c>
      <c r="AM331" t="s">
        <v>7303</v>
      </c>
      <c r="AN331">
        <v>2000</v>
      </c>
      <c r="AO331" t="s">
        <v>7304</v>
      </c>
    </row>
    <row r="332" spans="1:41" x14ac:dyDescent="0.3">
      <c r="A332" t="s">
        <v>4881</v>
      </c>
      <c r="B332" s="4">
        <v>44606</v>
      </c>
      <c r="C332" s="4">
        <v>45499</v>
      </c>
      <c r="D332" t="s">
        <v>2650</v>
      </c>
      <c r="E332" t="s">
        <v>6144</v>
      </c>
      <c r="F332" s="4">
        <v>45709</v>
      </c>
      <c r="G332" t="s">
        <v>4883</v>
      </c>
      <c r="H332" t="s">
        <v>6797</v>
      </c>
      <c r="I332" t="s">
        <v>6145</v>
      </c>
      <c r="J332">
        <v>1968</v>
      </c>
      <c r="K332" t="s">
        <v>6146</v>
      </c>
      <c r="L332">
        <v>103390</v>
      </c>
      <c r="M332" t="s">
        <v>2745</v>
      </c>
      <c r="N332">
        <v>1</v>
      </c>
      <c r="O332" t="s">
        <v>2731</v>
      </c>
      <c r="P332" s="7">
        <v>35</v>
      </c>
      <c r="Q332" s="7">
        <v>35</v>
      </c>
      <c r="R332" s="7">
        <v>6</v>
      </c>
      <c r="S332" t="s">
        <v>6147</v>
      </c>
      <c r="T332" t="s">
        <v>2733</v>
      </c>
      <c r="U332" t="s">
        <v>6148</v>
      </c>
      <c r="V332" t="s">
        <v>6763</v>
      </c>
      <c r="W332" t="s">
        <v>6149</v>
      </c>
      <c r="X332" t="s">
        <v>4881</v>
      </c>
      <c r="Y332" t="s">
        <v>6150</v>
      </c>
      <c r="Z332" t="s">
        <v>6151</v>
      </c>
      <c r="AA332" t="s">
        <v>6152</v>
      </c>
      <c r="AB332" t="s">
        <v>6153</v>
      </c>
      <c r="AC332" t="s">
        <v>6145</v>
      </c>
      <c r="AD332" t="s">
        <v>2752</v>
      </c>
      <c r="AE332" t="s">
        <v>2739</v>
      </c>
      <c r="AF332" t="s">
        <v>6154</v>
      </c>
      <c r="AG332" t="s">
        <v>2650</v>
      </c>
      <c r="AH332" t="s">
        <v>2739</v>
      </c>
      <c r="AI332" t="s">
        <v>2650</v>
      </c>
      <c r="AJ332" t="s">
        <v>2650</v>
      </c>
      <c r="AK332" t="s">
        <v>2739</v>
      </c>
      <c r="AL332" t="s">
        <v>2650</v>
      </c>
      <c r="AM332" t="s">
        <v>7305</v>
      </c>
      <c r="AN332">
        <v>2022</v>
      </c>
      <c r="AO332" t="s">
        <v>7306</v>
      </c>
    </row>
    <row r="333" spans="1:41" x14ac:dyDescent="0.3">
      <c r="A333" t="s">
        <v>4465</v>
      </c>
      <c r="B333" s="4">
        <v>44951</v>
      </c>
      <c r="C333" s="4">
        <v>44951</v>
      </c>
      <c r="D333" t="s">
        <v>2650</v>
      </c>
      <c r="E333" t="s">
        <v>6155</v>
      </c>
      <c r="F333" s="4">
        <v>45752</v>
      </c>
      <c r="G333" t="s">
        <v>4467</v>
      </c>
      <c r="H333" t="s">
        <v>6775</v>
      </c>
      <c r="I333" t="s">
        <v>6156</v>
      </c>
      <c r="J333">
        <v>297</v>
      </c>
      <c r="K333" t="s">
        <v>2650</v>
      </c>
      <c r="L333">
        <v>101186</v>
      </c>
      <c r="M333" t="s">
        <v>3167</v>
      </c>
      <c r="N333">
        <v>1</v>
      </c>
      <c r="O333" t="s">
        <v>2731</v>
      </c>
      <c r="P333" s="7">
        <v>44</v>
      </c>
      <c r="Q333" s="7">
        <v>44</v>
      </c>
      <c r="R333" s="7">
        <v>6</v>
      </c>
      <c r="S333" t="s">
        <v>6157</v>
      </c>
      <c r="T333" t="s">
        <v>2733</v>
      </c>
      <c r="U333" t="s">
        <v>2116</v>
      </c>
      <c r="V333" t="s">
        <v>6764</v>
      </c>
      <c r="W333" t="s">
        <v>6158</v>
      </c>
      <c r="X333" t="s">
        <v>5046</v>
      </c>
      <c r="Y333" t="s">
        <v>6159</v>
      </c>
      <c r="Z333" t="s">
        <v>6160</v>
      </c>
      <c r="AA333" t="s">
        <v>6161</v>
      </c>
      <c r="AB333" t="s">
        <v>6162</v>
      </c>
      <c r="AC333" t="s">
        <v>6156</v>
      </c>
      <c r="AD333" t="s">
        <v>2752</v>
      </c>
      <c r="AE333" t="s">
        <v>6163</v>
      </c>
      <c r="AF333" t="s">
        <v>6164</v>
      </c>
      <c r="AG333" t="s">
        <v>3191</v>
      </c>
      <c r="AH333" t="s">
        <v>6165</v>
      </c>
      <c r="AI333" t="s">
        <v>2650</v>
      </c>
      <c r="AJ333" t="s">
        <v>2650</v>
      </c>
      <c r="AK333" t="s">
        <v>2739</v>
      </c>
      <c r="AL333" t="s">
        <v>2650</v>
      </c>
      <c r="AM333" t="s">
        <v>7307</v>
      </c>
      <c r="AN333">
        <v>2023</v>
      </c>
      <c r="AO333" t="s">
        <v>2057</v>
      </c>
    </row>
    <row r="334" spans="1:41" x14ac:dyDescent="0.3">
      <c r="A334" t="s">
        <v>5095</v>
      </c>
      <c r="B334" s="4">
        <v>41354</v>
      </c>
      <c r="C334" s="4">
        <v>43390</v>
      </c>
      <c r="D334" t="s">
        <v>6166</v>
      </c>
      <c r="E334" t="s">
        <v>6167</v>
      </c>
      <c r="F334" s="4">
        <v>45539</v>
      </c>
      <c r="G334" t="s">
        <v>5097</v>
      </c>
      <c r="H334" t="s">
        <v>3051</v>
      </c>
      <c r="I334" t="s">
        <v>6166</v>
      </c>
      <c r="J334">
        <v>78</v>
      </c>
      <c r="K334" t="s">
        <v>6168</v>
      </c>
      <c r="L334">
        <v>101016</v>
      </c>
      <c r="M334" t="s">
        <v>2760</v>
      </c>
      <c r="N334">
        <v>1</v>
      </c>
      <c r="O334" t="s">
        <v>2731</v>
      </c>
      <c r="P334" s="7">
        <v>47</v>
      </c>
      <c r="Q334" s="7">
        <v>47</v>
      </c>
      <c r="R334" s="7">
        <v>39</v>
      </c>
      <c r="S334" t="s">
        <v>6169</v>
      </c>
      <c r="T334" t="s">
        <v>2733</v>
      </c>
      <c r="U334" t="s">
        <v>2117</v>
      </c>
      <c r="V334" t="s">
        <v>6826</v>
      </c>
      <c r="W334" t="s">
        <v>2650</v>
      </c>
      <c r="X334" t="s">
        <v>5095</v>
      </c>
      <c r="Y334" t="s">
        <v>6170</v>
      </c>
      <c r="Z334" t="s">
        <v>6171</v>
      </c>
      <c r="AA334" t="s">
        <v>6172</v>
      </c>
      <c r="AB334" t="s">
        <v>6173</v>
      </c>
      <c r="AC334" t="s">
        <v>2650</v>
      </c>
      <c r="AD334" t="s">
        <v>2752</v>
      </c>
      <c r="AE334" t="s">
        <v>2739</v>
      </c>
      <c r="AF334" t="s">
        <v>6174</v>
      </c>
      <c r="AG334" t="s">
        <v>2650</v>
      </c>
      <c r="AH334" t="s">
        <v>2739</v>
      </c>
      <c r="AI334" t="s">
        <v>2650</v>
      </c>
      <c r="AJ334" t="s">
        <v>2650</v>
      </c>
      <c r="AK334" t="s">
        <v>2739</v>
      </c>
      <c r="AL334" t="s">
        <v>2650</v>
      </c>
      <c r="AM334" t="s">
        <v>7308</v>
      </c>
      <c r="AN334">
        <v>2013</v>
      </c>
      <c r="AO334" t="s">
        <v>2058</v>
      </c>
    </row>
    <row r="335" spans="1:41" x14ac:dyDescent="0.3">
      <c r="A335" t="s">
        <v>4881</v>
      </c>
      <c r="B335" s="4">
        <v>44495</v>
      </c>
      <c r="C335" s="4">
        <v>45493</v>
      </c>
      <c r="D335" t="s">
        <v>2650</v>
      </c>
      <c r="E335" t="s">
        <v>6175</v>
      </c>
      <c r="F335" s="4">
        <v>45709</v>
      </c>
      <c r="G335" t="s">
        <v>4883</v>
      </c>
      <c r="H335" t="s">
        <v>6767</v>
      </c>
      <c r="I335" t="s">
        <v>6176</v>
      </c>
      <c r="J335">
        <v>1968</v>
      </c>
      <c r="K335" t="s">
        <v>6177</v>
      </c>
      <c r="L335">
        <v>103390</v>
      </c>
      <c r="M335" t="s">
        <v>2745</v>
      </c>
      <c r="N335">
        <v>1</v>
      </c>
      <c r="O335" t="s">
        <v>2731</v>
      </c>
      <c r="P335" s="7">
        <v>53</v>
      </c>
      <c r="Q335" s="7">
        <v>53</v>
      </c>
      <c r="R335" s="7">
        <v>5</v>
      </c>
      <c r="S335" t="s">
        <v>6178</v>
      </c>
      <c r="T335" t="s">
        <v>2733</v>
      </c>
      <c r="U335" t="s">
        <v>6179</v>
      </c>
      <c r="V335" t="s">
        <v>6767</v>
      </c>
      <c r="W335" t="s">
        <v>6180</v>
      </c>
      <c r="X335" t="s">
        <v>4881</v>
      </c>
      <c r="Y335" t="s">
        <v>6181</v>
      </c>
      <c r="Z335" t="s">
        <v>6182</v>
      </c>
      <c r="AA335" t="s">
        <v>6183</v>
      </c>
      <c r="AB335" t="s">
        <v>6184</v>
      </c>
      <c r="AC335" t="s">
        <v>6176</v>
      </c>
      <c r="AD335" t="s">
        <v>2752</v>
      </c>
      <c r="AE335" t="s">
        <v>6185</v>
      </c>
      <c r="AF335" t="s">
        <v>6186</v>
      </c>
      <c r="AG335" t="s">
        <v>2650</v>
      </c>
      <c r="AH335" t="s">
        <v>2739</v>
      </c>
      <c r="AI335" t="s">
        <v>2650</v>
      </c>
      <c r="AJ335" t="s">
        <v>2650</v>
      </c>
      <c r="AK335" t="s">
        <v>2739</v>
      </c>
      <c r="AL335" t="s">
        <v>2650</v>
      </c>
      <c r="AM335" t="s">
        <v>7309</v>
      </c>
      <c r="AN335">
        <v>2021</v>
      </c>
      <c r="AO335" t="s">
        <v>2059</v>
      </c>
    </row>
    <row r="336" spans="1:41" x14ac:dyDescent="0.3">
      <c r="A336" t="s">
        <v>6187</v>
      </c>
      <c r="B336" s="4">
        <v>43579</v>
      </c>
      <c r="C336" s="4">
        <v>45490</v>
      </c>
      <c r="D336" t="s">
        <v>6188</v>
      </c>
      <c r="E336" t="s">
        <v>6189</v>
      </c>
      <c r="F336" s="4">
        <v>45761</v>
      </c>
      <c r="G336" t="s">
        <v>6190</v>
      </c>
      <c r="H336" t="s">
        <v>6804</v>
      </c>
      <c r="I336" t="s">
        <v>6188</v>
      </c>
      <c r="J336">
        <v>278</v>
      </c>
      <c r="K336" t="s">
        <v>6191</v>
      </c>
      <c r="L336">
        <v>101089</v>
      </c>
      <c r="M336" t="s">
        <v>4979</v>
      </c>
      <c r="N336">
        <v>1</v>
      </c>
      <c r="O336" t="s">
        <v>2731</v>
      </c>
      <c r="P336" s="7">
        <v>48</v>
      </c>
      <c r="Q336" s="7">
        <v>48</v>
      </c>
      <c r="R336" s="7">
        <v>16</v>
      </c>
      <c r="S336" t="s">
        <v>6192</v>
      </c>
      <c r="T336" t="s">
        <v>2733</v>
      </c>
      <c r="U336" t="s">
        <v>2120</v>
      </c>
      <c r="V336" t="s">
        <v>6764</v>
      </c>
      <c r="W336" t="s">
        <v>2650</v>
      </c>
      <c r="X336" t="s">
        <v>6187</v>
      </c>
      <c r="Y336" t="s">
        <v>6193</v>
      </c>
      <c r="Z336" t="s">
        <v>6194</v>
      </c>
      <c r="AA336" t="s">
        <v>6195</v>
      </c>
      <c r="AB336" t="s">
        <v>6189</v>
      </c>
      <c r="AC336" t="s">
        <v>2650</v>
      </c>
      <c r="AD336" t="s">
        <v>2752</v>
      </c>
      <c r="AE336" t="s">
        <v>2739</v>
      </c>
      <c r="AF336" t="s">
        <v>6196</v>
      </c>
      <c r="AG336" t="s">
        <v>2650</v>
      </c>
      <c r="AH336" t="s">
        <v>2739</v>
      </c>
      <c r="AI336" t="s">
        <v>2650</v>
      </c>
      <c r="AJ336" t="s">
        <v>2650</v>
      </c>
      <c r="AK336" t="s">
        <v>2739</v>
      </c>
      <c r="AL336" t="s">
        <v>2650</v>
      </c>
      <c r="AM336" t="s">
        <v>7310</v>
      </c>
      <c r="AN336">
        <v>2019</v>
      </c>
      <c r="AO336" t="s">
        <v>2060</v>
      </c>
    </row>
    <row r="337" spans="1:41" x14ac:dyDescent="0.3">
      <c r="A337" t="s">
        <v>5479</v>
      </c>
      <c r="B337" s="4">
        <v>44305</v>
      </c>
      <c r="C337" s="4">
        <v>45484</v>
      </c>
      <c r="D337" t="s">
        <v>2650</v>
      </c>
      <c r="E337" t="s">
        <v>6197</v>
      </c>
      <c r="F337" s="4">
        <v>45761</v>
      </c>
      <c r="G337" t="s">
        <v>5481</v>
      </c>
      <c r="H337" t="s">
        <v>6797</v>
      </c>
      <c r="I337" t="s">
        <v>6198</v>
      </c>
      <c r="J337">
        <v>1968</v>
      </c>
      <c r="K337" t="s">
        <v>6199</v>
      </c>
      <c r="L337">
        <v>103390</v>
      </c>
      <c r="M337" t="s">
        <v>2745</v>
      </c>
      <c r="N337">
        <v>1</v>
      </c>
      <c r="O337" t="s">
        <v>2731</v>
      </c>
      <c r="P337" s="7">
        <v>36</v>
      </c>
      <c r="Q337" s="7">
        <v>36</v>
      </c>
      <c r="R337" s="7">
        <v>22</v>
      </c>
      <c r="S337" t="s">
        <v>6200</v>
      </c>
      <c r="T337" t="s">
        <v>2733</v>
      </c>
      <c r="U337" t="s">
        <v>6201</v>
      </c>
      <c r="V337" t="s">
        <v>6816</v>
      </c>
      <c r="W337" t="s">
        <v>6202</v>
      </c>
      <c r="X337" t="s">
        <v>5479</v>
      </c>
      <c r="Y337" t="s">
        <v>6203</v>
      </c>
      <c r="Z337" t="s">
        <v>6204</v>
      </c>
      <c r="AA337" t="s">
        <v>6205</v>
      </c>
      <c r="AB337" t="s">
        <v>6206</v>
      </c>
      <c r="AC337" t="s">
        <v>6198</v>
      </c>
      <c r="AD337" t="s">
        <v>2752</v>
      </c>
      <c r="AE337" t="s">
        <v>2739</v>
      </c>
      <c r="AF337" t="s">
        <v>6207</v>
      </c>
      <c r="AG337" t="s">
        <v>2650</v>
      </c>
      <c r="AH337" t="s">
        <v>2739</v>
      </c>
      <c r="AI337" t="s">
        <v>2650</v>
      </c>
      <c r="AJ337" t="s">
        <v>2650</v>
      </c>
      <c r="AK337" t="s">
        <v>2739</v>
      </c>
      <c r="AL337" t="s">
        <v>2650</v>
      </c>
      <c r="AM337" t="s">
        <v>7311</v>
      </c>
      <c r="AN337">
        <v>2021</v>
      </c>
      <c r="AO337" t="s">
        <v>7312</v>
      </c>
    </row>
    <row r="338" spans="1:41" x14ac:dyDescent="0.3">
      <c r="A338" t="s">
        <v>6208</v>
      </c>
      <c r="B338" s="4">
        <v>45107</v>
      </c>
      <c r="C338" s="4">
        <v>45213</v>
      </c>
      <c r="D338" t="s">
        <v>6209</v>
      </c>
      <c r="E338" t="s">
        <v>6210</v>
      </c>
      <c r="F338" s="4">
        <v>45551</v>
      </c>
      <c r="G338" t="s">
        <v>6211</v>
      </c>
      <c r="H338" t="s">
        <v>2650</v>
      </c>
      <c r="I338" t="s">
        <v>6209</v>
      </c>
      <c r="J338">
        <v>78</v>
      </c>
      <c r="K338" t="s">
        <v>6212</v>
      </c>
      <c r="L338">
        <v>101016</v>
      </c>
      <c r="M338" t="s">
        <v>2760</v>
      </c>
      <c r="N338">
        <v>1</v>
      </c>
      <c r="O338" t="s">
        <v>2731</v>
      </c>
      <c r="P338" s="7">
        <v>22</v>
      </c>
      <c r="Q338" s="7">
        <v>22</v>
      </c>
      <c r="R338" s="7">
        <v>1</v>
      </c>
      <c r="S338" t="s">
        <v>6213</v>
      </c>
      <c r="T338" t="s">
        <v>2733</v>
      </c>
      <c r="U338" t="s">
        <v>2122</v>
      </c>
      <c r="V338" t="s">
        <v>7226</v>
      </c>
      <c r="W338" t="s">
        <v>2650</v>
      </c>
      <c r="X338" t="s">
        <v>6208</v>
      </c>
      <c r="Y338" t="s">
        <v>6214</v>
      </c>
      <c r="Z338" t="s">
        <v>6215</v>
      </c>
      <c r="AA338" t="s">
        <v>6216</v>
      </c>
      <c r="AB338" t="s">
        <v>6217</v>
      </c>
      <c r="AC338" t="s">
        <v>2650</v>
      </c>
      <c r="AD338" t="s">
        <v>2752</v>
      </c>
      <c r="AE338" t="s">
        <v>2739</v>
      </c>
      <c r="AF338" t="s">
        <v>6218</v>
      </c>
      <c r="AG338" t="s">
        <v>2767</v>
      </c>
      <c r="AH338" t="s">
        <v>6219</v>
      </c>
      <c r="AI338" t="s">
        <v>2650</v>
      </c>
      <c r="AJ338" t="s">
        <v>2650</v>
      </c>
      <c r="AK338" t="s">
        <v>2739</v>
      </c>
      <c r="AL338" t="s">
        <v>2650</v>
      </c>
      <c r="AM338" t="s">
        <v>7313</v>
      </c>
      <c r="AN338">
        <v>2023</v>
      </c>
      <c r="AO338" t="s">
        <v>2062</v>
      </c>
    </row>
    <row r="339" spans="1:41" x14ac:dyDescent="0.3">
      <c r="A339" t="s">
        <v>2885</v>
      </c>
      <c r="B339" s="4">
        <v>41890</v>
      </c>
      <c r="C339" s="4">
        <v>45380</v>
      </c>
      <c r="D339" t="s">
        <v>6220</v>
      </c>
      <c r="E339" t="s">
        <v>6221</v>
      </c>
      <c r="F339" s="4">
        <v>45796</v>
      </c>
      <c r="G339" t="s">
        <v>2888</v>
      </c>
      <c r="H339" t="s">
        <v>6775</v>
      </c>
      <c r="I339" t="s">
        <v>6220</v>
      </c>
      <c r="J339">
        <v>78</v>
      </c>
      <c r="K339" t="s">
        <v>6222</v>
      </c>
      <c r="L339">
        <v>101016</v>
      </c>
      <c r="M339" t="s">
        <v>2760</v>
      </c>
      <c r="N339">
        <v>1</v>
      </c>
      <c r="O339" t="s">
        <v>2731</v>
      </c>
      <c r="P339" s="7">
        <v>39</v>
      </c>
      <c r="Q339" s="7">
        <v>39</v>
      </c>
      <c r="R339" s="7">
        <v>41</v>
      </c>
      <c r="S339" t="s">
        <v>6223</v>
      </c>
      <c r="T339" t="s">
        <v>2733</v>
      </c>
      <c r="U339" t="s">
        <v>2123</v>
      </c>
      <c r="V339" t="s">
        <v>6769</v>
      </c>
      <c r="W339" t="s">
        <v>2650</v>
      </c>
      <c r="X339" t="s">
        <v>2885</v>
      </c>
      <c r="Y339" t="s">
        <v>6224</v>
      </c>
      <c r="Z339" t="s">
        <v>6225</v>
      </c>
      <c r="AA339" t="s">
        <v>6226</v>
      </c>
      <c r="AB339" t="s">
        <v>6227</v>
      </c>
      <c r="AC339" t="s">
        <v>2650</v>
      </c>
      <c r="AD339" t="s">
        <v>2752</v>
      </c>
      <c r="AE339" t="s">
        <v>6228</v>
      </c>
      <c r="AF339" t="s">
        <v>6229</v>
      </c>
      <c r="AG339" t="s">
        <v>2767</v>
      </c>
      <c r="AH339" t="s">
        <v>6230</v>
      </c>
      <c r="AI339" t="s">
        <v>2650</v>
      </c>
      <c r="AJ339" t="s">
        <v>2650</v>
      </c>
      <c r="AK339" t="s">
        <v>2739</v>
      </c>
      <c r="AL339" t="s">
        <v>2650</v>
      </c>
      <c r="AM339" t="s">
        <v>7314</v>
      </c>
      <c r="AN339">
        <v>2014</v>
      </c>
      <c r="AO339" t="s">
        <v>7315</v>
      </c>
    </row>
    <row r="340" spans="1:41" x14ac:dyDescent="0.3">
      <c r="A340" t="s">
        <v>6074</v>
      </c>
      <c r="B340" s="4">
        <v>40200</v>
      </c>
      <c r="C340" s="4">
        <v>43488</v>
      </c>
      <c r="D340" t="s">
        <v>3179</v>
      </c>
      <c r="E340" t="s">
        <v>6231</v>
      </c>
      <c r="F340" s="4">
        <v>45796</v>
      </c>
      <c r="G340" t="s">
        <v>6077</v>
      </c>
      <c r="H340" t="s">
        <v>6775</v>
      </c>
      <c r="I340" t="s">
        <v>6232</v>
      </c>
      <c r="J340">
        <v>297</v>
      </c>
      <c r="K340" t="s">
        <v>2650</v>
      </c>
      <c r="L340">
        <v>101186</v>
      </c>
      <c r="M340" t="s">
        <v>3167</v>
      </c>
      <c r="N340">
        <v>1</v>
      </c>
      <c r="O340" t="s">
        <v>2731</v>
      </c>
      <c r="P340" s="7">
        <v>13</v>
      </c>
      <c r="Q340" s="7">
        <v>13</v>
      </c>
      <c r="R340" s="7">
        <v>54</v>
      </c>
      <c r="S340" t="s">
        <v>6233</v>
      </c>
      <c r="T340" t="s">
        <v>2733</v>
      </c>
      <c r="U340" t="s">
        <v>2124</v>
      </c>
      <c r="V340" t="s">
        <v>7115</v>
      </c>
      <c r="W340" t="s">
        <v>2650</v>
      </c>
      <c r="X340" t="s">
        <v>6089</v>
      </c>
      <c r="Y340" t="s">
        <v>6234</v>
      </c>
      <c r="Z340" t="s">
        <v>6235</v>
      </c>
      <c r="AA340" t="s">
        <v>6236</v>
      </c>
      <c r="AB340" t="s">
        <v>6237</v>
      </c>
      <c r="AC340" t="s">
        <v>6232</v>
      </c>
      <c r="AD340" t="s">
        <v>2752</v>
      </c>
      <c r="AE340" t="s">
        <v>2739</v>
      </c>
      <c r="AF340" t="s">
        <v>6238</v>
      </c>
      <c r="AG340" t="s">
        <v>2650</v>
      </c>
      <c r="AH340" t="s">
        <v>2739</v>
      </c>
      <c r="AI340" t="s">
        <v>2650</v>
      </c>
      <c r="AJ340" t="s">
        <v>2650</v>
      </c>
      <c r="AK340" t="s">
        <v>2739</v>
      </c>
      <c r="AL340" t="s">
        <v>2650</v>
      </c>
      <c r="AM340" t="s">
        <v>7316</v>
      </c>
      <c r="AN340">
        <v>2010</v>
      </c>
      <c r="AO340" t="s">
        <v>2064</v>
      </c>
    </row>
    <row r="341" spans="1:41" x14ac:dyDescent="0.3">
      <c r="A341" t="s">
        <v>6187</v>
      </c>
      <c r="B341" s="4">
        <v>41060</v>
      </c>
      <c r="C341" s="4">
        <v>43645</v>
      </c>
      <c r="D341" t="s">
        <v>3729</v>
      </c>
      <c r="E341" t="s">
        <v>6239</v>
      </c>
      <c r="F341" s="4">
        <v>45798</v>
      </c>
      <c r="G341" t="s">
        <v>6190</v>
      </c>
      <c r="H341" t="s">
        <v>6893</v>
      </c>
      <c r="I341" t="s">
        <v>3729</v>
      </c>
      <c r="J341">
        <v>278</v>
      </c>
      <c r="K341" t="s">
        <v>6240</v>
      </c>
      <c r="L341">
        <v>101089</v>
      </c>
      <c r="M341" t="s">
        <v>4979</v>
      </c>
      <c r="N341">
        <v>1</v>
      </c>
      <c r="O341" t="s">
        <v>2731</v>
      </c>
      <c r="P341" s="7">
        <v>15</v>
      </c>
      <c r="Q341" s="7">
        <v>15</v>
      </c>
      <c r="R341" s="7">
        <v>42</v>
      </c>
      <c r="S341" t="s">
        <v>6241</v>
      </c>
      <c r="T341" t="s">
        <v>2733</v>
      </c>
      <c r="U341" t="s">
        <v>2125</v>
      </c>
      <c r="V341" t="s">
        <v>6763</v>
      </c>
      <c r="W341" t="s">
        <v>2650</v>
      </c>
      <c r="X341" t="s">
        <v>6187</v>
      </c>
      <c r="Y341" t="s">
        <v>6242</v>
      </c>
      <c r="Z341" t="s">
        <v>6243</v>
      </c>
      <c r="AA341" t="s">
        <v>6244</v>
      </c>
      <c r="AB341" t="s">
        <v>6239</v>
      </c>
      <c r="AC341" t="s">
        <v>2650</v>
      </c>
      <c r="AD341" t="s">
        <v>2752</v>
      </c>
      <c r="AE341" t="s">
        <v>2739</v>
      </c>
      <c r="AF341" t="s">
        <v>6245</v>
      </c>
      <c r="AG341" t="s">
        <v>2650</v>
      </c>
      <c r="AH341" t="s">
        <v>2739</v>
      </c>
      <c r="AI341" t="s">
        <v>2650</v>
      </c>
      <c r="AJ341" t="s">
        <v>2650</v>
      </c>
      <c r="AK341" t="s">
        <v>2739</v>
      </c>
      <c r="AL341" t="s">
        <v>2650</v>
      </c>
      <c r="AM341" t="s">
        <v>7317</v>
      </c>
      <c r="AN341">
        <v>2012</v>
      </c>
      <c r="AO341" t="s">
        <v>2065</v>
      </c>
    </row>
    <row r="342" spans="1:41" x14ac:dyDescent="0.3">
      <c r="A342" t="s">
        <v>4465</v>
      </c>
      <c r="B342" s="4">
        <v>41089</v>
      </c>
      <c r="C342" s="4">
        <v>44440</v>
      </c>
      <c r="D342" t="s">
        <v>3059</v>
      </c>
      <c r="E342" t="s">
        <v>6246</v>
      </c>
      <c r="F342" s="4">
        <v>45756</v>
      </c>
      <c r="G342" t="s">
        <v>4467</v>
      </c>
      <c r="H342" t="s">
        <v>6775</v>
      </c>
      <c r="I342" t="s">
        <v>6247</v>
      </c>
      <c r="J342">
        <v>297</v>
      </c>
      <c r="K342" t="s">
        <v>2650</v>
      </c>
      <c r="L342">
        <v>101186</v>
      </c>
      <c r="M342" t="s">
        <v>3167</v>
      </c>
      <c r="N342">
        <v>1</v>
      </c>
      <c r="O342" t="s">
        <v>2731</v>
      </c>
      <c r="P342" s="7">
        <v>24</v>
      </c>
      <c r="Q342" s="7">
        <v>24</v>
      </c>
      <c r="R342" s="7">
        <v>36</v>
      </c>
      <c r="S342" t="s">
        <v>6248</v>
      </c>
      <c r="T342" t="s">
        <v>2733</v>
      </c>
      <c r="U342" t="s">
        <v>2127</v>
      </c>
      <c r="V342" t="s">
        <v>6893</v>
      </c>
      <c r="W342" t="s">
        <v>6249</v>
      </c>
      <c r="X342" t="s">
        <v>5046</v>
      </c>
      <c r="Y342" t="s">
        <v>6250</v>
      </c>
      <c r="Z342" t="s">
        <v>6251</v>
      </c>
      <c r="AA342" t="s">
        <v>6252</v>
      </c>
      <c r="AB342" t="s">
        <v>6253</v>
      </c>
      <c r="AC342" t="s">
        <v>6247</v>
      </c>
      <c r="AD342" t="s">
        <v>2752</v>
      </c>
      <c r="AE342" t="s">
        <v>2739</v>
      </c>
      <c r="AF342" t="s">
        <v>2739</v>
      </c>
      <c r="AG342" t="s">
        <v>3191</v>
      </c>
      <c r="AH342" t="s">
        <v>6254</v>
      </c>
      <c r="AI342" t="s">
        <v>2650</v>
      </c>
      <c r="AJ342" t="s">
        <v>2650</v>
      </c>
      <c r="AK342" t="s">
        <v>2739</v>
      </c>
      <c r="AL342" t="s">
        <v>2650</v>
      </c>
      <c r="AM342" t="s">
        <v>7318</v>
      </c>
      <c r="AN342">
        <v>2012</v>
      </c>
      <c r="AO342" t="s">
        <v>2067</v>
      </c>
    </row>
    <row r="343" spans="1:41" x14ac:dyDescent="0.3">
      <c r="A343" t="s">
        <v>2976</v>
      </c>
      <c r="B343" s="4">
        <v>40600</v>
      </c>
      <c r="C343" s="4">
        <v>43998</v>
      </c>
      <c r="D343" t="s">
        <v>6255</v>
      </c>
      <c r="E343" t="s">
        <v>6256</v>
      </c>
      <c r="F343" s="4">
        <v>45796</v>
      </c>
      <c r="G343" t="s">
        <v>2979</v>
      </c>
      <c r="H343" t="s">
        <v>3051</v>
      </c>
      <c r="I343" t="s">
        <v>6255</v>
      </c>
      <c r="J343">
        <v>78</v>
      </c>
      <c r="K343" t="s">
        <v>6257</v>
      </c>
      <c r="L343">
        <v>101016</v>
      </c>
      <c r="M343" t="s">
        <v>2760</v>
      </c>
      <c r="N343">
        <v>1</v>
      </c>
      <c r="O343" t="s">
        <v>2731</v>
      </c>
      <c r="P343" s="7">
        <v>42</v>
      </c>
      <c r="Q343" s="7">
        <v>42</v>
      </c>
      <c r="R343" s="7">
        <v>80</v>
      </c>
      <c r="S343" t="s">
        <v>6258</v>
      </c>
      <c r="T343" t="s">
        <v>2733</v>
      </c>
      <c r="U343" t="s">
        <v>2128</v>
      </c>
      <c r="V343" t="s">
        <v>7258</v>
      </c>
      <c r="W343" t="s">
        <v>2650</v>
      </c>
      <c r="X343" t="s">
        <v>2976</v>
      </c>
      <c r="Y343" t="s">
        <v>6259</v>
      </c>
      <c r="Z343" t="s">
        <v>6260</v>
      </c>
      <c r="AA343" t="s">
        <v>6261</v>
      </c>
      <c r="AB343" t="s">
        <v>6262</v>
      </c>
      <c r="AC343" t="s">
        <v>2650</v>
      </c>
      <c r="AD343" t="s">
        <v>2752</v>
      </c>
      <c r="AE343" t="s">
        <v>2739</v>
      </c>
      <c r="AF343" t="s">
        <v>6263</v>
      </c>
      <c r="AG343" t="s">
        <v>2650</v>
      </c>
      <c r="AH343" t="s">
        <v>2739</v>
      </c>
      <c r="AI343" t="s">
        <v>2650</v>
      </c>
      <c r="AJ343" t="s">
        <v>2650</v>
      </c>
      <c r="AK343" t="s">
        <v>2739</v>
      </c>
      <c r="AL343" t="s">
        <v>2650</v>
      </c>
      <c r="AM343" t="s">
        <v>7319</v>
      </c>
      <c r="AN343">
        <v>2011</v>
      </c>
      <c r="AO343" t="s">
        <v>2068</v>
      </c>
    </row>
    <row r="344" spans="1:41" x14ac:dyDescent="0.3">
      <c r="A344" t="s">
        <v>6116</v>
      </c>
      <c r="B344" s="4">
        <v>45132</v>
      </c>
      <c r="C344" s="4">
        <v>45287</v>
      </c>
      <c r="D344" t="s">
        <v>2650</v>
      </c>
      <c r="E344" t="s">
        <v>6264</v>
      </c>
      <c r="F344" s="4">
        <v>45782</v>
      </c>
      <c r="G344" t="s">
        <v>6118</v>
      </c>
      <c r="H344" t="s">
        <v>6265</v>
      </c>
      <c r="I344" t="s">
        <v>6266</v>
      </c>
      <c r="J344">
        <v>297</v>
      </c>
      <c r="K344" t="s">
        <v>2650</v>
      </c>
      <c r="L344">
        <v>101186</v>
      </c>
      <c r="M344" t="s">
        <v>3167</v>
      </c>
      <c r="N344">
        <v>1</v>
      </c>
      <c r="O344" t="s">
        <v>2731</v>
      </c>
      <c r="P344" s="7">
        <v>39</v>
      </c>
      <c r="Q344" s="7">
        <v>39</v>
      </c>
      <c r="R344" s="7">
        <v>6</v>
      </c>
      <c r="S344" t="s">
        <v>6267</v>
      </c>
      <c r="T344" t="s">
        <v>2733</v>
      </c>
      <c r="U344" t="s">
        <v>2129</v>
      </c>
      <c r="V344" t="s">
        <v>6994</v>
      </c>
      <c r="W344" t="s">
        <v>6268</v>
      </c>
      <c r="X344" t="s">
        <v>6121</v>
      </c>
      <c r="Y344" t="s">
        <v>6269</v>
      </c>
      <c r="Z344" t="s">
        <v>6270</v>
      </c>
      <c r="AA344" t="s">
        <v>6271</v>
      </c>
      <c r="AB344" t="s">
        <v>6272</v>
      </c>
      <c r="AC344" t="s">
        <v>6266</v>
      </c>
      <c r="AD344" t="s">
        <v>2752</v>
      </c>
      <c r="AE344" t="s">
        <v>2739</v>
      </c>
      <c r="AF344" t="s">
        <v>6273</v>
      </c>
      <c r="AG344" t="s">
        <v>3191</v>
      </c>
      <c r="AH344" t="s">
        <v>6274</v>
      </c>
      <c r="AI344" t="s">
        <v>2650</v>
      </c>
      <c r="AJ344" t="s">
        <v>2650</v>
      </c>
      <c r="AK344" t="s">
        <v>2739</v>
      </c>
      <c r="AL344" t="s">
        <v>2650</v>
      </c>
      <c r="AM344" t="s">
        <v>7320</v>
      </c>
      <c r="AN344">
        <v>2023</v>
      </c>
      <c r="AO344" t="s">
        <v>2069</v>
      </c>
    </row>
    <row r="345" spans="1:41" x14ac:dyDescent="0.3">
      <c r="A345" t="s">
        <v>3560</v>
      </c>
      <c r="B345" s="4">
        <v>44591</v>
      </c>
      <c r="C345" s="4">
        <v>44679</v>
      </c>
      <c r="D345" t="s">
        <v>5115</v>
      </c>
      <c r="E345" t="s">
        <v>6275</v>
      </c>
      <c r="F345" s="4">
        <v>45789</v>
      </c>
      <c r="G345" t="s">
        <v>3563</v>
      </c>
      <c r="H345" t="s">
        <v>2650</v>
      </c>
      <c r="I345" t="s">
        <v>5115</v>
      </c>
      <c r="J345">
        <v>78</v>
      </c>
      <c r="K345" t="s">
        <v>6276</v>
      </c>
      <c r="L345">
        <v>101016</v>
      </c>
      <c r="M345" t="s">
        <v>2760</v>
      </c>
      <c r="N345">
        <v>1</v>
      </c>
      <c r="O345" t="s">
        <v>2731</v>
      </c>
      <c r="P345" s="7">
        <v>30</v>
      </c>
      <c r="Q345" s="7">
        <v>30</v>
      </c>
      <c r="R345" s="7">
        <v>2</v>
      </c>
      <c r="S345" t="s">
        <v>6277</v>
      </c>
      <c r="T345" t="s">
        <v>2733</v>
      </c>
      <c r="U345" t="s">
        <v>2131</v>
      </c>
      <c r="V345" t="s">
        <v>3687</v>
      </c>
      <c r="W345" t="s">
        <v>2650</v>
      </c>
      <c r="X345" t="s">
        <v>3560</v>
      </c>
      <c r="Y345" t="s">
        <v>6278</v>
      </c>
      <c r="Z345" t="s">
        <v>6279</v>
      </c>
      <c r="AA345" t="s">
        <v>6280</v>
      </c>
      <c r="AB345" t="s">
        <v>6281</v>
      </c>
      <c r="AC345" t="s">
        <v>2650</v>
      </c>
      <c r="AD345" t="s">
        <v>2752</v>
      </c>
      <c r="AE345" t="s">
        <v>2739</v>
      </c>
      <c r="AF345" t="s">
        <v>6282</v>
      </c>
      <c r="AG345" t="s">
        <v>2767</v>
      </c>
      <c r="AH345" t="s">
        <v>6283</v>
      </c>
      <c r="AI345" t="s">
        <v>2650</v>
      </c>
      <c r="AJ345" t="s">
        <v>2650</v>
      </c>
      <c r="AK345" t="s">
        <v>2739</v>
      </c>
      <c r="AL345" t="s">
        <v>2650</v>
      </c>
      <c r="AM345" t="s">
        <v>7321</v>
      </c>
      <c r="AN345">
        <v>2022</v>
      </c>
      <c r="AO345" t="s">
        <v>2071</v>
      </c>
    </row>
    <row r="346" spans="1:41" x14ac:dyDescent="0.3">
      <c r="A346" t="s">
        <v>6284</v>
      </c>
      <c r="B346" s="4">
        <v>44864</v>
      </c>
      <c r="C346" s="4">
        <v>45352</v>
      </c>
      <c r="D346" t="s">
        <v>3957</v>
      </c>
      <c r="E346" t="s">
        <v>6285</v>
      </c>
      <c r="F346" s="4">
        <v>45709</v>
      </c>
      <c r="G346" t="s">
        <v>6286</v>
      </c>
      <c r="H346" t="s">
        <v>2650</v>
      </c>
      <c r="I346" t="s">
        <v>3957</v>
      </c>
      <c r="J346">
        <v>78</v>
      </c>
      <c r="K346" t="s">
        <v>6287</v>
      </c>
      <c r="L346">
        <v>101016</v>
      </c>
      <c r="M346" t="s">
        <v>2760</v>
      </c>
      <c r="N346">
        <v>1</v>
      </c>
      <c r="O346" t="s">
        <v>2731</v>
      </c>
      <c r="P346" s="7">
        <v>39</v>
      </c>
      <c r="Q346" s="7">
        <v>39</v>
      </c>
      <c r="R346" s="7">
        <v>3</v>
      </c>
      <c r="S346" t="s">
        <v>6288</v>
      </c>
      <c r="T346" t="s">
        <v>2733</v>
      </c>
      <c r="U346" t="s">
        <v>6289</v>
      </c>
      <c r="V346" t="s">
        <v>6855</v>
      </c>
      <c r="W346" t="s">
        <v>2650</v>
      </c>
      <c r="X346" t="s">
        <v>6284</v>
      </c>
      <c r="Y346" t="s">
        <v>6290</v>
      </c>
      <c r="Z346" t="s">
        <v>6291</v>
      </c>
      <c r="AA346" t="s">
        <v>6292</v>
      </c>
      <c r="AB346" t="s">
        <v>6293</v>
      </c>
      <c r="AC346" t="s">
        <v>2650</v>
      </c>
      <c r="AD346" t="s">
        <v>2752</v>
      </c>
      <c r="AE346" t="s">
        <v>6294</v>
      </c>
      <c r="AF346" t="s">
        <v>6295</v>
      </c>
      <c r="AG346" t="s">
        <v>2946</v>
      </c>
      <c r="AH346" t="s">
        <v>6296</v>
      </c>
      <c r="AI346" t="s">
        <v>2650</v>
      </c>
      <c r="AJ346" t="s">
        <v>2650</v>
      </c>
      <c r="AK346" t="s">
        <v>2739</v>
      </c>
      <c r="AL346" t="s">
        <v>2650</v>
      </c>
      <c r="AM346" t="s">
        <v>7322</v>
      </c>
      <c r="AN346">
        <v>2022</v>
      </c>
      <c r="AO346" t="s">
        <v>7323</v>
      </c>
    </row>
    <row r="347" spans="1:41" x14ac:dyDescent="0.3">
      <c r="A347" t="s">
        <v>6297</v>
      </c>
      <c r="B347" s="4">
        <v>44577</v>
      </c>
      <c r="C347" s="4">
        <v>44949</v>
      </c>
      <c r="D347" t="s">
        <v>4808</v>
      </c>
      <c r="E347" t="s">
        <v>6298</v>
      </c>
      <c r="F347" s="4">
        <v>45770</v>
      </c>
      <c r="G347" t="s">
        <v>6299</v>
      </c>
      <c r="H347" t="s">
        <v>2650</v>
      </c>
      <c r="I347" t="s">
        <v>4808</v>
      </c>
      <c r="J347">
        <v>78</v>
      </c>
      <c r="K347" t="s">
        <v>6300</v>
      </c>
      <c r="L347">
        <v>101016</v>
      </c>
      <c r="M347" t="s">
        <v>2760</v>
      </c>
      <c r="N347">
        <v>1</v>
      </c>
      <c r="O347" t="s">
        <v>2731</v>
      </c>
      <c r="P347" s="7">
        <v>161</v>
      </c>
      <c r="Q347" s="7">
        <v>161</v>
      </c>
      <c r="R347" s="7">
        <v>23</v>
      </c>
      <c r="S347" t="s">
        <v>6301</v>
      </c>
      <c r="T347" t="s">
        <v>2733</v>
      </c>
      <c r="U347" t="s">
        <v>2135</v>
      </c>
      <c r="V347" t="s">
        <v>6965</v>
      </c>
      <c r="W347" t="s">
        <v>2650</v>
      </c>
      <c r="X347" t="s">
        <v>6297</v>
      </c>
      <c r="Y347" t="s">
        <v>6302</v>
      </c>
      <c r="Z347" t="s">
        <v>6303</v>
      </c>
      <c r="AA347" t="s">
        <v>6304</v>
      </c>
      <c r="AB347" t="s">
        <v>6305</v>
      </c>
      <c r="AC347" t="s">
        <v>2650</v>
      </c>
      <c r="AD347" t="s">
        <v>2752</v>
      </c>
      <c r="AE347" t="s">
        <v>6306</v>
      </c>
      <c r="AF347" t="s">
        <v>6307</v>
      </c>
      <c r="AG347" t="s">
        <v>2946</v>
      </c>
      <c r="AH347" t="s">
        <v>6308</v>
      </c>
      <c r="AI347" t="s">
        <v>2650</v>
      </c>
      <c r="AJ347" t="s">
        <v>2650</v>
      </c>
      <c r="AK347" t="s">
        <v>2739</v>
      </c>
      <c r="AL347" t="s">
        <v>2650</v>
      </c>
      <c r="AM347" t="s">
        <v>7324</v>
      </c>
      <c r="AN347">
        <v>2022</v>
      </c>
      <c r="AO347" t="s">
        <v>2075</v>
      </c>
    </row>
    <row r="348" spans="1:41" x14ac:dyDescent="0.3">
      <c r="A348" t="s">
        <v>6095</v>
      </c>
      <c r="B348" s="4">
        <v>44347</v>
      </c>
      <c r="C348" s="4">
        <v>45535</v>
      </c>
      <c r="D348" t="s">
        <v>6309</v>
      </c>
      <c r="E348" t="s">
        <v>6310</v>
      </c>
      <c r="F348" s="4">
        <v>45790</v>
      </c>
      <c r="G348" t="s">
        <v>6097</v>
      </c>
      <c r="H348" t="s">
        <v>6766</v>
      </c>
      <c r="I348" t="s">
        <v>6311</v>
      </c>
      <c r="J348">
        <v>311</v>
      </c>
      <c r="K348" t="s">
        <v>2650</v>
      </c>
      <c r="L348">
        <v>101002</v>
      </c>
      <c r="M348" t="s">
        <v>2775</v>
      </c>
      <c r="N348">
        <v>1</v>
      </c>
      <c r="O348" t="s">
        <v>2731</v>
      </c>
      <c r="P348" s="7">
        <v>37</v>
      </c>
      <c r="Q348" s="7">
        <v>37</v>
      </c>
      <c r="R348" s="7">
        <v>2</v>
      </c>
      <c r="S348" t="s">
        <v>6312</v>
      </c>
      <c r="T348" t="s">
        <v>2733</v>
      </c>
      <c r="U348" t="s">
        <v>2136</v>
      </c>
      <c r="V348" t="s">
        <v>6826</v>
      </c>
      <c r="W348" t="s">
        <v>6313</v>
      </c>
      <c r="X348" t="s">
        <v>6095</v>
      </c>
      <c r="Y348" t="s">
        <v>6314</v>
      </c>
      <c r="Z348" t="s">
        <v>6315</v>
      </c>
      <c r="AA348" t="s">
        <v>6316</v>
      </c>
      <c r="AB348" t="s">
        <v>6310</v>
      </c>
      <c r="AC348" t="s">
        <v>6311</v>
      </c>
      <c r="AD348" t="s">
        <v>2752</v>
      </c>
      <c r="AE348" t="s">
        <v>2739</v>
      </c>
      <c r="AF348" t="s">
        <v>6317</v>
      </c>
      <c r="AG348" t="s">
        <v>2650</v>
      </c>
      <c r="AH348" t="s">
        <v>2739</v>
      </c>
      <c r="AI348" t="s">
        <v>2783</v>
      </c>
      <c r="AJ348" t="s">
        <v>2650</v>
      </c>
      <c r="AK348" t="s">
        <v>2739</v>
      </c>
      <c r="AL348" t="s">
        <v>2650</v>
      </c>
      <c r="AM348" t="s">
        <v>7325</v>
      </c>
      <c r="AN348">
        <v>2021</v>
      </c>
      <c r="AO348" t="s">
        <v>7326</v>
      </c>
    </row>
    <row r="349" spans="1:41" x14ac:dyDescent="0.3">
      <c r="A349" t="s">
        <v>4465</v>
      </c>
      <c r="B349" s="4">
        <v>41176</v>
      </c>
      <c r="C349" s="4">
        <v>44440</v>
      </c>
      <c r="D349" t="s">
        <v>3059</v>
      </c>
      <c r="E349" t="s">
        <v>6318</v>
      </c>
      <c r="F349" s="4">
        <v>45490</v>
      </c>
      <c r="G349" t="s">
        <v>4467</v>
      </c>
      <c r="H349" t="s">
        <v>6775</v>
      </c>
      <c r="I349" t="s">
        <v>6319</v>
      </c>
      <c r="J349">
        <v>297</v>
      </c>
      <c r="K349" t="s">
        <v>2650</v>
      </c>
      <c r="L349">
        <v>101186</v>
      </c>
      <c r="M349" t="s">
        <v>3167</v>
      </c>
      <c r="N349">
        <v>1</v>
      </c>
      <c r="O349" t="s">
        <v>2731</v>
      </c>
      <c r="P349" s="7">
        <v>20</v>
      </c>
      <c r="Q349" s="7">
        <v>20</v>
      </c>
      <c r="R349" s="7">
        <v>19</v>
      </c>
      <c r="S349" t="s">
        <v>6320</v>
      </c>
      <c r="T349" t="s">
        <v>2733</v>
      </c>
      <c r="U349" t="s">
        <v>2137</v>
      </c>
      <c r="V349" t="s">
        <v>6893</v>
      </c>
      <c r="W349" t="s">
        <v>6321</v>
      </c>
      <c r="X349" t="s">
        <v>5046</v>
      </c>
      <c r="Y349" t="s">
        <v>6322</v>
      </c>
      <c r="Z349" t="s">
        <v>6323</v>
      </c>
      <c r="AA349" t="s">
        <v>6324</v>
      </c>
      <c r="AB349" t="s">
        <v>6325</v>
      </c>
      <c r="AC349" t="s">
        <v>6319</v>
      </c>
      <c r="AD349" t="s">
        <v>2752</v>
      </c>
      <c r="AE349" t="s">
        <v>2739</v>
      </c>
      <c r="AF349" t="s">
        <v>2739</v>
      </c>
      <c r="AG349" t="s">
        <v>3191</v>
      </c>
      <c r="AH349" t="s">
        <v>6326</v>
      </c>
      <c r="AI349" t="s">
        <v>2650</v>
      </c>
      <c r="AJ349" t="s">
        <v>2650</v>
      </c>
      <c r="AK349" t="s">
        <v>2739</v>
      </c>
      <c r="AL349" t="s">
        <v>2650</v>
      </c>
      <c r="AM349" t="s">
        <v>7327</v>
      </c>
      <c r="AN349">
        <v>2012</v>
      </c>
      <c r="AO349" t="s">
        <v>2077</v>
      </c>
    </row>
    <row r="350" spans="1:41" x14ac:dyDescent="0.3">
      <c r="A350" t="s">
        <v>3656</v>
      </c>
      <c r="B350" s="4">
        <v>38190</v>
      </c>
      <c r="C350" s="4">
        <v>43501</v>
      </c>
      <c r="D350" t="s">
        <v>6327</v>
      </c>
      <c r="E350" t="s">
        <v>6328</v>
      </c>
      <c r="F350" s="4">
        <v>45487</v>
      </c>
      <c r="G350" t="s">
        <v>3659</v>
      </c>
      <c r="H350" t="s">
        <v>6078</v>
      </c>
      <c r="I350" t="s">
        <v>6327</v>
      </c>
      <c r="J350">
        <v>78</v>
      </c>
      <c r="K350" t="s">
        <v>6329</v>
      </c>
      <c r="L350">
        <v>101016</v>
      </c>
      <c r="M350" t="s">
        <v>2760</v>
      </c>
      <c r="N350">
        <v>1</v>
      </c>
      <c r="O350" t="s">
        <v>2731</v>
      </c>
      <c r="P350" s="7">
        <v>22</v>
      </c>
      <c r="Q350" s="7">
        <v>22</v>
      </c>
      <c r="R350" s="7">
        <v>34</v>
      </c>
      <c r="S350" t="s">
        <v>6330</v>
      </c>
      <c r="T350" t="s">
        <v>2733</v>
      </c>
      <c r="U350" t="s">
        <v>2138</v>
      </c>
      <c r="V350" t="s">
        <v>7328</v>
      </c>
      <c r="W350" t="s">
        <v>2650</v>
      </c>
      <c r="X350" t="s">
        <v>3656</v>
      </c>
      <c r="Y350" t="s">
        <v>6331</v>
      </c>
      <c r="Z350" t="s">
        <v>6332</v>
      </c>
      <c r="AA350" t="s">
        <v>6333</v>
      </c>
      <c r="AB350" t="s">
        <v>6334</v>
      </c>
      <c r="AC350" t="s">
        <v>2650</v>
      </c>
      <c r="AD350" t="s">
        <v>2752</v>
      </c>
      <c r="AE350" t="s">
        <v>2739</v>
      </c>
      <c r="AF350" t="s">
        <v>6335</v>
      </c>
      <c r="AG350" t="s">
        <v>2650</v>
      </c>
      <c r="AH350" t="s">
        <v>2739</v>
      </c>
      <c r="AI350" t="s">
        <v>2650</v>
      </c>
      <c r="AJ350" t="s">
        <v>2650</v>
      </c>
      <c r="AK350" t="s">
        <v>2739</v>
      </c>
      <c r="AL350" t="s">
        <v>2650</v>
      </c>
      <c r="AM350" t="s">
        <v>7329</v>
      </c>
      <c r="AN350">
        <v>2005</v>
      </c>
      <c r="AO350" t="s">
        <v>7330</v>
      </c>
    </row>
    <row r="351" spans="1:41" x14ac:dyDescent="0.3">
      <c r="A351" t="s">
        <v>6336</v>
      </c>
      <c r="B351" s="4">
        <v>40816</v>
      </c>
      <c r="C351" s="4">
        <v>43433</v>
      </c>
      <c r="D351" t="s">
        <v>6337</v>
      </c>
      <c r="E351" t="s">
        <v>6338</v>
      </c>
      <c r="F351" s="4">
        <v>45754</v>
      </c>
      <c r="G351" t="s">
        <v>6339</v>
      </c>
      <c r="H351" t="s">
        <v>6775</v>
      </c>
      <c r="I351" t="s">
        <v>6337</v>
      </c>
      <c r="J351">
        <v>78</v>
      </c>
      <c r="K351" t="s">
        <v>6340</v>
      </c>
      <c r="L351">
        <v>101016</v>
      </c>
      <c r="M351" t="s">
        <v>2760</v>
      </c>
      <c r="N351">
        <v>1</v>
      </c>
      <c r="O351" t="s">
        <v>2731</v>
      </c>
      <c r="P351" s="7">
        <v>25</v>
      </c>
      <c r="Q351" s="7">
        <v>25</v>
      </c>
      <c r="R351" s="7">
        <v>16</v>
      </c>
      <c r="S351" t="s">
        <v>2019</v>
      </c>
      <c r="T351" t="s">
        <v>2733</v>
      </c>
      <c r="U351" t="s">
        <v>2139</v>
      </c>
      <c r="V351" t="s">
        <v>4116</v>
      </c>
      <c r="W351" t="s">
        <v>2650</v>
      </c>
      <c r="X351" t="s">
        <v>6336</v>
      </c>
      <c r="Y351" t="s">
        <v>6341</v>
      </c>
      <c r="Z351" t="s">
        <v>6342</v>
      </c>
      <c r="AA351" t="s">
        <v>6343</v>
      </c>
      <c r="AB351" t="s">
        <v>6344</v>
      </c>
      <c r="AC351" t="s">
        <v>2650</v>
      </c>
      <c r="AD351" t="s">
        <v>2752</v>
      </c>
      <c r="AE351" t="s">
        <v>6345</v>
      </c>
      <c r="AF351" t="s">
        <v>6346</v>
      </c>
      <c r="AG351" t="s">
        <v>2650</v>
      </c>
      <c r="AH351" t="s">
        <v>2739</v>
      </c>
      <c r="AI351" t="s">
        <v>2650</v>
      </c>
      <c r="AJ351" t="s">
        <v>2650</v>
      </c>
      <c r="AK351" t="s">
        <v>2739</v>
      </c>
      <c r="AL351" t="s">
        <v>2650</v>
      </c>
      <c r="AM351" t="s">
        <v>7331</v>
      </c>
      <c r="AN351">
        <v>2012</v>
      </c>
      <c r="AO351" t="s">
        <v>2079</v>
      </c>
    </row>
    <row r="352" spans="1:41" x14ac:dyDescent="0.3">
      <c r="A352" t="s">
        <v>4465</v>
      </c>
      <c r="B352" s="4">
        <v>40354</v>
      </c>
      <c r="C352" s="4">
        <v>44440</v>
      </c>
      <c r="D352" t="s">
        <v>3179</v>
      </c>
      <c r="E352" t="s">
        <v>6347</v>
      </c>
      <c r="F352" s="4">
        <v>45754</v>
      </c>
      <c r="G352" t="s">
        <v>4467</v>
      </c>
      <c r="H352" t="s">
        <v>6775</v>
      </c>
      <c r="I352" t="s">
        <v>6348</v>
      </c>
      <c r="J352">
        <v>297</v>
      </c>
      <c r="K352" t="s">
        <v>2650</v>
      </c>
      <c r="L352">
        <v>101186</v>
      </c>
      <c r="M352" t="s">
        <v>3167</v>
      </c>
      <c r="N352">
        <v>1</v>
      </c>
      <c r="O352" t="s">
        <v>2731</v>
      </c>
      <c r="P352" s="7">
        <v>49</v>
      </c>
      <c r="Q352" s="7">
        <v>49</v>
      </c>
      <c r="R352" s="7">
        <v>64</v>
      </c>
      <c r="S352" t="s">
        <v>6349</v>
      </c>
      <c r="T352" t="s">
        <v>2733</v>
      </c>
      <c r="U352" t="s">
        <v>2141</v>
      </c>
      <c r="V352" t="s">
        <v>6793</v>
      </c>
      <c r="W352" t="s">
        <v>6350</v>
      </c>
      <c r="X352" t="s">
        <v>5046</v>
      </c>
      <c r="Y352" t="s">
        <v>6351</v>
      </c>
      <c r="Z352" t="s">
        <v>6352</v>
      </c>
      <c r="AA352" t="s">
        <v>6353</v>
      </c>
      <c r="AB352" t="s">
        <v>6354</v>
      </c>
      <c r="AC352" t="s">
        <v>6348</v>
      </c>
      <c r="AD352" t="s">
        <v>2752</v>
      </c>
      <c r="AE352" t="s">
        <v>2739</v>
      </c>
      <c r="AF352" t="s">
        <v>2739</v>
      </c>
      <c r="AG352" t="s">
        <v>3191</v>
      </c>
      <c r="AH352" t="s">
        <v>6355</v>
      </c>
      <c r="AI352" t="s">
        <v>2650</v>
      </c>
      <c r="AJ352" t="s">
        <v>2650</v>
      </c>
      <c r="AK352" t="s">
        <v>2739</v>
      </c>
      <c r="AL352" t="s">
        <v>2650</v>
      </c>
      <c r="AM352" t="s">
        <v>7332</v>
      </c>
      <c r="AN352">
        <v>2010</v>
      </c>
      <c r="AO352" t="s">
        <v>2081</v>
      </c>
    </row>
    <row r="353" spans="1:41" x14ac:dyDescent="0.3">
      <c r="A353" t="s">
        <v>2989</v>
      </c>
      <c r="B353" s="4">
        <v>41999</v>
      </c>
      <c r="C353" s="4">
        <v>45792</v>
      </c>
      <c r="D353" t="s">
        <v>2650</v>
      </c>
      <c r="E353" t="s">
        <v>6356</v>
      </c>
      <c r="F353" s="4">
        <v>45802</v>
      </c>
      <c r="G353" t="s">
        <v>2991</v>
      </c>
      <c r="H353" t="s">
        <v>6763</v>
      </c>
      <c r="I353" t="s">
        <v>6357</v>
      </c>
      <c r="J353">
        <v>340</v>
      </c>
      <c r="K353" t="s">
        <v>6358</v>
      </c>
      <c r="L353">
        <v>101371</v>
      </c>
      <c r="M353" t="s">
        <v>2994</v>
      </c>
      <c r="N353">
        <v>1</v>
      </c>
      <c r="O353" t="s">
        <v>2731</v>
      </c>
      <c r="P353" s="7">
        <v>75</v>
      </c>
      <c r="Q353" s="7">
        <v>75</v>
      </c>
      <c r="R353" s="7">
        <v>120</v>
      </c>
      <c r="S353" t="s">
        <v>6359</v>
      </c>
      <c r="T353" t="s">
        <v>2733</v>
      </c>
      <c r="U353" t="s">
        <v>6360</v>
      </c>
      <c r="V353" t="s">
        <v>6816</v>
      </c>
      <c r="W353" t="s">
        <v>2650</v>
      </c>
      <c r="X353" t="s">
        <v>2989</v>
      </c>
      <c r="Y353" t="s">
        <v>6361</v>
      </c>
      <c r="Z353" t="s">
        <v>6362</v>
      </c>
      <c r="AA353" t="s">
        <v>6363</v>
      </c>
      <c r="AB353" t="s">
        <v>2650</v>
      </c>
      <c r="AC353" t="s">
        <v>6357</v>
      </c>
      <c r="AD353" t="s">
        <v>2752</v>
      </c>
      <c r="AE353" t="s">
        <v>2739</v>
      </c>
      <c r="AF353" t="s">
        <v>6364</v>
      </c>
      <c r="AG353" t="s">
        <v>3224</v>
      </c>
      <c r="AH353" t="s">
        <v>2739</v>
      </c>
      <c r="AI353" t="s">
        <v>2650</v>
      </c>
      <c r="AJ353" t="s">
        <v>2650</v>
      </c>
      <c r="AK353" t="s">
        <v>2739</v>
      </c>
      <c r="AL353" t="s">
        <v>2650</v>
      </c>
      <c r="AM353" t="s">
        <v>7333</v>
      </c>
      <c r="AN353">
        <v>2014</v>
      </c>
      <c r="AO353" t="s">
        <v>2082</v>
      </c>
    </row>
    <row r="354" spans="1:41" x14ac:dyDescent="0.3">
      <c r="A354" t="s">
        <v>2860</v>
      </c>
      <c r="B354" s="4">
        <v>45034</v>
      </c>
      <c r="C354" s="4">
        <v>45034</v>
      </c>
      <c r="D354" t="s">
        <v>2650</v>
      </c>
      <c r="E354" t="s">
        <v>6365</v>
      </c>
      <c r="F354" s="4">
        <v>45756</v>
      </c>
      <c r="G354" t="s">
        <v>2862</v>
      </c>
      <c r="H354" t="s">
        <v>2650</v>
      </c>
      <c r="I354" t="s">
        <v>6366</v>
      </c>
      <c r="J354">
        <v>1965</v>
      </c>
      <c r="K354" t="s">
        <v>2650</v>
      </c>
      <c r="L354">
        <v>103389</v>
      </c>
      <c r="M354" t="s">
        <v>2864</v>
      </c>
      <c r="N354">
        <v>1</v>
      </c>
      <c r="O354" t="s">
        <v>2731</v>
      </c>
      <c r="P354" s="7">
        <v>47</v>
      </c>
      <c r="Q354" s="7">
        <v>47</v>
      </c>
      <c r="R354" s="7">
        <v>6</v>
      </c>
      <c r="S354" t="s">
        <v>6367</v>
      </c>
      <c r="T354" t="s">
        <v>2733</v>
      </c>
      <c r="U354" t="s">
        <v>6368</v>
      </c>
      <c r="V354" t="s">
        <v>6804</v>
      </c>
      <c r="W354" t="s">
        <v>6369</v>
      </c>
      <c r="X354" t="s">
        <v>2866</v>
      </c>
      <c r="Y354" t="s">
        <v>6370</v>
      </c>
      <c r="Z354" t="s">
        <v>6371</v>
      </c>
      <c r="AA354" t="s">
        <v>6372</v>
      </c>
      <c r="AB354" t="s">
        <v>6365</v>
      </c>
      <c r="AC354" t="s">
        <v>6366</v>
      </c>
      <c r="AD354" t="s">
        <v>2650</v>
      </c>
      <c r="AE354" t="s">
        <v>2870</v>
      </c>
      <c r="AF354" t="s">
        <v>6373</v>
      </c>
      <c r="AG354" t="s">
        <v>2872</v>
      </c>
      <c r="AH354" t="s">
        <v>2739</v>
      </c>
      <c r="AI354" t="s">
        <v>2650</v>
      </c>
      <c r="AJ354" t="s">
        <v>2650</v>
      </c>
      <c r="AK354" t="s">
        <v>2739</v>
      </c>
      <c r="AL354" t="s">
        <v>2650</v>
      </c>
      <c r="AM354" t="s">
        <v>7334</v>
      </c>
      <c r="AN354">
        <v>2023</v>
      </c>
      <c r="AO354" t="s">
        <v>2083</v>
      </c>
    </row>
    <row r="355" spans="1:41" x14ac:dyDescent="0.3">
      <c r="A355" t="s">
        <v>2848</v>
      </c>
      <c r="B355" s="4">
        <v>42178</v>
      </c>
      <c r="C355" s="4">
        <v>45625</v>
      </c>
      <c r="D355" t="s">
        <v>5138</v>
      </c>
      <c r="E355" t="s">
        <v>6374</v>
      </c>
      <c r="F355" s="4">
        <v>45765</v>
      </c>
      <c r="G355" t="s">
        <v>2851</v>
      </c>
      <c r="H355" t="s">
        <v>6893</v>
      </c>
      <c r="I355" t="s">
        <v>5138</v>
      </c>
      <c r="J355">
        <v>1822</v>
      </c>
      <c r="K355" t="s">
        <v>6375</v>
      </c>
      <c r="L355">
        <v>103201</v>
      </c>
      <c r="M355" t="s">
        <v>2853</v>
      </c>
      <c r="N355">
        <v>1</v>
      </c>
      <c r="O355" t="s">
        <v>2731</v>
      </c>
      <c r="P355" s="7">
        <v>30</v>
      </c>
      <c r="Q355" s="7">
        <v>30</v>
      </c>
      <c r="R355" s="7">
        <v>86</v>
      </c>
      <c r="S355" t="s">
        <v>6376</v>
      </c>
      <c r="T355" t="s">
        <v>2733</v>
      </c>
      <c r="U355" t="s">
        <v>6377</v>
      </c>
      <c r="V355" t="s">
        <v>6896</v>
      </c>
      <c r="W355" t="s">
        <v>2650</v>
      </c>
      <c r="X355" t="s">
        <v>2856</v>
      </c>
      <c r="Y355" t="s">
        <v>6378</v>
      </c>
      <c r="Z355" t="s">
        <v>6379</v>
      </c>
      <c r="AA355" t="s">
        <v>6380</v>
      </c>
      <c r="AB355" t="s">
        <v>2650</v>
      </c>
      <c r="AC355" t="s">
        <v>2650</v>
      </c>
      <c r="AD355" t="s">
        <v>2650</v>
      </c>
      <c r="AE355" t="s">
        <v>2739</v>
      </c>
      <c r="AF355" t="s">
        <v>2739</v>
      </c>
      <c r="AG355" t="s">
        <v>2650</v>
      </c>
      <c r="AH355" t="s">
        <v>2739</v>
      </c>
      <c r="AI355" t="s">
        <v>2650</v>
      </c>
      <c r="AJ355" t="s">
        <v>2650</v>
      </c>
      <c r="AK355" t="s">
        <v>2739</v>
      </c>
      <c r="AL355" t="s">
        <v>2650</v>
      </c>
      <c r="AM355" t="s">
        <v>7335</v>
      </c>
      <c r="AN355">
        <v>2015</v>
      </c>
      <c r="AO355" t="s">
        <v>2084</v>
      </c>
    </row>
    <row r="356" spans="1:41" x14ac:dyDescent="0.3">
      <c r="A356" t="s">
        <v>2896</v>
      </c>
      <c r="B356" s="4">
        <v>41963</v>
      </c>
      <c r="C356" s="4">
        <v>43575</v>
      </c>
      <c r="D356" t="s">
        <v>6381</v>
      </c>
      <c r="E356" t="s">
        <v>6382</v>
      </c>
      <c r="F356" s="4">
        <v>45498</v>
      </c>
      <c r="G356" t="s">
        <v>2899</v>
      </c>
      <c r="H356" t="s">
        <v>6804</v>
      </c>
      <c r="I356" t="s">
        <v>4475</v>
      </c>
      <c r="J356">
        <v>56</v>
      </c>
      <c r="K356" t="s">
        <v>6383</v>
      </c>
      <c r="L356">
        <v>101017</v>
      </c>
      <c r="M356" t="s">
        <v>2902</v>
      </c>
      <c r="N356">
        <v>1</v>
      </c>
      <c r="O356" t="s">
        <v>2731</v>
      </c>
      <c r="P356" s="7">
        <v>13</v>
      </c>
      <c r="Q356" s="7">
        <v>13</v>
      </c>
      <c r="R356" s="7">
        <v>40</v>
      </c>
      <c r="S356" t="s">
        <v>6384</v>
      </c>
      <c r="T356" t="s">
        <v>2733</v>
      </c>
      <c r="U356" t="s">
        <v>6385</v>
      </c>
      <c r="V356" t="s">
        <v>6977</v>
      </c>
      <c r="W356" t="s">
        <v>6386</v>
      </c>
      <c r="X356" t="s">
        <v>2905</v>
      </c>
      <c r="Y356" t="s">
        <v>6387</v>
      </c>
      <c r="Z356" t="s">
        <v>6388</v>
      </c>
      <c r="AA356" t="s">
        <v>6389</v>
      </c>
      <c r="AB356" t="s">
        <v>6390</v>
      </c>
      <c r="AC356" t="s">
        <v>4475</v>
      </c>
      <c r="AD356" t="s">
        <v>2752</v>
      </c>
      <c r="AE356" t="s">
        <v>2739</v>
      </c>
      <c r="AF356" t="s">
        <v>6391</v>
      </c>
      <c r="AG356" t="s">
        <v>2911</v>
      </c>
      <c r="AH356" t="s">
        <v>6392</v>
      </c>
      <c r="AI356" t="s">
        <v>2650</v>
      </c>
      <c r="AJ356" t="s">
        <v>2650</v>
      </c>
      <c r="AK356" t="s">
        <v>2739</v>
      </c>
      <c r="AL356" t="s">
        <v>2650</v>
      </c>
      <c r="AM356" t="s">
        <v>7336</v>
      </c>
      <c r="AN356">
        <v>2014</v>
      </c>
      <c r="AO356" t="s">
        <v>7337</v>
      </c>
    </row>
    <row r="357" spans="1:41" x14ac:dyDescent="0.3">
      <c r="A357" t="s">
        <v>6393</v>
      </c>
      <c r="B357" s="4">
        <v>44758</v>
      </c>
      <c r="C357" s="4">
        <v>45383</v>
      </c>
      <c r="D357" t="s">
        <v>6394</v>
      </c>
      <c r="E357" t="s">
        <v>6395</v>
      </c>
      <c r="F357" s="4">
        <v>45799</v>
      </c>
      <c r="G357" t="s">
        <v>6396</v>
      </c>
      <c r="H357" t="s">
        <v>2650</v>
      </c>
      <c r="I357" t="s">
        <v>6394</v>
      </c>
      <c r="J357">
        <v>78</v>
      </c>
      <c r="K357" t="s">
        <v>6397</v>
      </c>
      <c r="L357">
        <v>101016</v>
      </c>
      <c r="M357" t="s">
        <v>2760</v>
      </c>
      <c r="N357">
        <v>1</v>
      </c>
      <c r="O357" t="s">
        <v>2731</v>
      </c>
      <c r="P357" s="7">
        <v>58</v>
      </c>
      <c r="Q357" s="7">
        <v>58</v>
      </c>
      <c r="R357" s="7">
        <v>26</v>
      </c>
      <c r="S357" t="s">
        <v>6398</v>
      </c>
      <c r="T357" t="s">
        <v>2733</v>
      </c>
      <c r="U357" t="s">
        <v>2146</v>
      </c>
      <c r="V357" t="s">
        <v>7338</v>
      </c>
      <c r="W357" t="s">
        <v>2650</v>
      </c>
      <c r="X357" t="s">
        <v>6393</v>
      </c>
      <c r="Y357" t="s">
        <v>6399</v>
      </c>
      <c r="Z357" t="s">
        <v>6400</v>
      </c>
      <c r="AA357" t="s">
        <v>6401</v>
      </c>
      <c r="AB357" t="s">
        <v>6402</v>
      </c>
      <c r="AC357" t="s">
        <v>2650</v>
      </c>
      <c r="AD357" t="s">
        <v>2752</v>
      </c>
      <c r="AE357" t="s">
        <v>2739</v>
      </c>
      <c r="AF357" t="s">
        <v>6403</v>
      </c>
      <c r="AG357" t="s">
        <v>2767</v>
      </c>
      <c r="AH357" t="s">
        <v>6404</v>
      </c>
      <c r="AI357" t="s">
        <v>2650</v>
      </c>
      <c r="AJ357" t="s">
        <v>2650</v>
      </c>
      <c r="AK357" t="s">
        <v>2739</v>
      </c>
      <c r="AL357" t="s">
        <v>2650</v>
      </c>
      <c r="AM357" t="s">
        <v>7339</v>
      </c>
      <c r="AN357">
        <v>2022</v>
      </c>
      <c r="AO357" t="s">
        <v>2086</v>
      </c>
    </row>
    <row r="358" spans="1:41" x14ac:dyDescent="0.3">
      <c r="A358" t="s">
        <v>2976</v>
      </c>
      <c r="B358" s="4">
        <v>39274</v>
      </c>
      <c r="C358" s="4">
        <v>43945</v>
      </c>
      <c r="D358" t="s">
        <v>4047</v>
      </c>
      <c r="E358" t="s">
        <v>6405</v>
      </c>
      <c r="F358" s="4">
        <v>45799</v>
      </c>
      <c r="G358" t="s">
        <v>2979</v>
      </c>
      <c r="H358" t="s">
        <v>6406</v>
      </c>
      <c r="I358" t="s">
        <v>4047</v>
      </c>
      <c r="J358">
        <v>78</v>
      </c>
      <c r="K358" t="s">
        <v>6407</v>
      </c>
      <c r="L358">
        <v>101016</v>
      </c>
      <c r="M358" t="s">
        <v>2760</v>
      </c>
      <c r="N358">
        <v>1</v>
      </c>
      <c r="O358" t="s">
        <v>2731</v>
      </c>
      <c r="P358" s="7">
        <v>39</v>
      </c>
      <c r="Q358" s="7">
        <v>39</v>
      </c>
      <c r="R358" s="7">
        <v>93</v>
      </c>
      <c r="S358" t="s">
        <v>6408</v>
      </c>
      <c r="T358" t="s">
        <v>2733</v>
      </c>
      <c r="U358" t="s">
        <v>2147</v>
      </c>
      <c r="V358" t="s">
        <v>7340</v>
      </c>
      <c r="W358" t="s">
        <v>2650</v>
      </c>
      <c r="X358" t="s">
        <v>2976</v>
      </c>
      <c r="Y358" t="s">
        <v>6409</v>
      </c>
      <c r="Z358" t="s">
        <v>6410</v>
      </c>
      <c r="AA358" t="s">
        <v>6411</v>
      </c>
      <c r="AB358" t="s">
        <v>6412</v>
      </c>
      <c r="AC358" t="s">
        <v>2650</v>
      </c>
      <c r="AD358" t="s">
        <v>2752</v>
      </c>
      <c r="AE358" t="s">
        <v>2739</v>
      </c>
      <c r="AF358" t="s">
        <v>4055</v>
      </c>
      <c r="AG358" t="s">
        <v>2650</v>
      </c>
      <c r="AH358" t="s">
        <v>2739</v>
      </c>
      <c r="AI358" t="s">
        <v>2650</v>
      </c>
      <c r="AJ358" t="s">
        <v>2650</v>
      </c>
      <c r="AK358" t="s">
        <v>2739</v>
      </c>
      <c r="AL358" t="s">
        <v>2650</v>
      </c>
      <c r="AM358" t="s">
        <v>7341</v>
      </c>
      <c r="AN358">
        <v>2008</v>
      </c>
      <c r="AO358" t="s">
        <v>2087</v>
      </c>
    </row>
    <row r="359" spans="1:41" x14ac:dyDescent="0.3">
      <c r="A359" t="s">
        <v>2896</v>
      </c>
      <c r="B359" s="4">
        <v>43056</v>
      </c>
      <c r="C359" s="4">
        <v>43571</v>
      </c>
      <c r="D359" t="s">
        <v>3418</v>
      </c>
      <c r="E359" t="s">
        <v>6413</v>
      </c>
      <c r="F359" s="4">
        <v>45510</v>
      </c>
      <c r="G359" t="s">
        <v>2899</v>
      </c>
      <c r="H359" t="s">
        <v>6876</v>
      </c>
      <c r="I359" t="s">
        <v>6414</v>
      </c>
      <c r="J359">
        <v>56</v>
      </c>
      <c r="K359" t="s">
        <v>6415</v>
      </c>
      <c r="L359">
        <v>101017</v>
      </c>
      <c r="M359" t="s">
        <v>2902</v>
      </c>
      <c r="N359">
        <v>1</v>
      </c>
      <c r="O359" t="s">
        <v>2731</v>
      </c>
      <c r="P359" s="7">
        <v>38</v>
      </c>
      <c r="Q359" s="7">
        <v>38</v>
      </c>
      <c r="R359" s="7">
        <v>27</v>
      </c>
      <c r="S359" t="s">
        <v>6416</v>
      </c>
      <c r="T359" t="s">
        <v>2733</v>
      </c>
      <c r="U359" t="s">
        <v>6417</v>
      </c>
      <c r="V359" t="s">
        <v>3687</v>
      </c>
      <c r="W359" t="s">
        <v>6418</v>
      </c>
      <c r="X359" t="s">
        <v>2905</v>
      </c>
      <c r="Y359" t="s">
        <v>6419</v>
      </c>
      <c r="Z359" t="s">
        <v>6420</v>
      </c>
      <c r="AA359" t="s">
        <v>6421</v>
      </c>
      <c r="AB359" t="s">
        <v>6422</v>
      </c>
      <c r="AC359" t="s">
        <v>6414</v>
      </c>
      <c r="AD359" t="s">
        <v>2752</v>
      </c>
      <c r="AE359" t="s">
        <v>2739</v>
      </c>
      <c r="AF359" t="s">
        <v>6423</v>
      </c>
      <c r="AG359" t="s">
        <v>2911</v>
      </c>
      <c r="AH359" t="s">
        <v>5856</v>
      </c>
      <c r="AI359" t="s">
        <v>2650</v>
      </c>
      <c r="AJ359" t="s">
        <v>2650</v>
      </c>
      <c r="AK359" t="s">
        <v>2739</v>
      </c>
      <c r="AL359" t="s">
        <v>2650</v>
      </c>
      <c r="AM359" t="s">
        <v>7342</v>
      </c>
      <c r="AN359">
        <v>2017</v>
      </c>
      <c r="AO359" t="s">
        <v>7343</v>
      </c>
    </row>
    <row r="360" spans="1:41" x14ac:dyDescent="0.3">
      <c r="A360" t="s">
        <v>2976</v>
      </c>
      <c r="B360" s="4">
        <v>41568</v>
      </c>
      <c r="C360" s="4">
        <v>43816</v>
      </c>
      <c r="D360" t="s">
        <v>3500</v>
      </c>
      <c r="E360" t="s">
        <v>6424</v>
      </c>
      <c r="F360" s="4">
        <v>45505</v>
      </c>
      <c r="G360" t="s">
        <v>2979</v>
      </c>
      <c r="H360" t="s">
        <v>3020</v>
      </c>
      <c r="I360" t="s">
        <v>3500</v>
      </c>
      <c r="J360">
        <v>78</v>
      </c>
      <c r="K360" t="s">
        <v>6425</v>
      </c>
      <c r="L360">
        <v>101016</v>
      </c>
      <c r="M360" t="s">
        <v>2760</v>
      </c>
      <c r="N360">
        <v>1</v>
      </c>
      <c r="O360" t="s">
        <v>2731</v>
      </c>
      <c r="P360" s="7">
        <v>55</v>
      </c>
      <c r="Q360" s="7">
        <v>55</v>
      </c>
      <c r="R360" s="7">
        <v>44</v>
      </c>
      <c r="S360" t="s">
        <v>6426</v>
      </c>
      <c r="T360" t="s">
        <v>2733</v>
      </c>
      <c r="U360" t="s">
        <v>2149</v>
      </c>
      <c r="V360" t="s">
        <v>7263</v>
      </c>
      <c r="W360" t="s">
        <v>2650</v>
      </c>
      <c r="X360" t="s">
        <v>2976</v>
      </c>
      <c r="Y360" t="s">
        <v>6427</v>
      </c>
      <c r="Z360" t="s">
        <v>6428</v>
      </c>
      <c r="AA360" t="s">
        <v>6429</v>
      </c>
      <c r="AB360" t="s">
        <v>6430</v>
      </c>
      <c r="AC360" t="s">
        <v>2650</v>
      </c>
      <c r="AD360" t="s">
        <v>2752</v>
      </c>
      <c r="AE360" t="s">
        <v>2739</v>
      </c>
      <c r="AF360" t="s">
        <v>5084</v>
      </c>
      <c r="AG360" t="s">
        <v>2767</v>
      </c>
      <c r="AH360" t="s">
        <v>6431</v>
      </c>
      <c r="AI360" t="s">
        <v>2650</v>
      </c>
      <c r="AJ360" t="s">
        <v>2650</v>
      </c>
      <c r="AK360" t="s">
        <v>2739</v>
      </c>
      <c r="AL360" t="s">
        <v>2650</v>
      </c>
      <c r="AM360" t="s">
        <v>7344</v>
      </c>
      <c r="AN360">
        <v>2013</v>
      </c>
      <c r="AO360" t="s">
        <v>2089</v>
      </c>
    </row>
    <row r="361" spans="1:41" x14ac:dyDescent="0.3">
      <c r="A361" t="s">
        <v>4881</v>
      </c>
      <c r="B361" s="4">
        <v>44071</v>
      </c>
      <c r="C361" s="4">
        <v>45475</v>
      </c>
      <c r="D361" t="s">
        <v>2650</v>
      </c>
      <c r="E361" t="s">
        <v>6432</v>
      </c>
      <c r="F361" s="4">
        <v>45748</v>
      </c>
      <c r="G361" t="s">
        <v>4883</v>
      </c>
      <c r="H361" t="s">
        <v>6816</v>
      </c>
      <c r="I361" t="s">
        <v>5623</v>
      </c>
      <c r="J361">
        <v>1968</v>
      </c>
      <c r="K361" t="s">
        <v>6433</v>
      </c>
      <c r="L361">
        <v>103390</v>
      </c>
      <c r="M361" t="s">
        <v>2745</v>
      </c>
      <c r="N361">
        <v>1</v>
      </c>
      <c r="O361" t="s">
        <v>2731</v>
      </c>
      <c r="P361" s="7">
        <v>58</v>
      </c>
      <c r="Q361" s="7">
        <v>58</v>
      </c>
      <c r="R361" s="7">
        <v>25</v>
      </c>
      <c r="S361" t="s">
        <v>6434</v>
      </c>
      <c r="T361" t="s">
        <v>2733</v>
      </c>
      <c r="U361" t="s">
        <v>2150</v>
      </c>
      <c r="V361" t="s">
        <v>6804</v>
      </c>
      <c r="W361" t="s">
        <v>6435</v>
      </c>
      <c r="X361" t="s">
        <v>4881</v>
      </c>
      <c r="Y361" t="s">
        <v>6436</v>
      </c>
      <c r="Z361" t="s">
        <v>6437</v>
      </c>
      <c r="AA361" t="s">
        <v>6438</v>
      </c>
      <c r="AB361" t="s">
        <v>6439</v>
      </c>
      <c r="AC361" t="s">
        <v>5623</v>
      </c>
      <c r="AD361" t="s">
        <v>2752</v>
      </c>
      <c r="AE361" t="s">
        <v>6440</v>
      </c>
      <c r="AF361" t="s">
        <v>6441</v>
      </c>
      <c r="AG361" t="s">
        <v>2650</v>
      </c>
      <c r="AH361" t="s">
        <v>2739</v>
      </c>
      <c r="AI361" t="s">
        <v>2650</v>
      </c>
      <c r="AJ361" t="s">
        <v>2650</v>
      </c>
      <c r="AK361" t="s">
        <v>2739</v>
      </c>
      <c r="AL361" t="s">
        <v>2650</v>
      </c>
      <c r="AM361" t="s">
        <v>7345</v>
      </c>
      <c r="AN361">
        <v>2020</v>
      </c>
      <c r="AO361" t="s">
        <v>2090</v>
      </c>
    </row>
    <row r="362" spans="1:41" x14ac:dyDescent="0.3">
      <c r="A362" t="s">
        <v>6442</v>
      </c>
      <c r="B362" s="4">
        <v>39155</v>
      </c>
      <c r="C362" s="4">
        <v>43941</v>
      </c>
      <c r="D362" t="s">
        <v>6443</v>
      </c>
      <c r="E362" t="s">
        <v>6444</v>
      </c>
      <c r="F362" s="4">
        <v>45551</v>
      </c>
      <c r="G362" t="s">
        <v>6445</v>
      </c>
      <c r="H362" t="s">
        <v>6795</v>
      </c>
      <c r="I362" t="s">
        <v>6446</v>
      </c>
      <c r="J362">
        <v>297</v>
      </c>
      <c r="K362" t="s">
        <v>6447</v>
      </c>
      <c r="L362">
        <v>101007</v>
      </c>
      <c r="M362" t="s">
        <v>3167</v>
      </c>
      <c r="N362">
        <v>1</v>
      </c>
      <c r="O362" t="s">
        <v>2731</v>
      </c>
      <c r="P362" s="7">
        <v>25</v>
      </c>
      <c r="Q362" s="7">
        <v>25</v>
      </c>
      <c r="R362" s="7">
        <v>17</v>
      </c>
      <c r="S362" t="s">
        <v>6448</v>
      </c>
      <c r="T362" t="s">
        <v>2733</v>
      </c>
      <c r="U362" t="s">
        <v>2151</v>
      </c>
      <c r="V362" t="s">
        <v>7255</v>
      </c>
      <c r="W362" t="s">
        <v>2650</v>
      </c>
      <c r="X362" t="s">
        <v>6442</v>
      </c>
      <c r="Y362" t="s">
        <v>6449</v>
      </c>
      <c r="Z362" t="s">
        <v>6450</v>
      </c>
      <c r="AA362" t="s">
        <v>6451</v>
      </c>
      <c r="AB362" t="s">
        <v>6452</v>
      </c>
      <c r="AC362" t="s">
        <v>6446</v>
      </c>
      <c r="AD362" t="s">
        <v>2752</v>
      </c>
      <c r="AE362" t="s">
        <v>2739</v>
      </c>
      <c r="AF362" t="s">
        <v>6453</v>
      </c>
      <c r="AG362" t="s">
        <v>2650</v>
      </c>
      <c r="AH362" t="s">
        <v>2739</v>
      </c>
      <c r="AI362" t="s">
        <v>2650</v>
      </c>
      <c r="AJ362" t="s">
        <v>2650</v>
      </c>
      <c r="AK362" t="s">
        <v>2739</v>
      </c>
      <c r="AL362" t="s">
        <v>2650</v>
      </c>
      <c r="AM362" t="s">
        <v>7346</v>
      </c>
      <c r="AN362">
        <v>2007</v>
      </c>
      <c r="AO362" t="s">
        <v>2091</v>
      </c>
    </row>
    <row r="363" spans="1:41" x14ac:dyDescent="0.3">
      <c r="A363" t="s">
        <v>6454</v>
      </c>
      <c r="B363" s="4">
        <v>41732</v>
      </c>
      <c r="C363" s="4">
        <v>43378</v>
      </c>
      <c r="D363" t="s">
        <v>3561</v>
      </c>
      <c r="E363" t="s">
        <v>6455</v>
      </c>
      <c r="F363" s="4">
        <v>45763</v>
      </c>
      <c r="G363" t="s">
        <v>6456</v>
      </c>
      <c r="H363" t="s">
        <v>2650</v>
      </c>
      <c r="I363" t="s">
        <v>3561</v>
      </c>
      <c r="J363">
        <v>78</v>
      </c>
      <c r="K363" t="s">
        <v>6457</v>
      </c>
      <c r="L363">
        <v>101016</v>
      </c>
      <c r="M363" t="s">
        <v>2760</v>
      </c>
      <c r="N363">
        <v>1</v>
      </c>
      <c r="O363" t="s">
        <v>2731</v>
      </c>
      <c r="P363" s="7">
        <v>27</v>
      </c>
      <c r="Q363" s="7">
        <v>27</v>
      </c>
      <c r="R363" s="7">
        <v>20</v>
      </c>
      <c r="S363" t="s">
        <v>6458</v>
      </c>
      <c r="T363" t="s">
        <v>2733</v>
      </c>
      <c r="U363" t="s">
        <v>2152</v>
      </c>
      <c r="V363" t="s">
        <v>3938</v>
      </c>
      <c r="W363" t="s">
        <v>2650</v>
      </c>
      <c r="X363" t="s">
        <v>6454</v>
      </c>
      <c r="Y363" t="s">
        <v>6459</v>
      </c>
      <c r="Z363" t="s">
        <v>6460</v>
      </c>
      <c r="AA363" t="s">
        <v>6461</v>
      </c>
      <c r="AB363" t="s">
        <v>6462</v>
      </c>
      <c r="AC363" t="s">
        <v>2650</v>
      </c>
      <c r="AD363" t="s">
        <v>2752</v>
      </c>
      <c r="AE363" t="s">
        <v>2739</v>
      </c>
      <c r="AF363" t="s">
        <v>2739</v>
      </c>
      <c r="AG363" t="s">
        <v>2767</v>
      </c>
      <c r="AH363" t="s">
        <v>6463</v>
      </c>
      <c r="AI363" t="s">
        <v>2650</v>
      </c>
      <c r="AJ363" t="s">
        <v>2650</v>
      </c>
      <c r="AK363" t="s">
        <v>2739</v>
      </c>
      <c r="AL363" t="s">
        <v>2650</v>
      </c>
      <c r="AM363" t="s">
        <v>7347</v>
      </c>
      <c r="AN363">
        <v>2014</v>
      </c>
      <c r="AO363" t="s">
        <v>7348</v>
      </c>
    </row>
    <row r="364" spans="1:41" x14ac:dyDescent="0.3">
      <c r="A364" t="s">
        <v>6464</v>
      </c>
      <c r="B364" s="4">
        <v>43551</v>
      </c>
      <c r="C364" s="4">
        <v>45459</v>
      </c>
      <c r="D364" t="s">
        <v>2650</v>
      </c>
      <c r="E364" t="s">
        <v>6465</v>
      </c>
      <c r="F364" s="4">
        <v>45764</v>
      </c>
      <c r="G364" t="s">
        <v>6466</v>
      </c>
      <c r="H364" t="s">
        <v>6795</v>
      </c>
      <c r="I364" t="s">
        <v>6467</v>
      </c>
      <c r="J364">
        <v>1968</v>
      </c>
      <c r="K364" t="s">
        <v>6468</v>
      </c>
      <c r="L364">
        <v>103390</v>
      </c>
      <c r="M364" t="s">
        <v>2745</v>
      </c>
      <c r="N364">
        <v>1</v>
      </c>
      <c r="O364" t="s">
        <v>2731</v>
      </c>
      <c r="P364" s="7">
        <v>50</v>
      </c>
      <c r="Q364" s="7">
        <v>50</v>
      </c>
      <c r="R364" s="7">
        <v>51</v>
      </c>
      <c r="S364" t="s">
        <v>6469</v>
      </c>
      <c r="T364" t="s">
        <v>2733</v>
      </c>
      <c r="U364" t="s">
        <v>2153</v>
      </c>
      <c r="V364" t="s">
        <v>6893</v>
      </c>
      <c r="W364" t="s">
        <v>6470</v>
      </c>
      <c r="X364" t="s">
        <v>6464</v>
      </c>
      <c r="Y364" t="s">
        <v>6471</v>
      </c>
      <c r="Z364" t="s">
        <v>6472</v>
      </c>
      <c r="AA364" t="s">
        <v>6473</v>
      </c>
      <c r="AB364" t="s">
        <v>6474</v>
      </c>
      <c r="AC364" t="s">
        <v>6467</v>
      </c>
      <c r="AD364" t="s">
        <v>2752</v>
      </c>
      <c r="AE364" t="s">
        <v>6475</v>
      </c>
      <c r="AF364" t="s">
        <v>6476</v>
      </c>
      <c r="AG364" t="s">
        <v>2650</v>
      </c>
      <c r="AH364" t="s">
        <v>2739</v>
      </c>
      <c r="AI364" t="s">
        <v>2650</v>
      </c>
      <c r="AJ364" t="s">
        <v>2650</v>
      </c>
      <c r="AK364" t="s">
        <v>2739</v>
      </c>
      <c r="AL364" t="s">
        <v>2650</v>
      </c>
      <c r="AM364" t="s">
        <v>7349</v>
      </c>
      <c r="AN364">
        <v>2019</v>
      </c>
      <c r="AO364" t="s">
        <v>2093</v>
      </c>
    </row>
    <row r="365" spans="1:41" x14ac:dyDescent="0.3">
      <c r="A365" t="s">
        <v>4630</v>
      </c>
      <c r="B365" s="4">
        <v>42705</v>
      </c>
      <c r="C365" s="4">
        <v>44971</v>
      </c>
      <c r="D365" t="s">
        <v>5766</v>
      </c>
      <c r="E365" t="s">
        <v>6477</v>
      </c>
      <c r="F365" s="4">
        <v>45453</v>
      </c>
      <c r="G365" t="s">
        <v>4633</v>
      </c>
      <c r="H365" t="s">
        <v>6816</v>
      </c>
      <c r="I365" t="s">
        <v>5766</v>
      </c>
      <c r="J365">
        <v>78</v>
      </c>
      <c r="K365" t="s">
        <v>6478</v>
      </c>
      <c r="L365">
        <v>101016</v>
      </c>
      <c r="M365" t="s">
        <v>2760</v>
      </c>
      <c r="N365">
        <v>1</v>
      </c>
      <c r="O365" t="s">
        <v>2731</v>
      </c>
      <c r="P365" s="7">
        <v>59</v>
      </c>
      <c r="Q365" s="7">
        <v>59</v>
      </c>
      <c r="R365" s="7">
        <v>33</v>
      </c>
      <c r="S365" t="s">
        <v>6479</v>
      </c>
      <c r="T365" t="s">
        <v>2733</v>
      </c>
      <c r="U365" t="s">
        <v>6480</v>
      </c>
      <c r="V365" t="s">
        <v>4526</v>
      </c>
      <c r="W365" t="s">
        <v>2650</v>
      </c>
      <c r="X365" t="s">
        <v>4630</v>
      </c>
      <c r="Y365" t="s">
        <v>6481</v>
      </c>
      <c r="Z365" t="s">
        <v>6482</v>
      </c>
      <c r="AA365" t="s">
        <v>6483</v>
      </c>
      <c r="AB365" t="s">
        <v>6484</v>
      </c>
      <c r="AC365" t="s">
        <v>2650</v>
      </c>
      <c r="AD365" t="s">
        <v>2752</v>
      </c>
      <c r="AE365" t="s">
        <v>2739</v>
      </c>
      <c r="AF365" t="s">
        <v>6485</v>
      </c>
      <c r="AG365" t="s">
        <v>2767</v>
      </c>
      <c r="AH365" t="s">
        <v>6486</v>
      </c>
      <c r="AI365" t="s">
        <v>2650</v>
      </c>
      <c r="AJ365" t="s">
        <v>2650</v>
      </c>
      <c r="AK365" t="s">
        <v>2739</v>
      </c>
      <c r="AL365" t="s">
        <v>2650</v>
      </c>
      <c r="AM365" t="s">
        <v>7350</v>
      </c>
      <c r="AN365">
        <v>2009</v>
      </c>
      <c r="AO365" t="s">
        <v>2094</v>
      </c>
    </row>
    <row r="366" spans="1:41" x14ac:dyDescent="0.3">
      <c r="A366" t="s">
        <v>6487</v>
      </c>
      <c r="B366" s="4">
        <v>41830</v>
      </c>
      <c r="C366" s="4">
        <v>45122</v>
      </c>
      <c r="D366" t="s">
        <v>6488</v>
      </c>
      <c r="E366" t="s">
        <v>6489</v>
      </c>
      <c r="F366" s="4">
        <v>45763</v>
      </c>
      <c r="G366" t="s">
        <v>6490</v>
      </c>
      <c r="H366" t="s">
        <v>6797</v>
      </c>
      <c r="I366" t="s">
        <v>6488</v>
      </c>
      <c r="J366">
        <v>301</v>
      </c>
      <c r="K366" t="s">
        <v>6491</v>
      </c>
      <c r="L366">
        <v>101080</v>
      </c>
      <c r="M366" t="s">
        <v>3651</v>
      </c>
      <c r="N366">
        <v>1</v>
      </c>
      <c r="O366" t="s">
        <v>2731</v>
      </c>
      <c r="P366" s="7">
        <v>33</v>
      </c>
      <c r="Q366" s="7">
        <v>33</v>
      </c>
      <c r="R366" s="7">
        <v>44</v>
      </c>
      <c r="S366" t="s">
        <v>6492</v>
      </c>
      <c r="T366" t="s">
        <v>2733</v>
      </c>
      <c r="U366" t="s">
        <v>2155</v>
      </c>
      <c r="V366" t="s">
        <v>7065</v>
      </c>
      <c r="W366" t="s">
        <v>2650</v>
      </c>
      <c r="X366" t="s">
        <v>6487</v>
      </c>
      <c r="Y366" t="s">
        <v>6493</v>
      </c>
      <c r="Z366" t="s">
        <v>6494</v>
      </c>
      <c r="AA366" t="s">
        <v>6495</v>
      </c>
      <c r="AB366" t="s">
        <v>6489</v>
      </c>
      <c r="AC366" t="s">
        <v>6496</v>
      </c>
      <c r="AD366" t="s">
        <v>2752</v>
      </c>
      <c r="AE366" t="s">
        <v>2739</v>
      </c>
      <c r="AF366" t="s">
        <v>2739</v>
      </c>
      <c r="AG366" t="s">
        <v>6497</v>
      </c>
      <c r="AH366" t="s">
        <v>6498</v>
      </c>
      <c r="AI366" t="s">
        <v>2650</v>
      </c>
      <c r="AJ366" t="s">
        <v>2650</v>
      </c>
      <c r="AK366" t="s">
        <v>2739</v>
      </c>
      <c r="AL366" t="s">
        <v>2650</v>
      </c>
      <c r="AM366" t="s">
        <v>7351</v>
      </c>
      <c r="AN366">
        <v>2014</v>
      </c>
      <c r="AO366" t="s">
        <v>2095</v>
      </c>
    </row>
    <row r="367" spans="1:41" x14ac:dyDescent="0.3">
      <c r="A367" t="s">
        <v>2885</v>
      </c>
      <c r="B367" s="4">
        <v>37462</v>
      </c>
      <c r="C367" s="4">
        <v>45291</v>
      </c>
      <c r="D367" t="s">
        <v>6499</v>
      </c>
      <c r="E367" t="s">
        <v>6500</v>
      </c>
      <c r="F367" s="4">
        <v>45494</v>
      </c>
      <c r="G367" t="s">
        <v>2888</v>
      </c>
      <c r="H367" t="s">
        <v>3051</v>
      </c>
      <c r="I367" t="s">
        <v>6499</v>
      </c>
      <c r="J367">
        <v>78</v>
      </c>
      <c r="K367" t="s">
        <v>6501</v>
      </c>
      <c r="L367">
        <v>101016</v>
      </c>
      <c r="M367" t="s">
        <v>2760</v>
      </c>
      <c r="N367">
        <v>1</v>
      </c>
      <c r="O367" t="s">
        <v>2731</v>
      </c>
      <c r="P367" s="7">
        <v>34</v>
      </c>
      <c r="Q367" s="7">
        <v>34</v>
      </c>
      <c r="R367" s="7">
        <v>105</v>
      </c>
      <c r="S367" t="s">
        <v>6502</v>
      </c>
      <c r="T367" t="s">
        <v>2733</v>
      </c>
      <c r="U367" t="s">
        <v>6503</v>
      </c>
      <c r="V367" t="s">
        <v>6820</v>
      </c>
      <c r="W367" t="s">
        <v>2650</v>
      </c>
      <c r="X367" t="s">
        <v>2885</v>
      </c>
      <c r="Y367" t="s">
        <v>6504</v>
      </c>
      <c r="Z367" t="s">
        <v>6505</v>
      </c>
      <c r="AA367" t="s">
        <v>6506</v>
      </c>
      <c r="AB367" t="s">
        <v>6507</v>
      </c>
      <c r="AC367" t="s">
        <v>2650</v>
      </c>
      <c r="AD367" t="s">
        <v>2752</v>
      </c>
      <c r="AE367" t="s">
        <v>2739</v>
      </c>
      <c r="AF367" t="s">
        <v>6508</v>
      </c>
      <c r="AG367" t="s">
        <v>2650</v>
      </c>
      <c r="AH367" t="s">
        <v>2739</v>
      </c>
      <c r="AI367" t="s">
        <v>2650</v>
      </c>
      <c r="AJ367" t="s">
        <v>2650</v>
      </c>
      <c r="AK367" t="s">
        <v>2739</v>
      </c>
      <c r="AL367" t="s">
        <v>2650</v>
      </c>
      <c r="AM367" t="s">
        <v>7352</v>
      </c>
      <c r="AN367">
        <v>2001</v>
      </c>
      <c r="AO367" t="s">
        <v>7353</v>
      </c>
    </row>
    <row r="368" spans="1:41" x14ac:dyDescent="0.3">
      <c r="A368" t="s">
        <v>2885</v>
      </c>
      <c r="B368" s="4">
        <v>39149</v>
      </c>
      <c r="C368" s="4">
        <v>43941</v>
      </c>
      <c r="D368" t="s">
        <v>3668</v>
      </c>
      <c r="E368" t="s">
        <v>6509</v>
      </c>
      <c r="F368" s="4">
        <v>45797</v>
      </c>
      <c r="G368" t="s">
        <v>2888</v>
      </c>
      <c r="H368" t="s">
        <v>6775</v>
      </c>
      <c r="I368" t="s">
        <v>3668</v>
      </c>
      <c r="J368">
        <v>78</v>
      </c>
      <c r="K368" t="s">
        <v>6510</v>
      </c>
      <c r="L368">
        <v>101016</v>
      </c>
      <c r="M368" t="s">
        <v>2760</v>
      </c>
      <c r="N368">
        <v>1</v>
      </c>
      <c r="O368" t="s">
        <v>2731</v>
      </c>
      <c r="P368" s="7">
        <v>39</v>
      </c>
      <c r="Q368" s="7">
        <v>39</v>
      </c>
      <c r="R368" s="7">
        <v>50</v>
      </c>
      <c r="S368" t="s">
        <v>6511</v>
      </c>
      <c r="T368" t="s">
        <v>2733</v>
      </c>
      <c r="U368" t="s">
        <v>2157</v>
      </c>
      <c r="V368" t="s">
        <v>6922</v>
      </c>
      <c r="W368" t="s">
        <v>2650</v>
      </c>
      <c r="X368" t="s">
        <v>2885</v>
      </c>
      <c r="Y368" t="s">
        <v>6512</v>
      </c>
      <c r="Z368" t="s">
        <v>6513</v>
      </c>
      <c r="AA368" t="s">
        <v>6514</v>
      </c>
      <c r="AB368" t="s">
        <v>6515</v>
      </c>
      <c r="AC368" t="s">
        <v>2650</v>
      </c>
      <c r="AD368" t="s">
        <v>2752</v>
      </c>
      <c r="AE368" t="s">
        <v>2739</v>
      </c>
      <c r="AF368" t="s">
        <v>3676</v>
      </c>
      <c r="AG368" t="s">
        <v>2650</v>
      </c>
      <c r="AH368" t="s">
        <v>2739</v>
      </c>
      <c r="AI368" t="s">
        <v>2650</v>
      </c>
      <c r="AJ368" t="s">
        <v>2650</v>
      </c>
      <c r="AK368" t="s">
        <v>2739</v>
      </c>
      <c r="AL368" t="s">
        <v>2650</v>
      </c>
      <c r="AM368" t="s">
        <v>7354</v>
      </c>
      <c r="AN368">
        <v>2007</v>
      </c>
      <c r="AO368" t="s">
        <v>7355</v>
      </c>
    </row>
    <row r="369" spans="1:41" x14ac:dyDescent="0.3">
      <c r="A369" t="s">
        <v>3214</v>
      </c>
      <c r="B369" s="4">
        <v>43805</v>
      </c>
      <c r="C369" s="4">
        <v>44237</v>
      </c>
      <c r="D369" t="s">
        <v>2650</v>
      </c>
      <c r="E369" t="s">
        <v>6516</v>
      </c>
      <c r="F369" s="4">
        <v>45709</v>
      </c>
      <c r="G369" t="s">
        <v>2991</v>
      </c>
      <c r="H369" t="s">
        <v>6763</v>
      </c>
      <c r="I369" t="s">
        <v>6517</v>
      </c>
      <c r="J369">
        <v>340</v>
      </c>
      <c r="K369" t="s">
        <v>6518</v>
      </c>
      <c r="L369">
        <v>101371</v>
      </c>
      <c r="M369" t="s">
        <v>2994</v>
      </c>
      <c r="N369">
        <v>1</v>
      </c>
      <c r="O369" t="s">
        <v>2731</v>
      </c>
      <c r="P369" s="7">
        <v>71</v>
      </c>
      <c r="Q369" s="7">
        <v>71</v>
      </c>
      <c r="R369" s="7">
        <v>39</v>
      </c>
      <c r="S369" t="s">
        <v>6519</v>
      </c>
      <c r="T369" t="s">
        <v>2733</v>
      </c>
      <c r="U369" t="s">
        <v>2158</v>
      </c>
      <c r="V369" t="s">
        <v>6857</v>
      </c>
      <c r="W369" t="s">
        <v>2650</v>
      </c>
      <c r="X369" t="s">
        <v>2989</v>
      </c>
      <c r="Y369" t="s">
        <v>6520</v>
      </c>
      <c r="Z369" t="s">
        <v>6521</v>
      </c>
      <c r="AA369" t="s">
        <v>6522</v>
      </c>
      <c r="AB369" t="s">
        <v>2650</v>
      </c>
      <c r="AC369" t="s">
        <v>6517</v>
      </c>
      <c r="AD369" t="s">
        <v>2752</v>
      </c>
      <c r="AE369" t="s">
        <v>2739</v>
      </c>
      <c r="AF369" t="s">
        <v>6523</v>
      </c>
      <c r="AG369" t="s">
        <v>3224</v>
      </c>
      <c r="AH369" t="s">
        <v>2739</v>
      </c>
      <c r="AI369" t="s">
        <v>2650</v>
      </c>
      <c r="AJ369" t="s">
        <v>2650</v>
      </c>
      <c r="AK369" t="s">
        <v>2739</v>
      </c>
      <c r="AL369" t="s">
        <v>2650</v>
      </c>
      <c r="AM369" t="s">
        <v>7356</v>
      </c>
      <c r="AN369">
        <v>2019</v>
      </c>
      <c r="AO369" t="s">
        <v>2098</v>
      </c>
    </row>
    <row r="370" spans="1:41" x14ac:dyDescent="0.3">
      <c r="A370" t="s">
        <v>5765</v>
      </c>
      <c r="B370" s="4">
        <v>37692</v>
      </c>
      <c r="C370" s="4">
        <v>44971</v>
      </c>
      <c r="D370" t="s">
        <v>6524</v>
      </c>
      <c r="E370" t="s">
        <v>6525</v>
      </c>
      <c r="F370" s="4">
        <v>45798</v>
      </c>
      <c r="G370" t="s">
        <v>6526</v>
      </c>
      <c r="H370" t="s">
        <v>6797</v>
      </c>
      <c r="I370" t="s">
        <v>6524</v>
      </c>
      <c r="J370">
        <v>286</v>
      </c>
      <c r="K370" t="s">
        <v>6527</v>
      </c>
      <c r="L370">
        <v>101093</v>
      </c>
      <c r="M370" t="s">
        <v>3044</v>
      </c>
      <c r="N370">
        <v>1</v>
      </c>
      <c r="O370" t="s">
        <v>2731</v>
      </c>
      <c r="P370" s="7">
        <v>35</v>
      </c>
      <c r="Q370" s="7">
        <v>35</v>
      </c>
      <c r="R370" s="7">
        <v>167</v>
      </c>
      <c r="S370" t="s">
        <v>6528</v>
      </c>
      <c r="T370" t="s">
        <v>2733</v>
      </c>
      <c r="U370" t="s">
        <v>6529</v>
      </c>
      <c r="V370" t="s">
        <v>7099</v>
      </c>
      <c r="W370" t="s">
        <v>2650</v>
      </c>
      <c r="X370" t="s">
        <v>6530</v>
      </c>
      <c r="Y370" t="s">
        <v>6531</v>
      </c>
      <c r="Z370" t="s">
        <v>6532</v>
      </c>
      <c r="AA370" t="s">
        <v>6533</v>
      </c>
      <c r="AB370" t="s">
        <v>6534</v>
      </c>
      <c r="AC370" t="s">
        <v>2650</v>
      </c>
      <c r="AD370" t="s">
        <v>2752</v>
      </c>
      <c r="AE370" t="s">
        <v>2739</v>
      </c>
      <c r="AF370" t="s">
        <v>6535</v>
      </c>
      <c r="AG370" t="s">
        <v>2650</v>
      </c>
      <c r="AH370" t="s">
        <v>2739</v>
      </c>
      <c r="AI370" t="s">
        <v>2650</v>
      </c>
      <c r="AJ370" t="s">
        <v>2650</v>
      </c>
      <c r="AK370" t="s">
        <v>2739</v>
      </c>
      <c r="AL370" t="s">
        <v>2650</v>
      </c>
      <c r="AM370" t="s">
        <v>7357</v>
      </c>
      <c r="AN370">
        <v>2001</v>
      </c>
      <c r="AO370" t="s">
        <v>2099</v>
      </c>
    </row>
    <row r="371" spans="1:41" x14ac:dyDescent="0.3">
      <c r="A371" t="s">
        <v>6393</v>
      </c>
      <c r="B371" s="4">
        <v>44678</v>
      </c>
      <c r="C371" s="4">
        <v>45383</v>
      </c>
      <c r="D371" t="s">
        <v>5115</v>
      </c>
      <c r="E371" t="s">
        <v>6536</v>
      </c>
      <c r="F371" s="4">
        <v>45782</v>
      </c>
      <c r="G371" t="s">
        <v>6396</v>
      </c>
      <c r="H371" t="s">
        <v>2650</v>
      </c>
      <c r="I371" t="s">
        <v>5115</v>
      </c>
      <c r="J371">
        <v>78</v>
      </c>
      <c r="K371" t="s">
        <v>6537</v>
      </c>
      <c r="L371">
        <v>101016</v>
      </c>
      <c r="M371" t="s">
        <v>2760</v>
      </c>
      <c r="N371">
        <v>1</v>
      </c>
      <c r="O371" t="s">
        <v>2731</v>
      </c>
      <c r="P371" s="7">
        <v>38</v>
      </c>
      <c r="Q371" s="7">
        <v>38</v>
      </c>
      <c r="R371" s="7">
        <v>18</v>
      </c>
      <c r="S371" t="s">
        <v>6538</v>
      </c>
      <c r="T371" t="s">
        <v>2733</v>
      </c>
      <c r="U371" t="s">
        <v>2160</v>
      </c>
      <c r="V371" t="s">
        <v>7358</v>
      </c>
      <c r="W371" t="s">
        <v>2650</v>
      </c>
      <c r="X371" t="s">
        <v>6393</v>
      </c>
      <c r="Y371" t="s">
        <v>6539</v>
      </c>
      <c r="Z371" t="s">
        <v>6540</v>
      </c>
      <c r="AA371" t="s">
        <v>6541</v>
      </c>
      <c r="AB371" t="s">
        <v>6542</v>
      </c>
      <c r="AC371" t="s">
        <v>2650</v>
      </c>
      <c r="AD371" t="s">
        <v>2752</v>
      </c>
      <c r="AE371" t="s">
        <v>6543</v>
      </c>
      <c r="AF371" t="s">
        <v>6544</v>
      </c>
      <c r="AG371" t="s">
        <v>2946</v>
      </c>
      <c r="AH371" t="s">
        <v>6545</v>
      </c>
      <c r="AI371" t="s">
        <v>2650</v>
      </c>
      <c r="AJ371" t="s">
        <v>2650</v>
      </c>
      <c r="AK371" t="s">
        <v>2739</v>
      </c>
      <c r="AL371" t="s">
        <v>2650</v>
      </c>
      <c r="AM371" t="s">
        <v>7359</v>
      </c>
      <c r="AN371">
        <v>2022</v>
      </c>
      <c r="AO371" t="s">
        <v>2100</v>
      </c>
    </row>
    <row r="372" spans="1:41" x14ac:dyDescent="0.3">
      <c r="A372" t="s">
        <v>3677</v>
      </c>
      <c r="B372" s="4">
        <v>39282</v>
      </c>
      <c r="C372" s="4">
        <v>43946</v>
      </c>
      <c r="D372" t="s">
        <v>6546</v>
      </c>
      <c r="E372" t="s">
        <v>2258</v>
      </c>
      <c r="F372" s="4">
        <v>45195</v>
      </c>
      <c r="G372" t="s">
        <v>4338</v>
      </c>
      <c r="H372" t="s">
        <v>6790</v>
      </c>
      <c r="I372" t="s">
        <v>6547</v>
      </c>
      <c r="J372">
        <v>250</v>
      </c>
      <c r="K372" t="s">
        <v>6548</v>
      </c>
      <c r="L372">
        <v>101051</v>
      </c>
      <c r="M372" t="s">
        <v>4340</v>
      </c>
      <c r="N372">
        <v>1</v>
      </c>
      <c r="O372" t="s">
        <v>2731</v>
      </c>
      <c r="P372" s="7">
        <v>28</v>
      </c>
      <c r="Q372" s="7">
        <v>28</v>
      </c>
      <c r="R372" s="7">
        <v>19</v>
      </c>
      <c r="S372" t="s">
        <v>6549</v>
      </c>
      <c r="T372" t="s">
        <v>2733</v>
      </c>
      <c r="U372" t="s">
        <v>6550</v>
      </c>
      <c r="V372" t="s">
        <v>7007</v>
      </c>
      <c r="W372" t="s">
        <v>2650</v>
      </c>
      <c r="X372" t="s">
        <v>4342</v>
      </c>
      <c r="Y372" t="s">
        <v>6551</v>
      </c>
      <c r="Z372" t="s">
        <v>6552</v>
      </c>
      <c r="AA372" t="s">
        <v>6553</v>
      </c>
      <c r="AB372" t="s">
        <v>6554</v>
      </c>
      <c r="AC372" t="s">
        <v>6547</v>
      </c>
      <c r="AD372" t="s">
        <v>2650</v>
      </c>
      <c r="AE372" t="s">
        <v>2739</v>
      </c>
      <c r="AF372" t="s">
        <v>2739</v>
      </c>
      <c r="AG372" t="s">
        <v>2650</v>
      </c>
      <c r="AH372" t="s">
        <v>2739</v>
      </c>
      <c r="AI372" t="s">
        <v>2650</v>
      </c>
      <c r="AJ372" t="s">
        <v>2650</v>
      </c>
      <c r="AK372" t="s">
        <v>2739</v>
      </c>
      <c r="AL372" t="s">
        <v>2650</v>
      </c>
      <c r="AM372" t="s">
        <v>7360</v>
      </c>
      <c r="AN372">
        <v>2007</v>
      </c>
      <c r="AO372" t="s">
        <v>7361</v>
      </c>
    </row>
    <row r="373" spans="1:41" x14ac:dyDescent="0.3">
      <c r="A373" t="s">
        <v>2896</v>
      </c>
      <c r="B373" s="4">
        <v>39038</v>
      </c>
      <c r="C373" s="4">
        <v>45668</v>
      </c>
      <c r="D373" t="s">
        <v>6555</v>
      </c>
      <c r="E373" t="s">
        <v>6556</v>
      </c>
      <c r="F373" s="4">
        <v>45669</v>
      </c>
      <c r="G373" t="s">
        <v>2899</v>
      </c>
      <c r="H373" t="s">
        <v>6790</v>
      </c>
      <c r="I373" t="s">
        <v>6557</v>
      </c>
      <c r="J373">
        <v>56</v>
      </c>
      <c r="K373" t="s">
        <v>6558</v>
      </c>
      <c r="L373">
        <v>101017</v>
      </c>
      <c r="M373" t="s">
        <v>2902</v>
      </c>
      <c r="N373">
        <v>1</v>
      </c>
      <c r="O373" t="s">
        <v>2731</v>
      </c>
      <c r="P373" s="7">
        <v>39</v>
      </c>
      <c r="Q373" s="7">
        <v>39</v>
      </c>
      <c r="R373" s="7">
        <v>13</v>
      </c>
      <c r="S373" t="s">
        <v>6559</v>
      </c>
      <c r="T373" t="s">
        <v>2733</v>
      </c>
      <c r="U373" t="s">
        <v>6560</v>
      </c>
      <c r="V373" t="s">
        <v>6958</v>
      </c>
      <c r="W373" t="s">
        <v>6561</v>
      </c>
      <c r="X373" t="s">
        <v>2905</v>
      </c>
      <c r="Y373" t="s">
        <v>6562</v>
      </c>
      <c r="Z373" t="s">
        <v>6563</v>
      </c>
      <c r="AA373" t="s">
        <v>6564</v>
      </c>
      <c r="AB373" t="s">
        <v>6565</v>
      </c>
      <c r="AC373" t="s">
        <v>6557</v>
      </c>
      <c r="AD373" t="s">
        <v>2752</v>
      </c>
      <c r="AE373" t="s">
        <v>2739</v>
      </c>
      <c r="AF373" t="s">
        <v>6566</v>
      </c>
      <c r="AG373" t="s">
        <v>2650</v>
      </c>
      <c r="AH373" t="s">
        <v>2739</v>
      </c>
      <c r="AI373" t="s">
        <v>2650</v>
      </c>
      <c r="AJ373" t="s">
        <v>2650</v>
      </c>
      <c r="AK373" t="s">
        <v>2739</v>
      </c>
      <c r="AL373" t="s">
        <v>2650</v>
      </c>
      <c r="AM373" t="s">
        <v>7362</v>
      </c>
      <c r="AN373">
        <v>2006</v>
      </c>
      <c r="AO373" t="s">
        <v>7363</v>
      </c>
    </row>
    <row r="374" spans="1:41" x14ac:dyDescent="0.3">
      <c r="A374" t="s">
        <v>2769</v>
      </c>
      <c r="B374" s="4">
        <v>44613</v>
      </c>
      <c r="C374" s="4">
        <v>45553</v>
      </c>
      <c r="D374" t="s">
        <v>5106</v>
      </c>
      <c r="E374" t="s">
        <v>6567</v>
      </c>
      <c r="F374" s="4">
        <v>45792</v>
      </c>
      <c r="G374" t="s">
        <v>2875</v>
      </c>
      <c r="H374" t="s">
        <v>6790</v>
      </c>
      <c r="I374" t="s">
        <v>5108</v>
      </c>
      <c r="J374">
        <v>311</v>
      </c>
      <c r="K374" t="s">
        <v>2650</v>
      </c>
      <c r="L374">
        <v>101155</v>
      </c>
      <c r="M374" t="s">
        <v>2775</v>
      </c>
      <c r="N374">
        <v>1</v>
      </c>
      <c r="O374" t="s">
        <v>2731</v>
      </c>
      <c r="P374" s="7">
        <v>56</v>
      </c>
      <c r="Q374" s="7">
        <v>56</v>
      </c>
      <c r="R374" s="7">
        <v>10</v>
      </c>
      <c r="S374" t="s">
        <v>6568</v>
      </c>
      <c r="T374" t="s">
        <v>2733</v>
      </c>
      <c r="U374" t="s">
        <v>2260</v>
      </c>
      <c r="V374" t="s">
        <v>6930</v>
      </c>
      <c r="W374" t="s">
        <v>2650</v>
      </c>
      <c r="X374" t="s">
        <v>4239</v>
      </c>
      <c r="Y374" t="s">
        <v>6569</v>
      </c>
      <c r="Z374" t="s">
        <v>6570</v>
      </c>
      <c r="AA374" t="s">
        <v>6571</v>
      </c>
      <c r="AB374" t="s">
        <v>6567</v>
      </c>
      <c r="AC374" t="s">
        <v>5108</v>
      </c>
      <c r="AD374" t="s">
        <v>2752</v>
      </c>
      <c r="AE374" t="s">
        <v>6572</v>
      </c>
      <c r="AF374" t="s">
        <v>6573</v>
      </c>
      <c r="AG374" t="s">
        <v>2883</v>
      </c>
      <c r="AH374" t="s">
        <v>6574</v>
      </c>
      <c r="AI374" t="s">
        <v>2783</v>
      </c>
      <c r="AJ374" t="s">
        <v>2650</v>
      </c>
      <c r="AK374" t="s">
        <v>2739</v>
      </c>
      <c r="AL374" t="s">
        <v>2650</v>
      </c>
      <c r="AM374" t="s">
        <v>7016</v>
      </c>
      <c r="AN374">
        <v>2022</v>
      </c>
      <c r="AO374" t="s">
        <v>7364</v>
      </c>
    </row>
    <row r="375" spans="1:41" x14ac:dyDescent="0.3">
      <c r="A375" t="s">
        <v>2885</v>
      </c>
      <c r="B375" s="4">
        <v>44498</v>
      </c>
      <c r="C375" s="4">
        <v>44567</v>
      </c>
      <c r="D375" t="s">
        <v>4808</v>
      </c>
      <c r="E375" t="s">
        <v>6575</v>
      </c>
      <c r="F375" s="4">
        <v>45790</v>
      </c>
      <c r="G375" t="s">
        <v>2888</v>
      </c>
      <c r="H375" t="s">
        <v>2650</v>
      </c>
      <c r="I375" t="s">
        <v>4808</v>
      </c>
      <c r="J375">
        <v>78</v>
      </c>
      <c r="K375" t="s">
        <v>6576</v>
      </c>
      <c r="L375">
        <v>101016</v>
      </c>
      <c r="M375" t="s">
        <v>2760</v>
      </c>
      <c r="N375">
        <v>1</v>
      </c>
      <c r="O375" t="s">
        <v>2731</v>
      </c>
      <c r="P375" s="7">
        <v>29</v>
      </c>
      <c r="Q375" s="7">
        <v>29</v>
      </c>
      <c r="R375" s="7">
        <v>13</v>
      </c>
      <c r="S375" t="s">
        <v>6577</v>
      </c>
      <c r="T375" t="s">
        <v>2733</v>
      </c>
      <c r="U375" t="s">
        <v>2261</v>
      </c>
      <c r="V375" t="s">
        <v>6878</v>
      </c>
      <c r="W375" t="s">
        <v>2650</v>
      </c>
      <c r="X375" t="s">
        <v>2885</v>
      </c>
      <c r="Y375" t="s">
        <v>6578</v>
      </c>
      <c r="Z375" t="s">
        <v>6579</v>
      </c>
      <c r="AA375" t="s">
        <v>6580</v>
      </c>
      <c r="AB375" t="s">
        <v>6581</v>
      </c>
      <c r="AC375" t="s">
        <v>2650</v>
      </c>
      <c r="AD375" t="s">
        <v>2752</v>
      </c>
      <c r="AE375" t="s">
        <v>2739</v>
      </c>
      <c r="AF375" t="s">
        <v>6582</v>
      </c>
      <c r="AG375" t="s">
        <v>2946</v>
      </c>
      <c r="AH375" t="s">
        <v>6583</v>
      </c>
      <c r="AI375" t="s">
        <v>2650</v>
      </c>
      <c r="AJ375" t="s">
        <v>2650</v>
      </c>
      <c r="AK375" t="s">
        <v>2739</v>
      </c>
      <c r="AL375" t="s">
        <v>2650</v>
      </c>
      <c r="AM375" t="s">
        <v>6923</v>
      </c>
      <c r="AN375">
        <v>2022</v>
      </c>
      <c r="AO375" t="s">
        <v>2246</v>
      </c>
    </row>
    <row r="376" spans="1:41" x14ac:dyDescent="0.3">
      <c r="A376" t="s">
        <v>2885</v>
      </c>
      <c r="B376" s="4">
        <v>41143</v>
      </c>
      <c r="C376" s="4">
        <v>45410</v>
      </c>
      <c r="D376" t="s">
        <v>5562</v>
      </c>
      <c r="E376" t="s">
        <v>6584</v>
      </c>
      <c r="F376" s="4">
        <v>45772</v>
      </c>
      <c r="G376" t="s">
        <v>2888</v>
      </c>
      <c r="H376" t="s">
        <v>3788</v>
      </c>
      <c r="I376" t="s">
        <v>5562</v>
      </c>
      <c r="J376">
        <v>78</v>
      </c>
      <c r="K376" t="s">
        <v>6585</v>
      </c>
      <c r="L376">
        <v>101016</v>
      </c>
      <c r="M376" t="s">
        <v>2760</v>
      </c>
      <c r="N376">
        <v>1</v>
      </c>
      <c r="O376" t="s">
        <v>2731</v>
      </c>
      <c r="P376" s="7">
        <v>66</v>
      </c>
      <c r="Q376" s="7">
        <v>66</v>
      </c>
      <c r="R376" s="7">
        <v>21</v>
      </c>
      <c r="S376" t="s">
        <v>6586</v>
      </c>
      <c r="T376" t="s">
        <v>2733</v>
      </c>
      <c r="U376" t="s">
        <v>2262</v>
      </c>
      <c r="V376" t="s">
        <v>6798</v>
      </c>
      <c r="W376" t="s">
        <v>2650</v>
      </c>
      <c r="X376" t="s">
        <v>2885</v>
      </c>
      <c r="Y376" t="s">
        <v>6587</v>
      </c>
      <c r="Z376" t="s">
        <v>6588</v>
      </c>
      <c r="AA376" t="s">
        <v>6589</v>
      </c>
      <c r="AB376" t="s">
        <v>6590</v>
      </c>
      <c r="AC376" t="s">
        <v>2650</v>
      </c>
      <c r="AD376" t="s">
        <v>2752</v>
      </c>
      <c r="AE376" t="s">
        <v>2739</v>
      </c>
      <c r="AF376" t="s">
        <v>6591</v>
      </c>
      <c r="AG376" t="s">
        <v>2650</v>
      </c>
      <c r="AH376" t="s">
        <v>2739</v>
      </c>
      <c r="AI376" t="s">
        <v>2650</v>
      </c>
      <c r="AJ376" t="s">
        <v>2650</v>
      </c>
      <c r="AK376" t="s">
        <v>2739</v>
      </c>
      <c r="AL376" t="s">
        <v>2650</v>
      </c>
      <c r="AM376" t="s">
        <v>7055</v>
      </c>
      <c r="AN376">
        <v>2013</v>
      </c>
      <c r="AO376" t="s">
        <v>866</v>
      </c>
    </row>
    <row r="377" spans="1:41" x14ac:dyDescent="0.3">
      <c r="A377" t="s">
        <v>3690</v>
      </c>
      <c r="B377" s="4">
        <v>44685</v>
      </c>
      <c r="C377" s="4">
        <v>44994</v>
      </c>
      <c r="D377" t="s">
        <v>4664</v>
      </c>
      <c r="E377" t="s">
        <v>6592</v>
      </c>
      <c r="F377" s="4">
        <v>45796</v>
      </c>
      <c r="G377" t="s">
        <v>3693</v>
      </c>
      <c r="H377" t="s">
        <v>6790</v>
      </c>
      <c r="I377" t="s">
        <v>4664</v>
      </c>
      <c r="J377">
        <v>311</v>
      </c>
      <c r="K377" t="s">
        <v>2650</v>
      </c>
      <c r="L377">
        <v>102903</v>
      </c>
      <c r="M377" t="s">
        <v>2775</v>
      </c>
      <c r="N377">
        <v>1</v>
      </c>
      <c r="O377" t="s">
        <v>2731</v>
      </c>
      <c r="P377" s="7">
        <v>62</v>
      </c>
      <c r="Q377" s="7">
        <v>62</v>
      </c>
      <c r="R377" s="7">
        <v>25</v>
      </c>
      <c r="S377" t="s">
        <v>6593</v>
      </c>
      <c r="T377" t="s">
        <v>2733</v>
      </c>
      <c r="U377" t="s">
        <v>2263</v>
      </c>
      <c r="V377" t="s">
        <v>6849</v>
      </c>
      <c r="W377" t="s">
        <v>2650</v>
      </c>
      <c r="X377" t="s">
        <v>3696</v>
      </c>
      <c r="Y377" t="s">
        <v>6594</v>
      </c>
      <c r="Z377" t="s">
        <v>6595</v>
      </c>
      <c r="AA377" t="s">
        <v>6596</v>
      </c>
      <c r="AB377" t="s">
        <v>2650</v>
      </c>
      <c r="AC377" t="s">
        <v>2650</v>
      </c>
      <c r="AD377" t="s">
        <v>2650</v>
      </c>
      <c r="AE377" t="s">
        <v>2739</v>
      </c>
      <c r="AF377" t="s">
        <v>2739</v>
      </c>
      <c r="AG377" t="s">
        <v>2650</v>
      </c>
      <c r="AH377" t="s">
        <v>2739</v>
      </c>
      <c r="AI377" t="s">
        <v>2650</v>
      </c>
      <c r="AJ377" t="s">
        <v>6597</v>
      </c>
      <c r="AK377" t="s">
        <v>2739</v>
      </c>
      <c r="AL377" t="s">
        <v>2650</v>
      </c>
      <c r="AM377" t="s">
        <v>7365</v>
      </c>
      <c r="AN377">
        <v>2022</v>
      </c>
      <c r="AO377" t="s">
        <v>7366</v>
      </c>
    </row>
    <row r="378" spans="1:41" x14ac:dyDescent="0.3">
      <c r="A378" t="s">
        <v>2769</v>
      </c>
      <c r="B378" s="4">
        <v>44146</v>
      </c>
      <c r="C378" s="4">
        <v>45521</v>
      </c>
      <c r="D378" t="s">
        <v>3403</v>
      </c>
      <c r="E378" t="s">
        <v>6598</v>
      </c>
      <c r="F378" s="4">
        <v>45804</v>
      </c>
      <c r="G378" t="s">
        <v>2875</v>
      </c>
      <c r="H378" t="s">
        <v>6797</v>
      </c>
      <c r="I378" t="s">
        <v>6599</v>
      </c>
      <c r="J378">
        <v>311</v>
      </c>
      <c r="K378" t="s">
        <v>6600</v>
      </c>
      <c r="L378">
        <v>101155</v>
      </c>
      <c r="M378" t="s">
        <v>2775</v>
      </c>
      <c r="N378">
        <v>1</v>
      </c>
      <c r="O378" t="s">
        <v>2731</v>
      </c>
      <c r="P378" s="7">
        <v>189</v>
      </c>
      <c r="Q378" s="7">
        <v>189</v>
      </c>
      <c r="R378" s="7">
        <v>66</v>
      </c>
      <c r="S378" t="s">
        <v>6601</v>
      </c>
      <c r="T378" t="s">
        <v>2733</v>
      </c>
      <c r="U378" t="s">
        <v>2264</v>
      </c>
      <c r="V378" t="s">
        <v>6133</v>
      </c>
      <c r="W378" t="s">
        <v>2650</v>
      </c>
      <c r="X378" t="s">
        <v>2777</v>
      </c>
      <c r="Y378" t="s">
        <v>6602</v>
      </c>
      <c r="Z378" t="s">
        <v>6603</v>
      </c>
      <c r="AA378" t="s">
        <v>6604</v>
      </c>
      <c r="AB378" t="s">
        <v>6598</v>
      </c>
      <c r="AC378" t="s">
        <v>6599</v>
      </c>
      <c r="AD378" t="s">
        <v>2752</v>
      </c>
      <c r="AE378" t="s">
        <v>6605</v>
      </c>
      <c r="AF378" t="s">
        <v>6606</v>
      </c>
      <c r="AG378" t="s">
        <v>2883</v>
      </c>
      <c r="AH378" t="s">
        <v>6607</v>
      </c>
      <c r="AI378" t="s">
        <v>2783</v>
      </c>
      <c r="AJ378" t="s">
        <v>2650</v>
      </c>
      <c r="AK378" t="s">
        <v>2739</v>
      </c>
      <c r="AL378" t="s">
        <v>2650</v>
      </c>
      <c r="AM378" t="s">
        <v>7367</v>
      </c>
      <c r="AN378">
        <v>2020</v>
      </c>
      <c r="AO378" t="s">
        <v>7368</v>
      </c>
    </row>
    <row r="379" spans="1:41" x14ac:dyDescent="0.3">
      <c r="A379" t="s">
        <v>2885</v>
      </c>
      <c r="B379" s="4">
        <v>42769</v>
      </c>
      <c r="C379" s="4">
        <v>45465</v>
      </c>
      <c r="D379" t="s">
        <v>4285</v>
      </c>
      <c r="E379" t="s">
        <v>6608</v>
      </c>
      <c r="F379" s="4">
        <v>45517</v>
      </c>
      <c r="G379" t="s">
        <v>2888</v>
      </c>
      <c r="H379" t="s">
        <v>2650</v>
      </c>
      <c r="I379" t="s">
        <v>4285</v>
      </c>
      <c r="J379">
        <v>78</v>
      </c>
      <c r="K379" t="s">
        <v>6609</v>
      </c>
      <c r="L379">
        <v>101016</v>
      </c>
      <c r="M379" t="s">
        <v>2760</v>
      </c>
      <c r="N379">
        <v>1</v>
      </c>
      <c r="O379" t="s">
        <v>2731</v>
      </c>
      <c r="P379" s="7">
        <v>43</v>
      </c>
      <c r="Q379" s="7">
        <v>43</v>
      </c>
      <c r="R379" s="7">
        <v>60</v>
      </c>
      <c r="S379" t="s">
        <v>6610</v>
      </c>
      <c r="T379" t="s">
        <v>2733</v>
      </c>
      <c r="U379" t="s">
        <v>2265</v>
      </c>
      <c r="V379" t="s">
        <v>7025</v>
      </c>
      <c r="W379" t="s">
        <v>2650</v>
      </c>
      <c r="X379" t="s">
        <v>2885</v>
      </c>
      <c r="Y379" t="s">
        <v>6611</v>
      </c>
      <c r="Z379" t="s">
        <v>6612</v>
      </c>
      <c r="AA379" t="s">
        <v>6613</v>
      </c>
      <c r="AB379" t="s">
        <v>6614</v>
      </c>
      <c r="AC379" t="s">
        <v>2650</v>
      </c>
      <c r="AD379" t="s">
        <v>2752</v>
      </c>
      <c r="AE379" t="s">
        <v>6615</v>
      </c>
      <c r="AF379" t="s">
        <v>4293</v>
      </c>
      <c r="AG379" t="s">
        <v>2767</v>
      </c>
      <c r="AH379" t="s">
        <v>6616</v>
      </c>
      <c r="AI379" t="s">
        <v>2650</v>
      </c>
      <c r="AJ379" t="s">
        <v>2650</v>
      </c>
      <c r="AK379" t="s">
        <v>2739</v>
      </c>
      <c r="AL379" t="s">
        <v>2650</v>
      </c>
      <c r="AM379" t="s">
        <v>6803</v>
      </c>
      <c r="AN379">
        <v>2017</v>
      </c>
      <c r="AO379" t="s">
        <v>2248</v>
      </c>
    </row>
    <row r="380" spans="1:41" x14ac:dyDescent="0.3">
      <c r="A380" t="s">
        <v>2885</v>
      </c>
      <c r="B380" s="4">
        <v>41327</v>
      </c>
      <c r="C380" s="4">
        <v>43391</v>
      </c>
      <c r="D380" t="s">
        <v>6617</v>
      </c>
      <c r="E380" t="s">
        <v>6618</v>
      </c>
      <c r="F380" s="4">
        <v>45761</v>
      </c>
      <c r="G380" t="s">
        <v>2888</v>
      </c>
      <c r="H380" t="s">
        <v>3020</v>
      </c>
      <c r="I380" t="s">
        <v>6617</v>
      </c>
      <c r="J380">
        <v>78</v>
      </c>
      <c r="K380" t="s">
        <v>6619</v>
      </c>
      <c r="L380">
        <v>101016</v>
      </c>
      <c r="M380" t="s">
        <v>2760</v>
      </c>
      <c r="N380">
        <v>1</v>
      </c>
      <c r="O380" t="s">
        <v>2731</v>
      </c>
      <c r="P380" s="7">
        <v>23</v>
      </c>
      <c r="Q380" s="7">
        <v>23</v>
      </c>
      <c r="R380" s="7">
        <v>74</v>
      </c>
      <c r="S380" t="s">
        <v>6620</v>
      </c>
      <c r="T380" t="s">
        <v>2733</v>
      </c>
      <c r="U380" t="s">
        <v>2266</v>
      </c>
      <c r="V380" t="s">
        <v>7369</v>
      </c>
      <c r="W380" t="s">
        <v>2650</v>
      </c>
      <c r="X380" t="s">
        <v>2885</v>
      </c>
      <c r="Y380" t="s">
        <v>6621</v>
      </c>
      <c r="Z380" t="s">
        <v>6622</v>
      </c>
      <c r="AA380" t="s">
        <v>6623</v>
      </c>
      <c r="AB380" t="s">
        <v>6624</v>
      </c>
      <c r="AC380" t="s">
        <v>2650</v>
      </c>
      <c r="AD380" t="s">
        <v>2752</v>
      </c>
      <c r="AE380" t="s">
        <v>6625</v>
      </c>
      <c r="AF380" t="s">
        <v>6626</v>
      </c>
      <c r="AG380" t="s">
        <v>2767</v>
      </c>
      <c r="AH380" t="s">
        <v>6627</v>
      </c>
      <c r="AI380" t="s">
        <v>2650</v>
      </c>
      <c r="AJ380" t="s">
        <v>2650</v>
      </c>
      <c r="AK380" t="s">
        <v>2739</v>
      </c>
      <c r="AL380" t="s">
        <v>2650</v>
      </c>
      <c r="AM380" t="s">
        <v>7370</v>
      </c>
      <c r="AN380">
        <v>2013</v>
      </c>
      <c r="AO380" t="s">
        <v>7371</v>
      </c>
    </row>
    <row r="381" spans="1:41" x14ac:dyDescent="0.3">
      <c r="A381" t="s">
        <v>6628</v>
      </c>
      <c r="B381" s="4">
        <v>40912</v>
      </c>
      <c r="C381" s="4">
        <v>44312</v>
      </c>
      <c r="D381" t="s">
        <v>1969</v>
      </c>
      <c r="E381" t="s">
        <v>6629</v>
      </c>
      <c r="F381" s="4">
        <v>45793</v>
      </c>
      <c r="G381" t="s">
        <v>6630</v>
      </c>
      <c r="H381" t="s">
        <v>6766</v>
      </c>
      <c r="I381" t="s">
        <v>1969</v>
      </c>
      <c r="J381">
        <v>78</v>
      </c>
      <c r="K381" t="s">
        <v>6631</v>
      </c>
      <c r="L381">
        <v>101016</v>
      </c>
      <c r="M381" t="s">
        <v>2760</v>
      </c>
      <c r="N381">
        <v>1</v>
      </c>
      <c r="O381" t="s">
        <v>2731</v>
      </c>
      <c r="P381" s="7">
        <v>32</v>
      </c>
      <c r="Q381" s="7">
        <v>32</v>
      </c>
      <c r="R381" s="7">
        <v>66</v>
      </c>
      <c r="S381" t="s">
        <v>2204</v>
      </c>
      <c r="T381" t="s">
        <v>2733</v>
      </c>
      <c r="U381" t="s">
        <v>6632</v>
      </c>
      <c r="V381" t="s">
        <v>6793</v>
      </c>
      <c r="W381" t="s">
        <v>2650</v>
      </c>
      <c r="X381" t="s">
        <v>6628</v>
      </c>
      <c r="Y381" t="s">
        <v>6633</v>
      </c>
      <c r="Z381" t="s">
        <v>6634</v>
      </c>
      <c r="AA381" t="s">
        <v>6635</v>
      </c>
      <c r="AB381" t="s">
        <v>6636</v>
      </c>
      <c r="AC381" t="s">
        <v>2650</v>
      </c>
      <c r="AD381" t="s">
        <v>2752</v>
      </c>
      <c r="AE381" t="s">
        <v>2739</v>
      </c>
      <c r="AF381" t="s">
        <v>6637</v>
      </c>
      <c r="AG381" t="s">
        <v>2911</v>
      </c>
      <c r="AH381" t="s">
        <v>6638</v>
      </c>
      <c r="AI381" t="s">
        <v>2650</v>
      </c>
      <c r="AJ381" t="s">
        <v>2650</v>
      </c>
      <c r="AK381" t="s">
        <v>2739</v>
      </c>
      <c r="AL381" t="s">
        <v>2650</v>
      </c>
      <c r="AM381" t="s">
        <v>7372</v>
      </c>
      <c r="AN381">
        <v>2012</v>
      </c>
      <c r="AO381" t="s">
        <v>2250</v>
      </c>
    </row>
    <row r="382" spans="1:41" x14ac:dyDescent="0.3">
      <c r="A382" t="s">
        <v>2989</v>
      </c>
      <c r="B382" s="4">
        <v>40681</v>
      </c>
      <c r="C382" s="4">
        <v>43396</v>
      </c>
      <c r="D382" t="s">
        <v>2650</v>
      </c>
      <c r="E382" t="s">
        <v>6639</v>
      </c>
      <c r="F382" s="4">
        <v>45775</v>
      </c>
      <c r="G382" t="s">
        <v>2991</v>
      </c>
      <c r="H382" t="s">
        <v>6790</v>
      </c>
      <c r="I382" t="s">
        <v>6640</v>
      </c>
      <c r="J382">
        <v>340</v>
      </c>
      <c r="K382" t="s">
        <v>6641</v>
      </c>
      <c r="L382">
        <v>101371</v>
      </c>
      <c r="M382" t="s">
        <v>2994</v>
      </c>
      <c r="N382">
        <v>1</v>
      </c>
      <c r="O382" t="s">
        <v>2731</v>
      </c>
      <c r="P382" s="7">
        <v>83</v>
      </c>
      <c r="Q382" s="7">
        <v>83</v>
      </c>
      <c r="R382" s="7">
        <v>169</v>
      </c>
      <c r="S382" t="s">
        <v>6642</v>
      </c>
      <c r="T382" t="s">
        <v>2733</v>
      </c>
      <c r="U382" t="s">
        <v>6643</v>
      </c>
      <c r="V382" t="s">
        <v>6793</v>
      </c>
      <c r="W382" t="s">
        <v>2650</v>
      </c>
      <c r="X382" t="s">
        <v>2989</v>
      </c>
      <c r="Y382" t="s">
        <v>6644</v>
      </c>
      <c r="Z382" t="s">
        <v>6645</v>
      </c>
      <c r="AA382" t="s">
        <v>6646</v>
      </c>
      <c r="AB382" t="s">
        <v>2650</v>
      </c>
      <c r="AC382" t="s">
        <v>6640</v>
      </c>
      <c r="AD382" t="s">
        <v>2752</v>
      </c>
      <c r="AE382" t="s">
        <v>2739</v>
      </c>
      <c r="AF382" t="s">
        <v>6647</v>
      </c>
      <c r="AG382" t="s">
        <v>2998</v>
      </c>
      <c r="AH382" t="s">
        <v>2739</v>
      </c>
      <c r="AI382" t="s">
        <v>2650</v>
      </c>
      <c r="AJ382" t="s">
        <v>2650</v>
      </c>
      <c r="AK382" t="s">
        <v>2739</v>
      </c>
      <c r="AL382" t="s">
        <v>2650</v>
      </c>
      <c r="AM382" t="s">
        <v>7373</v>
      </c>
      <c r="AN382">
        <v>2011</v>
      </c>
      <c r="AO382" t="s">
        <v>2251</v>
      </c>
    </row>
    <row r="383" spans="1:41" x14ac:dyDescent="0.3">
      <c r="A383" t="s">
        <v>3333</v>
      </c>
      <c r="B383" s="4">
        <v>38856</v>
      </c>
      <c r="C383" s="4">
        <v>44245</v>
      </c>
      <c r="D383" t="s">
        <v>6648</v>
      </c>
      <c r="E383" t="s">
        <v>6649</v>
      </c>
      <c r="F383" s="4">
        <v>45801</v>
      </c>
      <c r="G383" t="s">
        <v>3336</v>
      </c>
      <c r="H383" t="s">
        <v>7374</v>
      </c>
      <c r="I383" t="s">
        <v>6650</v>
      </c>
      <c r="J383">
        <v>175</v>
      </c>
      <c r="K383" t="s">
        <v>6651</v>
      </c>
      <c r="L383">
        <v>101098</v>
      </c>
      <c r="M383" t="s">
        <v>3339</v>
      </c>
      <c r="N383">
        <v>1</v>
      </c>
      <c r="O383" t="s">
        <v>2731</v>
      </c>
      <c r="P383" s="7">
        <v>30</v>
      </c>
      <c r="Q383" s="7">
        <v>30</v>
      </c>
      <c r="R383" s="7">
        <v>182</v>
      </c>
      <c r="S383" t="s">
        <v>6652</v>
      </c>
      <c r="T383" t="s">
        <v>2733</v>
      </c>
      <c r="U383" t="s">
        <v>2269</v>
      </c>
      <c r="V383" t="s">
        <v>6868</v>
      </c>
      <c r="W383" t="s">
        <v>6653</v>
      </c>
      <c r="X383" t="s">
        <v>3342</v>
      </c>
      <c r="Y383" t="s">
        <v>6654</v>
      </c>
      <c r="Z383" t="s">
        <v>6655</v>
      </c>
      <c r="AA383" t="s">
        <v>6656</v>
      </c>
      <c r="AB383" t="s">
        <v>6649</v>
      </c>
      <c r="AC383" t="s">
        <v>6650</v>
      </c>
      <c r="AD383" t="s">
        <v>2752</v>
      </c>
      <c r="AE383" t="s">
        <v>2739</v>
      </c>
      <c r="AF383" t="s">
        <v>6657</v>
      </c>
      <c r="AG383" t="s">
        <v>2650</v>
      </c>
      <c r="AH383" t="s">
        <v>2739</v>
      </c>
      <c r="AI383" t="s">
        <v>2650</v>
      </c>
      <c r="AJ383" t="s">
        <v>2650</v>
      </c>
      <c r="AK383" t="s">
        <v>2739</v>
      </c>
      <c r="AL383" t="s">
        <v>2650</v>
      </c>
      <c r="AM383" t="s">
        <v>7375</v>
      </c>
      <c r="AN383">
        <v>2006</v>
      </c>
      <c r="AO383" t="s">
        <v>2252</v>
      </c>
    </row>
    <row r="384" spans="1:41" x14ac:dyDescent="0.3">
      <c r="A384" t="s">
        <v>3475</v>
      </c>
      <c r="B384" s="4">
        <v>41082</v>
      </c>
      <c r="C384" s="4">
        <v>44246</v>
      </c>
      <c r="D384" t="s">
        <v>6658</v>
      </c>
      <c r="E384" t="s">
        <v>6659</v>
      </c>
      <c r="F384" s="4">
        <v>45782</v>
      </c>
      <c r="G384" t="s">
        <v>3478</v>
      </c>
      <c r="H384" t="s">
        <v>6994</v>
      </c>
      <c r="I384" t="s">
        <v>6660</v>
      </c>
      <c r="J384">
        <v>175</v>
      </c>
      <c r="K384" t="s">
        <v>6661</v>
      </c>
      <c r="L384">
        <v>101098</v>
      </c>
      <c r="M384" t="s">
        <v>3339</v>
      </c>
      <c r="N384">
        <v>1</v>
      </c>
      <c r="O384" t="s">
        <v>2731</v>
      </c>
      <c r="P384" s="7">
        <v>37</v>
      </c>
      <c r="Q384" s="7">
        <v>37</v>
      </c>
      <c r="R384" s="7">
        <v>118</v>
      </c>
      <c r="S384" t="s">
        <v>6662</v>
      </c>
      <c r="T384" t="s">
        <v>2733</v>
      </c>
      <c r="U384" t="s">
        <v>6663</v>
      </c>
      <c r="V384" t="s">
        <v>6816</v>
      </c>
      <c r="W384" t="s">
        <v>6664</v>
      </c>
      <c r="X384" t="s">
        <v>3483</v>
      </c>
      <c r="Y384" t="s">
        <v>6665</v>
      </c>
      <c r="Z384" t="s">
        <v>6666</v>
      </c>
      <c r="AA384" t="s">
        <v>6667</v>
      </c>
      <c r="AB384" t="s">
        <v>6659</v>
      </c>
      <c r="AC384" t="s">
        <v>6660</v>
      </c>
      <c r="AD384" t="s">
        <v>2752</v>
      </c>
      <c r="AE384" t="s">
        <v>2739</v>
      </c>
      <c r="AF384" t="s">
        <v>6668</v>
      </c>
      <c r="AG384" t="s">
        <v>3488</v>
      </c>
      <c r="AH384" t="s">
        <v>6669</v>
      </c>
      <c r="AI384" t="s">
        <v>2650</v>
      </c>
      <c r="AJ384" t="s">
        <v>2650</v>
      </c>
      <c r="AK384" t="s">
        <v>2739</v>
      </c>
      <c r="AL384" t="s">
        <v>2650</v>
      </c>
      <c r="AM384" t="s">
        <v>7373</v>
      </c>
      <c r="AN384">
        <v>2012</v>
      </c>
      <c r="AO384" t="s">
        <v>2253</v>
      </c>
    </row>
    <row r="385" spans="1:41" x14ac:dyDescent="0.3">
      <c r="A385" t="s">
        <v>2896</v>
      </c>
      <c r="B385" s="4">
        <v>40589</v>
      </c>
      <c r="C385" s="4">
        <v>43998</v>
      </c>
      <c r="D385" t="s">
        <v>4499</v>
      </c>
      <c r="E385" t="s">
        <v>6670</v>
      </c>
      <c r="F385" s="4">
        <v>45796</v>
      </c>
      <c r="G385" t="s">
        <v>2899</v>
      </c>
      <c r="H385" t="s">
        <v>6763</v>
      </c>
      <c r="I385" t="s">
        <v>6671</v>
      </c>
      <c r="J385">
        <v>56</v>
      </c>
      <c r="K385" t="s">
        <v>6672</v>
      </c>
      <c r="L385">
        <v>101017</v>
      </c>
      <c r="M385" t="s">
        <v>2902</v>
      </c>
      <c r="N385">
        <v>1</v>
      </c>
      <c r="O385" t="s">
        <v>2731</v>
      </c>
      <c r="P385" s="7">
        <v>40</v>
      </c>
      <c r="Q385" s="7">
        <v>40</v>
      </c>
      <c r="R385" s="7">
        <v>30</v>
      </c>
      <c r="S385" t="s">
        <v>6673</v>
      </c>
      <c r="T385" t="s">
        <v>2733</v>
      </c>
      <c r="U385" t="s">
        <v>6674</v>
      </c>
      <c r="V385" t="s">
        <v>7376</v>
      </c>
      <c r="W385" t="s">
        <v>6675</v>
      </c>
      <c r="X385" t="s">
        <v>2905</v>
      </c>
      <c r="Y385" t="s">
        <v>6676</v>
      </c>
      <c r="Z385" t="s">
        <v>6677</v>
      </c>
      <c r="AA385" t="s">
        <v>6678</v>
      </c>
      <c r="AB385" t="s">
        <v>6679</v>
      </c>
      <c r="AC385" t="s">
        <v>6671</v>
      </c>
      <c r="AD385" t="s">
        <v>2752</v>
      </c>
      <c r="AE385" t="s">
        <v>2739</v>
      </c>
      <c r="AF385" t="s">
        <v>6680</v>
      </c>
      <c r="AG385" t="s">
        <v>2650</v>
      </c>
      <c r="AH385" t="s">
        <v>2739</v>
      </c>
      <c r="AI385" t="s">
        <v>2650</v>
      </c>
      <c r="AJ385" t="s">
        <v>2650</v>
      </c>
      <c r="AK385" t="s">
        <v>2739</v>
      </c>
      <c r="AL385" t="s">
        <v>2650</v>
      </c>
      <c r="AM385" t="s">
        <v>7377</v>
      </c>
      <c r="AN385">
        <v>2011</v>
      </c>
      <c r="AO385" t="s">
        <v>7378</v>
      </c>
    </row>
    <row r="386" spans="1:41" x14ac:dyDescent="0.3">
      <c r="A386" t="s">
        <v>2885</v>
      </c>
      <c r="B386" s="4">
        <v>40937</v>
      </c>
      <c r="C386" s="4">
        <v>44557</v>
      </c>
      <c r="D386" t="s">
        <v>6681</v>
      </c>
      <c r="E386" t="s">
        <v>6682</v>
      </c>
      <c r="F386" s="4">
        <v>45789</v>
      </c>
      <c r="G386" t="s">
        <v>2888</v>
      </c>
      <c r="H386" t="s">
        <v>6795</v>
      </c>
      <c r="I386" t="s">
        <v>6681</v>
      </c>
      <c r="J386">
        <v>78</v>
      </c>
      <c r="K386" t="s">
        <v>6683</v>
      </c>
      <c r="L386">
        <v>101016</v>
      </c>
      <c r="M386" t="s">
        <v>2760</v>
      </c>
      <c r="N386">
        <v>1</v>
      </c>
      <c r="O386" t="s">
        <v>2731</v>
      </c>
      <c r="P386" s="7">
        <v>30</v>
      </c>
      <c r="Q386" s="7">
        <v>30</v>
      </c>
      <c r="R386" s="7">
        <v>42</v>
      </c>
      <c r="S386" t="s">
        <v>2236</v>
      </c>
      <c r="T386" t="s">
        <v>2733</v>
      </c>
      <c r="U386" t="s">
        <v>2272</v>
      </c>
      <c r="V386" t="s">
        <v>6932</v>
      </c>
      <c r="W386" t="s">
        <v>2650</v>
      </c>
      <c r="X386" t="s">
        <v>2885</v>
      </c>
      <c r="Y386" t="s">
        <v>6684</v>
      </c>
      <c r="Z386" t="s">
        <v>6685</v>
      </c>
      <c r="AA386" t="s">
        <v>6686</v>
      </c>
      <c r="AB386" t="s">
        <v>6687</v>
      </c>
      <c r="AC386" t="s">
        <v>2650</v>
      </c>
      <c r="AD386" t="s">
        <v>2752</v>
      </c>
      <c r="AE386" t="s">
        <v>2739</v>
      </c>
      <c r="AF386" t="s">
        <v>6688</v>
      </c>
      <c r="AG386" t="s">
        <v>2650</v>
      </c>
      <c r="AH386" t="s">
        <v>2739</v>
      </c>
      <c r="AI386" t="s">
        <v>2650</v>
      </c>
      <c r="AJ386" t="s">
        <v>2650</v>
      </c>
      <c r="AK386" t="s">
        <v>2739</v>
      </c>
      <c r="AL386" t="s">
        <v>2650</v>
      </c>
      <c r="AM386" t="s">
        <v>7379</v>
      </c>
      <c r="AN386">
        <v>2012</v>
      </c>
      <c r="AO386" t="s">
        <v>7380</v>
      </c>
    </row>
    <row r="387" spans="1:41" x14ac:dyDescent="0.3">
      <c r="A387" t="s">
        <v>2896</v>
      </c>
      <c r="B387" s="4">
        <v>39451</v>
      </c>
      <c r="C387" s="4">
        <v>43585</v>
      </c>
      <c r="D387" t="s">
        <v>3008</v>
      </c>
      <c r="E387" t="s">
        <v>6689</v>
      </c>
      <c r="F387" s="4">
        <v>45551</v>
      </c>
      <c r="G387" t="s">
        <v>2899</v>
      </c>
      <c r="H387" t="s">
        <v>6767</v>
      </c>
      <c r="I387" t="s">
        <v>6690</v>
      </c>
      <c r="J387">
        <v>56</v>
      </c>
      <c r="K387" t="s">
        <v>6691</v>
      </c>
      <c r="L387">
        <v>101017</v>
      </c>
      <c r="M387" t="s">
        <v>2902</v>
      </c>
      <c r="N387">
        <v>1</v>
      </c>
      <c r="O387" t="s">
        <v>2731</v>
      </c>
      <c r="P387" s="7">
        <v>23</v>
      </c>
      <c r="Q387" s="7">
        <v>23</v>
      </c>
      <c r="R387" s="7">
        <v>19</v>
      </c>
      <c r="S387" t="s">
        <v>6692</v>
      </c>
      <c r="T387" t="s">
        <v>2733</v>
      </c>
      <c r="U387" t="s">
        <v>6693</v>
      </c>
      <c r="V387" t="s">
        <v>7051</v>
      </c>
      <c r="W387" t="s">
        <v>6694</v>
      </c>
      <c r="X387" t="s">
        <v>2905</v>
      </c>
      <c r="Y387" t="s">
        <v>6695</v>
      </c>
      <c r="Z387" t="s">
        <v>6696</v>
      </c>
      <c r="AA387" t="s">
        <v>6697</v>
      </c>
      <c r="AB387" t="s">
        <v>6698</v>
      </c>
      <c r="AC387" t="s">
        <v>6690</v>
      </c>
      <c r="AD387" t="s">
        <v>2752</v>
      </c>
      <c r="AE387" t="s">
        <v>2739</v>
      </c>
      <c r="AF387" t="s">
        <v>6699</v>
      </c>
      <c r="AG387" t="s">
        <v>2650</v>
      </c>
      <c r="AH387" t="s">
        <v>2739</v>
      </c>
      <c r="AI387" t="s">
        <v>2650</v>
      </c>
      <c r="AJ387" t="s">
        <v>2650</v>
      </c>
      <c r="AK387" t="s">
        <v>2739</v>
      </c>
      <c r="AL387" t="s">
        <v>2650</v>
      </c>
      <c r="AM387" t="s">
        <v>7381</v>
      </c>
      <c r="AN387">
        <v>2008</v>
      </c>
      <c r="AO387" t="s">
        <v>7382</v>
      </c>
    </row>
    <row r="388" spans="1:41" x14ac:dyDescent="0.3">
      <c r="A388" t="s">
        <v>3700</v>
      </c>
      <c r="B388" s="4">
        <v>40824</v>
      </c>
      <c r="C388" s="4">
        <v>44615</v>
      </c>
      <c r="D388" t="s">
        <v>6700</v>
      </c>
      <c r="E388" t="s">
        <v>6701</v>
      </c>
      <c r="F388" s="4">
        <v>45791</v>
      </c>
      <c r="G388" t="s">
        <v>3703</v>
      </c>
      <c r="H388" t="s">
        <v>5999</v>
      </c>
      <c r="I388" t="s">
        <v>6700</v>
      </c>
      <c r="J388">
        <v>235</v>
      </c>
      <c r="K388" t="s">
        <v>6702</v>
      </c>
      <c r="L388">
        <v>101128</v>
      </c>
      <c r="M388" t="s">
        <v>3518</v>
      </c>
      <c r="N388">
        <v>1</v>
      </c>
      <c r="O388" t="s">
        <v>2731</v>
      </c>
      <c r="P388" s="7">
        <v>96</v>
      </c>
      <c r="Q388" s="7">
        <v>96</v>
      </c>
      <c r="R388" s="7">
        <v>189</v>
      </c>
      <c r="S388" t="s">
        <v>2238</v>
      </c>
      <c r="T388" t="s">
        <v>2733</v>
      </c>
      <c r="U388" t="s">
        <v>6703</v>
      </c>
      <c r="V388" t="s">
        <v>7081</v>
      </c>
      <c r="W388" t="s">
        <v>6704</v>
      </c>
      <c r="X388" t="s">
        <v>3708</v>
      </c>
      <c r="Y388" t="s">
        <v>6705</v>
      </c>
      <c r="Z388" t="s">
        <v>6706</v>
      </c>
      <c r="AA388" t="s">
        <v>6707</v>
      </c>
      <c r="AB388" t="s">
        <v>6708</v>
      </c>
      <c r="AC388" t="s">
        <v>2650</v>
      </c>
      <c r="AD388" t="s">
        <v>2752</v>
      </c>
      <c r="AE388" t="s">
        <v>2739</v>
      </c>
      <c r="AF388" t="s">
        <v>6709</v>
      </c>
      <c r="AG388" t="s">
        <v>3714</v>
      </c>
      <c r="AH388" t="s">
        <v>6710</v>
      </c>
      <c r="AI388" t="s">
        <v>2650</v>
      </c>
      <c r="AJ388" t="s">
        <v>2650</v>
      </c>
      <c r="AK388" t="s">
        <v>2739</v>
      </c>
      <c r="AL388" t="s">
        <v>2650</v>
      </c>
      <c r="AM388" t="s">
        <v>7383</v>
      </c>
      <c r="AN388">
        <v>2011</v>
      </c>
      <c r="AO388" t="s">
        <v>2257</v>
      </c>
    </row>
    <row r="389" spans="1:41" x14ac:dyDescent="0.3">
      <c r="A389" t="s">
        <v>3700</v>
      </c>
      <c r="B389" s="4">
        <v>40824</v>
      </c>
      <c r="C389" s="4">
        <v>44615</v>
      </c>
      <c r="D389" t="s">
        <v>6700</v>
      </c>
      <c r="E389" t="s">
        <v>6701</v>
      </c>
      <c r="F389" s="4">
        <v>45791</v>
      </c>
      <c r="G389" t="s">
        <v>3703</v>
      </c>
      <c r="H389">
        <v>24</v>
      </c>
      <c r="I389" t="s">
        <v>6700</v>
      </c>
      <c r="J389">
        <v>235</v>
      </c>
      <c r="K389" t="s">
        <v>6702</v>
      </c>
      <c r="L389">
        <v>101128</v>
      </c>
      <c r="M389" t="s">
        <v>3518</v>
      </c>
      <c r="N389">
        <v>1</v>
      </c>
      <c r="O389" t="s">
        <v>2731</v>
      </c>
      <c r="P389" s="7">
        <v>96</v>
      </c>
      <c r="Q389" s="7">
        <v>96</v>
      </c>
      <c r="R389" s="7">
        <v>189</v>
      </c>
      <c r="S389" t="s">
        <v>2238</v>
      </c>
      <c r="T389" t="s">
        <v>2733</v>
      </c>
      <c r="U389" t="s">
        <v>6703</v>
      </c>
      <c r="V389">
        <v>77</v>
      </c>
      <c r="W389" t="s">
        <v>6704</v>
      </c>
      <c r="X389" t="s">
        <v>3708</v>
      </c>
      <c r="Y389" t="s">
        <v>6705</v>
      </c>
      <c r="Z389" t="s">
        <v>6706</v>
      </c>
      <c r="AA389" t="s">
        <v>6707</v>
      </c>
      <c r="AB389" t="s">
        <v>6708</v>
      </c>
      <c r="AC389" t="s">
        <v>2650</v>
      </c>
      <c r="AD389" t="s">
        <v>2752</v>
      </c>
      <c r="AE389" t="s">
        <v>2739</v>
      </c>
      <c r="AF389" t="s">
        <v>6709</v>
      </c>
      <c r="AG389" t="s">
        <v>3714</v>
      </c>
      <c r="AH389" t="s">
        <v>6710</v>
      </c>
      <c r="AI389" t="s">
        <v>2650</v>
      </c>
      <c r="AJ389" t="s">
        <v>2650</v>
      </c>
      <c r="AK389" t="s">
        <v>2739</v>
      </c>
      <c r="AL389" t="s">
        <v>2650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A416"/>
  <sheetViews>
    <sheetView topLeftCell="K1" zoomScale="90" zoomScaleNormal="90" workbookViewId="0">
      <selection activeCell="W1" sqref="W1:W1048576"/>
    </sheetView>
  </sheetViews>
  <sheetFormatPr baseColWidth="10" defaultColWidth="8.88671875" defaultRowHeight="14.4" x14ac:dyDescent="0.3"/>
  <cols>
    <col min="1" max="1" width="16.88671875" bestFit="1" customWidth="1"/>
    <col min="2" max="2" width="9.33203125" customWidth="1"/>
    <col min="4" max="4" width="9.88671875" customWidth="1"/>
    <col min="6" max="6" width="11.44140625" customWidth="1"/>
    <col min="7" max="7" width="15.44140625" customWidth="1"/>
    <col min="8" max="19" width="10.6640625" customWidth="1"/>
    <col min="20" max="20" width="90.33203125" customWidth="1"/>
    <col min="21" max="21" width="26.44140625" bestFit="1" customWidth="1"/>
    <col min="22" max="22" width="7.44140625" bestFit="1" customWidth="1"/>
    <col min="24" max="24" width="11.109375" bestFit="1" customWidth="1"/>
    <col min="26" max="26" width="28.6640625" bestFit="1" customWidth="1"/>
  </cols>
  <sheetData>
    <row r="1" spans="1:27" x14ac:dyDescent="0.3">
      <c r="A1" s="1" t="s">
        <v>6712</v>
      </c>
      <c r="B1" t="s">
        <v>6711</v>
      </c>
      <c r="C1" t="s">
        <v>6713</v>
      </c>
      <c r="D1" t="s">
        <v>6715</v>
      </c>
      <c r="E1" s="1" t="s">
        <v>6740</v>
      </c>
      <c r="F1" s="1" t="s">
        <v>6716</v>
      </c>
      <c r="G1" t="s">
        <v>6717</v>
      </c>
      <c r="H1" s="1" t="s">
        <v>6718</v>
      </c>
      <c r="I1" t="s">
        <v>6719</v>
      </c>
      <c r="J1" t="s">
        <v>6720</v>
      </c>
      <c r="K1" t="s">
        <v>6721</v>
      </c>
      <c r="L1" t="s">
        <v>6722</v>
      </c>
      <c r="M1" t="s">
        <v>6736</v>
      </c>
      <c r="N1" t="s">
        <v>6725</v>
      </c>
      <c r="O1" s="1" t="s">
        <v>6726</v>
      </c>
      <c r="P1" t="s">
        <v>6727</v>
      </c>
      <c r="Q1" t="s">
        <v>6728</v>
      </c>
      <c r="R1" t="s">
        <v>6729</v>
      </c>
      <c r="S1" t="s">
        <v>6730</v>
      </c>
      <c r="T1" t="s">
        <v>6731</v>
      </c>
      <c r="U1" s="1" t="s">
        <v>6735</v>
      </c>
      <c r="V1" s="1" t="s">
        <v>235</v>
      </c>
      <c r="W1" s="1" t="s">
        <v>6732</v>
      </c>
      <c r="X1" t="s">
        <v>6733</v>
      </c>
      <c r="Y1" t="s">
        <v>6734</v>
      </c>
      <c r="Z1" t="s">
        <v>7388</v>
      </c>
      <c r="AA1" t="s">
        <v>7389</v>
      </c>
    </row>
    <row r="2" spans="1:27" x14ac:dyDescent="0.3">
      <c r="A2" t="s">
        <v>990</v>
      </c>
      <c r="E2" t="s">
        <v>254</v>
      </c>
      <c r="F2" t="s">
        <v>261</v>
      </c>
      <c r="H2" t="s">
        <v>373</v>
      </c>
      <c r="O2">
        <v>8.3000000000000007</v>
      </c>
      <c r="P2">
        <v>3.9</v>
      </c>
      <c r="Q2">
        <v>14.8</v>
      </c>
      <c r="T2" t="s">
        <v>624</v>
      </c>
      <c r="U2" t="s">
        <v>738</v>
      </c>
      <c r="V2">
        <v>2016</v>
      </c>
      <c r="W2" t="s">
        <v>877</v>
      </c>
      <c r="X2" t="s">
        <v>986</v>
      </c>
      <c r="Y2" t="str">
        <f>IF(ISBLANK(Table2[[#This Row],[ref]]),NA(),_xlfn.XLOOKUP(Table2[[#This Row],[ref]],Crossref!U:U,Crossref!E:E,_xlfn.XLOOKUP(Table2[[#This Row],[ref_short]],Crossref!AO:AO,Crossref!E:E)))</f>
        <v>10.1111/tbed.12748</v>
      </c>
      <c r="Z2" t="str">
        <f>IF(ISBLANK(Table2[[#This Row],[ref_short]]),NA(),_xlfn.XLOOKUP(Table2[[#This Row],[new_ref]],Crossref!E:E,Crossref!AO:AO,Table2[[#This Row],[ref_short]]))</f>
        <v>Guinat et al., 2017</v>
      </c>
      <c r="AA2" t="b">
        <f>NOT(IFERROR(Table2[[#This Row],[ref_short]]=Table2[[#This Row],[new_ref_short]],FALSE))</f>
        <v>1</v>
      </c>
    </row>
    <row r="3" spans="1:27" x14ac:dyDescent="0.3">
      <c r="A3" t="s">
        <v>990</v>
      </c>
      <c r="E3" t="s">
        <v>254</v>
      </c>
      <c r="F3" t="s">
        <v>261</v>
      </c>
      <c r="H3" t="s">
        <v>373</v>
      </c>
      <c r="O3">
        <v>7.7</v>
      </c>
      <c r="P3">
        <v>3.3</v>
      </c>
      <c r="Q3">
        <v>13.8</v>
      </c>
      <c r="T3" t="s">
        <v>624</v>
      </c>
      <c r="U3" t="s">
        <v>738</v>
      </c>
      <c r="V3">
        <v>2016</v>
      </c>
      <c r="W3" t="s">
        <v>877</v>
      </c>
      <c r="X3" t="s">
        <v>986</v>
      </c>
      <c r="Y3" t="str">
        <f>IF(ISBLANK(Table2[[#This Row],[ref]]),NA(),_xlfn.XLOOKUP(Table2[[#This Row],[ref]],Crossref!U:U,Crossref!E:E,_xlfn.XLOOKUP(Table2[[#This Row],[ref_short]],Crossref!AO:AO,Crossref!E:E)))</f>
        <v>10.1111/tbed.12748</v>
      </c>
      <c r="Z3" t="str">
        <f>IF(ISBLANK(Table2[[#This Row],[ref_short]]),NA(),_xlfn.XLOOKUP(Table2[[#This Row],[new_ref]],Crossref!E:E,Crossref!AO:AO,Table2[[#This Row],[ref_short]]))</f>
        <v>Guinat et al., 2017</v>
      </c>
      <c r="AA3" t="b">
        <f>NOT(IFERROR(Table2[[#This Row],[ref_short]]=Table2[[#This Row],[new_ref_short]],FALSE))</f>
        <v>1</v>
      </c>
    </row>
    <row r="4" spans="1:27" x14ac:dyDescent="0.3">
      <c r="A4" t="s">
        <v>990</v>
      </c>
      <c r="E4" t="s">
        <v>254</v>
      </c>
      <c r="F4" t="s">
        <v>261</v>
      </c>
      <c r="H4" t="s">
        <v>373</v>
      </c>
      <c r="O4">
        <v>7.9</v>
      </c>
      <c r="P4">
        <v>3.9</v>
      </c>
      <c r="Q4">
        <v>13.6</v>
      </c>
      <c r="T4" t="s">
        <v>624</v>
      </c>
      <c r="U4" t="s">
        <v>738</v>
      </c>
      <c r="V4">
        <v>2016</v>
      </c>
      <c r="W4" t="s">
        <v>877</v>
      </c>
      <c r="X4" t="s">
        <v>986</v>
      </c>
      <c r="Y4" t="str">
        <f>IF(ISBLANK(Table2[[#This Row],[ref]]),NA(),_xlfn.XLOOKUP(Table2[[#This Row],[ref]],Crossref!U:U,Crossref!E:E,_xlfn.XLOOKUP(Table2[[#This Row],[ref_short]],Crossref!AO:AO,Crossref!E:E)))</f>
        <v>10.1111/tbed.12748</v>
      </c>
      <c r="Z4" t="str">
        <f>IF(ISBLANK(Table2[[#This Row],[ref_short]]),NA(),_xlfn.XLOOKUP(Table2[[#This Row],[new_ref]],Crossref!E:E,Crossref!AO:AO,Table2[[#This Row],[ref_short]]))</f>
        <v>Guinat et al., 2017</v>
      </c>
      <c r="AA4" t="b">
        <f>NOT(IFERROR(Table2[[#This Row],[ref_short]]=Table2[[#This Row],[new_ref_short]],FALSE))</f>
        <v>1</v>
      </c>
    </row>
    <row r="5" spans="1:27" x14ac:dyDescent="0.3">
      <c r="A5" t="s">
        <v>990</v>
      </c>
      <c r="E5" t="s">
        <v>254</v>
      </c>
      <c r="F5" t="s">
        <v>261</v>
      </c>
      <c r="H5" t="s">
        <v>373</v>
      </c>
      <c r="O5">
        <v>6.9</v>
      </c>
      <c r="P5">
        <v>3</v>
      </c>
      <c r="Q5">
        <v>12.3</v>
      </c>
      <c r="T5" t="s">
        <v>624</v>
      </c>
      <c r="U5" t="s">
        <v>738</v>
      </c>
      <c r="V5">
        <v>2016</v>
      </c>
      <c r="W5" t="s">
        <v>877</v>
      </c>
      <c r="X5" t="s">
        <v>986</v>
      </c>
      <c r="Y5" t="str">
        <f>IF(ISBLANK(Table2[[#This Row],[ref]]),NA(),_xlfn.XLOOKUP(Table2[[#This Row],[ref]],Crossref!U:U,Crossref!E:E,_xlfn.XLOOKUP(Table2[[#This Row],[ref_short]],Crossref!AO:AO,Crossref!E:E)))</f>
        <v>10.1111/tbed.12748</v>
      </c>
      <c r="Z5" t="str">
        <f>IF(ISBLANK(Table2[[#This Row],[ref_short]]),NA(),_xlfn.XLOOKUP(Table2[[#This Row],[new_ref]],Crossref!E:E,Crossref!AO:AO,Table2[[#This Row],[ref_short]]))</f>
        <v>Guinat et al., 2017</v>
      </c>
      <c r="AA5" t="b">
        <f>NOT(IFERROR(Table2[[#This Row],[ref_short]]=Table2[[#This Row],[new_ref_short]],FALSE))</f>
        <v>1</v>
      </c>
    </row>
    <row r="6" spans="1:27" x14ac:dyDescent="0.3">
      <c r="A6" t="s">
        <v>990</v>
      </c>
      <c r="E6" t="s">
        <v>254</v>
      </c>
      <c r="F6" t="s">
        <v>261</v>
      </c>
      <c r="H6" t="s">
        <v>373</v>
      </c>
      <c r="O6">
        <v>7.4</v>
      </c>
      <c r="P6">
        <v>3.2</v>
      </c>
      <c r="Q6">
        <v>12.8</v>
      </c>
      <c r="T6" t="s">
        <v>624</v>
      </c>
      <c r="U6" t="s">
        <v>738</v>
      </c>
      <c r="V6">
        <v>2016</v>
      </c>
      <c r="W6" t="s">
        <v>877</v>
      </c>
      <c r="X6" t="s">
        <v>986</v>
      </c>
      <c r="Y6" t="str">
        <f>IF(ISBLANK(Table2[[#This Row],[ref]]),NA(),_xlfn.XLOOKUP(Table2[[#This Row],[ref]],Crossref!U:U,Crossref!E:E,_xlfn.XLOOKUP(Table2[[#This Row],[ref_short]],Crossref!AO:AO,Crossref!E:E)))</f>
        <v>10.1111/tbed.12748</v>
      </c>
      <c r="Z6" t="str">
        <f>IF(ISBLANK(Table2[[#This Row],[ref_short]]),NA(),_xlfn.XLOOKUP(Table2[[#This Row],[new_ref]],Crossref!E:E,Crossref!AO:AO,Table2[[#This Row],[ref_short]]))</f>
        <v>Guinat et al., 2017</v>
      </c>
      <c r="AA6" t="b">
        <f>NOT(IFERROR(Table2[[#This Row],[ref_short]]=Table2[[#This Row],[new_ref_short]],FALSE))</f>
        <v>1</v>
      </c>
    </row>
    <row r="7" spans="1:27" x14ac:dyDescent="0.3">
      <c r="A7" t="s">
        <v>990</v>
      </c>
      <c r="E7" t="s">
        <v>254</v>
      </c>
      <c r="F7" t="s">
        <v>261</v>
      </c>
      <c r="H7" t="s">
        <v>373</v>
      </c>
      <c r="O7">
        <v>8.1999999999999993</v>
      </c>
      <c r="P7">
        <v>2.9</v>
      </c>
      <c r="Q7">
        <v>15.3</v>
      </c>
      <c r="T7" t="s">
        <v>624</v>
      </c>
      <c r="U7" t="s">
        <v>738</v>
      </c>
      <c r="V7">
        <v>2016</v>
      </c>
      <c r="W7" t="s">
        <v>877</v>
      </c>
      <c r="X7" t="s">
        <v>986</v>
      </c>
      <c r="Y7" t="str">
        <f>IF(ISBLANK(Table2[[#This Row],[ref]]),NA(),_xlfn.XLOOKUP(Table2[[#This Row],[ref]],Crossref!U:U,Crossref!E:E,_xlfn.XLOOKUP(Table2[[#This Row],[ref_short]],Crossref!AO:AO,Crossref!E:E)))</f>
        <v>10.1111/tbed.12748</v>
      </c>
      <c r="Z7" t="str">
        <f>IF(ISBLANK(Table2[[#This Row],[ref_short]]),NA(),_xlfn.XLOOKUP(Table2[[#This Row],[new_ref]],Crossref!E:E,Crossref!AO:AO,Table2[[#This Row],[ref_short]]))</f>
        <v>Guinat et al., 2017</v>
      </c>
      <c r="AA7" t="b">
        <f>NOT(IFERROR(Table2[[#This Row],[ref_short]]=Table2[[#This Row],[new_ref_short]],FALSE))</f>
        <v>1</v>
      </c>
    </row>
    <row r="8" spans="1:27" x14ac:dyDescent="0.3">
      <c r="A8" t="s">
        <v>990</v>
      </c>
      <c r="E8" t="s">
        <v>254</v>
      </c>
      <c r="F8" t="s">
        <v>261</v>
      </c>
      <c r="H8" t="s">
        <v>373</v>
      </c>
      <c r="O8">
        <v>4.5</v>
      </c>
      <c r="P8">
        <v>2.2000000000000002</v>
      </c>
      <c r="Q8">
        <v>9.5</v>
      </c>
      <c r="T8" t="s">
        <v>624</v>
      </c>
      <c r="U8" t="s">
        <v>738</v>
      </c>
      <c r="V8">
        <v>2016</v>
      </c>
      <c r="W8" t="s">
        <v>877</v>
      </c>
      <c r="X8" t="s">
        <v>986</v>
      </c>
      <c r="Y8" t="str">
        <f>IF(ISBLANK(Table2[[#This Row],[ref]]),NA(),_xlfn.XLOOKUP(Table2[[#This Row],[ref]],Crossref!U:U,Crossref!E:E,_xlfn.XLOOKUP(Table2[[#This Row],[ref_short]],Crossref!AO:AO,Crossref!E:E)))</f>
        <v>10.1111/tbed.12748</v>
      </c>
      <c r="Z8" t="str">
        <f>IF(ISBLANK(Table2[[#This Row],[ref_short]]),NA(),_xlfn.XLOOKUP(Table2[[#This Row],[new_ref]],Crossref!E:E,Crossref!AO:AO,Table2[[#This Row],[ref_short]]))</f>
        <v>Guinat et al., 2017</v>
      </c>
      <c r="AA8" t="b">
        <f>NOT(IFERROR(Table2[[#This Row],[ref_short]]=Table2[[#This Row],[new_ref_short]],FALSE))</f>
        <v>1</v>
      </c>
    </row>
    <row r="9" spans="1:27" x14ac:dyDescent="0.3">
      <c r="A9" t="s">
        <v>990</v>
      </c>
      <c r="E9" t="s">
        <v>254</v>
      </c>
      <c r="F9" t="s">
        <v>261</v>
      </c>
      <c r="H9" t="s">
        <v>373</v>
      </c>
      <c r="O9">
        <v>6</v>
      </c>
      <c r="P9">
        <v>3</v>
      </c>
      <c r="Q9">
        <v>11.3</v>
      </c>
      <c r="T9" t="s">
        <v>624</v>
      </c>
      <c r="U9" t="s">
        <v>738</v>
      </c>
      <c r="V9">
        <v>2016</v>
      </c>
      <c r="W9" t="s">
        <v>877</v>
      </c>
      <c r="X9" t="s">
        <v>986</v>
      </c>
      <c r="Y9" t="str">
        <f>IF(ISBLANK(Table2[[#This Row],[ref]]),NA(),_xlfn.XLOOKUP(Table2[[#This Row],[ref]],Crossref!U:U,Crossref!E:E,_xlfn.XLOOKUP(Table2[[#This Row],[ref_short]],Crossref!AO:AO,Crossref!E:E)))</f>
        <v>10.1111/tbed.12748</v>
      </c>
      <c r="Z9" t="str">
        <f>IF(ISBLANK(Table2[[#This Row],[ref_short]]),NA(),_xlfn.XLOOKUP(Table2[[#This Row],[new_ref]],Crossref!E:E,Crossref!AO:AO,Table2[[#This Row],[ref_short]]))</f>
        <v>Guinat et al., 2017</v>
      </c>
      <c r="AA9" t="b">
        <f>NOT(IFERROR(Table2[[#This Row],[ref_short]]=Table2[[#This Row],[new_ref_short]],FALSE))</f>
        <v>1</v>
      </c>
    </row>
    <row r="10" spans="1:27" x14ac:dyDescent="0.3">
      <c r="A10" t="s">
        <v>990</v>
      </c>
      <c r="E10" t="s">
        <v>254</v>
      </c>
      <c r="F10" t="s">
        <v>261</v>
      </c>
      <c r="H10" t="s">
        <v>373</v>
      </c>
      <c r="O10">
        <v>7.2</v>
      </c>
      <c r="P10">
        <v>3.3</v>
      </c>
      <c r="Q10">
        <v>12.5</v>
      </c>
      <c r="T10" t="s">
        <v>624</v>
      </c>
      <c r="U10" t="s">
        <v>738</v>
      </c>
      <c r="V10">
        <v>2016</v>
      </c>
      <c r="W10" t="s">
        <v>877</v>
      </c>
      <c r="X10" t="s">
        <v>986</v>
      </c>
      <c r="Y10" t="str">
        <f>IF(ISBLANK(Table2[[#This Row],[ref]]),NA(),_xlfn.XLOOKUP(Table2[[#This Row],[ref]],Crossref!U:U,Crossref!E:E,_xlfn.XLOOKUP(Table2[[#This Row],[ref_short]],Crossref!AO:AO,Crossref!E:E)))</f>
        <v>10.1111/tbed.12748</v>
      </c>
      <c r="Z10" t="str">
        <f>IF(ISBLANK(Table2[[#This Row],[ref_short]]),NA(),_xlfn.XLOOKUP(Table2[[#This Row],[new_ref]],Crossref!E:E,Crossref!AO:AO,Table2[[#This Row],[ref_short]]))</f>
        <v>Guinat et al., 2017</v>
      </c>
      <c r="AA10" t="b">
        <f>NOT(IFERROR(Table2[[#This Row],[ref_short]]=Table2[[#This Row],[new_ref_short]],FALSE))</f>
        <v>1</v>
      </c>
    </row>
    <row r="11" spans="1:27" x14ac:dyDescent="0.3">
      <c r="A11" t="s">
        <v>991</v>
      </c>
      <c r="C11" t="s">
        <v>1012</v>
      </c>
      <c r="E11" t="s">
        <v>254</v>
      </c>
      <c r="F11" t="s">
        <v>261</v>
      </c>
      <c r="H11" t="s">
        <v>373</v>
      </c>
      <c r="O11">
        <v>20.8</v>
      </c>
      <c r="P11">
        <v>6.2</v>
      </c>
      <c r="Q11">
        <v>40.9</v>
      </c>
      <c r="T11" t="s">
        <v>624</v>
      </c>
      <c r="U11" t="s">
        <v>738</v>
      </c>
      <c r="V11">
        <v>2016</v>
      </c>
      <c r="W11" t="s">
        <v>877</v>
      </c>
      <c r="X11" t="s">
        <v>986</v>
      </c>
      <c r="Y11" t="str">
        <f>IF(ISBLANK(Table2[[#This Row],[ref]]),NA(),_xlfn.XLOOKUP(Table2[[#This Row],[ref]],Crossref!U:U,Crossref!E:E,_xlfn.XLOOKUP(Table2[[#This Row],[ref_short]],Crossref!AO:AO,Crossref!E:E)))</f>
        <v>10.1111/tbed.12748</v>
      </c>
      <c r="Z11" t="str">
        <f>IF(ISBLANK(Table2[[#This Row],[ref_short]]),NA(),_xlfn.XLOOKUP(Table2[[#This Row],[new_ref]],Crossref!E:E,Crossref!AO:AO,Table2[[#This Row],[ref_short]]))</f>
        <v>Guinat et al., 2017</v>
      </c>
      <c r="AA11" t="b">
        <f>NOT(IFERROR(Table2[[#This Row],[ref_short]]=Table2[[#This Row],[new_ref_short]],FALSE))</f>
        <v>1</v>
      </c>
    </row>
    <row r="12" spans="1:27" x14ac:dyDescent="0.3">
      <c r="A12" t="s">
        <v>991</v>
      </c>
      <c r="C12" t="s">
        <v>1012</v>
      </c>
      <c r="E12" t="s">
        <v>254</v>
      </c>
      <c r="F12" t="s">
        <v>261</v>
      </c>
      <c r="H12" t="s">
        <v>373</v>
      </c>
      <c r="O12">
        <v>19.899999999999999</v>
      </c>
      <c r="P12">
        <v>5.5</v>
      </c>
      <c r="Q12">
        <v>39.700000000000003</v>
      </c>
      <c r="T12" t="s">
        <v>624</v>
      </c>
      <c r="U12" t="s">
        <v>738</v>
      </c>
      <c r="V12">
        <v>2016</v>
      </c>
      <c r="W12" t="s">
        <v>877</v>
      </c>
      <c r="X12" t="s">
        <v>986</v>
      </c>
      <c r="Y12" t="str">
        <f>IF(ISBLANK(Table2[[#This Row],[ref]]),NA(),_xlfn.XLOOKUP(Table2[[#This Row],[ref]],Crossref!U:U,Crossref!E:E,_xlfn.XLOOKUP(Table2[[#This Row],[ref_short]],Crossref!AO:AO,Crossref!E:E)))</f>
        <v>10.1111/tbed.12748</v>
      </c>
      <c r="Z12" t="str">
        <f>IF(ISBLANK(Table2[[#This Row],[ref_short]]),NA(),_xlfn.XLOOKUP(Table2[[#This Row],[new_ref]],Crossref!E:E,Crossref!AO:AO,Table2[[#This Row],[ref_short]]))</f>
        <v>Guinat et al., 2017</v>
      </c>
      <c r="AA12" t="b">
        <f>NOT(IFERROR(Table2[[#This Row],[ref_short]]=Table2[[#This Row],[new_ref_short]],FALSE))</f>
        <v>1</v>
      </c>
    </row>
    <row r="13" spans="1:27" x14ac:dyDescent="0.3">
      <c r="A13" t="s">
        <v>991</v>
      </c>
      <c r="C13" t="s">
        <v>1012</v>
      </c>
      <c r="E13" t="s">
        <v>254</v>
      </c>
      <c r="F13" t="s">
        <v>261</v>
      </c>
      <c r="H13" t="s">
        <v>373</v>
      </c>
      <c r="O13">
        <v>22.5</v>
      </c>
      <c r="P13">
        <v>6.7</v>
      </c>
      <c r="Q13">
        <v>43</v>
      </c>
      <c r="T13" t="s">
        <v>624</v>
      </c>
      <c r="U13" t="s">
        <v>738</v>
      </c>
      <c r="V13">
        <v>2016</v>
      </c>
      <c r="W13" t="s">
        <v>877</v>
      </c>
      <c r="X13" t="s">
        <v>986</v>
      </c>
      <c r="Y13" t="str">
        <f>IF(ISBLANK(Table2[[#This Row],[ref]]),NA(),_xlfn.XLOOKUP(Table2[[#This Row],[ref]],Crossref!U:U,Crossref!E:E,_xlfn.XLOOKUP(Table2[[#This Row],[ref_short]],Crossref!AO:AO,Crossref!E:E)))</f>
        <v>10.1111/tbed.12748</v>
      </c>
      <c r="Z13" t="str">
        <f>IF(ISBLANK(Table2[[#This Row],[ref_short]]),NA(),_xlfn.XLOOKUP(Table2[[#This Row],[new_ref]],Crossref!E:E,Crossref!AO:AO,Table2[[#This Row],[ref_short]]))</f>
        <v>Guinat et al., 2017</v>
      </c>
      <c r="AA13" t="b">
        <f>NOT(IFERROR(Table2[[#This Row],[ref_short]]=Table2[[#This Row],[new_ref_short]],FALSE))</f>
        <v>1</v>
      </c>
    </row>
    <row r="14" spans="1:27" x14ac:dyDescent="0.3">
      <c r="A14" t="s">
        <v>991</v>
      </c>
      <c r="C14" t="s">
        <v>1012</v>
      </c>
      <c r="E14" t="s">
        <v>254</v>
      </c>
      <c r="F14" t="s">
        <v>261</v>
      </c>
      <c r="H14" t="s">
        <v>373</v>
      </c>
      <c r="O14">
        <v>17.8</v>
      </c>
      <c r="P14">
        <v>4.7</v>
      </c>
      <c r="Q14">
        <v>37.6</v>
      </c>
      <c r="T14" t="s">
        <v>624</v>
      </c>
      <c r="U14" t="s">
        <v>738</v>
      </c>
      <c r="V14">
        <v>2016</v>
      </c>
      <c r="W14" t="s">
        <v>877</v>
      </c>
      <c r="X14" t="s">
        <v>986</v>
      </c>
      <c r="Y14" t="str">
        <f>IF(ISBLANK(Table2[[#This Row],[ref]]),NA(),_xlfn.XLOOKUP(Table2[[#This Row],[ref]],Crossref!U:U,Crossref!E:E,_xlfn.XLOOKUP(Table2[[#This Row],[ref_short]],Crossref!AO:AO,Crossref!E:E)))</f>
        <v>10.1111/tbed.12748</v>
      </c>
      <c r="Z14" t="str">
        <f>IF(ISBLANK(Table2[[#This Row],[ref_short]]),NA(),_xlfn.XLOOKUP(Table2[[#This Row],[new_ref]],Crossref!E:E,Crossref!AO:AO,Table2[[#This Row],[ref_short]]))</f>
        <v>Guinat et al., 2017</v>
      </c>
      <c r="AA14" t="b">
        <f>NOT(IFERROR(Table2[[#This Row],[ref_short]]=Table2[[#This Row],[new_ref_short]],FALSE))</f>
        <v>1</v>
      </c>
    </row>
    <row r="15" spans="1:27" x14ac:dyDescent="0.3">
      <c r="A15" t="s">
        <v>991</v>
      </c>
      <c r="C15" t="s">
        <v>1012</v>
      </c>
      <c r="E15" t="s">
        <v>254</v>
      </c>
      <c r="F15" t="s">
        <v>261</v>
      </c>
      <c r="H15" t="s">
        <v>373</v>
      </c>
      <c r="O15">
        <v>22</v>
      </c>
      <c r="P15">
        <v>6.8</v>
      </c>
      <c r="Q15">
        <v>42.6</v>
      </c>
      <c r="T15" t="s">
        <v>624</v>
      </c>
      <c r="U15" t="s">
        <v>738</v>
      </c>
      <c r="V15">
        <v>2016</v>
      </c>
      <c r="W15" t="s">
        <v>877</v>
      </c>
      <c r="X15" t="s">
        <v>986</v>
      </c>
      <c r="Y15" t="str">
        <f>IF(ISBLANK(Table2[[#This Row],[ref]]),NA(),_xlfn.XLOOKUP(Table2[[#This Row],[ref]],Crossref!U:U,Crossref!E:E,_xlfn.XLOOKUP(Table2[[#This Row],[ref_short]],Crossref!AO:AO,Crossref!E:E)))</f>
        <v>10.1111/tbed.12748</v>
      </c>
      <c r="Z15" t="str">
        <f>IF(ISBLANK(Table2[[#This Row],[ref_short]]),NA(),_xlfn.XLOOKUP(Table2[[#This Row],[new_ref]],Crossref!E:E,Crossref!AO:AO,Table2[[#This Row],[ref_short]]))</f>
        <v>Guinat et al., 2017</v>
      </c>
      <c r="AA15" t="b">
        <f>NOT(IFERROR(Table2[[#This Row],[ref_short]]=Table2[[#This Row],[new_ref_short]],FALSE))</f>
        <v>1</v>
      </c>
    </row>
    <row r="16" spans="1:27" x14ac:dyDescent="0.3">
      <c r="A16" t="s">
        <v>991</v>
      </c>
      <c r="C16" t="s">
        <v>1012</v>
      </c>
      <c r="E16" t="s">
        <v>254</v>
      </c>
      <c r="F16" t="s">
        <v>261</v>
      </c>
      <c r="H16" t="s">
        <v>373</v>
      </c>
      <c r="O16">
        <v>19.899999999999999</v>
      </c>
      <c r="P16">
        <v>5.5</v>
      </c>
      <c r="Q16">
        <v>41.2</v>
      </c>
      <c r="T16" t="s">
        <v>624</v>
      </c>
      <c r="U16" t="s">
        <v>738</v>
      </c>
      <c r="V16">
        <v>2016</v>
      </c>
      <c r="W16" t="s">
        <v>877</v>
      </c>
      <c r="X16" t="s">
        <v>986</v>
      </c>
      <c r="Y16" t="str">
        <f>IF(ISBLANK(Table2[[#This Row],[ref]]),NA(),_xlfn.XLOOKUP(Table2[[#This Row],[ref]],Crossref!U:U,Crossref!E:E,_xlfn.XLOOKUP(Table2[[#This Row],[ref_short]],Crossref!AO:AO,Crossref!E:E)))</f>
        <v>10.1111/tbed.12748</v>
      </c>
      <c r="Z16" t="str">
        <f>IF(ISBLANK(Table2[[#This Row],[ref_short]]),NA(),_xlfn.XLOOKUP(Table2[[#This Row],[new_ref]],Crossref!E:E,Crossref!AO:AO,Table2[[#This Row],[ref_short]]))</f>
        <v>Guinat et al., 2017</v>
      </c>
      <c r="AA16" t="b">
        <f>NOT(IFERROR(Table2[[#This Row],[ref_short]]=Table2[[#This Row],[new_ref_short]],FALSE))</f>
        <v>1</v>
      </c>
    </row>
    <row r="17" spans="1:27" x14ac:dyDescent="0.3">
      <c r="A17" t="s">
        <v>991</v>
      </c>
      <c r="C17" t="s">
        <v>1012</v>
      </c>
      <c r="E17" t="s">
        <v>254</v>
      </c>
      <c r="F17" t="s">
        <v>261</v>
      </c>
      <c r="H17" t="s">
        <v>373</v>
      </c>
      <c r="O17">
        <v>29.8</v>
      </c>
      <c r="P17">
        <v>11.2</v>
      </c>
      <c r="Q17">
        <v>51.5</v>
      </c>
      <c r="T17" t="s">
        <v>624</v>
      </c>
      <c r="U17" t="s">
        <v>738</v>
      </c>
      <c r="V17">
        <v>2016</v>
      </c>
      <c r="W17" t="s">
        <v>877</v>
      </c>
      <c r="X17" t="s">
        <v>986</v>
      </c>
      <c r="Y17" t="str">
        <f>IF(ISBLANK(Table2[[#This Row],[ref]]),NA(),_xlfn.XLOOKUP(Table2[[#This Row],[ref]],Crossref!U:U,Crossref!E:E,_xlfn.XLOOKUP(Table2[[#This Row],[ref_short]],Crossref!AO:AO,Crossref!E:E)))</f>
        <v>10.1111/tbed.12748</v>
      </c>
      <c r="Z17" t="str">
        <f>IF(ISBLANK(Table2[[#This Row],[ref_short]]),NA(),_xlfn.XLOOKUP(Table2[[#This Row],[new_ref]],Crossref!E:E,Crossref!AO:AO,Table2[[#This Row],[ref_short]]))</f>
        <v>Guinat et al., 2017</v>
      </c>
      <c r="AA17" t="b">
        <f>NOT(IFERROR(Table2[[#This Row],[ref_short]]=Table2[[#This Row],[new_ref_short]],FALSE))</f>
        <v>1</v>
      </c>
    </row>
    <row r="18" spans="1:27" x14ac:dyDescent="0.3">
      <c r="A18" t="s">
        <v>991</v>
      </c>
      <c r="C18" t="s">
        <v>1012</v>
      </c>
      <c r="E18" t="s">
        <v>254</v>
      </c>
      <c r="F18" t="s">
        <v>261</v>
      </c>
      <c r="H18" t="s">
        <v>373</v>
      </c>
      <c r="O18">
        <v>28.1</v>
      </c>
      <c r="P18">
        <v>11.3</v>
      </c>
      <c r="Q18">
        <v>50</v>
      </c>
      <c r="T18" t="s">
        <v>624</v>
      </c>
      <c r="U18" t="s">
        <v>738</v>
      </c>
      <c r="V18">
        <v>2016</v>
      </c>
      <c r="W18" t="s">
        <v>877</v>
      </c>
      <c r="X18" t="s">
        <v>986</v>
      </c>
      <c r="Y18" t="str">
        <f>IF(ISBLANK(Table2[[#This Row],[ref]]),NA(),_xlfn.XLOOKUP(Table2[[#This Row],[ref]],Crossref!U:U,Crossref!E:E,_xlfn.XLOOKUP(Table2[[#This Row],[ref_short]],Crossref!AO:AO,Crossref!E:E)))</f>
        <v>10.1111/tbed.12748</v>
      </c>
      <c r="Z18" t="str">
        <f>IF(ISBLANK(Table2[[#This Row],[ref_short]]),NA(),_xlfn.XLOOKUP(Table2[[#This Row],[new_ref]],Crossref!E:E,Crossref!AO:AO,Table2[[#This Row],[ref_short]]))</f>
        <v>Guinat et al., 2017</v>
      </c>
      <c r="AA18" t="b">
        <f>NOT(IFERROR(Table2[[#This Row],[ref_short]]=Table2[[#This Row],[new_ref_short]],FALSE))</f>
        <v>1</v>
      </c>
    </row>
    <row r="19" spans="1:27" x14ac:dyDescent="0.3">
      <c r="A19" t="s">
        <v>991</v>
      </c>
      <c r="C19" t="s">
        <v>1012</v>
      </c>
      <c r="E19" t="s">
        <v>254</v>
      </c>
      <c r="F19" t="s">
        <v>261</v>
      </c>
      <c r="H19" t="s">
        <v>373</v>
      </c>
      <c r="O19">
        <v>18.899999999999999</v>
      </c>
      <c r="P19">
        <v>4.8</v>
      </c>
      <c r="Q19">
        <v>40.5</v>
      </c>
      <c r="T19" t="s">
        <v>624</v>
      </c>
      <c r="U19" t="s">
        <v>738</v>
      </c>
      <c r="V19">
        <v>2016</v>
      </c>
      <c r="W19" t="s">
        <v>877</v>
      </c>
      <c r="X19" t="s">
        <v>986</v>
      </c>
      <c r="Y19" t="str">
        <f>IF(ISBLANK(Table2[[#This Row],[ref]]),NA(),_xlfn.XLOOKUP(Table2[[#This Row],[ref]],Crossref!U:U,Crossref!E:E,_xlfn.XLOOKUP(Table2[[#This Row],[ref_short]],Crossref!AO:AO,Crossref!E:E)))</f>
        <v>10.1111/tbed.12748</v>
      </c>
      <c r="Z19" t="str">
        <f>IF(ISBLANK(Table2[[#This Row],[ref_short]]),NA(),_xlfn.XLOOKUP(Table2[[#This Row],[new_ref]],Crossref!E:E,Crossref!AO:AO,Table2[[#This Row],[ref_short]]))</f>
        <v>Guinat et al., 2017</v>
      </c>
      <c r="AA19" t="b">
        <f>NOT(IFERROR(Table2[[#This Row],[ref_short]]=Table2[[#This Row],[new_ref_short]],FALSE))</f>
        <v>1</v>
      </c>
    </row>
    <row r="20" spans="1:27" x14ac:dyDescent="0.3">
      <c r="A20" t="s">
        <v>991</v>
      </c>
      <c r="C20" t="s">
        <v>1013</v>
      </c>
      <c r="E20" t="s">
        <v>254</v>
      </c>
      <c r="F20" t="s">
        <v>261</v>
      </c>
      <c r="H20" t="s">
        <v>373</v>
      </c>
      <c r="O20">
        <v>22</v>
      </c>
      <c r="P20">
        <v>6.3</v>
      </c>
      <c r="Q20">
        <v>45</v>
      </c>
      <c r="T20" t="s">
        <v>624</v>
      </c>
      <c r="U20" t="s">
        <v>738</v>
      </c>
      <c r="V20">
        <v>2016</v>
      </c>
      <c r="W20" t="s">
        <v>877</v>
      </c>
      <c r="X20" t="s">
        <v>986</v>
      </c>
      <c r="Y20" t="str">
        <f>IF(ISBLANK(Table2[[#This Row],[ref]]),NA(),_xlfn.XLOOKUP(Table2[[#This Row],[ref]],Crossref!U:U,Crossref!E:E,_xlfn.XLOOKUP(Table2[[#This Row],[ref_short]],Crossref!AO:AO,Crossref!E:E)))</f>
        <v>10.1111/tbed.12748</v>
      </c>
      <c r="Z20" t="str">
        <f>IF(ISBLANK(Table2[[#This Row],[ref_short]]),NA(),_xlfn.XLOOKUP(Table2[[#This Row],[new_ref]],Crossref!E:E,Crossref!AO:AO,Table2[[#This Row],[ref_short]]))</f>
        <v>Guinat et al., 2017</v>
      </c>
      <c r="AA20" t="b">
        <f>NOT(IFERROR(Table2[[#This Row],[ref_short]]=Table2[[#This Row],[new_ref_short]],FALSE))</f>
        <v>1</v>
      </c>
    </row>
    <row r="21" spans="1:27" x14ac:dyDescent="0.3">
      <c r="A21" t="s">
        <v>991</v>
      </c>
      <c r="C21" t="s">
        <v>1013</v>
      </c>
      <c r="E21" t="s">
        <v>254</v>
      </c>
      <c r="F21" t="s">
        <v>261</v>
      </c>
      <c r="H21" t="s">
        <v>373</v>
      </c>
      <c r="O21">
        <v>20.3</v>
      </c>
      <c r="P21">
        <v>5.4</v>
      </c>
      <c r="Q21">
        <v>41.5</v>
      </c>
      <c r="T21" t="s">
        <v>624</v>
      </c>
      <c r="U21" t="s">
        <v>738</v>
      </c>
      <c r="V21">
        <v>2016</v>
      </c>
      <c r="W21" t="s">
        <v>877</v>
      </c>
      <c r="X21" t="s">
        <v>986</v>
      </c>
      <c r="Y21" t="str">
        <f>IF(ISBLANK(Table2[[#This Row],[ref]]),NA(),_xlfn.XLOOKUP(Table2[[#This Row],[ref]],Crossref!U:U,Crossref!E:E,_xlfn.XLOOKUP(Table2[[#This Row],[ref_short]],Crossref!AO:AO,Crossref!E:E)))</f>
        <v>10.1111/tbed.12748</v>
      </c>
      <c r="Z21" t="str">
        <f>IF(ISBLANK(Table2[[#This Row],[ref_short]]),NA(),_xlfn.XLOOKUP(Table2[[#This Row],[new_ref]],Crossref!E:E,Crossref!AO:AO,Table2[[#This Row],[ref_short]]))</f>
        <v>Guinat et al., 2017</v>
      </c>
      <c r="AA21" t="b">
        <f>NOT(IFERROR(Table2[[#This Row],[ref_short]]=Table2[[#This Row],[new_ref_short]],FALSE))</f>
        <v>1</v>
      </c>
    </row>
    <row r="22" spans="1:27" x14ac:dyDescent="0.3">
      <c r="A22" t="s">
        <v>991</v>
      </c>
      <c r="C22" t="s">
        <v>1013</v>
      </c>
      <c r="E22" t="s">
        <v>254</v>
      </c>
      <c r="F22" t="s">
        <v>261</v>
      </c>
      <c r="H22" t="s">
        <v>373</v>
      </c>
      <c r="O22">
        <v>22.2</v>
      </c>
      <c r="P22">
        <v>6.2</v>
      </c>
      <c r="Q22">
        <v>44.5</v>
      </c>
      <c r="T22" t="s">
        <v>624</v>
      </c>
      <c r="U22" t="s">
        <v>738</v>
      </c>
      <c r="V22">
        <v>2016</v>
      </c>
      <c r="W22" t="s">
        <v>877</v>
      </c>
      <c r="X22" t="s">
        <v>986</v>
      </c>
      <c r="Y22" t="str">
        <f>IF(ISBLANK(Table2[[#This Row],[ref]]),NA(),_xlfn.XLOOKUP(Table2[[#This Row],[ref]],Crossref!U:U,Crossref!E:E,_xlfn.XLOOKUP(Table2[[#This Row],[ref_short]],Crossref!AO:AO,Crossref!E:E)))</f>
        <v>10.1111/tbed.12748</v>
      </c>
      <c r="Z22" t="str">
        <f>IF(ISBLANK(Table2[[#This Row],[ref_short]]),NA(),_xlfn.XLOOKUP(Table2[[#This Row],[new_ref]],Crossref!E:E,Crossref!AO:AO,Table2[[#This Row],[ref_short]]))</f>
        <v>Guinat et al., 2017</v>
      </c>
      <c r="AA22" t="b">
        <f>NOT(IFERROR(Table2[[#This Row],[ref_short]]=Table2[[#This Row],[new_ref_short]],FALSE))</f>
        <v>1</v>
      </c>
    </row>
    <row r="23" spans="1:27" x14ac:dyDescent="0.3">
      <c r="A23" t="s">
        <v>991</v>
      </c>
      <c r="C23" t="s">
        <v>1013</v>
      </c>
      <c r="E23" t="s">
        <v>254</v>
      </c>
      <c r="F23" t="s">
        <v>261</v>
      </c>
      <c r="H23" t="s">
        <v>373</v>
      </c>
      <c r="O23">
        <v>20</v>
      </c>
      <c r="P23">
        <v>4.7</v>
      </c>
      <c r="Q23">
        <v>43.6</v>
      </c>
      <c r="T23" t="s">
        <v>624</v>
      </c>
      <c r="U23" t="s">
        <v>738</v>
      </c>
      <c r="V23">
        <v>2016</v>
      </c>
      <c r="W23" t="s">
        <v>877</v>
      </c>
      <c r="X23" t="s">
        <v>986</v>
      </c>
      <c r="Y23" t="str">
        <f>IF(ISBLANK(Table2[[#This Row],[ref]]),NA(),_xlfn.XLOOKUP(Table2[[#This Row],[ref]],Crossref!U:U,Crossref!E:E,_xlfn.XLOOKUP(Table2[[#This Row],[ref_short]],Crossref!AO:AO,Crossref!E:E)))</f>
        <v>10.1111/tbed.12748</v>
      </c>
      <c r="Z23" t="str">
        <f>IF(ISBLANK(Table2[[#This Row],[ref_short]]),NA(),_xlfn.XLOOKUP(Table2[[#This Row],[new_ref]],Crossref!E:E,Crossref!AO:AO,Table2[[#This Row],[ref_short]]))</f>
        <v>Guinat et al., 2017</v>
      </c>
      <c r="AA23" t="b">
        <f>NOT(IFERROR(Table2[[#This Row],[ref_short]]=Table2[[#This Row],[new_ref_short]],FALSE))</f>
        <v>1</v>
      </c>
    </row>
    <row r="24" spans="1:27" x14ac:dyDescent="0.3">
      <c r="A24" t="s">
        <v>991</v>
      </c>
      <c r="C24" t="s">
        <v>1013</v>
      </c>
      <c r="E24" t="s">
        <v>254</v>
      </c>
      <c r="F24" t="s">
        <v>261</v>
      </c>
      <c r="H24" t="s">
        <v>373</v>
      </c>
      <c r="O24">
        <v>21.5</v>
      </c>
      <c r="P24">
        <v>5.9</v>
      </c>
      <c r="Q24">
        <v>43.5</v>
      </c>
      <c r="T24" t="s">
        <v>624</v>
      </c>
      <c r="U24" t="s">
        <v>738</v>
      </c>
      <c r="V24">
        <v>2016</v>
      </c>
      <c r="W24" t="s">
        <v>877</v>
      </c>
      <c r="X24" t="s">
        <v>986</v>
      </c>
      <c r="Y24" t="str">
        <f>IF(ISBLANK(Table2[[#This Row],[ref]]),NA(),_xlfn.XLOOKUP(Table2[[#This Row],[ref]],Crossref!U:U,Crossref!E:E,_xlfn.XLOOKUP(Table2[[#This Row],[ref_short]],Crossref!AO:AO,Crossref!E:E)))</f>
        <v>10.1111/tbed.12748</v>
      </c>
      <c r="Z24" t="str">
        <f>IF(ISBLANK(Table2[[#This Row],[ref_short]]),NA(),_xlfn.XLOOKUP(Table2[[#This Row],[new_ref]],Crossref!E:E,Crossref!AO:AO,Table2[[#This Row],[ref_short]]))</f>
        <v>Guinat et al., 2017</v>
      </c>
      <c r="AA24" t="b">
        <f>NOT(IFERROR(Table2[[#This Row],[ref_short]]=Table2[[#This Row],[new_ref_short]],FALSE))</f>
        <v>1</v>
      </c>
    </row>
    <row r="25" spans="1:27" x14ac:dyDescent="0.3">
      <c r="A25" t="s">
        <v>991</v>
      </c>
      <c r="C25" t="s">
        <v>1013</v>
      </c>
      <c r="E25" t="s">
        <v>254</v>
      </c>
      <c r="F25" t="s">
        <v>261</v>
      </c>
      <c r="H25" t="s">
        <v>373</v>
      </c>
      <c r="O25">
        <v>21.1</v>
      </c>
      <c r="P25">
        <v>5.3</v>
      </c>
      <c r="Q25">
        <v>43.5</v>
      </c>
      <c r="T25" t="s">
        <v>624</v>
      </c>
      <c r="U25" t="s">
        <v>738</v>
      </c>
      <c r="V25">
        <v>2016</v>
      </c>
      <c r="W25" t="s">
        <v>877</v>
      </c>
      <c r="X25" t="s">
        <v>986</v>
      </c>
      <c r="Y25" t="str">
        <f>IF(ISBLANK(Table2[[#This Row],[ref]]),NA(),_xlfn.XLOOKUP(Table2[[#This Row],[ref]],Crossref!U:U,Crossref!E:E,_xlfn.XLOOKUP(Table2[[#This Row],[ref_short]],Crossref!AO:AO,Crossref!E:E)))</f>
        <v>10.1111/tbed.12748</v>
      </c>
      <c r="Z25" t="str">
        <f>IF(ISBLANK(Table2[[#This Row],[ref_short]]),NA(),_xlfn.XLOOKUP(Table2[[#This Row],[new_ref]],Crossref!E:E,Crossref!AO:AO,Table2[[#This Row],[ref_short]]))</f>
        <v>Guinat et al., 2017</v>
      </c>
      <c r="AA25" t="b">
        <f>NOT(IFERROR(Table2[[#This Row],[ref_short]]=Table2[[#This Row],[new_ref_short]],FALSE))</f>
        <v>1</v>
      </c>
    </row>
    <row r="26" spans="1:27" x14ac:dyDescent="0.3">
      <c r="A26" t="s">
        <v>991</v>
      </c>
      <c r="C26" t="s">
        <v>1013</v>
      </c>
      <c r="E26" t="s">
        <v>254</v>
      </c>
      <c r="F26" t="s">
        <v>261</v>
      </c>
      <c r="H26" t="s">
        <v>373</v>
      </c>
      <c r="O26">
        <v>23.4</v>
      </c>
      <c r="P26">
        <v>7.9</v>
      </c>
      <c r="Q26">
        <v>46.9</v>
      </c>
      <c r="T26" t="s">
        <v>624</v>
      </c>
      <c r="U26" t="s">
        <v>738</v>
      </c>
      <c r="V26">
        <v>2016</v>
      </c>
      <c r="W26" t="s">
        <v>877</v>
      </c>
      <c r="X26" t="s">
        <v>986</v>
      </c>
      <c r="Y26" t="str">
        <f>IF(ISBLANK(Table2[[#This Row],[ref]]),NA(),_xlfn.XLOOKUP(Table2[[#This Row],[ref]],Crossref!U:U,Crossref!E:E,_xlfn.XLOOKUP(Table2[[#This Row],[ref_short]],Crossref!AO:AO,Crossref!E:E)))</f>
        <v>10.1111/tbed.12748</v>
      </c>
      <c r="Z26" t="str">
        <f>IF(ISBLANK(Table2[[#This Row],[ref_short]]),NA(),_xlfn.XLOOKUP(Table2[[#This Row],[new_ref]],Crossref!E:E,Crossref!AO:AO,Table2[[#This Row],[ref_short]]))</f>
        <v>Guinat et al., 2017</v>
      </c>
      <c r="AA26" t="b">
        <f>NOT(IFERROR(Table2[[#This Row],[ref_short]]=Table2[[#This Row],[new_ref_short]],FALSE))</f>
        <v>1</v>
      </c>
    </row>
    <row r="27" spans="1:27" x14ac:dyDescent="0.3">
      <c r="A27" t="s">
        <v>991</v>
      </c>
      <c r="C27" t="s">
        <v>1013</v>
      </c>
      <c r="E27" t="s">
        <v>254</v>
      </c>
      <c r="F27" t="s">
        <v>261</v>
      </c>
      <c r="H27" t="s">
        <v>373</v>
      </c>
      <c r="O27">
        <v>24.8</v>
      </c>
      <c r="P27">
        <v>9</v>
      </c>
      <c r="Q27">
        <v>47.8</v>
      </c>
      <c r="T27" t="s">
        <v>624</v>
      </c>
      <c r="U27" t="s">
        <v>738</v>
      </c>
      <c r="V27">
        <v>2016</v>
      </c>
      <c r="W27" t="s">
        <v>877</v>
      </c>
      <c r="X27" t="s">
        <v>986</v>
      </c>
      <c r="Y27" t="str">
        <f>IF(ISBLANK(Table2[[#This Row],[ref]]),NA(),_xlfn.XLOOKUP(Table2[[#This Row],[ref]],Crossref!U:U,Crossref!E:E,_xlfn.XLOOKUP(Table2[[#This Row],[ref_short]],Crossref!AO:AO,Crossref!E:E)))</f>
        <v>10.1111/tbed.12748</v>
      </c>
      <c r="Z27" t="str">
        <f>IF(ISBLANK(Table2[[#This Row],[ref_short]]),NA(),_xlfn.XLOOKUP(Table2[[#This Row],[new_ref]],Crossref!E:E,Crossref!AO:AO,Table2[[#This Row],[ref_short]]))</f>
        <v>Guinat et al., 2017</v>
      </c>
      <c r="AA27" t="b">
        <f>NOT(IFERROR(Table2[[#This Row],[ref_short]]=Table2[[#This Row],[new_ref_short]],FALSE))</f>
        <v>1</v>
      </c>
    </row>
    <row r="28" spans="1:27" x14ac:dyDescent="0.3">
      <c r="A28" t="s">
        <v>991</v>
      </c>
      <c r="C28" t="s">
        <v>1013</v>
      </c>
      <c r="E28" t="s">
        <v>254</v>
      </c>
      <c r="F28" t="s">
        <v>261</v>
      </c>
      <c r="H28" t="s">
        <v>373</v>
      </c>
      <c r="O28">
        <v>20.3</v>
      </c>
      <c r="P28">
        <v>4.8</v>
      </c>
      <c r="Q28">
        <v>43.6</v>
      </c>
      <c r="T28" t="s">
        <v>624</v>
      </c>
      <c r="U28" t="s">
        <v>738</v>
      </c>
      <c r="V28">
        <v>2016</v>
      </c>
      <c r="W28" t="s">
        <v>877</v>
      </c>
      <c r="X28" t="s">
        <v>986</v>
      </c>
      <c r="Y28" t="str">
        <f>IF(ISBLANK(Table2[[#This Row],[ref]]),NA(),_xlfn.XLOOKUP(Table2[[#This Row],[ref]],Crossref!U:U,Crossref!E:E,_xlfn.XLOOKUP(Table2[[#This Row],[ref_short]],Crossref!AO:AO,Crossref!E:E)))</f>
        <v>10.1111/tbed.12748</v>
      </c>
      <c r="Z28" t="str">
        <f>IF(ISBLANK(Table2[[#This Row],[ref_short]]),NA(),_xlfn.XLOOKUP(Table2[[#This Row],[new_ref]],Crossref!E:E,Crossref!AO:AO,Table2[[#This Row],[ref_short]]))</f>
        <v>Guinat et al., 2017</v>
      </c>
      <c r="AA28" t="b">
        <f>NOT(IFERROR(Table2[[#This Row],[ref_short]]=Table2[[#This Row],[new_ref_short]],FALSE))</f>
        <v>1</v>
      </c>
    </row>
    <row r="29" spans="1:27" x14ac:dyDescent="0.3">
      <c r="A29" t="s">
        <v>992</v>
      </c>
      <c r="E29" t="s">
        <v>254</v>
      </c>
      <c r="F29" t="s">
        <v>261</v>
      </c>
      <c r="G29" t="s">
        <v>280</v>
      </c>
      <c r="H29" t="s">
        <v>373</v>
      </c>
      <c r="O29">
        <v>3.57</v>
      </c>
      <c r="T29" t="s">
        <v>634</v>
      </c>
      <c r="U29" t="s">
        <v>746</v>
      </c>
      <c r="V29">
        <v>2020</v>
      </c>
      <c r="X29" t="s">
        <v>986</v>
      </c>
      <c r="Y29" t="e">
        <f>IF(ISBLANK(Table2[[#This Row],[ref]]),NA(),_xlfn.XLOOKUP(Table2[[#This Row],[ref]],Crossref!U:U,Crossref!E:E,_xlfn.XLOOKUP(Table2[[#This Row],[ref_short]],Crossref!AO:AO,Crossref!E:E)))</f>
        <v>#N/A</v>
      </c>
      <c r="Z29" t="e">
        <f>IF(ISBLANK(Table2[[#This Row],[ref_short]]),NA(),_xlfn.XLOOKUP(Table2[[#This Row],[new_ref]],Crossref!E:E,Crossref!AO:AO,Table2[[#This Row],[ref_short]]))</f>
        <v>#N/A</v>
      </c>
      <c r="AA29" t="b">
        <f>NOT(IFERROR(Table2[[#This Row],[ref_short]]=Table2[[#This Row],[new_ref_short]],FALSE))</f>
        <v>1</v>
      </c>
    </row>
    <row r="30" spans="1:27" x14ac:dyDescent="0.3">
      <c r="E30" t="s">
        <v>254</v>
      </c>
      <c r="F30" t="s">
        <v>261</v>
      </c>
      <c r="G30" t="s">
        <v>281</v>
      </c>
      <c r="H30" t="s">
        <v>373</v>
      </c>
      <c r="O30">
        <v>4</v>
      </c>
      <c r="T30" t="s">
        <v>634</v>
      </c>
      <c r="X30" t="s">
        <v>986</v>
      </c>
      <c r="Y30" t="e">
        <f>IF(ISBLANK(Table2[[#This Row],[ref]]),NA(),_xlfn.XLOOKUP(Table2[[#This Row],[ref]],Crossref!U:U,Crossref!E:E,_xlfn.XLOOKUP(Table2[[#This Row],[ref_short]],Crossref!AO:AO,Crossref!E:E)))</f>
        <v>#N/A</v>
      </c>
      <c r="Z30" t="e">
        <f>IF(ISBLANK(Table2[[#This Row],[ref_short]]),NA(),_xlfn.XLOOKUP(Table2[[#This Row],[new_ref]],Crossref!E:E,Crossref!AO:AO,Table2[[#This Row],[ref_short]]))</f>
        <v>#N/A</v>
      </c>
      <c r="AA30" t="b">
        <f>NOT(IFERROR(Table2[[#This Row],[ref_short]]=Table2[[#This Row],[new_ref_short]],FALSE))</f>
        <v>1</v>
      </c>
    </row>
    <row r="31" spans="1:27" x14ac:dyDescent="0.3">
      <c r="A31" t="s">
        <v>992</v>
      </c>
      <c r="E31" t="s">
        <v>254</v>
      </c>
      <c r="F31" t="s">
        <v>261</v>
      </c>
      <c r="G31" t="s">
        <v>282</v>
      </c>
      <c r="H31" t="s">
        <v>373</v>
      </c>
      <c r="O31">
        <v>5</v>
      </c>
      <c r="T31" t="s">
        <v>634</v>
      </c>
      <c r="U31" t="s">
        <v>747</v>
      </c>
      <c r="V31">
        <v>2013</v>
      </c>
      <c r="X31" t="s">
        <v>986</v>
      </c>
      <c r="Y31" t="e">
        <f>IF(ISBLANK(Table2[[#This Row],[ref]]),NA(),_xlfn.XLOOKUP(Table2[[#This Row],[ref]],Crossref!U:U,Crossref!E:E,_xlfn.XLOOKUP(Table2[[#This Row],[ref_short]],Crossref!AO:AO,Crossref!E:E)))</f>
        <v>#N/A</v>
      </c>
      <c r="Z31" t="e">
        <f>IF(ISBLANK(Table2[[#This Row],[ref_short]]),NA(),_xlfn.XLOOKUP(Table2[[#This Row],[new_ref]],Crossref!E:E,Crossref!AO:AO,Table2[[#This Row],[ref_short]]))</f>
        <v>#N/A</v>
      </c>
      <c r="AA31" t="b">
        <f>NOT(IFERROR(Table2[[#This Row],[ref_short]]=Table2[[#This Row],[new_ref_short]],FALSE))</f>
        <v>1</v>
      </c>
    </row>
    <row r="32" spans="1:27" x14ac:dyDescent="0.3">
      <c r="A32" t="s">
        <v>992</v>
      </c>
      <c r="E32" t="s">
        <v>254</v>
      </c>
      <c r="F32" t="s">
        <v>261</v>
      </c>
      <c r="G32" t="s">
        <v>279</v>
      </c>
      <c r="H32" t="s">
        <v>373</v>
      </c>
      <c r="O32">
        <v>5</v>
      </c>
      <c r="T32" t="s">
        <v>634</v>
      </c>
      <c r="U32" t="s">
        <v>747</v>
      </c>
      <c r="V32">
        <v>2013</v>
      </c>
      <c r="X32" t="s">
        <v>986</v>
      </c>
      <c r="Y32" t="e">
        <f>IF(ISBLANK(Table2[[#This Row],[ref]]),NA(),_xlfn.XLOOKUP(Table2[[#This Row],[ref]],Crossref!U:U,Crossref!E:E,_xlfn.XLOOKUP(Table2[[#This Row],[ref_short]],Crossref!AO:AO,Crossref!E:E)))</f>
        <v>#N/A</v>
      </c>
      <c r="Z32" t="e">
        <f>IF(ISBLANK(Table2[[#This Row],[ref_short]]),NA(),_xlfn.XLOOKUP(Table2[[#This Row],[new_ref]],Crossref!E:E,Crossref!AO:AO,Table2[[#This Row],[ref_short]]))</f>
        <v>#N/A</v>
      </c>
      <c r="AA32" t="b">
        <f>NOT(IFERROR(Table2[[#This Row],[ref_short]]=Table2[[#This Row],[new_ref_short]],FALSE))</f>
        <v>1</v>
      </c>
    </row>
    <row r="33" spans="1:27" x14ac:dyDescent="0.3">
      <c r="A33" t="s">
        <v>992</v>
      </c>
      <c r="E33" t="s">
        <v>254</v>
      </c>
      <c r="F33" t="s">
        <v>261</v>
      </c>
      <c r="H33" t="s">
        <v>373</v>
      </c>
      <c r="O33">
        <v>4</v>
      </c>
      <c r="T33" t="s">
        <v>634</v>
      </c>
      <c r="U33" t="s">
        <v>738</v>
      </c>
      <c r="V33">
        <v>2016</v>
      </c>
      <c r="X33" t="s">
        <v>986</v>
      </c>
      <c r="Y33" t="e">
        <f>IF(ISBLANK(Table2[[#This Row],[ref]]),NA(),_xlfn.XLOOKUP(Table2[[#This Row],[ref]],Crossref!U:U,Crossref!E:E,_xlfn.XLOOKUP(Table2[[#This Row],[ref_short]],Crossref!AO:AO,Crossref!E:E)))</f>
        <v>#N/A</v>
      </c>
      <c r="Z33" t="e">
        <f>IF(ISBLANK(Table2[[#This Row],[ref_short]]),NA(),_xlfn.XLOOKUP(Table2[[#This Row],[new_ref]],Crossref!E:E,Crossref!AO:AO,Table2[[#This Row],[ref_short]]))</f>
        <v>#N/A</v>
      </c>
      <c r="AA33" t="b">
        <f>NOT(IFERROR(Table2[[#This Row],[ref_short]]=Table2[[#This Row],[new_ref_short]],FALSE))</f>
        <v>1</v>
      </c>
    </row>
    <row r="34" spans="1:27" x14ac:dyDescent="0.3">
      <c r="A34" t="s">
        <v>991</v>
      </c>
      <c r="B34" t="s">
        <v>994</v>
      </c>
      <c r="E34" t="s">
        <v>254</v>
      </c>
      <c r="F34" t="s">
        <v>261</v>
      </c>
      <c r="H34" t="s">
        <v>373</v>
      </c>
      <c r="P34">
        <v>4.5</v>
      </c>
      <c r="Q34">
        <v>10</v>
      </c>
      <c r="T34" t="s">
        <v>634</v>
      </c>
      <c r="X34" t="s">
        <v>986</v>
      </c>
      <c r="Y34" t="e">
        <f>IF(ISBLANK(Table2[[#This Row],[ref]]),NA(),_xlfn.XLOOKUP(Table2[[#This Row],[ref]],Crossref!U:U,Crossref!E:E,_xlfn.XLOOKUP(Table2[[#This Row],[ref_short]],Crossref!AO:AO,Crossref!E:E)))</f>
        <v>#N/A</v>
      </c>
      <c r="Z34" t="e">
        <f>IF(ISBLANK(Table2[[#This Row],[ref_short]]),NA(),_xlfn.XLOOKUP(Table2[[#This Row],[new_ref]],Crossref!E:E,Crossref!AO:AO,Table2[[#This Row],[ref_short]]))</f>
        <v>#N/A</v>
      </c>
      <c r="AA34" t="b">
        <f>NOT(IFERROR(Table2[[#This Row],[ref_short]]=Table2[[#This Row],[new_ref_short]],FALSE))</f>
        <v>1</v>
      </c>
    </row>
    <row r="35" spans="1:27" x14ac:dyDescent="0.3">
      <c r="A35" t="s">
        <v>991</v>
      </c>
      <c r="B35" t="s">
        <v>994</v>
      </c>
      <c r="E35" t="s">
        <v>254</v>
      </c>
      <c r="F35" t="s">
        <v>261</v>
      </c>
      <c r="H35" t="s">
        <v>373</v>
      </c>
      <c r="P35">
        <v>2</v>
      </c>
      <c r="Q35">
        <v>10</v>
      </c>
      <c r="T35" t="s">
        <v>634</v>
      </c>
      <c r="U35" t="s">
        <v>748</v>
      </c>
      <c r="V35">
        <v>2017</v>
      </c>
      <c r="X35" t="s">
        <v>986</v>
      </c>
      <c r="Y35" t="e">
        <f>IF(ISBLANK(Table2[[#This Row],[ref]]),NA(),_xlfn.XLOOKUP(Table2[[#This Row],[ref]],Crossref!U:U,Crossref!E:E,_xlfn.XLOOKUP(Table2[[#This Row],[ref_short]],Crossref!AO:AO,Crossref!E:E)))</f>
        <v>#N/A</v>
      </c>
      <c r="Z35" t="e">
        <f>IF(ISBLANK(Table2[[#This Row],[ref_short]]),NA(),_xlfn.XLOOKUP(Table2[[#This Row],[new_ref]],Crossref!E:E,Crossref!AO:AO,Table2[[#This Row],[ref_short]]))</f>
        <v>#N/A</v>
      </c>
      <c r="AA35" t="b">
        <f>NOT(IFERROR(Table2[[#This Row],[ref_short]]=Table2[[#This Row],[new_ref_short]],FALSE))</f>
        <v>1</v>
      </c>
    </row>
    <row r="36" spans="1:27" x14ac:dyDescent="0.3">
      <c r="A36" t="s">
        <v>992</v>
      </c>
      <c r="E36" t="s">
        <v>254</v>
      </c>
      <c r="F36" t="s">
        <v>261</v>
      </c>
      <c r="H36" t="s">
        <v>373</v>
      </c>
      <c r="P36">
        <v>3</v>
      </c>
      <c r="Q36">
        <v>5</v>
      </c>
      <c r="T36" t="s">
        <v>634</v>
      </c>
      <c r="U36" t="s">
        <v>752</v>
      </c>
      <c r="V36">
        <v>2016</v>
      </c>
      <c r="X36" t="s">
        <v>986</v>
      </c>
      <c r="Y36" t="e">
        <f>IF(ISBLANK(Table2[[#This Row],[ref]]),NA(),_xlfn.XLOOKUP(Table2[[#This Row],[ref]],Crossref!U:U,Crossref!E:E,_xlfn.XLOOKUP(Table2[[#This Row],[ref_short]],Crossref!AO:AO,Crossref!E:E)))</f>
        <v>#N/A</v>
      </c>
      <c r="Z36" t="e">
        <f>IF(ISBLANK(Table2[[#This Row],[ref_short]]),NA(),_xlfn.XLOOKUP(Table2[[#This Row],[new_ref]],Crossref!E:E,Crossref!AO:AO,Table2[[#This Row],[ref_short]]))</f>
        <v>#N/A</v>
      </c>
      <c r="AA36" t="b">
        <f>NOT(IFERROR(Table2[[#This Row],[ref_short]]=Table2[[#This Row],[new_ref_short]],FALSE))</f>
        <v>1</v>
      </c>
    </row>
    <row r="37" spans="1:27" x14ac:dyDescent="0.3">
      <c r="E37" t="s">
        <v>254</v>
      </c>
      <c r="F37" t="s">
        <v>261</v>
      </c>
      <c r="H37" t="s">
        <v>373</v>
      </c>
      <c r="P37">
        <v>3</v>
      </c>
      <c r="Q37">
        <v>5</v>
      </c>
      <c r="T37" t="s">
        <v>634</v>
      </c>
      <c r="U37" t="s">
        <v>752</v>
      </c>
      <c r="V37">
        <v>2016</v>
      </c>
      <c r="X37" t="s">
        <v>986</v>
      </c>
      <c r="Y37" t="e">
        <f>IF(ISBLANK(Table2[[#This Row],[ref]]),NA(),_xlfn.XLOOKUP(Table2[[#This Row],[ref]],Crossref!U:U,Crossref!E:E,_xlfn.XLOOKUP(Table2[[#This Row],[ref_short]],Crossref!AO:AO,Crossref!E:E)))</f>
        <v>#N/A</v>
      </c>
      <c r="Z37" t="e">
        <f>IF(ISBLANK(Table2[[#This Row],[ref_short]]),NA(),_xlfn.XLOOKUP(Table2[[#This Row],[new_ref]],Crossref!E:E,Crossref!AO:AO,Table2[[#This Row],[ref_short]]))</f>
        <v>#N/A</v>
      </c>
      <c r="AA37" t="b">
        <f>NOT(IFERROR(Table2[[#This Row],[ref_short]]=Table2[[#This Row],[new_ref_short]],FALSE))</f>
        <v>1</v>
      </c>
    </row>
    <row r="38" spans="1:27" x14ac:dyDescent="0.3">
      <c r="A38" t="s">
        <v>991</v>
      </c>
      <c r="B38" t="s">
        <v>994</v>
      </c>
      <c r="E38" t="s">
        <v>254</v>
      </c>
      <c r="F38" t="s">
        <v>261</v>
      </c>
      <c r="G38" t="s">
        <v>283</v>
      </c>
      <c r="H38" t="s">
        <v>373</v>
      </c>
      <c r="P38">
        <v>6.25</v>
      </c>
      <c r="Q38">
        <v>10</v>
      </c>
      <c r="T38" t="s">
        <v>634</v>
      </c>
      <c r="U38" t="s">
        <v>753</v>
      </c>
      <c r="V38">
        <v>2018</v>
      </c>
      <c r="X38" t="s">
        <v>986</v>
      </c>
      <c r="Y38" t="e">
        <f>IF(ISBLANK(Table2[[#This Row],[ref]]),NA(),_xlfn.XLOOKUP(Table2[[#This Row],[ref]],Crossref!U:U,Crossref!E:E,_xlfn.XLOOKUP(Table2[[#This Row],[ref_short]],Crossref!AO:AO,Crossref!E:E)))</f>
        <v>#N/A</v>
      </c>
      <c r="Z38" t="e">
        <f>IF(ISBLANK(Table2[[#This Row],[ref_short]]),NA(),_xlfn.XLOOKUP(Table2[[#This Row],[new_ref]],Crossref!E:E,Crossref!AO:AO,Table2[[#This Row],[ref_short]]))</f>
        <v>#N/A</v>
      </c>
      <c r="AA38" t="b">
        <f>NOT(IFERROR(Table2[[#This Row],[ref_short]]=Table2[[#This Row],[new_ref_short]],FALSE))</f>
        <v>1</v>
      </c>
    </row>
    <row r="39" spans="1:27" x14ac:dyDescent="0.3">
      <c r="A39" t="s">
        <v>991</v>
      </c>
      <c r="B39" t="s">
        <v>994</v>
      </c>
      <c r="E39" t="s">
        <v>254</v>
      </c>
      <c r="F39" t="s">
        <v>261</v>
      </c>
      <c r="H39" t="s">
        <v>373</v>
      </c>
      <c r="P39">
        <v>19.39</v>
      </c>
      <c r="Q39">
        <v>5</v>
      </c>
      <c r="T39" t="s">
        <v>634</v>
      </c>
      <c r="U39" t="s">
        <v>753</v>
      </c>
      <c r="V39">
        <v>2018</v>
      </c>
      <c r="X39" t="s">
        <v>986</v>
      </c>
      <c r="Y39" t="e">
        <f>IF(ISBLANK(Table2[[#This Row],[ref]]),NA(),_xlfn.XLOOKUP(Table2[[#This Row],[ref]],Crossref!U:U,Crossref!E:E,_xlfn.XLOOKUP(Table2[[#This Row],[ref_short]],Crossref!AO:AO,Crossref!E:E)))</f>
        <v>#N/A</v>
      </c>
      <c r="Z39" t="e">
        <f>IF(ISBLANK(Table2[[#This Row],[ref_short]]),NA(),_xlfn.XLOOKUP(Table2[[#This Row],[new_ref]],Crossref!E:E,Crossref!AO:AO,Table2[[#This Row],[ref_short]]))</f>
        <v>#N/A</v>
      </c>
      <c r="AA39" t="b">
        <f>NOT(IFERROR(Table2[[#This Row],[ref_short]]=Table2[[#This Row],[new_ref_short]],FALSE))</f>
        <v>1</v>
      </c>
    </row>
    <row r="40" spans="1:27" x14ac:dyDescent="0.3">
      <c r="A40" t="s">
        <v>992</v>
      </c>
      <c r="E40" t="s">
        <v>254</v>
      </c>
      <c r="F40" t="s">
        <v>261</v>
      </c>
      <c r="H40" t="s">
        <v>373</v>
      </c>
      <c r="O40">
        <v>4</v>
      </c>
      <c r="T40" t="s">
        <v>634</v>
      </c>
      <c r="U40" t="s">
        <v>750</v>
      </c>
      <c r="V40">
        <v>2015</v>
      </c>
      <c r="X40" t="s">
        <v>986</v>
      </c>
      <c r="Y40" t="e">
        <f>IF(ISBLANK(Table2[[#This Row],[ref]]),NA(),_xlfn.XLOOKUP(Table2[[#This Row],[ref]],Crossref!U:U,Crossref!E:E,_xlfn.XLOOKUP(Table2[[#This Row],[ref_short]],Crossref!AO:AO,Crossref!E:E)))</f>
        <v>#N/A</v>
      </c>
      <c r="Z40" t="e">
        <f>IF(ISBLANK(Table2[[#This Row],[ref_short]]),NA(),_xlfn.XLOOKUP(Table2[[#This Row],[new_ref]],Crossref!E:E,Crossref!AO:AO,Table2[[#This Row],[ref_short]]))</f>
        <v>#N/A</v>
      </c>
      <c r="AA40" t="b">
        <f>NOT(IFERROR(Table2[[#This Row],[ref_short]]=Table2[[#This Row],[new_ref_short]],FALSE))</f>
        <v>1</v>
      </c>
    </row>
    <row r="41" spans="1:27" x14ac:dyDescent="0.3">
      <c r="A41" t="s">
        <v>990</v>
      </c>
      <c r="E41" t="s">
        <v>254</v>
      </c>
      <c r="F41" t="s">
        <v>261</v>
      </c>
      <c r="G41" t="s">
        <v>280</v>
      </c>
      <c r="H41" t="s">
        <v>373</v>
      </c>
      <c r="O41">
        <v>5</v>
      </c>
      <c r="T41" t="s">
        <v>634</v>
      </c>
      <c r="U41" t="s">
        <v>746</v>
      </c>
      <c r="V41">
        <v>2020</v>
      </c>
      <c r="X41" t="s">
        <v>986</v>
      </c>
      <c r="Y41" t="e">
        <f>IF(ISBLANK(Table2[[#This Row],[ref]]),NA(),_xlfn.XLOOKUP(Table2[[#This Row],[ref]],Crossref!U:U,Crossref!E:E,_xlfn.XLOOKUP(Table2[[#This Row],[ref_short]],Crossref!AO:AO,Crossref!E:E)))</f>
        <v>#N/A</v>
      </c>
      <c r="Z41" t="e">
        <f>IF(ISBLANK(Table2[[#This Row],[ref_short]]),NA(),_xlfn.XLOOKUP(Table2[[#This Row],[new_ref]],Crossref!E:E,Crossref!AO:AO,Table2[[#This Row],[ref_short]]))</f>
        <v>#N/A</v>
      </c>
      <c r="AA41" t="b">
        <f>NOT(IFERROR(Table2[[#This Row],[ref_short]]=Table2[[#This Row],[new_ref_short]],FALSE))</f>
        <v>1</v>
      </c>
    </row>
    <row r="42" spans="1:27" x14ac:dyDescent="0.3">
      <c r="A42" t="s">
        <v>990</v>
      </c>
      <c r="E42" t="s">
        <v>254</v>
      </c>
      <c r="F42" t="s">
        <v>261</v>
      </c>
      <c r="G42" t="s">
        <v>280</v>
      </c>
      <c r="H42" t="s">
        <v>373</v>
      </c>
      <c r="O42">
        <v>7</v>
      </c>
      <c r="T42" t="s">
        <v>634</v>
      </c>
      <c r="U42" t="s">
        <v>746</v>
      </c>
      <c r="V42">
        <v>2020</v>
      </c>
      <c r="X42" t="s">
        <v>986</v>
      </c>
      <c r="Y42" t="e">
        <f>IF(ISBLANK(Table2[[#This Row],[ref]]),NA(),_xlfn.XLOOKUP(Table2[[#This Row],[ref]],Crossref!U:U,Crossref!E:E,_xlfn.XLOOKUP(Table2[[#This Row],[ref_short]],Crossref!AO:AO,Crossref!E:E)))</f>
        <v>#N/A</v>
      </c>
      <c r="Z42" t="e">
        <f>IF(ISBLANK(Table2[[#This Row],[ref_short]]),NA(),_xlfn.XLOOKUP(Table2[[#This Row],[new_ref]],Crossref!E:E,Crossref!AO:AO,Table2[[#This Row],[ref_short]]))</f>
        <v>#N/A</v>
      </c>
      <c r="AA42" t="b">
        <f>NOT(IFERROR(Table2[[#This Row],[ref_short]]=Table2[[#This Row],[new_ref_short]],FALSE))</f>
        <v>1</v>
      </c>
    </row>
    <row r="43" spans="1:27" x14ac:dyDescent="0.3">
      <c r="A43" t="s">
        <v>990</v>
      </c>
      <c r="E43" t="s">
        <v>254</v>
      </c>
      <c r="F43" t="s">
        <v>261</v>
      </c>
      <c r="H43" t="s">
        <v>373</v>
      </c>
      <c r="O43">
        <v>7</v>
      </c>
      <c r="T43" t="s">
        <v>634</v>
      </c>
      <c r="U43" t="s">
        <v>747</v>
      </c>
      <c r="V43">
        <v>2013</v>
      </c>
      <c r="X43" t="s">
        <v>986</v>
      </c>
      <c r="Y43" t="e">
        <f>IF(ISBLANK(Table2[[#This Row],[ref]]),NA(),_xlfn.XLOOKUP(Table2[[#This Row],[ref]],Crossref!U:U,Crossref!E:E,_xlfn.XLOOKUP(Table2[[#This Row],[ref_short]],Crossref!AO:AO,Crossref!E:E)))</f>
        <v>#N/A</v>
      </c>
      <c r="Z43" t="e">
        <f>IF(ISBLANK(Table2[[#This Row],[ref_short]]),NA(),_xlfn.XLOOKUP(Table2[[#This Row],[new_ref]],Crossref!E:E,Crossref!AO:AO,Table2[[#This Row],[ref_short]]))</f>
        <v>#N/A</v>
      </c>
      <c r="AA43" t="b">
        <f>NOT(IFERROR(Table2[[#This Row],[ref_short]]=Table2[[#This Row],[new_ref_short]],FALSE))</f>
        <v>1</v>
      </c>
    </row>
    <row r="44" spans="1:27" x14ac:dyDescent="0.3">
      <c r="A44" t="s">
        <v>990</v>
      </c>
      <c r="E44" t="s">
        <v>254</v>
      </c>
      <c r="F44" t="s">
        <v>261</v>
      </c>
      <c r="G44" t="s">
        <v>281</v>
      </c>
      <c r="H44" t="s">
        <v>373</v>
      </c>
      <c r="O44">
        <v>33.6</v>
      </c>
      <c r="T44" t="s">
        <v>634</v>
      </c>
      <c r="U44" t="s">
        <v>747</v>
      </c>
      <c r="V44">
        <v>2013</v>
      </c>
      <c r="X44" t="s">
        <v>986</v>
      </c>
      <c r="Y44" t="e">
        <f>IF(ISBLANK(Table2[[#This Row],[ref]]),NA(),_xlfn.XLOOKUP(Table2[[#This Row],[ref]],Crossref!U:U,Crossref!E:E,_xlfn.XLOOKUP(Table2[[#This Row],[ref_short]],Crossref!AO:AO,Crossref!E:E)))</f>
        <v>#N/A</v>
      </c>
      <c r="Z44" t="e">
        <f>IF(ISBLANK(Table2[[#This Row],[ref_short]]),NA(),_xlfn.XLOOKUP(Table2[[#This Row],[new_ref]],Crossref!E:E,Crossref!AO:AO,Table2[[#This Row],[ref_short]]))</f>
        <v>#N/A</v>
      </c>
      <c r="AA44" t="b">
        <f>NOT(IFERROR(Table2[[#This Row],[ref_short]]=Table2[[#This Row],[new_ref_short]],FALSE))</f>
        <v>1</v>
      </c>
    </row>
    <row r="45" spans="1:27" x14ac:dyDescent="0.3">
      <c r="A45" t="s">
        <v>990</v>
      </c>
      <c r="E45" t="s">
        <v>254</v>
      </c>
      <c r="F45" t="s">
        <v>261</v>
      </c>
      <c r="H45" t="s">
        <v>373</v>
      </c>
      <c r="O45">
        <v>5.9</v>
      </c>
      <c r="T45" t="s">
        <v>634</v>
      </c>
      <c r="U45" t="s">
        <v>747</v>
      </c>
      <c r="V45">
        <v>2013</v>
      </c>
      <c r="X45" t="s">
        <v>986</v>
      </c>
      <c r="Y45" t="e">
        <f>IF(ISBLANK(Table2[[#This Row],[ref]]),NA(),_xlfn.XLOOKUP(Table2[[#This Row],[ref]],Crossref!U:U,Crossref!E:E,_xlfn.XLOOKUP(Table2[[#This Row],[ref_short]],Crossref!AO:AO,Crossref!E:E)))</f>
        <v>#N/A</v>
      </c>
      <c r="Z45" t="e">
        <f>IF(ISBLANK(Table2[[#This Row],[ref_short]]),NA(),_xlfn.XLOOKUP(Table2[[#This Row],[new_ref]],Crossref!E:E,Crossref!AO:AO,Table2[[#This Row],[ref_short]]))</f>
        <v>#N/A</v>
      </c>
      <c r="AA45" t="b">
        <f>NOT(IFERROR(Table2[[#This Row],[ref_short]]=Table2[[#This Row],[new_ref_short]],FALSE))</f>
        <v>1</v>
      </c>
    </row>
    <row r="46" spans="1:27" x14ac:dyDescent="0.3">
      <c r="A46" t="s">
        <v>990</v>
      </c>
      <c r="E46" t="s">
        <v>254</v>
      </c>
      <c r="F46" t="s">
        <v>261</v>
      </c>
      <c r="G46" t="s">
        <v>282</v>
      </c>
      <c r="H46" t="s">
        <v>373</v>
      </c>
      <c r="O46">
        <v>19.899999999999999</v>
      </c>
      <c r="T46" t="s">
        <v>634</v>
      </c>
      <c r="U46" t="s">
        <v>747</v>
      </c>
      <c r="V46">
        <v>2013</v>
      </c>
      <c r="X46" t="s">
        <v>986</v>
      </c>
      <c r="Y46" t="e">
        <f>IF(ISBLANK(Table2[[#This Row],[ref]]),NA(),_xlfn.XLOOKUP(Table2[[#This Row],[ref]],Crossref!U:U,Crossref!E:E,_xlfn.XLOOKUP(Table2[[#This Row],[ref_short]],Crossref!AO:AO,Crossref!E:E)))</f>
        <v>#N/A</v>
      </c>
      <c r="Z46" t="e">
        <f>IF(ISBLANK(Table2[[#This Row],[ref_short]]),NA(),_xlfn.XLOOKUP(Table2[[#This Row],[new_ref]],Crossref!E:E,Crossref!AO:AO,Table2[[#This Row],[ref_short]]))</f>
        <v>#N/A</v>
      </c>
      <c r="AA46" t="b">
        <f>NOT(IFERROR(Table2[[#This Row],[ref_short]]=Table2[[#This Row],[new_ref_short]],FALSE))</f>
        <v>1</v>
      </c>
    </row>
    <row r="47" spans="1:27" x14ac:dyDescent="0.3">
      <c r="A47" t="s">
        <v>990</v>
      </c>
      <c r="E47" t="s">
        <v>254</v>
      </c>
      <c r="F47" t="s">
        <v>261</v>
      </c>
      <c r="H47" t="s">
        <v>373</v>
      </c>
      <c r="O47">
        <v>4.5</v>
      </c>
      <c r="T47" t="s">
        <v>634</v>
      </c>
      <c r="U47" t="s">
        <v>738</v>
      </c>
      <c r="V47">
        <v>2016</v>
      </c>
      <c r="X47" t="s">
        <v>986</v>
      </c>
      <c r="Y47" t="e">
        <f>IF(ISBLANK(Table2[[#This Row],[ref]]),NA(),_xlfn.XLOOKUP(Table2[[#This Row],[ref]],Crossref!U:U,Crossref!E:E,_xlfn.XLOOKUP(Table2[[#This Row],[ref_short]],Crossref!AO:AO,Crossref!E:E)))</f>
        <v>#N/A</v>
      </c>
      <c r="Z47" t="e">
        <f>IF(ISBLANK(Table2[[#This Row],[ref_short]]),NA(),_xlfn.XLOOKUP(Table2[[#This Row],[new_ref]],Crossref!E:E,Crossref!AO:AO,Table2[[#This Row],[ref_short]]))</f>
        <v>#N/A</v>
      </c>
      <c r="AA47" t="b">
        <f>NOT(IFERROR(Table2[[#This Row],[ref_short]]=Table2[[#This Row],[new_ref_short]],FALSE))</f>
        <v>1</v>
      </c>
    </row>
    <row r="48" spans="1:27" x14ac:dyDescent="0.3">
      <c r="A48" t="s">
        <v>990</v>
      </c>
      <c r="E48" t="s">
        <v>254</v>
      </c>
      <c r="F48" t="s">
        <v>261</v>
      </c>
      <c r="G48" t="s">
        <v>279</v>
      </c>
      <c r="H48" t="s">
        <v>373</v>
      </c>
      <c r="O48">
        <v>8.5</v>
      </c>
      <c r="T48" t="s">
        <v>634</v>
      </c>
      <c r="U48" t="s">
        <v>738</v>
      </c>
      <c r="V48">
        <v>2016</v>
      </c>
      <c r="X48" t="s">
        <v>986</v>
      </c>
      <c r="Y48" t="e">
        <f>IF(ISBLANK(Table2[[#This Row],[ref]]),NA(),_xlfn.XLOOKUP(Table2[[#This Row],[ref]],Crossref!U:U,Crossref!E:E,_xlfn.XLOOKUP(Table2[[#This Row],[ref_short]],Crossref!AO:AO,Crossref!E:E)))</f>
        <v>#N/A</v>
      </c>
      <c r="Z48" t="e">
        <f>IF(ISBLANK(Table2[[#This Row],[ref_short]]),NA(),_xlfn.XLOOKUP(Table2[[#This Row],[new_ref]],Crossref!E:E,Crossref!AO:AO,Table2[[#This Row],[ref_short]]))</f>
        <v>#N/A</v>
      </c>
      <c r="AA48" t="b">
        <f>NOT(IFERROR(Table2[[#This Row],[ref_short]]=Table2[[#This Row],[new_ref_short]],FALSE))</f>
        <v>1</v>
      </c>
    </row>
    <row r="49" spans="1:27" x14ac:dyDescent="0.3">
      <c r="A49" t="s">
        <v>991</v>
      </c>
      <c r="B49" t="s">
        <v>994</v>
      </c>
      <c r="E49" t="s">
        <v>254</v>
      </c>
      <c r="F49" t="s">
        <v>261</v>
      </c>
      <c r="H49" t="s">
        <v>373</v>
      </c>
      <c r="P49">
        <v>10</v>
      </c>
      <c r="Q49">
        <v>6</v>
      </c>
      <c r="T49" t="s">
        <v>634</v>
      </c>
      <c r="U49" t="s">
        <v>748</v>
      </c>
      <c r="V49">
        <v>2017</v>
      </c>
      <c r="X49" t="s">
        <v>986</v>
      </c>
      <c r="Y49" t="e">
        <f>IF(ISBLANK(Table2[[#This Row],[ref]]),NA(),_xlfn.XLOOKUP(Table2[[#This Row],[ref]],Crossref!U:U,Crossref!E:E,_xlfn.XLOOKUP(Table2[[#This Row],[ref_short]],Crossref!AO:AO,Crossref!E:E)))</f>
        <v>#N/A</v>
      </c>
      <c r="Z49" t="e">
        <f>IF(ISBLANK(Table2[[#This Row],[ref_short]]),NA(),_xlfn.XLOOKUP(Table2[[#This Row],[new_ref]],Crossref!E:E,Crossref!AO:AO,Table2[[#This Row],[ref_short]]))</f>
        <v>#N/A</v>
      </c>
      <c r="AA49" t="b">
        <f>NOT(IFERROR(Table2[[#This Row],[ref_short]]=Table2[[#This Row],[new_ref_short]],FALSE))</f>
        <v>1</v>
      </c>
    </row>
    <row r="50" spans="1:27" x14ac:dyDescent="0.3">
      <c r="A50" t="s">
        <v>991</v>
      </c>
      <c r="B50" t="s">
        <v>994</v>
      </c>
      <c r="E50" t="s">
        <v>254</v>
      </c>
      <c r="F50" t="s">
        <v>261</v>
      </c>
      <c r="H50" t="s">
        <v>373</v>
      </c>
      <c r="P50">
        <v>19.3</v>
      </c>
      <c r="Q50">
        <v>2</v>
      </c>
      <c r="T50" t="s">
        <v>634</v>
      </c>
      <c r="U50" t="s">
        <v>748</v>
      </c>
      <c r="V50">
        <v>2017</v>
      </c>
      <c r="X50" t="s">
        <v>986</v>
      </c>
      <c r="Y50" t="e">
        <f>IF(ISBLANK(Table2[[#This Row],[ref]]),NA(),_xlfn.XLOOKUP(Table2[[#This Row],[ref]],Crossref!U:U,Crossref!E:E,_xlfn.XLOOKUP(Table2[[#This Row],[ref_short]],Crossref!AO:AO,Crossref!E:E)))</f>
        <v>#N/A</v>
      </c>
      <c r="Z50" t="e">
        <f>IF(ISBLANK(Table2[[#This Row],[ref_short]]),NA(),_xlfn.XLOOKUP(Table2[[#This Row],[new_ref]],Crossref!E:E,Crossref!AO:AO,Table2[[#This Row],[ref_short]]))</f>
        <v>#N/A</v>
      </c>
      <c r="AA50" t="b">
        <f>NOT(IFERROR(Table2[[#This Row],[ref_short]]=Table2[[#This Row],[new_ref_short]],FALSE))</f>
        <v>1</v>
      </c>
    </row>
    <row r="51" spans="1:27" x14ac:dyDescent="0.3">
      <c r="A51" t="s">
        <v>990</v>
      </c>
      <c r="E51" t="s">
        <v>254</v>
      </c>
      <c r="F51" t="s">
        <v>261</v>
      </c>
      <c r="H51" t="s">
        <v>373</v>
      </c>
      <c r="O51">
        <v>4.5</v>
      </c>
      <c r="T51" t="s">
        <v>634</v>
      </c>
      <c r="U51" t="s">
        <v>752</v>
      </c>
      <c r="V51">
        <v>2016</v>
      </c>
      <c r="X51" t="s">
        <v>986</v>
      </c>
      <c r="Y51" t="e">
        <f>IF(ISBLANK(Table2[[#This Row],[ref]]),NA(),_xlfn.XLOOKUP(Table2[[#This Row],[ref]],Crossref!U:U,Crossref!E:E,_xlfn.XLOOKUP(Table2[[#This Row],[ref_short]],Crossref!AO:AO,Crossref!E:E)))</f>
        <v>#N/A</v>
      </c>
      <c r="Z51" t="e">
        <f>IF(ISBLANK(Table2[[#This Row],[ref_short]]),NA(),_xlfn.XLOOKUP(Table2[[#This Row],[new_ref]],Crossref!E:E,Crossref!AO:AO,Table2[[#This Row],[ref_short]]))</f>
        <v>#N/A</v>
      </c>
      <c r="AA51" t="b">
        <f>NOT(IFERROR(Table2[[#This Row],[ref_short]]=Table2[[#This Row],[new_ref_short]],FALSE))</f>
        <v>1</v>
      </c>
    </row>
    <row r="52" spans="1:27" x14ac:dyDescent="0.3">
      <c r="A52" t="s">
        <v>991</v>
      </c>
      <c r="B52" t="s">
        <v>994</v>
      </c>
      <c r="E52" t="s">
        <v>254</v>
      </c>
      <c r="F52" t="s">
        <v>261</v>
      </c>
      <c r="H52" t="s">
        <v>373</v>
      </c>
      <c r="O52">
        <v>4.5</v>
      </c>
      <c r="T52" t="s">
        <v>634</v>
      </c>
      <c r="U52" t="s">
        <v>738</v>
      </c>
      <c r="V52">
        <v>2016</v>
      </c>
      <c r="X52" t="s">
        <v>986</v>
      </c>
      <c r="Y52" t="e">
        <f>IF(ISBLANK(Table2[[#This Row],[ref]]),NA(),_xlfn.XLOOKUP(Table2[[#This Row],[ref]],Crossref!U:U,Crossref!E:E,_xlfn.XLOOKUP(Table2[[#This Row],[ref_short]],Crossref!AO:AO,Crossref!E:E)))</f>
        <v>#N/A</v>
      </c>
      <c r="Z52" t="e">
        <f>IF(ISBLANK(Table2[[#This Row],[ref_short]]),NA(),_xlfn.XLOOKUP(Table2[[#This Row],[new_ref]],Crossref!E:E,Crossref!AO:AO,Table2[[#This Row],[ref_short]]))</f>
        <v>#N/A</v>
      </c>
      <c r="AA52" t="b">
        <f>NOT(IFERROR(Table2[[#This Row],[ref_short]]=Table2[[#This Row],[new_ref_short]],FALSE))</f>
        <v>1</v>
      </c>
    </row>
    <row r="53" spans="1:27" x14ac:dyDescent="0.3">
      <c r="A53" t="s">
        <v>991</v>
      </c>
      <c r="B53" t="s">
        <v>994</v>
      </c>
      <c r="E53" t="s">
        <v>254</v>
      </c>
      <c r="F53" t="s">
        <v>261</v>
      </c>
      <c r="H53" t="s">
        <v>373</v>
      </c>
      <c r="O53">
        <v>8.5</v>
      </c>
      <c r="T53" t="s">
        <v>634</v>
      </c>
      <c r="U53" t="s">
        <v>738</v>
      </c>
      <c r="V53">
        <v>2016</v>
      </c>
      <c r="X53" t="s">
        <v>986</v>
      </c>
      <c r="Y53" t="e">
        <f>IF(ISBLANK(Table2[[#This Row],[ref]]),NA(),_xlfn.XLOOKUP(Table2[[#This Row],[ref]],Crossref!U:U,Crossref!E:E,_xlfn.XLOOKUP(Table2[[#This Row],[ref_short]],Crossref!AO:AO,Crossref!E:E)))</f>
        <v>#N/A</v>
      </c>
      <c r="Z53" t="e">
        <f>IF(ISBLANK(Table2[[#This Row],[ref_short]]),NA(),_xlfn.XLOOKUP(Table2[[#This Row],[new_ref]],Crossref!E:E,Crossref!AO:AO,Table2[[#This Row],[ref_short]]))</f>
        <v>#N/A</v>
      </c>
      <c r="AA53" t="b">
        <f>NOT(IFERROR(Table2[[#This Row],[ref_short]]=Table2[[#This Row],[new_ref_short]],FALSE))</f>
        <v>1</v>
      </c>
    </row>
    <row r="54" spans="1:27" x14ac:dyDescent="0.3">
      <c r="A54" t="s">
        <v>991</v>
      </c>
      <c r="B54" t="s">
        <v>994</v>
      </c>
      <c r="E54" t="s">
        <v>254</v>
      </c>
      <c r="F54" t="s">
        <v>261</v>
      </c>
      <c r="H54" t="s">
        <v>373</v>
      </c>
      <c r="P54">
        <v>19</v>
      </c>
      <c r="Q54">
        <v>3.2</v>
      </c>
      <c r="T54" t="s">
        <v>634</v>
      </c>
      <c r="U54" t="s">
        <v>748</v>
      </c>
      <c r="V54">
        <v>2017</v>
      </c>
      <c r="X54" t="s">
        <v>986</v>
      </c>
      <c r="Y54" t="e">
        <f>IF(ISBLANK(Table2[[#This Row],[ref]]),NA(),_xlfn.XLOOKUP(Table2[[#This Row],[ref]],Crossref!U:U,Crossref!E:E,_xlfn.XLOOKUP(Table2[[#This Row],[ref_short]],Crossref!AO:AO,Crossref!E:E)))</f>
        <v>#N/A</v>
      </c>
      <c r="Z54" t="e">
        <f>IF(ISBLANK(Table2[[#This Row],[ref_short]]),NA(),_xlfn.XLOOKUP(Table2[[#This Row],[new_ref]],Crossref!E:E,Crossref!AO:AO,Table2[[#This Row],[ref_short]]))</f>
        <v>#N/A</v>
      </c>
      <c r="AA54" t="b">
        <f>NOT(IFERROR(Table2[[#This Row],[ref_short]]=Table2[[#This Row],[new_ref_short]],FALSE))</f>
        <v>1</v>
      </c>
    </row>
    <row r="55" spans="1:27" x14ac:dyDescent="0.3">
      <c r="A55" t="s">
        <v>990</v>
      </c>
      <c r="E55" t="s">
        <v>254</v>
      </c>
      <c r="F55" t="s">
        <v>261</v>
      </c>
      <c r="H55" t="s">
        <v>373</v>
      </c>
      <c r="O55">
        <v>1</v>
      </c>
      <c r="T55" t="s">
        <v>634</v>
      </c>
      <c r="U55" t="s">
        <v>749</v>
      </c>
      <c r="V55">
        <v>2011</v>
      </c>
      <c r="X55" t="s">
        <v>986</v>
      </c>
      <c r="Y55" t="e">
        <f>IF(ISBLANK(Table2[[#This Row],[ref]]),NA(),_xlfn.XLOOKUP(Table2[[#This Row],[ref]],Crossref!U:U,Crossref!E:E,_xlfn.XLOOKUP(Table2[[#This Row],[ref_short]],Crossref!AO:AO,Crossref!E:E)))</f>
        <v>#N/A</v>
      </c>
      <c r="Z55" t="e">
        <f>IF(ISBLANK(Table2[[#This Row],[ref_short]]),NA(),_xlfn.XLOOKUP(Table2[[#This Row],[new_ref]],Crossref!E:E,Crossref!AO:AO,Table2[[#This Row],[ref_short]]))</f>
        <v>#N/A</v>
      </c>
      <c r="AA55" t="b">
        <f>NOT(IFERROR(Table2[[#This Row],[ref_short]]=Table2[[#This Row],[new_ref_short]],FALSE))</f>
        <v>1</v>
      </c>
    </row>
    <row r="56" spans="1:27" x14ac:dyDescent="0.3">
      <c r="A56" t="s">
        <v>990</v>
      </c>
      <c r="E56" t="s">
        <v>254</v>
      </c>
      <c r="F56" t="s">
        <v>261</v>
      </c>
      <c r="H56" t="s">
        <v>373</v>
      </c>
      <c r="O56">
        <v>5</v>
      </c>
      <c r="T56" t="s">
        <v>634</v>
      </c>
      <c r="U56" t="s">
        <v>749</v>
      </c>
      <c r="V56">
        <v>2011</v>
      </c>
      <c r="X56" t="s">
        <v>986</v>
      </c>
      <c r="Y56" t="e">
        <f>IF(ISBLANK(Table2[[#This Row],[ref]]),NA(),_xlfn.XLOOKUP(Table2[[#This Row],[ref]],Crossref!U:U,Crossref!E:E,_xlfn.XLOOKUP(Table2[[#This Row],[ref_short]],Crossref!AO:AO,Crossref!E:E)))</f>
        <v>#N/A</v>
      </c>
      <c r="Z56" t="e">
        <f>IF(ISBLANK(Table2[[#This Row],[ref_short]]),NA(),_xlfn.XLOOKUP(Table2[[#This Row],[new_ref]],Crossref!E:E,Crossref!AO:AO,Table2[[#This Row],[ref_short]]))</f>
        <v>#N/A</v>
      </c>
      <c r="AA56" t="b">
        <f>NOT(IFERROR(Table2[[#This Row],[ref_short]]=Table2[[#This Row],[new_ref_short]],FALSE))</f>
        <v>1</v>
      </c>
    </row>
    <row r="57" spans="1:27" x14ac:dyDescent="0.3">
      <c r="A57" t="s">
        <v>991</v>
      </c>
      <c r="B57" t="s">
        <v>994</v>
      </c>
      <c r="E57" t="s">
        <v>254</v>
      </c>
      <c r="F57" t="s">
        <v>261</v>
      </c>
      <c r="H57" t="s">
        <v>373</v>
      </c>
      <c r="P57">
        <v>9.1199999999999992</v>
      </c>
      <c r="Q57">
        <v>10</v>
      </c>
      <c r="T57" t="s">
        <v>634</v>
      </c>
      <c r="U57" t="s">
        <v>753</v>
      </c>
      <c r="V57">
        <v>2018</v>
      </c>
      <c r="X57" t="s">
        <v>986</v>
      </c>
      <c r="Y57" t="e">
        <f>IF(ISBLANK(Table2[[#This Row],[ref]]),NA(),_xlfn.XLOOKUP(Table2[[#This Row],[ref]],Crossref!U:U,Crossref!E:E,_xlfn.XLOOKUP(Table2[[#This Row],[ref_short]],Crossref!AO:AO,Crossref!E:E)))</f>
        <v>#N/A</v>
      </c>
      <c r="Z57" t="e">
        <f>IF(ISBLANK(Table2[[#This Row],[ref_short]]),NA(),_xlfn.XLOOKUP(Table2[[#This Row],[new_ref]],Crossref!E:E,Crossref!AO:AO,Table2[[#This Row],[ref_short]]))</f>
        <v>#N/A</v>
      </c>
      <c r="AA57" t="b">
        <f>NOT(IFERROR(Table2[[#This Row],[ref_short]]=Table2[[#This Row],[new_ref_short]],FALSE))</f>
        <v>1</v>
      </c>
    </row>
    <row r="58" spans="1:27" x14ac:dyDescent="0.3">
      <c r="A58" t="s">
        <v>991</v>
      </c>
      <c r="B58" t="s">
        <v>994</v>
      </c>
      <c r="E58" t="s">
        <v>254</v>
      </c>
      <c r="F58" t="s">
        <v>261</v>
      </c>
      <c r="H58" t="s">
        <v>373</v>
      </c>
      <c r="P58">
        <v>22.2</v>
      </c>
      <c r="Q58">
        <v>5</v>
      </c>
      <c r="T58" t="s">
        <v>634</v>
      </c>
      <c r="U58" t="s">
        <v>753</v>
      </c>
      <c r="V58">
        <v>2018</v>
      </c>
      <c r="X58" t="s">
        <v>986</v>
      </c>
      <c r="Y58" t="e">
        <f>IF(ISBLANK(Table2[[#This Row],[ref]]),NA(),_xlfn.XLOOKUP(Table2[[#This Row],[ref]],Crossref!U:U,Crossref!E:E,_xlfn.XLOOKUP(Table2[[#This Row],[ref_short]],Crossref!AO:AO,Crossref!E:E)))</f>
        <v>#N/A</v>
      </c>
      <c r="Z58" t="e">
        <f>IF(ISBLANK(Table2[[#This Row],[ref_short]]),NA(),_xlfn.XLOOKUP(Table2[[#This Row],[new_ref]],Crossref!E:E,Crossref!AO:AO,Table2[[#This Row],[ref_short]]))</f>
        <v>#N/A</v>
      </c>
      <c r="AA58" t="b">
        <f>NOT(IFERROR(Table2[[#This Row],[ref_short]]=Table2[[#This Row],[new_ref_short]],FALSE))</f>
        <v>1</v>
      </c>
    </row>
    <row r="59" spans="1:27" x14ac:dyDescent="0.3">
      <c r="A59" t="s">
        <v>990</v>
      </c>
      <c r="E59" t="s">
        <v>254</v>
      </c>
      <c r="F59" t="s">
        <v>261</v>
      </c>
      <c r="H59" t="s">
        <v>373</v>
      </c>
      <c r="O59">
        <v>2</v>
      </c>
      <c r="T59" t="s">
        <v>634</v>
      </c>
      <c r="U59" t="s">
        <v>750</v>
      </c>
      <c r="V59">
        <v>2015</v>
      </c>
      <c r="X59" t="s">
        <v>986</v>
      </c>
      <c r="Y59" t="e">
        <f>IF(ISBLANK(Table2[[#This Row],[ref]]),NA(),_xlfn.XLOOKUP(Table2[[#This Row],[ref]],Crossref!U:U,Crossref!E:E,_xlfn.XLOOKUP(Table2[[#This Row],[ref_short]],Crossref!AO:AO,Crossref!E:E)))</f>
        <v>#N/A</v>
      </c>
      <c r="Z59" t="e">
        <f>IF(ISBLANK(Table2[[#This Row],[ref_short]]),NA(),_xlfn.XLOOKUP(Table2[[#This Row],[new_ref]],Crossref!E:E,Crossref!AO:AO,Table2[[#This Row],[ref_short]]))</f>
        <v>#N/A</v>
      </c>
      <c r="AA59" t="b">
        <f>NOT(IFERROR(Table2[[#This Row],[ref_short]]=Table2[[#This Row],[new_ref_short]],FALSE))</f>
        <v>1</v>
      </c>
    </row>
    <row r="60" spans="1:27" x14ac:dyDescent="0.3">
      <c r="A60" t="s">
        <v>990</v>
      </c>
      <c r="E60" t="s">
        <v>254</v>
      </c>
      <c r="F60" t="s">
        <v>261</v>
      </c>
      <c r="G60" t="s">
        <v>283</v>
      </c>
      <c r="H60" t="s">
        <v>373</v>
      </c>
      <c r="O60">
        <v>9</v>
      </c>
      <c r="T60" t="s">
        <v>634</v>
      </c>
      <c r="U60" t="s">
        <v>750</v>
      </c>
      <c r="V60">
        <v>2015</v>
      </c>
      <c r="X60" t="s">
        <v>986</v>
      </c>
      <c r="Y60" t="e">
        <f>IF(ISBLANK(Table2[[#This Row],[ref]]),NA(),_xlfn.XLOOKUP(Table2[[#This Row],[ref]],Crossref!U:U,Crossref!E:E,_xlfn.XLOOKUP(Table2[[#This Row],[ref_short]],Crossref!AO:AO,Crossref!E:E)))</f>
        <v>#N/A</v>
      </c>
      <c r="Z60" t="e">
        <f>IF(ISBLANK(Table2[[#This Row],[ref_short]]),NA(),_xlfn.XLOOKUP(Table2[[#This Row],[new_ref]],Crossref!E:E,Crossref!AO:AO,Table2[[#This Row],[ref_short]]))</f>
        <v>#N/A</v>
      </c>
      <c r="AA60" t="b">
        <f>NOT(IFERROR(Table2[[#This Row],[ref_short]]=Table2[[#This Row],[new_ref_short]],FALSE))</f>
        <v>1</v>
      </c>
    </row>
    <row r="61" spans="1:27" x14ac:dyDescent="0.3">
      <c r="A61" t="s">
        <v>990</v>
      </c>
      <c r="E61" t="s">
        <v>254</v>
      </c>
      <c r="F61" t="s">
        <v>261</v>
      </c>
      <c r="G61" t="s">
        <v>284</v>
      </c>
      <c r="H61" t="s">
        <v>373</v>
      </c>
      <c r="O61">
        <v>30</v>
      </c>
      <c r="T61" t="s">
        <v>634</v>
      </c>
      <c r="U61" t="s">
        <v>751</v>
      </c>
      <c r="V61">
        <v>2015</v>
      </c>
      <c r="X61" t="s">
        <v>986</v>
      </c>
      <c r="Y61" t="e">
        <f>IF(ISBLANK(Table2[[#This Row],[ref]]),NA(),_xlfn.XLOOKUP(Table2[[#This Row],[ref]],Crossref!U:U,Crossref!E:E,_xlfn.XLOOKUP(Table2[[#This Row],[ref_short]],Crossref!AO:AO,Crossref!E:E)))</f>
        <v>#N/A</v>
      </c>
      <c r="Z61" t="e">
        <f>IF(ISBLANK(Table2[[#This Row],[ref_short]]),NA(),_xlfn.XLOOKUP(Table2[[#This Row],[new_ref]],Crossref!E:E,Crossref!AO:AO,Table2[[#This Row],[ref_short]]))</f>
        <v>#N/A</v>
      </c>
      <c r="AA61" t="b">
        <f>NOT(IFERROR(Table2[[#This Row],[ref_short]]=Table2[[#This Row],[new_ref_short]],FALSE))</f>
        <v>1</v>
      </c>
    </row>
    <row r="62" spans="1:27" x14ac:dyDescent="0.3">
      <c r="A62" t="s">
        <v>992</v>
      </c>
      <c r="C62" t="s">
        <v>1014</v>
      </c>
      <c r="D62" t="s">
        <v>2556</v>
      </c>
      <c r="E62" t="s">
        <v>257</v>
      </c>
      <c r="F62" t="s">
        <v>262</v>
      </c>
      <c r="G62" t="s">
        <v>2443</v>
      </c>
      <c r="H62" t="s">
        <v>361</v>
      </c>
      <c r="O62">
        <v>1</v>
      </c>
      <c r="R62" t="s">
        <v>2650</v>
      </c>
      <c r="S62" t="s">
        <v>2453</v>
      </c>
      <c r="T62" t="s">
        <v>2482</v>
      </c>
      <c r="U62" t="s">
        <v>754</v>
      </c>
      <c r="V62">
        <v>2019</v>
      </c>
      <c r="W62" t="s">
        <v>2457</v>
      </c>
      <c r="X62" t="s">
        <v>2430</v>
      </c>
      <c r="Y62" t="str">
        <f>IF(ISBLANK(Table2[[#This Row],[ref]]),NA(),_xlfn.XLOOKUP(Table2[[#This Row],[ref]],Crossref!U:U,Crossref!E:E,_xlfn.XLOOKUP(Table2[[#This Row],[ref_short]],Crossref!AO:AO,Crossref!E:E)))</f>
        <v>10.1017/s0950268819000633</v>
      </c>
      <c r="Z62" t="str">
        <f>IF(ISBLANK(Table2[[#This Row],[ref_short]]),NA(),_xlfn.XLOOKUP(Table2[[#This Row],[new_ref]],Crossref!E:E,Crossref!AO:AO,Table2[[#This Row],[ref_short]]))</f>
        <v>Ssematimba et al., 2019</v>
      </c>
      <c r="AA62" t="b">
        <f>NOT(IFERROR(Table2[[#This Row],[ref_short]]=Table2[[#This Row],[new_ref_short]],FALSE))</f>
        <v>0</v>
      </c>
    </row>
    <row r="63" spans="1:27" x14ac:dyDescent="0.3">
      <c r="A63" t="s">
        <v>992</v>
      </c>
      <c r="C63" t="s">
        <v>1014</v>
      </c>
      <c r="D63" t="s">
        <v>2556</v>
      </c>
      <c r="E63" t="s">
        <v>255</v>
      </c>
      <c r="F63" t="s">
        <v>262</v>
      </c>
      <c r="G63" t="s">
        <v>2447</v>
      </c>
      <c r="H63" t="s">
        <v>363</v>
      </c>
      <c r="I63" t="s">
        <v>2514</v>
      </c>
      <c r="K63" t="s">
        <v>2515</v>
      </c>
      <c r="M63" t="s">
        <v>2493</v>
      </c>
      <c r="O63">
        <v>1.73</v>
      </c>
      <c r="R63" t="s">
        <v>618</v>
      </c>
      <c r="S63" t="s">
        <v>2454</v>
      </c>
      <c r="T63" t="s">
        <v>2456</v>
      </c>
      <c r="U63" t="s">
        <v>756</v>
      </c>
      <c r="V63">
        <v>2014</v>
      </c>
      <c r="W63" t="s">
        <v>2460</v>
      </c>
      <c r="X63" t="s">
        <v>2430</v>
      </c>
      <c r="Y63" t="str">
        <f>IF(ISBLANK(Table2[[#This Row],[ref]]),NA(),_xlfn.XLOOKUP(Table2[[#This Row],[ref]],Crossref!U:U,Crossref!E:E,_xlfn.XLOOKUP(Table2[[#This Row],[ref_short]],Crossref!AO:AO,Crossref!E:E)))</f>
        <v>10.1016/j.vetmic.2013.10.020</v>
      </c>
      <c r="Z63" t="str">
        <f>IF(ISBLANK(Table2[[#This Row],[ref_short]]),NA(),_xlfn.XLOOKUP(Table2[[#This Row],[new_ref]],Crossref!E:E,Crossref!AO:AO,Table2[[#This Row],[ref_short]]))</f>
        <v>Niqueux et al., 2014</v>
      </c>
      <c r="AA63" t="b">
        <f>NOT(IFERROR(Table2[[#This Row],[ref_short]]=Table2[[#This Row],[new_ref_short]],FALSE))</f>
        <v>0</v>
      </c>
    </row>
    <row r="64" spans="1:27" x14ac:dyDescent="0.3">
      <c r="A64" t="s">
        <v>992</v>
      </c>
      <c r="C64" t="s">
        <v>1014</v>
      </c>
      <c r="D64" t="s">
        <v>2556</v>
      </c>
      <c r="E64" t="s">
        <v>255</v>
      </c>
      <c r="F64" t="s">
        <v>262</v>
      </c>
      <c r="G64" t="s">
        <v>2448</v>
      </c>
      <c r="H64" t="s">
        <v>363</v>
      </c>
      <c r="I64" t="s">
        <v>2514</v>
      </c>
      <c r="K64" t="s">
        <v>2515</v>
      </c>
      <c r="M64" t="s">
        <v>2493</v>
      </c>
      <c r="O64">
        <v>2.2669999999999999</v>
      </c>
      <c r="R64" t="s">
        <v>618</v>
      </c>
      <c r="S64" t="s">
        <v>2454</v>
      </c>
      <c r="T64" t="s">
        <v>2456</v>
      </c>
      <c r="U64" t="s">
        <v>756</v>
      </c>
      <c r="V64">
        <v>2014</v>
      </c>
      <c r="W64" t="s">
        <v>2460</v>
      </c>
      <c r="X64" t="s">
        <v>2430</v>
      </c>
      <c r="Y64" t="str">
        <f>IF(ISBLANK(Table2[[#This Row],[ref]]),NA(),_xlfn.XLOOKUP(Table2[[#This Row],[ref]],Crossref!U:U,Crossref!E:E,_xlfn.XLOOKUP(Table2[[#This Row],[ref_short]],Crossref!AO:AO,Crossref!E:E)))</f>
        <v>10.1016/j.vetmic.2013.10.020</v>
      </c>
      <c r="Z64" t="str">
        <f>IF(ISBLANK(Table2[[#This Row],[ref_short]]),NA(),_xlfn.XLOOKUP(Table2[[#This Row],[new_ref]],Crossref!E:E,Crossref!AO:AO,Table2[[#This Row],[ref_short]]))</f>
        <v>Niqueux et al., 2014</v>
      </c>
      <c r="AA64" t="b">
        <f>NOT(IFERROR(Table2[[#This Row],[ref_short]]=Table2[[#This Row],[new_ref_short]],FALSE))</f>
        <v>0</v>
      </c>
    </row>
    <row r="65" spans="1:27" x14ac:dyDescent="0.3">
      <c r="A65" t="s">
        <v>992</v>
      </c>
      <c r="C65" t="s">
        <v>1014</v>
      </c>
      <c r="D65" t="s">
        <v>2556</v>
      </c>
      <c r="E65" t="s">
        <v>255</v>
      </c>
      <c r="F65" t="s">
        <v>262</v>
      </c>
      <c r="G65" t="s">
        <v>2449</v>
      </c>
      <c r="H65" t="s">
        <v>363</v>
      </c>
      <c r="I65" t="s">
        <v>2514</v>
      </c>
      <c r="K65" t="s">
        <v>2515</v>
      </c>
      <c r="M65" t="s">
        <v>2493</v>
      </c>
      <c r="O65">
        <v>2.4</v>
      </c>
      <c r="R65" t="s">
        <v>618</v>
      </c>
      <c r="S65" t="s">
        <v>2454</v>
      </c>
      <c r="T65" t="s">
        <v>2456</v>
      </c>
      <c r="U65" t="s">
        <v>756</v>
      </c>
      <c r="V65">
        <v>2014</v>
      </c>
      <c r="W65" t="s">
        <v>2460</v>
      </c>
      <c r="X65" t="s">
        <v>2430</v>
      </c>
      <c r="Y65" t="str">
        <f>IF(ISBLANK(Table2[[#This Row],[ref]]),NA(),_xlfn.XLOOKUP(Table2[[#This Row],[ref]],Crossref!U:U,Crossref!E:E,_xlfn.XLOOKUP(Table2[[#This Row],[ref_short]],Crossref!AO:AO,Crossref!E:E)))</f>
        <v>10.1016/j.vetmic.2013.10.020</v>
      </c>
      <c r="Z65" t="str">
        <f>IF(ISBLANK(Table2[[#This Row],[ref_short]]),NA(),_xlfn.XLOOKUP(Table2[[#This Row],[new_ref]],Crossref!E:E,Crossref!AO:AO,Table2[[#This Row],[ref_short]]))</f>
        <v>Niqueux et al., 2014</v>
      </c>
      <c r="AA65" t="b">
        <f>NOT(IFERROR(Table2[[#This Row],[ref_short]]=Table2[[#This Row],[new_ref_short]],FALSE))</f>
        <v>0</v>
      </c>
    </row>
    <row r="66" spans="1:27" x14ac:dyDescent="0.3">
      <c r="A66" t="s">
        <v>992</v>
      </c>
      <c r="C66" t="s">
        <v>1014</v>
      </c>
      <c r="D66" t="s">
        <v>2556</v>
      </c>
      <c r="E66" t="s">
        <v>255</v>
      </c>
      <c r="F66" t="s">
        <v>262</v>
      </c>
      <c r="G66" t="s">
        <v>2451</v>
      </c>
      <c r="H66" t="s">
        <v>361</v>
      </c>
      <c r="K66" t="s">
        <v>2515</v>
      </c>
      <c r="O66">
        <v>1</v>
      </c>
      <c r="R66" t="s">
        <v>2650</v>
      </c>
      <c r="S66" t="s">
        <v>2453</v>
      </c>
      <c r="T66" t="s">
        <v>2456</v>
      </c>
      <c r="U66" t="s">
        <v>757</v>
      </c>
      <c r="V66">
        <v>2012</v>
      </c>
      <c r="W66" t="s">
        <v>2461</v>
      </c>
      <c r="X66" t="s">
        <v>2430</v>
      </c>
      <c r="Y66" t="str">
        <f>IF(ISBLANK(Table2[[#This Row],[ref]]),NA(),_xlfn.XLOOKUP(Table2[[#This Row],[ref]],Crossref!U:U,Crossref!E:E,_xlfn.XLOOKUP(Table2[[#This Row],[ref_short]],Crossref!AO:AO,Crossref!E:E)))</f>
        <v>10.1371/journal.pone.0045059</v>
      </c>
      <c r="Z66" t="str">
        <f>IF(ISBLANK(Table2[[#This Row],[ref_short]]),NA(),_xlfn.XLOOKUP(Table2[[#This Row],[new_ref]],Crossref!E:E,Crossref!AO:AO,Table2[[#This Row],[ref_short]]))</f>
        <v>Saenz et al., 2012</v>
      </c>
      <c r="AA66" t="b">
        <f>NOT(IFERROR(Table2[[#This Row],[ref_short]]=Table2[[#This Row],[new_ref_short]],FALSE))</f>
        <v>0</v>
      </c>
    </row>
    <row r="67" spans="1:27" x14ac:dyDescent="0.3">
      <c r="A67" t="s">
        <v>992</v>
      </c>
      <c r="C67" t="s">
        <v>1014</v>
      </c>
      <c r="D67" t="s">
        <v>2556</v>
      </c>
      <c r="E67" t="s">
        <v>255</v>
      </c>
      <c r="F67" t="s">
        <v>262</v>
      </c>
      <c r="G67" t="s">
        <v>2452</v>
      </c>
      <c r="H67" t="s">
        <v>361</v>
      </c>
      <c r="K67" t="s">
        <v>2515</v>
      </c>
      <c r="O67">
        <v>1</v>
      </c>
      <c r="R67" t="s">
        <v>2650</v>
      </c>
      <c r="S67" t="s">
        <v>2453</v>
      </c>
      <c r="T67" t="s">
        <v>2456</v>
      </c>
      <c r="U67" t="s">
        <v>757</v>
      </c>
      <c r="V67">
        <v>2012</v>
      </c>
      <c r="W67" t="s">
        <v>2461</v>
      </c>
      <c r="X67" t="s">
        <v>2430</v>
      </c>
      <c r="Y67" t="str">
        <f>IF(ISBLANK(Table2[[#This Row],[ref]]),NA(),_xlfn.XLOOKUP(Table2[[#This Row],[ref]],Crossref!U:U,Crossref!E:E,_xlfn.XLOOKUP(Table2[[#This Row],[ref_short]],Crossref!AO:AO,Crossref!E:E)))</f>
        <v>10.1371/journal.pone.0045059</v>
      </c>
      <c r="Z67" t="str">
        <f>IF(ISBLANK(Table2[[#This Row],[ref_short]]),NA(),_xlfn.XLOOKUP(Table2[[#This Row],[new_ref]],Crossref!E:E,Crossref!AO:AO,Table2[[#This Row],[ref_short]]))</f>
        <v>Saenz et al., 2012</v>
      </c>
      <c r="AA67" t="b">
        <f>NOT(IFERROR(Table2[[#This Row],[ref_short]]=Table2[[#This Row],[new_ref_short]],FALSE))</f>
        <v>0</v>
      </c>
    </row>
    <row r="68" spans="1:27" x14ac:dyDescent="0.3">
      <c r="A68" t="s">
        <v>992</v>
      </c>
      <c r="C68" t="s">
        <v>1014</v>
      </c>
      <c r="D68" t="s">
        <v>2556</v>
      </c>
      <c r="E68" t="s">
        <v>255</v>
      </c>
      <c r="F68" t="s">
        <v>262</v>
      </c>
      <c r="G68" t="s">
        <v>2455</v>
      </c>
      <c r="H68" t="s">
        <v>361</v>
      </c>
      <c r="O68">
        <v>2.9</v>
      </c>
      <c r="P68">
        <v>2.4</v>
      </c>
      <c r="Q68">
        <v>3.4</v>
      </c>
      <c r="R68" t="s">
        <v>617</v>
      </c>
      <c r="S68" t="s">
        <v>2446</v>
      </c>
      <c r="T68" t="s">
        <v>2456</v>
      </c>
      <c r="U68" t="s">
        <v>772</v>
      </c>
      <c r="V68">
        <v>2011</v>
      </c>
      <c r="W68" t="s">
        <v>2463</v>
      </c>
      <c r="X68" t="s">
        <v>2430</v>
      </c>
      <c r="Y68" t="str">
        <f>IF(ISBLANK(Table2[[#This Row],[ref]]),NA(),_xlfn.XLOOKUP(Table2[[#This Row],[ref]],Crossref!U:U,Crossref!E:E,_xlfn.XLOOKUP(Table2[[#This Row],[ref_short]],Crossref!AO:AO,Crossref!E:E)))</f>
        <v>10.1371/journal.pone.0026935</v>
      </c>
      <c r="Z68" t="str">
        <f>IF(ISBLANK(Table2[[#This Row],[ref_short]]),NA(),_xlfn.XLOOKUP(Table2[[#This Row],[new_ref]],Crossref!E:E,Crossref!AO:AO,Table2[[#This Row],[ref_short]]))</f>
        <v>Comin et al., 2011</v>
      </c>
      <c r="AA68" t="b">
        <f>NOT(IFERROR(Table2[[#This Row],[ref_short]]=Table2[[#This Row],[new_ref_short]],FALSE))</f>
        <v>0</v>
      </c>
    </row>
    <row r="69" spans="1:27" x14ac:dyDescent="0.3">
      <c r="A69" t="s">
        <v>992</v>
      </c>
      <c r="C69" t="s">
        <v>1014</v>
      </c>
      <c r="D69" t="s">
        <v>2556</v>
      </c>
      <c r="E69" t="s">
        <v>255</v>
      </c>
      <c r="F69" t="s">
        <v>262</v>
      </c>
      <c r="G69" t="s">
        <v>2455</v>
      </c>
      <c r="H69" t="s">
        <v>361</v>
      </c>
      <c r="O69">
        <v>8.6</v>
      </c>
      <c r="P69">
        <v>3.8</v>
      </c>
      <c r="Q69">
        <v>33.799999999999997</v>
      </c>
      <c r="R69" t="s">
        <v>617</v>
      </c>
      <c r="S69" t="s">
        <v>2446</v>
      </c>
      <c r="T69" t="s">
        <v>2456</v>
      </c>
      <c r="U69" t="s">
        <v>772</v>
      </c>
      <c r="V69">
        <v>2011</v>
      </c>
      <c r="W69" t="s">
        <v>2463</v>
      </c>
      <c r="X69" t="s">
        <v>2430</v>
      </c>
      <c r="Y69" t="str">
        <f>IF(ISBLANK(Table2[[#This Row],[ref]]),NA(),_xlfn.XLOOKUP(Table2[[#This Row],[ref]],Crossref!U:U,Crossref!E:E,_xlfn.XLOOKUP(Table2[[#This Row],[ref_short]],Crossref!AO:AO,Crossref!E:E)))</f>
        <v>10.1371/journal.pone.0026935</v>
      </c>
      <c r="Z69" t="str">
        <f>IF(ISBLANK(Table2[[#This Row],[ref_short]]),NA(),_xlfn.XLOOKUP(Table2[[#This Row],[new_ref]],Crossref!E:E,Crossref!AO:AO,Table2[[#This Row],[ref_short]]))</f>
        <v>Comin et al., 2011</v>
      </c>
      <c r="AA69" t="b">
        <f>NOT(IFERROR(Table2[[#This Row],[ref_short]]=Table2[[#This Row],[new_ref_short]],FALSE))</f>
        <v>0</v>
      </c>
    </row>
    <row r="70" spans="1:27" x14ac:dyDescent="0.3">
      <c r="A70" t="s">
        <v>992</v>
      </c>
      <c r="C70" t="s">
        <v>1014</v>
      </c>
      <c r="D70" t="s">
        <v>2556</v>
      </c>
      <c r="E70" t="s">
        <v>257</v>
      </c>
      <c r="F70" t="s">
        <v>262</v>
      </c>
      <c r="G70" t="s">
        <v>2472</v>
      </c>
      <c r="H70" t="s">
        <v>2608</v>
      </c>
      <c r="I70" t="s">
        <v>2662</v>
      </c>
      <c r="O70">
        <v>0</v>
      </c>
      <c r="R70" t="s">
        <v>2650</v>
      </c>
      <c r="S70" t="s">
        <v>2453</v>
      </c>
      <c r="T70" t="s">
        <v>2456</v>
      </c>
      <c r="U70" t="s">
        <v>2474</v>
      </c>
      <c r="V70">
        <v>2009</v>
      </c>
      <c r="W70" t="s">
        <v>2475</v>
      </c>
      <c r="X70" t="s">
        <v>2430</v>
      </c>
      <c r="Y70" t="str">
        <f>IF(ISBLANK(Table2[[#This Row],[ref]]),NA(),_xlfn.XLOOKUP(Table2[[#This Row],[ref]],Crossref!U:U,Crossref!E:E,_xlfn.XLOOKUP(Table2[[#This Row],[ref_short]],Crossref!AO:AO,Crossref!E:E)))</f>
        <v>10.1016/j.prevetmed.2008.12.003</v>
      </c>
      <c r="Z70" t="str">
        <f>IF(ISBLANK(Table2[[#This Row],[ref_short]]),NA(),_xlfn.XLOOKUP(Table2[[#This Row],[new_ref]],Crossref!E:E,Crossref!AO:AO,Table2[[#This Row],[ref_short]]))</f>
        <v>Bos et al., 2009</v>
      </c>
      <c r="AA70" t="b">
        <f>NOT(IFERROR(Table2[[#This Row],[ref_short]]=Table2[[#This Row],[new_ref_short]],FALSE))</f>
        <v>0</v>
      </c>
    </row>
    <row r="71" spans="1:27" x14ac:dyDescent="0.3">
      <c r="A71" t="s">
        <v>992</v>
      </c>
      <c r="C71" t="s">
        <v>1014</v>
      </c>
      <c r="D71" t="s">
        <v>2556</v>
      </c>
      <c r="E71" t="s">
        <v>257</v>
      </c>
      <c r="F71" t="s">
        <v>262</v>
      </c>
      <c r="G71" t="s">
        <v>2472</v>
      </c>
      <c r="H71" t="s">
        <v>2608</v>
      </c>
      <c r="O71">
        <v>1</v>
      </c>
      <c r="R71" t="s">
        <v>2650</v>
      </c>
      <c r="S71" t="s">
        <v>2453</v>
      </c>
      <c r="T71" t="s">
        <v>2456</v>
      </c>
      <c r="U71" t="s">
        <v>2480</v>
      </c>
      <c r="V71">
        <v>2010</v>
      </c>
      <c r="W71" t="s">
        <v>2481</v>
      </c>
      <c r="X71" t="s">
        <v>2430</v>
      </c>
      <c r="Y71" t="str">
        <f>IF(ISBLANK(Table2[[#This Row],[ref]]),NA(),_xlfn.XLOOKUP(Table2[[#This Row],[ref]],Crossref!U:U,Crossref!E:E,_xlfn.XLOOKUP(Table2[[#This Row],[ref_short]],Crossref!AO:AO,Crossref!E:E)))</f>
        <v>10.1016/j.prevetmed.2010.04.006</v>
      </c>
      <c r="Z71" t="str">
        <f>IF(ISBLANK(Table2[[#This Row],[ref_short]]),NA(),_xlfn.XLOOKUP(Table2[[#This Row],[new_ref]],Crossref!E:E,Crossref!AO:AO,Table2[[#This Row],[ref_short]]))</f>
        <v>Bos et al., 2010</v>
      </c>
      <c r="AA71" t="b">
        <f>NOT(IFERROR(Table2[[#This Row],[ref_short]]=Table2[[#This Row],[new_ref_short]],FALSE))</f>
        <v>0</v>
      </c>
    </row>
    <row r="72" spans="1:27" x14ac:dyDescent="0.3">
      <c r="A72" t="s">
        <v>992</v>
      </c>
      <c r="C72" t="s">
        <v>1014</v>
      </c>
      <c r="D72" t="s">
        <v>2557</v>
      </c>
      <c r="E72" t="s">
        <v>257</v>
      </c>
      <c r="F72" t="s">
        <v>262</v>
      </c>
      <c r="G72" t="s">
        <v>2444</v>
      </c>
      <c r="H72" t="s">
        <v>362</v>
      </c>
      <c r="O72">
        <v>7</v>
      </c>
      <c r="R72" t="s">
        <v>2650</v>
      </c>
      <c r="S72" t="s">
        <v>2453</v>
      </c>
      <c r="T72" t="s">
        <v>2456</v>
      </c>
      <c r="U72" t="s">
        <v>758</v>
      </c>
      <c r="V72">
        <v>2012</v>
      </c>
      <c r="W72" t="s">
        <v>2483</v>
      </c>
      <c r="X72" t="s">
        <v>2430</v>
      </c>
      <c r="Y72" t="str">
        <f>IF(ISBLANK(Table2[[#This Row],[ref]]),NA(),_xlfn.XLOOKUP(Table2[[#This Row],[ref]],Crossref!U:U,Crossref!E:E,_xlfn.XLOOKUP(Table2[[#This Row],[ref_short]],Crossref!AO:AO,Crossref!E:E)))</f>
        <v>10.1016/j.prevetmed.2012.01.021</v>
      </c>
      <c r="Z72" t="str">
        <f>IF(ISBLANK(Table2[[#This Row],[ref_short]]),NA(),_xlfn.XLOOKUP(Table2[[#This Row],[new_ref]],Crossref!E:E,Crossref!AO:AO,Table2[[#This Row],[ref_short]]))</f>
        <v>Marquetoux et al., 2012</v>
      </c>
      <c r="AA72" t="b">
        <f>NOT(IFERROR(Table2[[#This Row],[ref_short]]=Table2[[#This Row],[new_ref_short]],FALSE))</f>
        <v>0</v>
      </c>
    </row>
    <row r="73" spans="1:27" x14ac:dyDescent="0.3">
      <c r="A73" t="s">
        <v>992</v>
      </c>
      <c r="C73" t="s">
        <v>1014</v>
      </c>
      <c r="D73" t="s">
        <v>2558</v>
      </c>
      <c r="E73" t="s">
        <v>257</v>
      </c>
      <c r="F73" t="s">
        <v>262</v>
      </c>
      <c r="G73" t="s">
        <v>2472</v>
      </c>
      <c r="H73" t="s">
        <v>362</v>
      </c>
      <c r="O73">
        <v>2</v>
      </c>
      <c r="R73" t="s">
        <v>2650</v>
      </c>
      <c r="S73" t="s">
        <v>2453</v>
      </c>
      <c r="T73" t="s">
        <v>2482</v>
      </c>
      <c r="U73" t="s">
        <v>760</v>
      </c>
      <c r="V73">
        <v>2004</v>
      </c>
      <c r="W73" t="s">
        <v>2488</v>
      </c>
      <c r="X73" t="s">
        <v>2430</v>
      </c>
      <c r="Y73" t="str">
        <f>IF(ISBLANK(Table2[[#This Row],[ref]]),NA(),_xlfn.XLOOKUP(Table2[[#This Row],[ref]],Crossref!U:U,Crossref!E:E,_xlfn.XLOOKUP(Table2[[#This Row],[ref_short]],Crossref!AO:AO,Crossref!E:E)))</f>
        <v>10.1086/425583</v>
      </c>
      <c r="Z73" t="str">
        <f>IF(ISBLANK(Table2[[#This Row],[ref_short]]),NA(),_xlfn.XLOOKUP(Table2[[#This Row],[new_ref]],Crossref!E:E,Crossref!AO:AO,Table2[[#This Row],[ref_short]]))</f>
        <v>Stegeman et al., 2004</v>
      </c>
      <c r="AA73" t="b">
        <f>NOT(IFERROR(Table2[[#This Row],[ref_short]]=Table2[[#This Row],[new_ref_short]],FALSE))</f>
        <v>0</v>
      </c>
    </row>
    <row r="74" spans="1:27" x14ac:dyDescent="0.3">
      <c r="A74" t="s">
        <v>992</v>
      </c>
      <c r="C74" t="s">
        <v>1014</v>
      </c>
      <c r="D74" t="s">
        <v>2556</v>
      </c>
      <c r="E74" t="s">
        <v>255</v>
      </c>
      <c r="F74" t="s">
        <v>262</v>
      </c>
      <c r="G74" t="s">
        <v>2490</v>
      </c>
      <c r="H74" t="s">
        <v>364</v>
      </c>
      <c r="I74" t="s">
        <v>377</v>
      </c>
      <c r="J74" t="s">
        <v>397</v>
      </c>
      <c r="K74" t="s">
        <v>416</v>
      </c>
      <c r="M74" t="s">
        <v>2494</v>
      </c>
      <c r="O74">
        <v>1</v>
      </c>
      <c r="R74" t="s">
        <v>618</v>
      </c>
      <c r="S74" t="s">
        <v>2468</v>
      </c>
      <c r="T74" t="s">
        <v>2456</v>
      </c>
      <c r="U74" t="s">
        <v>761</v>
      </c>
      <c r="V74">
        <v>2011</v>
      </c>
      <c r="W74" t="s">
        <v>2489</v>
      </c>
      <c r="X74" t="s">
        <v>2430</v>
      </c>
      <c r="Y74" t="str">
        <f>IF(ISBLANK(Table2[[#This Row],[ref]]),NA(),_xlfn.XLOOKUP(Table2[[#This Row],[ref]],Crossref!U:U,Crossref!E:E,_xlfn.XLOOKUP(Table2[[#This Row],[ref_short]],Crossref!AO:AO,Crossref!E:E)))</f>
        <v>10.1016/j.vetmic.2011.04.022</v>
      </c>
      <c r="Z74" t="str">
        <f>IF(ISBLANK(Table2[[#This Row],[ref_short]]),NA(),_xlfn.XLOOKUP(Table2[[#This Row],[new_ref]],Crossref!E:E,Crossref!AO:AO,Table2[[#This Row],[ref_short]]))</f>
        <v>Gonzales et al., 2011</v>
      </c>
      <c r="AA74" t="b">
        <f>NOT(IFERROR(Table2[[#This Row],[ref_short]]=Table2[[#This Row],[new_ref_short]],FALSE))</f>
        <v>0</v>
      </c>
    </row>
    <row r="75" spans="1:27" x14ac:dyDescent="0.3">
      <c r="A75" t="s">
        <v>992</v>
      </c>
      <c r="C75" t="s">
        <v>1014</v>
      </c>
      <c r="D75" t="s">
        <v>2556</v>
      </c>
      <c r="E75" t="s">
        <v>255</v>
      </c>
      <c r="F75" t="s">
        <v>262</v>
      </c>
      <c r="G75" t="s">
        <v>2491</v>
      </c>
      <c r="H75" t="s">
        <v>364</v>
      </c>
      <c r="I75" t="s">
        <v>377</v>
      </c>
      <c r="J75" t="s">
        <v>397</v>
      </c>
      <c r="K75" t="s">
        <v>416</v>
      </c>
      <c r="M75" t="s">
        <v>2494</v>
      </c>
      <c r="O75">
        <v>1</v>
      </c>
      <c r="R75" t="s">
        <v>618</v>
      </c>
      <c r="S75" t="s">
        <v>2468</v>
      </c>
      <c r="T75" t="s">
        <v>2456</v>
      </c>
      <c r="U75" t="s">
        <v>2666</v>
      </c>
      <c r="V75">
        <v>2012</v>
      </c>
      <c r="W75" t="s">
        <v>2492</v>
      </c>
      <c r="X75" t="s">
        <v>2430</v>
      </c>
      <c r="Y75" t="str">
        <f>IF(ISBLANK(Table2[[#This Row],[ref]]),NA(),_xlfn.XLOOKUP(Table2[[#This Row],[ref]],Crossref!U:U,Crossref!E:E,_xlfn.XLOOKUP(Table2[[#This Row],[ref_short]],Crossref!AO:AO,Crossref!E:E)))</f>
        <v>10.1016/j.prevetmed.2012.06.010</v>
      </c>
      <c r="Z75" t="str">
        <f>IF(ISBLANK(Table2[[#This Row],[ref_short]]),NA(),_xlfn.XLOOKUP(Table2[[#This Row],[new_ref]],Crossref!E:E,Crossref!AO:AO,Table2[[#This Row],[ref_short]]))</f>
        <v>Gonzales et al., 2012</v>
      </c>
      <c r="AA75" t="b">
        <f>NOT(IFERROR(Table2[[#This Row],[ref_short]]=Table2[[#This Row],[new_ref_short]],FALSE))</f>
        <v>1</v>
      </c>
    </row>
    <row r="76" spans="1:27" x14ac:dyDescent="0.3">
      <c r="A76" t="s">
        <v>992</v>
      </c>
      <c r="C76" t="s">
        <v>1014</v>
      </c>
      <c r="D76" t="s">
        <v>2556</v>
      </c>
      <c r="E76" t="s">
        <v>257</v>
      </c>
      <c r="F76" t="s">
        <v>262</v>
      </c>
      <c r="G76" t="s">
        <v>2491</v>
      </c>
      <c r="H76" t="s">
        <v>364</v>
      </c>
      <c r="I76" t="s">
        <v>2495</v>
      </c>
      <c r="O76">
        <v>0.02</v>
      </c>
      <c r="P76">
        <v>0.01</v>
      </c>
      <c r="Q76">
        <v>0.04</v>
      </c>
      <c r="R76" t="s">
        <v>618</v>
      </c>
      <c r="S76" t="s">
        <v>2496</v>
      </c>
      <c r="T76" t="s">
        <v>2456</v>
      </c>
      <c r="U76" t="s">
        <v>2666</v>
      </c>
      <c r="V76">
        <v>2012</v>
      </c>
      <c r="W76" t="s">
        <v>2492</v>
      </c>
      <c r="X76" t="s">
        <v>2430</v>
      </c>
      <c r="Y76" t="str">
        <f>IF(ISBLANK(Table2[[#This Row],[ref]]),NA(),_xlfn.XLOOKUP(Table2[[#This Row],[ref]],Crossref!U:U,Crossref!E:E,_xlfn.XLOOKUP(Table2[[#This Row],[ref_short]],Crossref!AO:AO,Crossref!E:E)))</f>
        <v>10.1016/j.prevetmed.2012.06.010</v>
      </c>
      <c r="Z76" t="str">
        <f>IF(ISBLANK(Table2[[#This Row],[ref_short]]),NA(),_xlfn.XLOOKUP(Table2[[#This Row],[new_ref]],Crossref!E:E,Crossref!AO:AO,Table2[[#This Row],[ref_short]]))</f>
        <v>Gonzales et al., 2012</v>
      </c>
      <c r="AA76" t="b">
        <f>NOT(IFERROR(Table2[[#This Row],[ref_short]]=Table2[[#This Row],[new_ref_short]],FALSE))</f>
        <v>1</v>
      </c>
    </row>
    <row r="77" spans="1:27" x14ac:dyDescent="0.3">
      <c r="A77" t="s">
        <v>992</v>
      </c>
      <c r="C77" t="s">
        <v>1014</v>
      </c>
      <c r="D77" t="s">
        <v>2556</v>
      </c>
      <c r="E77" t="s">
        <v>257</v>
      </c>
      <c r="F77" t="s">
        <v>262</v>
      </c>
      <c r="G77" t="s">
        <v>2491</v>
      </c>
      <c r="H77" t="s">
        <v>364</v>
      </c>
      <c r="I77" t="s">
        <v>2495</v>
      </c>
      <c r="O77">
        <v>0.03</v>
      </c>
      <c r="P77">
        <v>0.01</v>
      </c>
      <c r="Q77">
        <v>0.04</v>
      </c>
      <c r="R77" t="s">
        <v>618</v>
      </c>
      <c r="S77" t="s">
        <v>2496</v>
      </c>
      <c r="T77" t="s">
        <v>2456</v>
      </c>
      <c r="U77" t="s">
        <v>2666</v>
      </c>
      <c r="V77">
        <v>2012</v>
      </c>
      <c r="W77" t="s">
        <v>2492</v>
      </c>
      <c r="X77" t="s">
        <v>2430</v>
      </c>
      <c r="Y77" t="str">
        <f>IF(ISBLANK(Table2[[#This Row],[ref]]),NA(),_xlfn.XLOOKUP(Table2[[#This Row],[ref]],Crossref!U:U,Crossref!E:E,_xlfn.XLOOKUP(Table2[[#This Row],[ref_short]],Crossref!AO:AO,Crossref!E:E)))</f>
        <v>10.1016/j.prevetmed.2012.06.010</v>
      </c>
      <c r="Z77" t="str">
        <f>IF(ISBLANK(Table2[[#This Row],[ref_short]]),NA(),_xlfn.XLOOKUP(Table2[[#This Row],[new_ref]],Crossref!E:E,Crossref!AO:AO,Table2[[#This Row],[ref_short]]))</f>
        <v>Gonzales et al., 2012</v>
      </c>
      <c r="AA77" t="b">
        <f>NOT(IFERROR(Table2[[#This Row],[ref_short]]=Table2[[#This Row],[new_ref_short]],FALSE))</f>
        <v>1</v>
      </c>
    </row>
    <row r="78" spans="1:27" x14ac:dyDescent="0.3">
      <c r="A78" t="s">
        <v>992</v>
      </c>
      <c r="C78" t="s">
        <v>1014</v>
      </c>
      <c r="D78" t="s">
        <v>2556</v>
      </c>
      <c r="E78" t="s">
        <v>255</v>
      </c>
      <c r="F78" t="s">
        <v>262</v>
      </c>
      <c r="G78" t="s">
        <v>2498</v>
      </c>
      <c r="H78" t="s">
        <v>364</v>
      </c>
      <c r="I78" t="s">
        <v>2495</v>
      </c>
      <c r="J78" t="s">
        <v>2519</v>
      </c>
      <c r="K78" t="s">
        <v>2518</v>
      </c>
      <c r="M78" t="s">
        <v>2494</v>
      </c>
      <c r="O78">
        <v>1</v>
      </c>
      <c r="R78" t="s">
        <v>618</v>
      </c>
      <c r="S78" t="s">
        <v>2468</v>
      </c>
      <c r="T78" t="s">
        <v>2456</v>
      </c>
      <c r="U78" t="s">
        <v>2665</v>
      </c>
      <c r="V78">
        <v>2012</v>
      </c>
      <c r="W78" t="s">
        <v>2499</v>
      </c>
      <c r="X78" t="s">
        <v>2430</v>
      </c>
      <c r="Y78" t="str">
        <f>IF(ISBLANK(Table2[[#This Row],[ref]]),NA(),_xlfn.XLOOKUP(Table2[[#This Row],[ref]],Crossref!U:U,Crossref!E:E,_xlfn.XLOOKUP(Table2[[#This Row],[ref_short]],Crossref!AO:AO,Crossref!E:E)))</f>
        <v>10.1016/j.vetmic.2011.09.016</v>
      </c>
      <c r="Z78" t="str">
        <f>IF(ISBLANK(Table2[[#This Row],[ref_short]]),NA(),_xlfn.XLOOKUP(Table2[[#This Row],[new_ref]],Crossref!E:E,Crossref!AO:AO,Table2[[#This Row],[ref_short]]))</f>
        <v>Gonzales et al., 2012</v>
      </c>
      <c r="AA78" t="b">
        <f>NOT(IFERROR(Table2[[#This Row],[ref_short]]=Table2[[#This Row],[new_ref_short]],FALSE))</f>
        <v>1</v>
      </c>
    </row>
    <row r="79" spans="1:27" x14ac:dyDescent="0.3">
      <c r="A79" t="s">
        <v>992</v>
      </c>
      <c r="C79" t="s">
        <v>1014</v>
      </c>
      <c r="D79" t="s">
        <v>2556</v>
      </c>
      <c r="E79" t="s">
        <v>255</v>
      </c>
      <c r="F79" t="s">
        <v>262</v>
      </c>
      <c r="G79" t="s">
        <v>2500</v>
      </c>
      <c r="H79" t="s">
        <v>364</v>
      </c>
      <c r="I79" t="s">
        <v>377</v>
      </c>
      <c r="K79" t="s">
        <v>2520</v>
      </c>
      <c r="L79" t="s">
        <v>2501</v>
      </c>
      <c r="M79" t="s">
        <v>2493</v>
      </c>
      <c r="O79">
        <v>2</v>
      </c>
      <c r="R79" t="s">
        <v>618</v>
      </c>
      <c r="S79" t="s">
        <v>2468</v>
      </c>
      <c r="T79" t="s">
        <v>2456</v>
      </c>
      <c r="U79" t="s">
        <v>762</v>
      </c>
      <c r="V79">
        <v>2013</v>
      </c>
      <c r="W79" t="s">
        <v>2502</v>
      </c>
      <c r="X79" t="s">
        <v>2430</v>
      </c>
      <c r="Y79" t="str">
        <f>IF(ISBLANK(Table2[[#This Row],[ref]]),NA(),_xlfn.XLOOKUP(Table2[[#This Row],[ref]],Crossref!U:U,Crossref!E:E,_xlfn.XLOOKUP(Table2[[#This Row],[ref_short]],Crossref!AO:AO,Crossref!E:E)))</f>
        <v>10.1017/s0950268813000125</v>
      </c>
      <c r="Z79" t="str">
        <f>IF(ISBLANK(Table2[[#This Row],[ref_short]]),NA(),_xlfn.XLOOKUP(Table2[[#This Row],[new_ref]],Crossref!E:E,Crossref!AO:AO,Table2[[#This Row],[ref_short]]))</f>
        <v>CLAES et al., 2013</v>
      </c>
      <c r="AA79" t="b">
        <f>NOT(IFERROR(Table2[[#This Row],[ref_short]]=Table2[[#This Row],[new_ref_short]],FALSE))</f>
        <v>0</v>
      </c>
    </row>
    <row r="80" spans="1:27" x14ac:dyDescent="0.3">
      <c r="A80" t="s">
        <v>992</v>
      </c>
      <c r="C80" t="s">
        <v>1014</v>
      </c>
      <c r="D80" t="s">
        <v>2556</v>
      </c>
      <c r="E80" t="s">
        <v>255</v>
      </c>
      <c r="F80" t="s">
        <v>262</v>
      </c>
      <c r="G80" t="s">
        <v>2500</v>
      </c>
      <c r="H80" t="s">
        <v>364</v>
      </c>
      <c r="I80" t="s">
        <v>377</v>
      </c>
      <c r="K80" t="s">
        <v>2520</v>
      </c>
      <c r="L80" t="s">
        <v>2503</v>
      </c>
      <c r="M80" t="s">
        <v>2493</v>
      </c>
      <c r="O80">
        <v>2</v>
      </c>
      <c r="R80" t="s">
        <v>618</v>
      </c>
      <c r="S80" t="s">
        <v>2468</v>
      </c>
      <c r="T80" t="s">
        <v>2456</v>
      </c>
      <c r="U80" t="s">
        <v>762</v>
      </c>
      <c r="V80">
        <v>2013</v>
      </c>
      <c r="W80" t="s">
        <v>2502</v>
      </c>
      <c r="X80" t="s">
        <v>2430</v>
      </c>
      <c r="Y80" t="str">
        <f>IF(ISBLANK(Table2[[#This Row],[ref]]),NA(),_xlfn.XLOOKUP(Table2[[#This Row],[ref]],Crossref!U:U,Crossref!E:E,_xlfn.XLOOKUP(Table2[[#This Row],[ref_short]],Crossref!AO:AO,Crossref!E:E)))</f>
        <v>10.1017/s0950268813000125</v>
      </c>
      <c r="Z80" t="str">
        <f>IF(ISBLANK(Table2[[#This Row],[ref_short]]),NA(),_xlfn.XLOOKUP(Table2[[#This Row],[new_ref]],Crossref!E:E,Crossref!AO:AO,Table2[[#This Row],[ref_short]]))</f>
        <v>CLAES et al., 2013</v>
      </c>
      <c r="AA80" t="b">
        <f>NOT(IFERROR(Table2[[#This Row],[ref_short]]=Table2[[#This Row],[new_ref_short]],FALSE))</f>
        <v>0</v>
      </c>
    </row>
    <row r="81" spans="1:27" x14ac:dyDescent="0.3">
      <c r="A81" t="s">
        <v>992</v>
      </c>
      <c r="C81" t="s">
        <v>1014</v>
      </c>
      <c r="D81" t="s">
        <v>2556</v>
      </c>
      <c r="E81" t="s">
        <v>255</v>
      </c>
      <c r="F81" t="s">
        <v>262</v>
      </c>
      <c r="G81" t="s">
        <v>2504</v>
      </c>
      <c r="H81" t="s">
        <v>364</v>
      </c>
      <c r="I81" t="s">
        <v>377</v>
      </c>
      <c r="K81" t="s">
        <v>2520</v>
      </c>
      <c r="L81" t="s">
        <v>2501</v>
      </c>
      <c r="M81" t="s">
        <v>2493</v>
      </c>
      <c r="O81">
        <v>1</v>
      </c>
      <c r="R81" t="s">
        <v>618</v>
      </c>
      <c r="S81" t="s">
        <v>2468</v>
      </c>
      <c r="T81" t="s">
        <v>2456</v>
      </c>
      <c r="U81" t="s">
        <v>762</v>
      </c>
      <c r="V81">
        <v>2013</v>
      </c>
      <c r="W81" t="s">
        <v>2502</v>
      </c>
      <c r="X81" t="s">
        <v>2430</v>
      </c>
      <c r="Y81" t="str">
        <f>IF(ISBLANK(Table2[[#This Row],[ref]]),NA(),_xlfn.XLOOKUP(Table2[[#This Row],[ref]],Crossref!U:U,Crossref!E:E,_xlfn.XLOOKUP(Table2[[#This Row],[ref_short]],Crossref!AO:AO,Crossref!E:E)))</f>
        <v>10.1017/s0950268813000125</v>
      </c>
      <c r="Z81" t="str">
        <f>IF(ISBLANK(Table2[[#This Row],[ref_short]]),NA(),_xlfn.XLOOKUP(Table2[[#This Row],[new_ref]],Crossref!E:E,Crossref!AO:AO,Table2[[#This Row],[ref_short]]))</f>
        <v>CLAES et al., 2013</v>
      </c>
      <c r="AA81" t="b">
        <f>NOT(IFERROR(Table2[[#This Row],[ref_short]]=Table2[[#This Row],[new_ref_short]],FALSE))</f>
        <v>0</v>
      </c>
    </row>
    <row r="82" spans="1:27" x14ac:dyDescent="0.3">
      <c r="A82" t="s">
        <v>992</v>
      </c>
      <c r="C82" t="s">
        <v>1014</v>
      </c>
      <c r="D82" t="s">
        <v>2556</v>
      </c>
      <c r="E82" t="s">
        <v>255</v>
      </c>
      <c r="F82" t="s">
        <v>262</v>
      </c>
      <c r="G82" t="s">
        <v>2504</v>
      </c>
      <c r="H82" t="s">
        <v>364</v>
      </c>
      <c r="I82" t="s">
        <v>377</v>
      </c>
      <c r="K82" t="s">
        <v>2520</v>
      </c>
      <c r="L82" t="s">
        <v>2503</v>
      </c>
      <c r="M82" t="s">
        <v>2493</v>
      </c>
      <c r="O82">
        <v>2</v>
      </c>
      <c r="R82" t="s">
        <v>618</v>
      </c>
      <c r="S82" t="s">
        <v>2468</v>
      </c>
      <c r="T82" t="s">
        <v>2456</v>
      </c>
      <c r="U82" t="s">
        <v>762</v>
      </c>
      <c r="V82">
        <v>2013</v>
      </c>
      <c r="W82" t="s">
        <v>2502</v>
      </c>
      <c r="X82" t="s">
        <v>2430</v>
      </c>
      <c r="Y82" t="str">
        <f>IF(ISBLANK(Table2[[#This Row],[ref]]),NA(),_xlfn.XLOOKUP(Table2[[#This Row],[ref]],Crossref!U:U,Crossref!E:E,_xlfn.XLOOKUP(Table2[[#This Row],[ref_short]],Crossref!AO:AO,Crossref!E:E)))</f>
        <v>10.1017/s0950268813000125</v>
      </c>
      <c r="Z82" t="str">
        <f>IF(ISBLANK(Table2[[#This Row],[ref_short]]),NA(),_xlfn.XLOOKUP(Table2[[#This Row],[new_ref]],Crossref!E:E,Crossref!AO:AO,Table2[[#This Row],[ref_short]]))</f>
        <v>CLAES et al., 2013</v>
      </c>
      <c r="AA82" t="b">
        <f>NOT(IFERROR(Table2[[#This Row],[ref_short]]=Table2[[#This Row],[new_ref_short]],FALSE))</f>
        <v>0</v>
      </c>
    </row>
    <row r="83" spans="1:27" x14ac:dyDescent="0.3">
      <c r="A83" t="s">
        <v>992</v>
      </c>
      <c r="C83" t="s">
        <v>1014</v>
      </c>
      <c r="D83" t="s">
        <v>2556</v>
      </c>
      <c r="E83" t="s">
        <v>255</v>
      </c>
      <c r="F83" t="s">
        <v>262</v>
      </c>
      <c r="G83" t="s">
        <v>285</v>
      </c>
      <c r="H83" t="s">
        <v>364</v>
      </c>
      <c r="I83" t="s">
        <v>377</v>
      </c>
      <c r="J83" t="s">
        <v>397</v>
      </c>
      <c r="K83" t="s">
        <v>416</v>
      </c>
      <c r="O83">
        <v>1</v>
      </c>
      <c r="R83" t="s">
        <v>2650</v>
      </c>
      <c r="S83" t="s">
        <v>2453</v>
      </c>
      <c r="T83" t="s">
        <v>2456</v>
      </c>
      <c r="U83" t="s">
        <v>774</v>
      </c>
      <c r="V83">
        <v>2003</v>
      </c>
      <c r="W83" t="s">
        <v>2506</v>
      </c>
      <c r="X83" t="s">
        <v>2430</v>
      </c>
      <c r="Y83" t="str">
        <f>IF(ISBLANK(Table2[[#This Row],[ref]]),NA(),_xlfn.XLOOKUP(Table2[[#This Row],[ref]],Crossref!U:U,Crossref!E:E,_xlfn.XLOOKUP(Table2[[#This Row],[ref_short]],Crossref!AO:AO,Crossref!E:E)))</f>
        <v>10.1017/s0950268803001067</v>
      </c>
      <c r="Z83" t="str">
        <f>IF(ISBLANK(Table2[[#This Row],[ref_short]]),NA(),_xlfn.XLOOKUP(Table2[[#This Row],[new_ref]],Crossref!E:E,Crossref!AO:AO,Table2[[#This Row],[ref_short]]))</f>
        <v>VAN DER GOOT et al., 2003</v>
      </c>
      <c r="AA83" t="b">
        <f>NOT(IFERROR(Table2[[#This Row],[ref_short]]=Table2[[#This Row],[new_ref_short]],FALSE))</f>
        <v>0</v>
      </c>
    </row>
    <row r="84" spans="1:27" x14ac:dyDescent="0.3">
      <c r="A84" t="s">
        <v>992</v>
      </c>
      <c r="C84" t="s">
        <v>1014</v>
      </c>
      <c r="D84" t="s">
        <v>2556</v>
      </c>
      <c r="E84" t="s">
        <v>255</v>
      </c>
      <c r="F84" t="s">
        <v>262</v>
      </c>
      <c r="G84" t="s">
        <v>285</v>
      </c>
      <c r="H84" t="s">
        <v>364</v>
      </c>
      <c r="I84" t="s">
        <v>377</v>
      </c>
      <c r="J84" t="s">
        <v>397</v>
      </c>
      <c r="K84" t="s">
        <v>416</v>
      </c>
      <c r="O84">
        <v>2</v>
      </c>
      <c r="R84" t="s">
        <v>2650</v>
      </c>
      <c r="S84" t="s">
        <v>2453</v>
      </c>
      <c r="T84" t="s">
        <v>2456</v>
      </c>
      <c r="U84" t="s">
        <v>774</v>
      </c>
      <c r="V84">
        <v>2003</v>
      </c>
      <c r="W84" t="s">
        <v>2506</v>
      </c>
      <c r="X84" t="s">
        <v>2430</v>
      </c>
      <c r="Y84" t="str">
        <f>IF(ISBLANK(Table2[[#This Row],[ref]]),NA(),_xlfn.XLOOKUP(Table2[[#This Row],[ref]],Crossref!U:U,Crossref!E:E,_xlfn.XLOOKUP(Table2[[#This Row],[ref_short]],Crossref!AO:AO,Crossref!E:E)))</f>
        <v>10.1017/s0950268803001067</v>
      </c>
      <c r="Z84" t="str">
        <f>IF(ISBLANK(Table2[[#This Row],[ref_short]]),NA(),_xlfn.XLOOKUP(Table2[[#This Row],[new_ref]],Crossref!E:E,Crossref!AO:AO,Table2[[#This Row],[ref_short]]))</f>
        <v>VAN DER GOOT et al., 2003</v>
      </c>
      <c r="AA84" t="b">
        <f>NOT(IFERROR(Table2[[#This Row],[ref_short]]=Table2[[#This Row],[new_ref_short]],FALSE))</f>
        <v>0</v>
      </c>
    </row>
    <row r="85" spans="1:27" x14ac:dyDescent="0.3">
      <c r="A85" t="s">
        <v>992</v>
      </c>
      <c r="C85" t="s">
        <v>1014</v>
      </c>
      <c r="D85" t="s">
        <v>2556</v>
      </c>
      <c r="E85" t="s">
        <v>255</v>
      </c>
      <c r="F85" t="s">
        <v>262</v>
      </c>
      <c r="G85" t="s">
        <v>286</v>
      </c>
      <c r="H85" t="s">
        <v>364</v>
      </c>
      <c r="I85" t="s">
        <v>377</v>
      </c>
      <c r="J85" t="s">
        <v>397</v>
      </c>
      <c r="K85" t="s">
        <v>416</v>
      </c>
      <c r="O85">
        <v>1</v>
      </c>
      <c r="R85" t="s">
        <v>2650</v>
      </c>
      <c r="S85" t="s">
        <v>2453</v>
      </c>
      <c r="T85" t="s">
        <v>2456</v>
      </c>
      <c r="U85" t="s">
        <v>774</v>
      </c>
      <c r="V85">
        <v>2003</v>
      </c>
      <c r="W85" t="s">
        <v>2506</v>
      </c>
      <c r="X85" t="s">
        <v>2430</v>
      </c>
      <c r="Y85" t="str">
        <f>IF(ISBLANK(Table2[[#This Row],[ref]]),NA(),_xlfn.XLOOKUP(Table2[[#This Row],[ref]],Crossref!U:U,Crossref!E:E,_xlfn.XLOOKUP(Table2[[#This Row],[ref_short]],Crossref!AO:AO,Crossref!E:E)))</f>
        <v>10.1017/s0950268803001067</v>
      </c>
      <c r="Z85" t="str">
        <f>IF(ISBLANK(Table2[[#This Row],[ref_short]]),NA(),_xlfn.XLOOKUP(Table2[[#This Row],[new_ref]],Crossref!E:E,Crossref!AO:AO,Table2[[#This Row],[ref_short]]))</f>
        <v>VAN DER GOOT et al., 2003</v>
      </c>
      <c r="AA85" t="b">
        <f>NOT(IFERROR(Table2[[#This Row],[ref_short]]=Table2[[#This Row],[new_ref_short]],FALSE))</f>
        <v>0</v>
      </c>
    </row>
    <row r="86" spans="1:27" x14ac:dyDescent="0.3">
      <c r="A86" t="s">
        <v>992</v>
      </c>
      <c r="C86" t="s">
        <v>1014</v>
      </c>
      <c r="D86" t="s">
        <v>2556</v>
      </c>
      <c r="E86" t="s">
        <v>255</v>
      </c>
      <c r="F86" t="s">
        <v>262</v>
      </c>
      <c r="G86" t="s">
        <v>286</v>
      </c>
      <c r="H86" t="s">
        <v>364</v>
      </c>
      <c r="I86" t="s">
        <v>377</v>
      </c>
      <c r="J86" t="s">
        <v>397</v>
      </c>
      <c r="K86" t="s">
        <v>416</v>
      </c>
      <c r="O86">
        <v>2</v>
      </c>
      <c r="R86" t="s">
        <v>2650</v>
      </c>
      <c r="S86" t="s">
        <v>2453</v>
      </c>
      <c r="T86" t="s">
        <v>2456</v>
      </c>
      <c r="U86" t="s">
        <v>774</v>
      </c>
      <c r="V86">
        <v>2003</v>
      </c>
      <c r="W86" t="s">
        <v>2506</v>
      </c>
      <c r="X86" t="s">
        <v>2430</v>
      </c>
      <c r="Y86" t="str">
        <f>IF(ISBLANK(Table2[[#This Row],[ref]]),NA(),_xlfn.XLOOKUP(Table2[[#This Row],[ref]],Crossref!U:U,Crossref!E:E,_xlfn.XLOOKUP(Table2[[#This Row],[ref_short]],Crossref!AO:AO,Crossref!E:E)))</f>
        <v>10.1017/s0950268803001067</v>
      </c>
      <c r="Z86" t="str">
        <f>IF(ISBLANK(Table2[[#This Row],[ref_short]]),NA(),_xlfn.XLOOKUP(Table2[[#This Row],[new_ref]],Crossref!E:E,Crossref!AO:AO,Table2[[#This Row],[ref_short]]))</f>
        <v>VAN DER GOOT et al., 2003</v>
      </c>
      <c r="AA86" t="b">
        <f>NOT(IFERROR(Table2[[#This Row],[ref_short]]=Table2[[#This Row],[new_ref_short]],FALSE))</f>
        <v>0</v>
      </c>
    </row>
    <row r="87" spans="1:27" x14ac:dyDescent="0.3">
      <c r="A87" t="s">
        <v>992</v>
      </c>
      <c r="C87" t="s">
        <v>1014</v>
      </c>
      <c r="D87" t="s">
        <v>2556</v>
      </c>
      <c r="E87" t="s">
        <v>255</v>
      </c>
      <c r="F87" t="s">
        <v>262</v>
      </c>
      <c r="G87" t="s">
        <v>286</v>
      </c>
      <c r="H87" t="s">
        <v>364</v>
      </c>
      <c r="I87" t="s">
        <v>377</v>
      </c>
      <c r="J87" t="s">
        <v>397</v>
      </c>
      <c r="K87" t="s">
        <v>416</v>
      </c>
      <c r="L87" t="s">
        <v>2507</v>
      </c>
      <c r="O87">
        <v>1</v>
      </c>
      <c r="R87" t="s">
        <v>2650</v>
      </c>
      <c r="S87" t="s">
        <v>2453</v>
      </c>
      <c r="T87" t="s">
        <v>2456</v>
      </c>
      <c r="U87" t="s">
        <v>774</v>
      </c>
      <c r="V87">
        <v>2003</v>
      </c>
      <c r="W87" t="s">
        <v>2506</v>
      </c>
      <c r="X87" t="s">
        <v>2430</v>
      </c>
      <c r="Y87" t="str">
        <f>IF(ISBLANK(Table2[[#This Row],[ref]]),NA(),_xlfn.XLOOKUP(Table2[[#This Row],[ref]],Crossref!U:U,Crossref!E:E,_xlfn.XLOOKUP(Table2[[#This Row],[ref_short]],Crossref!AO:AO,Crossref!E:E)))</f>
        <v>10.1017/s0950268803001067</v>
      </c>
      <c r="Z87" t="str">
        <f>IF(ISBLANK(Table2[[#This Row],[ref_short]]),NA(),_xlfn.XLOOKUP(Table2[[#This Row],[new_ref]],Crossref!E:E,Crossref!AO:AO,Table2[[#This Row],[ref_short]]))</f>
        <v>VAN DER GOOT et al., 2003</v>
      </c>
      <c r="AA87" t="b">
        <f>NOT(IFERROR(Table2[[#This Row],[ref_short]]=Table2[[#This Row],[new_ref_short]],FALSE))</f>
        <v>0</v>
      </c>
    </row>
    <row r="88" spans="1:27" x14ac:dyDescent="0.3">
      <c r="A88" t="s">
        <v>992</v>
      </c>
      <c r="C88" t="s">
        <v>1014</v>
      </c>
      <c r="D88" t="s">
        <v>2556</v>
      </c>
      <c r="E88" t="s">
        <v>255</v>
      </c>
      <c r="F88" t="s">
        <v>262</v>
      </c>
      <c r="G88" t="s">
        <v>286</v>
      </c>
      <c r="H88" t="s">
        <v>364</v>
      </c>
      <c r="I88" t="s">
        <v>377</v>
      </c>
      <c r="J88" t="s">
        <v>397</v>
      </c>
      <c r="K88" t="s">
        <v>416</v>
      </c>
      <c r="L88" t="s">
        <v>2507</v>
      </c>
      <c r="O88">
        <v>2</v>
      </c>
      <c r="R88" t="s">
        <v>2650</v>
      </c>
      <c r="S88" t="s">
        <v>2453</v>
      </c>
      <c r="T88" t="s">
        <v>2456</v>
      </c>
      <c r="U88" t="s">
        <v>774</v>
      </c>
      <c r="V88">
        <v>2003</v>
      </c>
      <c r="W88" t="s">
        <v>2506</v>
      </c>
      <c r="X88" t="s">
        <v>2430</v>
      </c>
      <c r="Y88" t="str">
        <f>IF(ISBLANK(Table2[[#This Row],[ref]]),NA(),_xlfn.XLOOKUP(Table2[[#This Row],[ref]],Crossref!U:U,Crossref!E:E,_xlfn.XLOOKUP(Table2[[#This Row],[ref_short]],Crossref!AO:AO,Crossref!E:E)))</f>
        <v>10.1017/s0950268803001067</v>
      </c>
      <c r="Z88" t="str">
        <f>IF(ISBLANK(Table2[[#This Row],[ref_short]]),NA(),_xlfn.XLOOKUP(Table2[[#This Row],[new_ref]],Crossref!E:E,Crossref!AO:AO,Table2[[#This Row],[ref_short]]))</f>
        <v>VAN DER GOOT et al., 2003</v>
      </c>
      <c r="AA88" t="b">
        <f>NOT(IFERROR(Table2[[#This Row],[ref_short]]=Table2[[#This Row],[new_ref_short]],FALSE))</f>
        <v>0</v>
      </c>
    </row>
    <row r="89" spans="1:27" x14ac:dyDescent="0.3">
      <c r="A89" t="s">
        <v>992</v>
      </c>
      <c r="C89" t="s">
        <v>1014</v>
      </c>
      <c r="D89" t="s">
        <v>2556</v>
      </c>
      <c r="E89" t="s">
        <v>255</v>
      </c>
      <c r="F89" t="s">
        <v>262</v>
      </c>
      <c r="G89" t="s">
        <v>2510</v>
      </c>
      <c r="H89" t="s">
        <v>364</v>
      </c>
      <c r="I89" t="s">
        <v>2495</v>
      </c>
      <c r="J89" t="s">
        <v>397</v>
      </c>
      <c r="K89" t="s">
        <v>2512</v>
      </c>
      <c r="M89" t="s">
        <v>2494</v>
      </c>
      <c r="O89">
        <v>2</v>
      </c>
      <c r="R89" t="s">
        <v>618</v>
      </c>
      <c r="S89" t="s">
        <v>2468</v>
      </c>
      <c r="T89" t="s">
        <v>2456</v>
      </c>
      <c r="U89" t="s">
        <v>763</v>
      </c>
      <c r="V89">
        <v>2011</v>
      </c>
      <c r="W89" t="s">
        <v>2511</v>
      </c>
      <c r="X89" t="s">
        <v>2430</v>
      </c>
      <c r="Y89" t="str">
        <f>IF(ISBLANK(Table2[[#This Row],[ref]]),NA(),_xlfn.XLOOKUP(Table2[[#This Row],[ref]],Crossref!U:U,Crossref!E:E,_xlfn.XLOOKUP(Table2[[#This Row],[ref_short]],Crossref!AO:AO,Crossref!E:E)))</f>
        <v>10.1016/j.vetmic.2010.06.012</v>
      </c>
      <c r="Z89" t="str">
        <f>IF(ISBLANK(Table2[[#This Row],[ref_short]]),NA(),_xlfn.XLOOKUP(Table2[[#This Row],[new_ref]],Crossref!E:E,Crossref!AO:AO,Table2[[#This Row],[ref_short]]))</f>
        <v>Spekreijse et al., 2011</v>
      </c>
      <c r="AA89" t="b">
        <f>NOT(IFERROR(Table2[[#This Row],[ref_short]]=Table2[[#This Row],[new_ref_short]],FALSE))</f>
        <v>0</v>
      </c>
    </row>
    <row r="90" spans="1:27" x14ac:dyDescent="0.3">
      <c r="A90" t="s">
        <v>992</v>
      </c>
      <c r="C90" t="s">
        <v>1014</v>
      </c>
      <c r="D90" t="s">
        <v>2556</v>
      </c>
      <c r="E90" t="s">
        <v>255</v>
      </c>
      <c r="F90" t="s">
        <v>262</v>
      </c>
      <c r="G90" t="s">
        <v>2510</v>
      </c>
      <c r="H90" t="s">
        <v>364</v>
      </c>
      <c r="I90" t="s">
        <v>2495</v>
      </c>
      <c r="J90" t="s">
        <v>397</v>
      </c>
      <c r="K90" t="s">
        <v>2512</v>
      </c>
      <c r="M90" t="s">
        <v>2494</v>
      </c>
      <c r="O90">
        <v>1</v>
      </c>
      <c r="R90" t="s">
        <v>618</v>
      </c>
      <c r="S90" t="s">
        <v>2468</v>
      </c>
      <c r="T90" t="s">
        <v>2456</v>
      </c>
      <c r="U90" t="s">
        <v>763</v>
      </c>
      <c r="V90">
        <v>2011</v>
      </c>
      <c r="W90" t="s">
        <v>2511</v>
      </c>
      <c r="X90" t="s">
        <v>2430</v>
      </c>
      <c r="Y90" t="str">
        <f>IF(ISBLANK(Table2[[#This Row],[ref]]),NA(),_xlfn.XLOOKUP(Table2[[#This Row],[ref]],Crossref!U:U,Crossref!E:E,_xlfn.XLOOKUP(Table2[[#This Row],[ref_short]],Crossref!AO:AO,Crossref!E:E)))</f>
        <v>10.1016/j.vetmic.2010.06.012</v>
      </c>
      <c r="Z90" t="str">
        <f>IF(ISBLANK(Table2[[#This Row],[ref_short]]),NA(),_xlfn.XLOOKUP(Table2[[#This Row],[new_ref]],Crossref!E:E,Crossref!AO:AO,Table2[[#This Row],[ref_short]]))</f>
        <v>Spekreijse et al., 2011</v>
      </c>
      <c r="AA90" t="b">
        <f>NOT(IFERROR(Table2[[#This Row],[ref_short]]=Table2[[#This Row],[new_ref_short]],FALSE))</f>
        <v>0</v>
      </c>
    </row>
    <row r="91" spans="1:27" x14ac:dyDescent="0.3">
      <c r="A91" t="s">
        <v>992</v>
      </c>
      <c r="C91" t="s">
        <v>1014</v>
      </c>
      <c r="D91" t="s">
        <v>2556</v>
      </c>
      <c r="E91" t="s">
        <v>255</v>
      </c>
      <c r="F91" t="s">
        <v>262</v>
      </c>
      <c r="G91" t="s">
        <v>2510</v>
      </c>
      <c r="H91" t="s">
        <v>364</v>
      </c>
      <c r="I91" t="s">
        <v>2495</v>
      </c>
      <c r="J91" t="s">
        <v>397</v>
      </c>
      <c r="K91" t="s">
        <v>2512</v>
      </c>
      <c r="M91" t="s">
        <v>2494</v>
      </c>
      <c r="O91">
        <v>1.9</v>
      </c>
      <c r="P91">
        <v>1.5</v>
      </c>
      <c r="Q91">
        <v>2.2000000000000002</v>
      </c>
      <c r="R91" t="s">
        <v>618</v>
      </c>
      <c r="S91" t="s">
        <v>2468</v>
      </c>
      <c r="T91" t="s">
        <v>2456</v>
      </c>
      <c r="U91" t="s">
        <v>763</v>
      </c>
      <c r="V91">
        <v>2011</v>
      </c>
      <c r="W91" t="s">
        <v>2511</v>
      </c>
      <c r="X91" t="s">
        <v>2430</v>
      </c>
      <c r="Y91" t="str">
        <f>IF(ISBLANK(Table2[[#This Row],[ref]]),NA(),_xlfn.XLOOKUP(Table2[[#This Row],[ref]],Crossref!U:U,Crossref!E:E,_xlfn.XLOOKUP(Table2[[#This Row],[ref_short]],Crossref!AO:AO,Crossref!E:E)))</f>
        <v>10.1016/j.vetmic.2010.06.012</v>
      </c>
      <c r="Z91" t="str">
        <f>IF(ISBLANK(Table2[[#This Row],[ref_short]]),NA(),_xlfn.XLOOKUP(Table2[[#This Row],[new_ref]],Crossref!E:E,Crossref!AO:AO,Table2[[#This Row],[ref_short]]))</f>
        <v>Spekreijse et al., 2011</v>
      </c>
      <c r="AA91" t="b">
        <f>NOT(IFERROR(Table2[[#This Row],[ref_short]]=Table2[[#This Row],[new_ref_short]],FALSE))</f>
        <v>0</v>
      </c>
    </row>
    <row r="92" spans="1:27" x14ac:dyDescent="0.3">
      <c r="A92" t="s">
        <v>992</v>
      </c>
      <c r="C92" t="s">
        <v>1014</v>
      </c>
      <c r="D92" t="s">
        <v>2556</v>
      </c>
      <c r="E92" t="s">
        <v>255</v>
      </c>
      <c r="F92" t="s">
        <v>262</v>
      </c>
      <c r="G92" t="s">
        <v>2510</v>
      </c>
      <c r="H92" t="s">
        <v>364</v>
      </c>
      <c r="I92" t="s">
        <v>2495</v>
      </c>
      <c r="J92" t="s">
        <v>397</v>
      </c>
      <c r="K92" t="s">
        <v>2512</v>
      </c>
      <c r="M92" t="s">
        <v>2494</v>
      </c>
      <c r="O92">
        <v>1.4</v>
      </c>
      <c r="P92">
        <v>0.3</v>
      </c>
      <c r="Q92">
        <v>2.6</v>
      </c>
      <c r="R92" t="s">
        <v>618</v>
      </c>
      <c r="S92" t="s">
        <v>2468</v>
      </c>
      <c r="T92" t="s">
        <v>2456</v>
      </c>
      <c r="U92" t="s">
        <v>763</v>
      </c>
      <c r="V92">
        <v>2011</v>
      </c>
      <c r="W92" t="s">
        <v>2511</v>
      </c>
      <c r="X92" t="s">
        <v>2430</v>
      </c>
      <c r="Y92" t="str">
        <f>IF(ISBLANK(Table2[[#This Row],[ref]]),NA(),_xlfn.XLOOKUP(Table2[[#This Row],[ref]],Crossref!U:U,Crossref!E:E,_xlfn.XLOOKUP(Table2[[#This Row],[ref_short]],Crossref!AO:AO,Crossref!E:E)))</f>
        <v>10.1016/j.vetmic.2010.06.012</v>
      </c>
      <c r="Z92" t="str">
        <f>IF(ISBLANK(Table2[[#This Row],[ref_short]]),NA(),_xlfn.XLOOKUP(Table2[[#This Row],[new_ref]],Crossref!E:E,Crossref!AO:AO,Table2[[#This Row],[ref_short]]))</f>
        <v>Spekreijse et al., 2011</v>
      </c>
      <c r="AA92" t="b">
        <f>NOT(IFERROR(Table2[[#This Row],[ref_short]]=Table2[[#This Row],[new_ref_short]],FALSE))</f>
        <v>0</v>
      </c>
    </row>
    <row r="93" spans="1:27" x14ac:dyDescent="0.3">
      <c r="A93" t="s">
        <v>992</v>
      </c>
      <c r="C93" t="s">
        <v>1014</v>
      </c>
      <c r="D93" t="s">
        <v>2556</v>
      </c>
      <c r="E93" t="s">
        <v>255</v>
      </c>
      <c r="F93" t="s">
        <v>262</v>
      </c>
      <c r="G93" t="s">
        <v>2510</v>
      </c>
      <c r="H93" t="s">
        <v>364</v>
      </c>
      <c r="I93" t="s">
        <v>2495</v>
      </c>
      <c r="J93" t="s">
        <v>397</v>
      </c>
      <c r="K93" t="s">
        <v>2512</v>
      </c>
      <c r="M93" t="s">
        <v>2494</v>
      </c>
      <c r="O93">
        <v>1.1000000000000001</v>
      </c>
      <c r="P93">
        <v>0.9</v>
      </c>
      <c r="Q93">
        <v>1.3</v>
      </c>
      <c r="R93" t="s">
        <v>618</v>
      </c>
      <c r="S93" t="s">
        <v>2468</v>
      </c>
      <c r="T93" t="s">
        <v>2456</v>
      </c>
      <c r="U93" t="s">
        <v>763</v>
      </c>
      <c r="V93">
        <v>2011</v>
      </c>
      <c r="W93" t="s">
        <v>2511</v>
      </c>
      <c r="X93" t="s">
        <v>2430</v>
      </c>
      <c r="Y93" t="str">
        <f>IF(ISBLANK(Table2[[#This Row],[ref]]),NA(),_xlfn.XLOOKUP(Table2[[#This Row],[ref]],Crossref!U:U,Crossref!E:E,_xlfn.XLOOKUP(Table2[[#This Row],[ref_short]],Crossref!AO:AO,Crossref!E:E)))</f>
        <v>10.1016/j.vetmic.2010.06.012</v>
      </c>
      <c r="Z93" t="str">
        <f>IF(ISBLANK(Table2[[#This Row],[ref_short]]),NA(),_xlfn.XLOOKUP(Table2[[#This Row],[new_ref]],Crossref!E:E,Crossref!AO:AO,Table2[[#This Row],[ref_short]]))</f>
        <v>Spekreijse et al., 2011</v>
      </c>
      <c r="AA93" t="b">
        <f>NOT(IFERROR(Table2[[#This Row],[ref_short]]=Table2[[#This Row],[new_ref_short]],FALSE))</f>
        <v>0</v>
      </c>
    </row>
    <row r="94" spans="1:27" x14ac:dyDescent="0.3">
      <c r="A94" t="s">
        <v>992</v>
      </c>
      <c r="C94" t="s">
        <v>1014</v>
      </c>
      <c r="D94" t="s">
        <v>2556</v>
      </c>
      <c r="E94" t="s">
        <v>255</v>
      </c>
      <c r="F94" t="s">
        <v>262</v>
      </c>
      <c r="G94" t="s">
        <v>2510</v>
      </c>
      <c r="H94" t="s">
        <v>364</v>
      </c>
      <c r="I94" t="s">
        <v>2495</v>
      </c>
      <c r="J94" t="s">
        <v>397</v>
      </c>
      <c r="K94" t="s">
        <v>2512</v>
      </c>
      <c r="M94" t="s">
        <v>2494</v>
      </c>
      <c r="O94">
        <v>1</v>
      </c>
      <c r="R94" t="s">
        <v>618</v>
      </c>
      <c r="S94" t="s">
        <v>2468</v>
      </c>
      <c r="T94" t="s">
        <v>2456</v>
      </c>
      <c r="U94" t="s">
        <v>763</v>
      </c>
      <c r="V94">
        <v>2011</v>
      </c>
      <c r="W94" t="s">
        <v>2511</v>
      </c>
      <c r="X94" t="s">
        <v>2430</v>
      </c>
      <c r="Y94" t="str">
        <f>IF(ISBLANK(Table2[[#This Row],[ref]]),NA(),_xlfn.XLOOKUP(Table2[[#This Row],[ref]],Crossref!U:U,Crossref!E:E,_xlfn.XLOOKUP(Table2[[#This Row],[ref_short]],Crossref!AO:AO,Crossref!E:E)))</f>
        <v>10.1016/j.vetmic.2010.06.012</v>
      </c>
      <c r="Z94" t="str">
        <f>IF(ISBLANK(Table2[[#This Row],[ref_short]]),NA(),_xlfn.XLOOKUP(Table2[[#This Row],[new_ref]],Crossref!E:E,Crossref!AO:AO,Table2[[#This Row],[ref_short]]))</f>
        <v>Spekreijse et al., 2011</v>
      </c>
      <c r="AA94" t="b">
        <f>NOT(IFERROR(Table2[[#This Row],[ref_short]]=Table2[[#This Row],[new_ref_short]],FALSE))</f>
        <v>0</v>
      </c>
    </row>
    <row r="95" spans="1:27" x14ac:dyDescent="0.3">
      <c r="A95" t="s">
        <v>992</v>
      </c>
      <c r="C95" t="s">
        <v>1014</v>
      </c>
      <c r="D95" t="s">
        <v>2556</v>
      </c>
      <c r="E95" t="s">
        <v>255</v>
      </c>
      <c r="F95" t="s">
        <v>262</v>
      </c>
      <c r="G95" t="s">
        <v>2476</v>
      </c>
      <c r="H95" t="s">
        <v>364</v>
      </c>
      <c r="I95" t="s">
        <v>377</v>
      </c>
      <c r="J95" t="s">
        <v>397</v>
      </c>
      <c r="K95" t="s">
        <v>416</v>
      </c>
      <c r="O95">
        <v>2</v>
      </c>
      <c r="R95" t="s">
        <v>2650</v>
      </c>
      <c r="S95" t="s">
        <v>2453</v>
      </c>
      <c r="U95" t="s">
        <v>765</v>
      </c>
      <c r="V95">
        <v>2005</v>
      </c>
      <c r="W95" t="s">
        <v>2521</v>
      </c>
      <c r="X95" t="s">
        <v>2432</v>
      </c>
      <c r="Y95" t="str">
        <f>IF(ISBLANK(Table2[[#This Row],[ref]]),NA(),_xlfn.XLOOKUP(Table2[[#This Row],[ref]],Crossref!U:U,Crossref!E:E,_xlfn.XLOOKUP(Table2[[#This Row],[ref_short]],Crossref!AO:AO,Crossref!E:E)))</f>
        <v>10.1073/pnas.0505098102</v>
      </c>
      <c r="Z95" t="str">
        <f>IF(ISBLANK(Table2[[#This Row],[ref_short]]),NA(),_xlfn.XLOOKUP(Table2[[#This Row],[new_ref]],Crossref!E:E,Crossref!AO:AO,Table2[[#This Row],[ref_short]]))</f>
        <v>van der Goot et al., 2005</v>
      </c>
      <c r="AA95" t="b">
        <f>NOT(IFERROR(Table2[[#This Row],[ref_short]]=Table2[[#This Row],[new_ref_short]],FALSE))</f>
        <v>0</v>
      </c>
    </row>
    <row r="96" spans="1:27" x14ac:dyDescent="0.3">
      <c r="A96" t="s">
        <v>992</v>
      </c>
      <c r="C96" t="s">
        <v>1014</v>
      </c>
      <c r="D96" t="s">
        <v>2556</v>
      </c>
      <c r="E96" t="s">
        <v>255</v>
      </c>
      <c r="F96" t="s">
        <v>262</v>
      </c>
      <c r="G96" t="s">
        <v>2522</v>
      </c>
      <c r="H96" t="s">
        <v>364</v>
      </c>
      <c r="I96" t="s">
        <v>2663</v>
      </c>
      <c r="K96" t="s">
        <v>2516</v>
      </c>
      <c r="O96">
        <v>0.2</v>
      </c>
      <c r="P96">
        <v>4.9000000000000002E-2</v>
      </c>
      <c r="Q96">
        <v>0.43</v>
      </c>
      <c r="R96" t="s">
        <v>617</v>
      </c>
      <c r="S96" t="s">
        <v>2446</v>
      </c>
      <c r="T96" t="s">
        <v>2456</v>
      </c>
      <c r="U96" t="s">
        <v>766</v>
      </c>
      <c r="V96">
        <v>2009</v>
      </c>
      <c r="W96" t="s">
        <v>2525</v>
      </c>
      <c r="X96" t="s">
        <v>2430</v>
      </c>
      <c r="Y96" t="str">
        <f>IF(ISBLANK(Table2[[#This Row],[ref]]),NA(),_xlfn.XLOOKUP(Table2[[#This Row],[ref]],Crossref!U:U,Crossref!E:E,_xlfn.XLOOKUP(Table2[[#This Row],[ref_short]],Crossref!AO:AO,Crossref!E:E)))</f>
        <v>10.1371/journal.ppat.1000281</v>
      </c>
      <c r="Z96" t="str">
        <f>IF(ISBLANK(Table2[[#This Row],[ref_short]]),NA(),_xlfn.XLOOKUP(Table2[[#This Row],[new_ref]],Crossref!E:E,Crossref!AO:AO,Table2[[#This Row],[ref_short]]))</f>
        <v>Bouma et al., 2009</v>
      </c>
      <c r="AA96" t="b">
        <f>NOT(IFERROR(Table2[[#This Row],[ref_short]]=Table2[[#This Row],[new_ref_short]],FALSE))</f>
        <v>0</v>
      </c>
    </row>
    <row r="97" spans="1:27" x14ac:dyDescent="0.3">
      <c r="A97" t="s">
        <v>992</v>
      </c>
      <c r="C97" t="s">
        <v>1014</v>
      </c>
      <c r="D97" t="s">
        <v>2556</v>
      </c>
      <c r="E97" t="s">
        <v>255</v>
      </c>
      <c r="F97" t="s">
        <v>262</v>
      </c>
      <c r="G97" t="s">
        <v>2522</v>
      </c>
      <c r="H97" t="s">
        <v>364</v>
      </c>
      <c r="I97" t="s">
        <v>2663</v>
      </c>
      <c r="K97" t="s">
        <v>2516</v>
      </c>
      <c r="O97">
        <v>0.44</v>
      </c>
      <c r="P97">
        <v>0.14000000000000001</v>
      </c>
      <c r="Q97">
        <v>0.87</v>
      </c>
      <c r="R97" t="s">
        <v>617</v>
      </c>
      <c r="S97" t="s">
        <v>2446</v>
      </c>
      <c r="T97" t="s">
        <v>2456</v>
      </c>
      <c r="U97" t="s">
        <v>766</v>
      </c>
      <c r="V97">
        <v>2009</v>
      </c>
      <c r="W97" t="s">
        <v>2525</v>
      </c>
      <c r="X97" t="s">
        <v>2430</v>
      </c>
      <c r="Y97" t="str">
        <f>IF(ISBLANK(Table2[[#This Row],[ref]]),NA(),_xlfn.XLOOKUP(Table2[[#This Row],[ref]],Crossref!U:U,Crossref!E:E,_xlfn.XLOOKUP(Table2[[#This Row],[ref_short]],Crossref!AO:AO,Crossref!E:E)))</f>
        <v>10.1371/journal.ppat.1000281</v>
      </c>
      <c r="Z97" t="str">
        <f>IF(ISBLANK(Table2[[#This Row],[ref_short]]),NA(),_xlfn.XLOOKUP(Table2[[#This Row],[new_ref]],Crossref!E:E,Crossref!AO:AO,Table2[[#This Row],[ref_short]]))</f>
        <v>Bouma et al., 2009</v>
      </c>
      <c r="AA97" t="b">
        <f>NOT(IFERROR(Table2[[#This Row],[ref_short]]=Table2[[#This Row],[new_ref_short]],FALSE))</f>
        <v>0</v>
      </c>
    </row>
    <row r="98" spans="1:27" x14ac:dyDescent="0.3">
      <c r="A98" t="s">
        <v>992</v>
      </c>
      <c r="C98" t="s">
        <v>1014</v>
      </c>
      <c r="D98" t="s">
        <v>2558</v>
      </c>
      <c r="E98" t="s">
        <v>257</v>
      </c>
      <c r="F98" t="s">
        <v>262</v>
      </c>
      <c r="G98" t="s">
        <v>2470</v>
      </c>
      <c r="H98" t="s">
        <v>362</v>
      </c>
      <c r="O98">
        <v>2</v>
      </c>
      <c r="R98" t="s">
        <v>2650</v>
      </c>
      <c r="S98" t="s">
        <v>2453</v>
      </c>
      <c r="T98" t="s">
        <v>2456</v>
      </c>
      <c r="U98" t="s">
        <v>767</v>
      </c>
      <c r="V98">
        <v>2007</v>
      </c>
      <c r="W98" t="s">
        <v>2526</v>
      </c>
      <c r="X98" t="s">
        <v>2430</v>
      </c>
      <c r="Y98" t="str">
        <f>IF(ISBLANK(Table2[[#This Row],[ref]]),NA(),_xlfn.XLOOKUP(Table2[[#This Row],[ref]],Crossref!U:U,Crossref!E:E,_xlfn.XLOOKUP(Table2[[#This Row],[ref_short]],Crossref!AO:AO,Crossref!E:E)))</f>
        <v>10.1016/j.prevetmed.2007.04.017</v>
      </c>
      <c r="Z98" t="str">
        <f>IF(ISBLANK(Table2[[#This Row],[ref_short]]),NA(),_xlfn.XLOOKUP(Table2[[#This Row],[new_ref]],Crossref!E:E,Crossref!AO:AO,Table2[[#This Row],[ref_short]]))</f>
        <v>Mannelli et al., 2007</v>
      </c>
      <c r="AA98" t="b">
        <f>NOT(IFERROR(Table2[[#This Row],[ref_short]]=Table2[[#This Row],[new_ref_short]],FALSE))</f>
        <v>0</v>
      </c>
    </row>
    <row r="99" spans="1:27" x14ac:dyDescent="0.3">
      <c r="A99" t="s">
        <v>992</v>
      </c>
      <c r="C99" t="s">
        <v>1014</v>
      </c>
      <c r="D99" t="s">
        <v>2559</v>
      </c>
      <c r="E99" t="s">
        <v>257</v>
      </c>
      <c r="F99" t="s">
        <v>262</v>
      </c>
      <c r="G99" t="s">
        <v>2444</v>
      </c>
      <c r="H99" t="s">
        <v>2659</v>
      </c>
      <c r="O99">
        <v>1</v>
      </c>
      <c r="R99" t="s">
        <v>2650</v>
      </c>
      <c r="S99" t="s">
        <v>2453</v>
      </c>
      <c r="T99" t="s">
        <v>2459</v>
      </c>
      <c r="U99" t="s">
        <v>2538</v>
      </c>
      <c r="V99">
        <v>2012</v>
      </c>
      <c r="W99" t="s">
        <v>2540</v>
      </c>
      <c r="X99" t="s">
        <v>2445</v>
      </c>
      <c r="Y99" t="str">
        <f>IF(ISBLANK(Table2[[#This Row],[ref]]),NA(),_xlfn.XLOOKUP(Table2[[#This Row],[ref]],Crossref!U:U,Crossref!E:E,_xlfn.XLOOKUP(Table2[[#This Row],[ref_short]],Crossref!AO:AO,Crossref!E:E)))</f>
        <v>10.1098/rsif.2012.0022</v>
      </c>
      <c r="Z99" t="str">
        <f>IF(ISBLANK(Table2[[#This Row],[ref_short]]),NA(),_xlfn.XLOOKUP(Table2[[#This Row],[new_ref]],Crossref!E:E,Crossref!AO:AO,Table2[[#This Row],[ref_short]]))</f>
        <v>Walker et al., 2012</v>
      </c>
      <c r="AA99" t="b">
        <f>NOT(IFERROR(Table2[[#This Row],[ref_short]]=Table2[[#This Row],[new_ref_short]],FALSE))</f>
        <v>0</v>
      </c>
    </row>
    <row r="100" spans="1:27" x14ac:dyDescent="0.3">
      <c r="A100" t="s">
        <v>992</v>
      </c>
      <c r="C100" t="s">
        <v>1014</v>
      </c>
      <c r="D100" t="s">
        <v>2560</v>
      </c>
      <c r="E100" t="s">
        <v>257</v>
      </c>
      <c r="F100" t="s">
        <v>262</v>
      </c>
      <c r="G100" t="s">
        <v>2444</v>
      </c>
      <c r="H100" t="s">
        <v>362</v>
      </c>
      <c r="O100">
        <v>1</v>
      </c>
      <c r="R100" t="s">
        <v>2650</v>
      </c>
      <c r="S100" t="s">
        <v>2453</v>
      </c>
      <c r="T100" t="s">
        <v>2459</v>
      </c>
      <c r="U100" t="s">
        <v>2536</v>
      </c>
      <c r="V100">
        <v>2010</v>
      </c>
      <c r="W100" t="s">
        <v>2535</v>
      </c>
      <c r="X100" t="s">
        <v>2445</v>
      </c>
      <c r="Y100" t="str">
        <f>IF(ISBLANK(Table2[[#This Row],[ref]]),NA(),_xlfn.XLOOKUP(Table2[[#This Row],[ref]],Crossref!U:U,Crossref!E:E,_xlfn.XLOOKUP(Table2[[#This Row],[ref_short]],Crossref!AO:AO,Crossref!E:E)))</f>
        <v>10.1371/journal.pcbi.1000683</v>
      </c>
      <c r="Z100" t="str">
        <f>IF(ISBLANK(Table2[[#This Row],[ref_short]]),NA(),_xlfn.XLOOKUP(Table2[[#This Row],[new_ref]],Crossref!E:E,Crossref!AO:AO,Table2[[#This Row],[ref_short]]))</f>
        <v>Walker et al., 2010</v>
      </c>
      <c r="AA100" t="b">
        <f>NOT(IFERROR(Table2[[#This Row],[ref_short]]=Table2[[#This Row],[new_ref_short]],FALSE))</f>
        <v>0</v>
      </c>
    </row>
    <row r="101" spans="1:27" x14ac:dyDescent="0.3">
      <c r="A101" t="s">
        <v>992</v>
      </c>
      <c r="C101" t="s">
        <v>1014</v>
      </c>
      <c r="D101" t="s">
        <v>2558</v>
      </c>
      <c r="E101" t="s">
        <v>257</v>
      </c>
      <c r="F101" t="s">
        <v>262</v>
      </c>
      <c r="G101" t="s">
        <v>2444</v>
      </c>
      <c r="H101" t="s">
        <v>362</v>
      </c>
      <c r="O101">
        <v>5</v>
      </c>
      <c r="R101" t="s">
        <v>2650</v>
      </c>
      <c r="S101" t="s">
        <v>2453</v>
      </c>
      <c r="T101" t="s">
        <v>2459</v>
      </c>
      <c r="U101" t="s">
        <v>2567</v>
      </c>
      <c r="V101">
        <v>2012</v>
      </c>
      <c r="W101" t="s">
        <v>2568</v>
      </c>
      <c r="X101" t="s">
        <v>2445</v>
      </c>
      <c r="Y101" t="str">
        <f>IF(ISBLANK(Table2[[#This Row],[ref]]),NA(),_xlfn.XLOOKUP(Table2[[#This Row],[ref]],Crossref!U:U,Crossref!E:E,_xlfn.XLOOKUP(Table2[[#This Row],[ref_short]],Crossref!AO:AO,Crossref!E:E)))</f>
        <v>10.1007/s11250-012-0124-2</v>
      </c>
      <c r="Z101" t="str">
        <f>IF(ISBLANK(Table2[[#This Row],[ref_short]]),NA(),_xlfn.XLOOKUP(Table2[[#This Row],[new_ref]],Crossref!E:E,Crossref!AO:AO,Table2[[#This Row],[ref_short]]))</f>
        <v>Pelletier et al., 2012</v>
      </c>
      <c r="AA101" t="b">
        <f>NOT(IFERROR(Table2[[#This Row],[ref_short]]=Table2[[#This Row],[new_ref_short]],FALSE))</f>
        <v>0</v>
      </c>
    </row>
    <row r="102" spans="1:27" x14ac:dyDescent="0.3">
      <c r="A102" t="s">
        <v>992</v>
      </c>
      <c r="C102" t="s">
        <v>1014</v>
      </c>
      <c r="D102" t="s">
        <v>2558</v>
      </c>
      <c r="E102" t="s">
        <v>257</v>
      </c>
      <c r="F102" t="s">
        <v>262</v>
      </c>
      <c r="G102" t="s">
        <v>2443</v>
      </c>
      <c r="H102" t="s">
        <v>362</v>
      </c>
      <c r="O102">
        <v>4</v>
      </c>
      <c r="R102" t="s">
        <v>618</v>
      </c>
      <c r="S102" t="s">
        <v>2572</v>
      </c>
      <c r="T102" t="s">
        <v>2459</v>
      </c>
      <c r="U102" t="s">
        <v>2573</v>
      </c>
      <c r="V102">
        <v>2011</v>
      </c>
      <c r="W102" t="s">
        <v>2574</v>
      </c>
      <c r="X102" t="s">
        <v>2445</v>
      </c>
      <c r="Y102" t="str">
        <f>IF(ISBLANK(Table2[[#This Row],[ref]]),NA(),_xlfn.XLOOKUP(Table2[[#This Row],[ref]],Crossref!U:U,Crossref!E:E,_xlfn.XLOOKUP(Table2[[#This Row],[ref_short]],Crossref!AO:AO,Crossref!E:E)))</f>
        <v>10.1637/9429-061710-reg.1</v>
      </c>
      <c r="Z102" t="str">
        <f>IF(ISBLANK(Table2[[#This Row],[ref_short]]),NA(),_xlfn.XLOOKUP(Table2[[#This Row],[new_ref]],Crossref!E:E,Crossref!AO:AO,Table2[[#This Row],[ref_short]]))</f>
        <v>Rorres, et al., 2011</v>
      </c>
      <c r="AA102" t="b">
        <f>NOT(IFERROR(Table2[[#This Row],[ref_short]]=Table2[[#This Row],[new_ref_short]],FALSE))</f>
        <v>1</v>
      </c>
    </row>
    <row r="103" spans="1:27" x14ac:dyDescent="0.3">
      <c r="A103" t="s">
        <v>992</v>
      </c>
      <c r="C103" t="s">
        <v>1014</v>
      </c>
      <c r="D103" t="s">
        <v>2558</v>
      </c>
      <c r="E103" t="s">
        <v>257</v>
      </c>
      <c r="F103" t="s">
        <v>262</v>
      </c>
      <c r="G103" t="s">
        <v>2443</v>
      </c>
      <c r="H103" t="s">
        <v>362</v>
      </c>
      <c r="O103">
        <v>5</v>
      </c>
      <c r="R103" t="s">
        <v>2650</v>
      </c>
      <c r="S103" t="s">
        <v>2453</v>
      </c>
      <c r="T103" t="s">
        <v>2459</v>
      </c>
      <c r="U103" t="s">
        <v>2575</v>
      </c>
      <c r="V103">
        <v>2011</v>
      </c>
      <c r="W103" t="s">
        <v>2576</v>
      </c>
      <c r="X103" t="s">
        <v>2445</v>
      </c>
      <c r="Y103" t="str">
        <f>IF(ISBLANK(Table2[[#This Row],[ref]]),NA(),_xlfn.XLOOKUP(Table2[[#This Row],[ref]],Crossref!U:U,Crossref!E:E,_xlfn.XLOOKUP(Table2[[#This Row],[ref_short]],Crossref!AO:AO,Crossref!E:E)))</f>
        <v>10.1016/j.epidem.2011.02.003</v>
      </c>
      <c r="Z103" t="str">
        <f>IF(ISBLANK(Table2[[#This Row],[ref_short]]),NA(),_xlfn.XLOOKUP(Table2[[#This Row],[new_ref]],Crossref!E:E,Crossref!AO:AO,Table2[[#This Row],[ref_short]]))</f>
        <v>Rorres et al., 2011</v>
      </c>
      <c r="AA103" t="b">
        <f>NOT(IFERROR(Table2[[#This Row],[ref_short]]=Table2[[#This Row],[new_ref_short]],FALSE))</f>
        <v>1</v>
      </c>
    </row>
    <row r="104" spans="1:27" x14ac:dyDescent="0.3">
      <c r="A104" t="s">
        <v>992</v>
      </c>
      <c r="C104" t="s">
        <v>1014</v>
      </c>
      <c r="D104" t="s">
        <v>2558</v>
      </c>
      <c r="E104" t="s">
        <v>257</v>
      </c>
      <c r="F104" t="s">
        <v>262</v>
      </c>
      <c r="G104" t="s">
        <v>2443</v>
      </c>
      <c r="H104" t="s">
        <v>2608</v>
      </c>
      <c r="O104">
        <v>3</v>
      </c>
      <c r="R104" t="s">
        <v>2650</v>
      </c>
      <c r="S104" t="s">
        <v>2453</v>
      </c>
      <c r="T104" t="s">
        <v>2459</v>
      </c>
      <c r="U104" t="s">
        <v>2577</v>
      </c>
      <c r="V104">
        <v>2018</v>
      </c>
      <c r="W104" t="s">
        <v>2578</v>
      </c>
      <c r="X104" t="s">
        <v>2445</v>
      </c>
      <c r="Y104" t="str">
        <f>IF(ISBLANK(Table2[[#This Row],[ref]]),NA(),_xlfn.XLOOKUP(Table2[[#This Row],[ref]],Crossref!U:U,Crossref!E:E,_xlfn.XLOOKUP(Table2[[#This Row],[ref_short]],Crossref!AO:AO,Crossref!E:E)))</f>
        <v>10.1371/journal.pone.0204262</v>
      </c>
      <c r="Z104" t="str">
        <f>IF(ISBLANK(Table2[[#This Row],[ref_short]]),NA(),_xlfn.XLOOKUP(Table2[[#This Row],[new_ref]],Crossref!E:E,Crossref!AO:AO,Table2[[#This Row],[ref_short]]))</f>
        <v>Bonney et al., 2018</v>
      </c>
      <c r="AA104" t="b">
        <f>NOT(IFERROR(Table2[[#This Row],[ref_short]]=Table2[[#This Row],[new_ref_short]],FALSE))</f>
        <v>0</v>
      </c>
    </row>
    <row r="105" spans="1:27" x14ac:dyDescent="0.3">
      <c r="A105" t="s">
        <v>992</v>
      </c>
      <c r="C105" t="s">
        <v>1014</v>
      </c>
      <c r="D105" t="s">
        <v>2558</v>
      </c>
      <c r="E105" t="s">
        <v>257</v>
      </c>
      <c r="F105" t="s">
        <v>262</v>
      </c>
      <c r="G105" t="s">
        <v>2553</v>
      </c>
      <c r="H105" t="s">
        <v>2660</v>
      </c>
      <c r="O105">
        <v>1</v>
      </c>
      <c r="R105" t="s">
        <v>2650</v>
      </c>
      <c r="S105" t="s">
        <v>2453</v>
      </c>
      <c r="T105" t="s">
        <v>2459</v>
      </c>
      <c r="U105" t="s">
        <v>2587</v>
      </c>
      <c r="V105">
        <v>2021</v>
      </c>
      <c r="W105" t="s">
        <v>2588</v>
      </c>
      <c r="X105" t="s">
        <v>2445</v>
      </c>
      <c r="Y105" t="str">
        <f>IF(ISBLANK(Table2[[#This Row],[ref]]),NA(),_xlfn.XLOOKUP(Table2[[#This Row],[ref]],Crossref!U:U,Crossref!E:E,_xlfn.XLOOKUP(Table2[[#This Row],[ref_short]],Crossref!AO:AO,Crossref!E:E)))</f>
        <v>10.1038/s41598-021-03284-x</v>
      </c>
      <c r="Z105" t="str">
        <f>IF(ISBLANK(Table2[[#This Row],[ref_short]]),NA(),_xlfn.XLOOKUP(Table2[[#This Row],[new_ref]],Crossref!E:E,Crossref!AO:AO,Table2[[#This Row],[ref_short]]))</f>
        <v>Yoo et al., 2021</v>
      </c>
      <c r="AA105" t="b">
        <f>NOT(IFERROR(Table2[[#This Row],[ref_short]]=Table2[[#This Row],[new_ref_short]],FALSE))</f>
        <v>0</v>
      </c>
    </row>
    <row r="106" spans="1:27" x14ac:dyDescent="0.3">
      <c r="A106" t="s">
        <v>992</v>
      </c>
      <c r="C106" t="s">
        <v>1014</v>
      </c>
      <c r="D106" t="s">
        <v>2556</v>
      </c>
      <c r="E106" t="s">
        <v>257</v>
      </c>
      <c r="F106" t="s">
        <v>262</v>
      </c>
      <c r="G106" t="s">
        <v>2552</v>
      </c>
      <c r="H106" t="s">
        <v>364</v>
      </c>
      <c r="I106" t="s">
        <v>2495</v>
      </c>
      <c r="O106">
        <v>2</v>
      </c>
      <c r="R106" t="s">
        <v>2650</v>
      </c>
      <c r="S106" t="s">
        <v>2453</v>
      </c>
      <c r="T106" t="s">
        <v>2459</v>
      </c>
      <c r="U106" t="s">
        <v>2589</v>
      </c>
      <c r="V106">
        <v>2020</v>
      </c>
      <c r="W106" t="s">
        <v>2590</v>
      </c>
      <c r="X106" t="s">
        <v>2445</v>
      </c>
      <c r="Y106" t="str">
        <f>IF(ISBLANK(Table2[[#This Row],[ref]]),NA(),_xlfn.XLOOKUP(Table2[[#This Row],[ref]],Crossref!U:U,Crossref!E:E,_xlfn.XLOOKUP(Table2[[#This Row],[ref_short]],Crossref!AO:AO,Crossref!E:E)))</f>
        <v>10.1038/s41598-020-68623-w</v>
      </c>
      <c r="Z106" t="str">
        <f>IF(ISBLANK(Table2[[#This Row],[ref_short]]),NA(),_xlfn.XLOOKUP(Table2[[#This Row],[new_ref]],Crossref!E:E,Crossref!AO:AO,Table2[[#This Row],[ref_short]]))</f>
        <v>Hobbelen et al., 2020</v>
      </c>
      <c r="AA106" t="b">
        <f>NOT(IFERROR(Table2[[#This Row],[ref_short]]=Table2[[#This Row],[new_ref_short]],FALSE))</f>
        <v>0</v>
      </c>
    </row>
    <row r="107" spans="1:27" x14ac:dyDescent="0.3">
      <c r="A107" t="s">
        <v>992</v>
      </c>
      <c r="C107" t="s">
        <v>1014</v>
      </c>
      <c r="D107" t="s">
        <v>2556</v>
      </c>
      <c r="E107" t="s">
        <v>257</v>
      </c>
      <c r="F107" t="s">
        <v>262</v>
      </c>
      <c r="G107" t="s">
        <v>2552</v>
      </c>
      <c r="H107" t="s">
        <v>364</v>
      </c>
      <c r="I107" t="s">
        <v>2495</v>
      </c>
      <c r="O107">
        <v>1</v>
      </c>
      <c r="R107" t="s">
        <v>2650</v>
      </c>
      <c r="S107" t="s">
        <v>2453</v>
      </c>
      <c r="T107" t="s">
        <v>2459</v>
      </c>
      <c r="U107" t="s">
        <v>2589</v>
      </c>
      <c r="V107">
        <v>2020</v>
      </c>
      <c r="W107" t="s">
        <v>2590</v>
      </c>
      <c r="X107" t="s">
        <v>2445</v>
      </c>
      <c r="Y107" t="str">
        <f>IF(ISBLANK(Table2[[#This Row],[ref]]),NA(),_xlfn.XLOOKUP(Table2[[#This Row],[ref]],Crossref!U:U,Crossref!E:E,_xlfn.XLOOKUP(Table2[[#This Row],[ref_short]],Crossref!AO:AO,Crossref!E:E)))</f>
        <v>10.1038/s41598-020-68623-w</v>
      </c>
      <c r="Z107" t="str">
        <f>IF(ISBLANK(Table2[[#This Row],[ref_short]]),NA(),_xlfn.XLOOKUP(Table2[[#This Row],[new_ref]],Crossref!E:E,Crossref!AO:AO,Table2[[#This Row],[ref_short]]))</f>
        <v>Hobbelen et al., 2020</v>
      </c>
      <c r="AA107" t="b">
        <f>NOT(IFERROR(Table2[[#This Row],[ref_short]]=Table2[[#This Row],[new_ref_short]],FALSE))</f>
        <v>0</v>
      </c>
    </row>
    <row r="108" spans="1:27" x14ac:dyDescent="0.3">
      <c r="A108" t="s">
        <v>992</v>
      </c>
      <c r="C108" t="s">
        <v>1014</v>
      </c>
      <c r="D108" t="s">
        <v>2556</v>
      </c>
      <c r="E108" t="s">
        <v>257</v>
      </c>
      <c r="F108" t="s">
        <v>262</v>
      </c>
      <c r="G108" t="s">
        <v>2552</v>
      </c>
      <c r="H108" t="s">
        <v>363</v>
      </c>
      <c r="I108" t="s">
        <v>2479</v>
      </c>
      <c r="O108">
        <v>1</v>
      </c>
      <c r="R108" t="s">
        <v>2650</v>
      </c>
      <c r="S108" t="s">
        <v>2453</v>
      </c>
      <c r="T108" t="s">
        <v>2459</v>
      </c>
      <c r="U108" t="s">
        <v>2589</v>
      </c>
      <c r="V108">
        <v>2020</v>
      </c>
      <c r="W108" t="s">
        <v>2590</v>
      </c>
      <c r="X108" t="s">
        <v>2445</v>
      </c>
      <c r="Y108" t="str">
        <f>IF(ISBLANK(Table2[[#This Row],[ref]]),NA(),_xlfn.XLOOKUP(Table2[[#This Row],[ref]],Crossref!U:U,Crossref!E:E,_xlfn.XLOOKUP(Table2[[#This Row],[ref_short]],Crossref!AO:AO,Crossref!E:E)))</f>
        <v>10.1038/s41598-020-68623-w</v>
      </c>
      <c r="Z108" t="str">
        <f>IF(ISBLANK(Table2[[#This Row],[ref_short]]),NA(),_xlfn.XLOOKUP(Table2[[#This Row],[new_ref]],Crossref!E:E,Crossref!AO:AO,Table2[[#This Row],[ref_short]]))</f>
        <v>Hobbelen et al., 2020</v>
      </c>
      <c r="AA108" t="b">
        <f>NOT(IFERROR(Table2[[#This Row],[ref_short]]=Table2[[#This Row],[new_ref_short]],FALSE))</f>
        <v>0</v>
      </c>
    </row>
    <row r="109" spans="1:27" x14ac:dyDescent="0.3">
      <c r="A109" t="s">
        <v>992</v>
      </c>
      <c r="C109" t="s">
        <v>1014</v>
      </c>
      <c r="D109" t="s">
        <v>2556</v>
      </c>
      <c r="E109" t="s">
        <v>257</v>
      </c>
      <c r="F109" t="s">
        <v>262</v>
      </c>
      <c r="G109" t="s">
        <v>2552</v>
      </c>
      <c r="H109" t="s">
        <v>363</v>
      </c>
      <c r="I109" t="s">
        <v>2479</v>
      </c>
      <c r="O109">
        <v>1</v>
      </c>
      <c r="R109" t="s">
        <v>2650</v>
      </c>
      <c r="S109" t="s">
        <v>2453</v>
      </c>
      <c r="T109" t="s">
        <v>2459</v>
      </c>
      <c r="U109" t="s">
        <v>2589</v>
      </c>
      <c r="V109">
        <v>2020</v>
      </c>
      <c r="W109" t="s">
        <v>2590</v>
      </c>
      <c r="X109" t="s">
        <v>2445</v>
      </c>
      <c r="Y109" t="str">
        <f>IF(ISBLANK(Table2[[#This Row],[ref]]),NA(),_xlfn.XLOOKUP(Table2[[#This Row],[ref]],Crossref!U:U,Crossref!E:E,_xlfn.XLOOKUP(Table2[[#This Row],[ref_short]],Crossref!AO:AO,Crossref!E:E)))</f>
        <v>10.1038/s41598-020-68623-w</v>
      </c>
      <c r="Z109" t="str">
        <f>IF(ISBLANK(Table2[[#This Row],[ref_short]]),NA(),_xlfn.XLOOKUP(Table2[[#This Row],[new_ref]],Crossref!E:E,Crossref!AO:AO,Table2[[#This Row],[ref_short]]))</f>
        <v>Hobbelen et al., 2020</v>
      </c>
      <c r="AA109" t="b">
        <f>NOT(IFERROR(Table2[[#This Row],[ref_short]]=Table2[[#This Row],[new_ref_short]],FALSE))</f>
        <v>0</v>
      </c>
    </row>
    <row r="110" spans="1:27" x14ac:dyDescent="0.3">
      <c r="A110" t="s">
        <v>992</v>
      </c>
      <c r="C110" t="s">
        <v>1014</v>
      </c>
      <c r="D110" t="s">
        <v>2558</v>
      </c>
      <c r="E110" t="s">
        <v>257</v>
      </c>
      <c r="F110" t="s">
        <v>262</v>
      </c>
      <c r="G110" t="s">
        <v>2552</v>
      </c>
      <c r="H110" t="s">
        <v>2661</v>
      </c>
      <c r="O110">
        <v>1</v>
      </c>
      <c r="R110" t="s">
        <v>617</v>
      </c>
      <c r="S110" t="s">
        <v>2566</v>
      </c>
      <c r="T110" t="s">
        <v>2459</v>
      </c>
      <c r="U110" t="s">
        <v>2593</v>
      </c>
      <c r="V110">
        <v>2019</v>
      </c>
      <c r="W110" t="s">
        <v>2594</v>
      </c>
      <c r="X110" t="s">
        <v>2445</v>
      </c>
      <c r="Y110" t="str">
        <f>IF(ISBLANK(Table2[[#This Row],[ref]]),NA(),_xlfn.XLOOKUP(Table2[[#This Row],[ref]],Crossref!U:U,Crossref!E:E,_xlfn.XLOOKUP(Table2[[#This Row],[ref_short]],Crossref!AO:AO,Crossref!E:E)))</f>
        <v>10.1016/j.epidem.2019.03.006</v>
      </c>
      <c r="Z110" t="str">
        <f>IF(ISBLANK(Table2[[#This Row],[ref_short]]),NA(),_xlfn.XLOOKUP(Table2[[#This Row],[new_ref]],Crossref!E:E,Crossref!AO:AO,Table2[[#This Row],[ref_short]]))</f>
        <v>Andronico et al., 2019</v>
      </c>
      <c r="AA110" t="b">
        <f>NOT(IFERROR(Table2[[#This Row],[ref_short]]=Table2[[#This Row],[new_ref_short]],FALSE))</f>
        <v>0</v>
      </c>
    </row>
    <row r="111" spans="1:27" x14ac:dyDescent="0.3">
      <c r="A111" t="s">
        <v>992</v>
      </c>
      <c r="C111" t="s">
        <v>1014</v>
      </c>
      <c r="D111" t="s">
        <v>2556</v>
      </c>
      <c r="E111" t="s">
        <v>257</v>
      </c>
      <c r="F111" t="s">
        <v>262</v>
      </c>
      <c r="G111" t="s">
        <v>2552</v>
      </c>
      <c r="H111" t="s">
        <v>363</v>
      </c>
      <c r="I111" t="s">
        <v>2595</v>
      </c>
      <c r="O111">
        <v>0.17</v>
      </c>
      <c r="P111">
        <v>0.03</v>
      </c>
      <c r="Q111">
        <v>0.38</v>
      </c>
      <c r="R111" t="s">
        <v>617</v>
      </c>
      <c r="S111" t="s">
        <v>2541</v>
      </c>
      <c r="T111" t="s">
        <v>2459</v>
      </c>
      <c r="U111" t="s">
        <v>2596</v>
      </c>
      <c r="V111">
        <v>2021</v>
      </c>
      <c r="W111" t="s">
        <v>2597</v>
      </c>
      <c r="X111" t="s">
        <v>2445</v>
      </c>
      <c r="Y111" t="str">
        <f>IF(ISBLANK(Table2[[#This Row],[ref]]),NA(),_xlfn.XLOOKUP(Table2[[#This Row],[ref]],Crossref!U:U,Crossref!E:E,_xlfn.XLOOKUP(Table2[[#This Row],[ref_short]],Crossref!AO:AO,Crossref!E:E)))</f>
        <v>10.1111/tbed.14202</v>
      </c>
      <c r="Z111" t="str">
        <f>IF(ISBLANK(Table2[[#This Row],[ref_short]]),NA(),_xlfn.XLOOKUP(Table2[[#This Row],[new_ref]],Crossref!E:E,Crossref!AO:AO,Table2[[#This Row],[ref_short]]))</f>
        <v>Vergne et al., 2021</v>
      </c>
      <c r="AA111" t="b">
        <f>NOT(IFERROR(Table2[[#This Row],[ref_short]]=Table2[[#This Row],[new_ref_short]],FALSE))</f>
        <v>0</v>
      </c>
    </row>
    <row r="112" spans="1:27" x14ac:dyDescent="0.3">
      <c r="A112" t="s">
        <v>992</v>
      </c>
      <c r="C112" t="s">
        <v>1014</v>
      </c>
      <c r="D112" t="s">
        <v>2556</v>
      </c>
      <c r="E112" t="s">
        <v>257</v>
      </c>
      <c r="F112" t="s">
        <v>262</v>
      </c>
      <c r="G112" t="s">
        <v>2552</v>
      </c>
      <c r="H112" t="s">
        <v>364</v>
      </c>
      <c r="I112" t="s">
        <v>2479</v>
      </c>
      <c r="O112">
        <v>2</v>
      </c>
      <c r="R112" t="s">
        <v>2650</v>
      </c>
      <c r="S112" t="s">
        <v>2453</v>
      </c>
      <c r="T112" t="s">
        <v>2459</v>
      </c>
      <c r="U112" t="s">
        <v>2598</v>
      </c>
      <c r="V112">
        <v>2022</v>
      </c>
      <c r="W112" t="s">
        <v>2599</v>
      </c>
      <c r="X112" t="s">
        <v>2445</v>
      </c>
      <c r="Y112" t="str">
        <f>IF(ISBLANK(Table2[[#This Row],[ref]]),NA(),_xlfn.XLOOKUP(Table2[[#This Row],[ref]],Crossref!U:U,Crossref!E:E,_xlfn.XLOOKUP(Table2[[#This Row],[ref_short]],Crossref!AO:AO,Crossref!E:E)))</f>
        <v>10.1016/j.prevetmed.2022.105768</v>
      </c>
      <c r="Z112" t="str">
        <f>IF(ISBLANK(Table2[[#This Row],[ref_short]]),NA(),_xlfn.XLOOKUP(Table2[[#This Row],[new_ref]],Crossref!E:E,Crossref!AO:AO,Table2[[#This Row],[ref_short]]))</f>
        <v>Hayama et al., 2022</v>
      </c>
      <c r="AA112" t="b">
        <f>NOT(IFERROR(Table2[[#This Row],[ref_short]]=Table2[[#This Row],[new_ref_short]],FALSE))</f>
        <v>0</v>
      </c>
    </row>
    <row r="113" spans="1:27" x14ac:dyDescent="0.3">
      <c r="A113" t="s">
        <v>992</v>
      </c>
      <c r="C113" t="s">
        <v>1014</v>
      </c>
      <c r="D113" t="s">
        <v>2558</v>
      </c>
      <c r="E113" t="s">
        <v>257</v>
      </c>
      <c r="F113" t="s">
        <v>262</v>
      </c>
      <c r="G113" t="s">
        <v>2470</v>
      </c>
      <c r="H113" t="s">
        <v>2667</v>
      </c>
      <c r="O113">
        <v>2</v>
      </c>
      <c r="R113" t="s">
        <v>2650</v>
      </c>
      <c r="S113" t="s">
        <v>2453</v>
      </c>
      <c r="T113" t="s">
        <v>2459</v>
      </c>
      <c r="U113" t="s">
        <v>2605</v>
      </c>
      <c r="V113">
        <v>2010</v>
      </c>
      <c r="W113" t="s">
        <v>2606</v>
      </c>
      <c r="X113" t="s">
        <v>2445</v>
      </c>
      <c r="Y113" t="str">
        <f>IF(ISBLANK(Table2[[#This Row],[ref]]),NA(),_xlfn.XLOOKUP(Table2[[#This Row],[ref]],Crossref!U:U,Crossref!E:E,_xlfn.XLOOKUP(Table2[[#This Row],[ref_short]],Crossref!AO:AO,Crossref!E:E)))</f>
        <v>10.1016/j.epidem.2010.01.002</v>
      </c>
      <c r="Z113" t="str">
        <f>IF(ISBLANK(Table2[[#This Row],[ref_short]]),NA(),_xlfn.XLOOKUP(Table2[[#This Row],[new_ref]],Crossref!E:E,Crossref!AO:AO,Table2[[#This Row],[ref_short]]))</f>
        <v>Dorigatti et al., 2010</v>
      </c>
      <c r="AA113" t="b">
        <f>NOT(IFERROR(Table2[[#This Row],[ref_short]]=Table2[[#This Row],[new_ref_short]],FALSE))</f>
        <v>0</v>
      </c>
    </row>
    <row r="114" spans="1:27" x14ac:dyDescent="0.3">
      <c r="A114" t="s">
        <v>992</v>
      </c>
      <c r="C114" t="s">
        <v>1014</v>
      </c>
      <c r="D114" t="s">
        <v>2558</v>
      </c>
      <c r="E114" t="s">
        <v>257</v>
      </c>
      <c r="F114" t="s">
        <v>262</v>
      </c>
      <c r="G114" t="s">
        <v>2473</v>
      </c>
      <c r="H114" t="s">
        <v>362</v>
      </c>
      <c r="O114">
        <v>2</v>
      </c>
      <c r="R114" t="s">
        <v>2650</v>
      </c>
      <c r="S114" t="s">
        <v>2453</v>
      </c>
      <c r="T114" t="s">
        <v>2459</v>
      </c>
      <c r="U114" t="s">
        <v>2613</v>
      </c>
      <c r="V114">
        <v>2011</v>
      </c>
      <c r="W114" t="s">
        <v>2614</v>
      </c>
      <c r="X114" t="s">
        <v>2445</v>
      </c>
      <c r="Y114" t="str">
        <f>IF(ISBLANK(Table2[[#This Row],[ref]]),NA(),_xlfn.XLOOKUP(Table2[[#This Row],[ref]],Crossref!U:U,Crossref!E:E,_xlfn.XLOOKUP(Table2[[#This Row],[ref_short]],Crossref!AO:AO,Crossref!E:E)))</f>
        <v>10.1016/j.epidem.2011.01.003</v>
      </c>
      <c r="Z114" t="str">
        <f>IF(ISBLANK(Table2[[#This Row],[ref_short]]),NA(),_xlfn.XLOOKUP(Table2[[#This Row],[new_ref]],Crossref!E:E,Crossref!AO:AO,Table2[[#This Row],[ref_short]]))</f>
        <v>Smith et al., 2011</v>
      </c>
      <c r="AA114" t="b">
        <f>NOT(IFERROR(Table2[[#This Row],[ref_short]]=Table2[[#This Row],[new_ref_short]],FALSE))</f>
        <v>1</v>
      </c>
    </row>
    <row r="115" spans="1:27" x14ac:dyDescent="0.3">
      <c r="A115" t="s">
        <v>992</v>
      </c>
      <c r="C115" t="s">
        <v>1014</v>
      </c>
      <c r="D115" t="s">
        <v>2558</v>
      </c>
      <c r="E115" t="s">
        <v>257</v>
      </c>
      <c r="F115" t="s">
        <v>262</v>
      </c>
      <c r="G115" t="s">
        <v>2472</v>
      </c>
      <c r="H115" t="s">
        <v>362</v>
      </c>
      <c r="O115">
        <v>2</v>
      </c>
      <c r="R115" t="s">
        <v>2650</v>
      </c>
      <c r="S115" t="s">
        <v>2453</v>
      </c>
      <c r="T115" t="s">
        <v>2459</v>
      </c>
      <c r="U115" t="s">
        <v>2618</v>
      </c>
      <c r="V115">
        <v>2006</v>
      </c>
      <c r="W115" t="s">
        <v>2619</v>
      </c>
      <c r="X115" t="s">
        <v>2445</v>
      </c>
      <c r="Y115" t="str">
        <f>IF(ISBLANK(Table2[[#This Row],[ref]]),NA(),_xlfn.XLOOKUP(Table2[[#This Row],[ref]],Crossref!U:U,Crossref!E:E,_xlfn.XLOOKUP(Table2[[#This Row],[ref_short]],Crossref!AO:AO,Crossref!E:E)))</f>
        <v>10.1098/rspb.2006.3609</v>
      </c>
      <c r="Z115" t="str">
        <f>IF(ISBLANK(Table2[[#This Row],[ref_short]]),NA(),_xlfn.XLOOKUP(Table2[[#This Row],[new_ref]],Crossref!E:E,Crossref!AO:AO,Table2[[#This Row],[ref_short]]))</f>
        <v>Le Menach et al., 2006</v>
      </c>
      <c r="AA115" t="b">
        <f>NOT(IFERROR(Table2[[#This Row],[ref_short]]=Table2[[#This Row],[new_ref_short]],FALSE))</f>
        <v>0</v>
      </c>
    </row>
    <row r="116" spans="1:27" x14ac:dyDescent="0.3">
      <c r="A116" t="s">
        <v>992</v>
      </c>
      <c r="C116" t="s">
        <v>1014</v>
      </c>
      <c r="D116" t="s">
        <v>2558</v>
      </c>
      <c r="E116" t="s">
        <v>257</v>
      </c>
      <c r="F116" t="s">
        <v>262</v>
      </c>
      <c r="G116" t="s">
        <v>2472</v>
      </c>
      <c r="H116" t="s">
        <v>362</v>
      </c>
      <c r="O116">
        <v>2</v>
      </c>
      <c r="R116" t="s">
        <v>2650</v>
      </c>
      <c r="S116" t="s">
        <v>2453</v>
      </c>
      <c r="T116" t="s">
        <v>2459</v>
      </c>
      <c r="U116" t="s">
        <v>2629</v>
      </c>
      <c r="V116">
        <v>2007</v>
      </c>
      <c r="W116" t="s">
        <v>2630</v>
      </c>
      <c r="X116" t="s">
        <v>2445</v>
      </c>
      <c r="Y116" t="str">
        <f>IF(ISBLANK(Table2[[#This Row],[ref]]),NA(),_xlfn.XLOOKUP(Table2[[#This Row],[ref]],Crossref!U:U,Crossref!E:E,_xlfn.XLOOKUP(Table2[[#This Row],[ref_short]],Crossref!AO:AO,Crossref!E:E)))</f>
        <v>10.1371/journal.pcbi.0030071</v>
      </c>
      <c r="Z116" t="str">
        <f>IF(ISBLANK(Table2[[#This Row],[ref_short]]),NA(),_xlfn.XLOOKUP(Table2[[#This Row],[new_ref]],Crossref!E:E,Crossref!AO:AO,Table2[[#This Row],[ref_short]]))</f>
        <v>Boender et al., 2007</v>
      </c>
      <c r="AA116" t="b">
        <f>NOT(IFERROR(Table2[[#This Row],[ref_short]]=Table2[[#This Row],[new_ref_short]],FALSE))</f>
        <v>0</v>
      </c>
    </row>
    <row r="117" spans="1:27" x14ac:dyDescent="0.3">
      <c r="A117" t="s">
        <v>992</v>
      </c>
      <c r="C117" t="s">
        <v>1014</v>
      </c>
      <c r="D117" t="s">
        <v>2558</v>
      </c>
      <c r="E117" t="s">
        <v>257</v>
      </c>
      <c r="F117" t="s">
        <v>262</v>
      </c>
      <c r="G117" t="s">
        <v>2472</v>
      </c>
      <c r="H117" t="s">
        <v>362</v>
      </c>
      <c r="O117">
        <v>2</v>
      </c>
      <c r="R117" t="s">
        <v>2650</v>
      </c>
      <c r="S117" t="s">
        <v>2453</v>
      </c>
      <c r="T117" t="s">
        <v>2459</v>
      </c>
      <c r="U117" t="s">
        <v>2631</v>
      </c>
      <c r="V117">
        <v>2009</v>
      </c>
      <c r="W117" t="s">
        <v>2632</v>
      </c>
      <c r="X117" t="s">
        <v>2445</v>
      </c>
      <c r="Y117" t="str">
        <f>IF(ISBLANK(Table2[[#This Row],[ref]]),NA(),_xlfn.XLOOKUP(Table2[[#This Row],[ref]],Crossref!U:U,Crossref!E:E,_xlfn.XLOOKUP(Table2[[#This Row],[ref_short]],Crossref!AO:AO,Crossref!E:E)))</f>
        <v>10.1016/j.prevetmed.2008.10.007</v>
      </c>
      <c r="Z117" t="str">
        <f>IF(ISBLANK(Table2[[#This Row],[ref_short]]),NA(),_xlfn.XLOOKUP(Table2[[#This Row],[new_ref]],Crossref!E:E,Crossref!AO:AO,Table2[[#This Row],[ref_short]]))</f>
        <v>Bavinck et al., 2009</v>
      </c>
      <c r="AA117" t="b">
        <f>NOT(IFERROR(Table2[[#This Row],[ref_short]]=Table2[[#This Row],[new_ref_short]],FALSE))</f>
        <v>0</v>
      </c>
    </row>
    <row r="118" spans="1:27" x14ac:dyDescent="0.3">
      <c r="A118" t="s">
        <v>992</v>
      </c>
      <c r="C118" t="s">
        <v>1014</v>
      </c>
      <c r="D118" t="s">
        <v>2556</v>
      </c>
      <c r="E118" t="s">
        <v>257</v>
      </c>
      <c r="F118" t="s">
        <v>262</v>
      </c>
      <c r="G118" t="s">
        <v>2472</v>
      </c>
      <c r="H118" t="s">
        <v>2633</v>
      </c>
      <c r="O118">
        <v>1</v>
      </c>
      <c r="R118" t="s">
        <v>2650</v>
      </c>
      <c r="S118" t="s">
        <v>2453</v>
      </c>
      <c r="T118" t="s">
        <v>2459</v>
      </c>
      <c r="U118" t="s">
        <v>2634</v>
      </c>
      <c r="V118">
        <v>2015</v>
      </c>
      <c r="W118" t="s">
        <v>2635</v>
      </c>
      <c r="X118" t="s">
        <v>2445</v>
      </c>
      <c r="Y118" t="str">
        <f>IF(ISBLANK(Table2[[#This Row],[ref]]),NA(),_xlfn.XLOOKUP(Table2[[#This Row],[ref]],Crossref!U:U,Crossref!E:E,_xlfn.XLOOKUP(Table2[[#This Row],[ref_short]],Crossref!AO:AO,Crossref!E:E)))</f>
        <v>10.1016/j.prevetmed.2015.06.006</v>
      </c>
      <c r="Z118" t="str">
        <f>IF(ISBLANK(Table2[[#This Row],[ref_short]]),NA(),_xlfn.XLOOKUP(Table2[[#This Row],[new_ref]],Crossref!E:E,Crossref!AO:AO,Table2[[#This Row],[ref_short]]))</f>
        <v>Backer et al., 2015</v>
      </c>
      <c r="AA118" t="b">
        <f>NOT(IFERROR(Table2[[#This Row],[ref_short]]=Table2[[#This Row],[new_ref_short]],FALSE))</f>
        <v>0</v>
      </c>
    </row>
    <row r="119" spans="1:27" x14ac:dyDescent="0.3">
      <c r="A119" t="s">
        <v>992</v>
      </c>
      <c r="C119" t="s">
        <v>1014</v>
      </c>
      <c r="D119" t="s">
        <v>2556</v>
      </c>
      <c r="E119" t="s">
        <v>257</v>
      </c>
      <c r="F119" t="s">
        <v>262</v>
      </c>
      <c r="G119" t="s">
        <v>2638</v>
      </c>
      <c r="H119" t="s">
        <v>361</v>
      </c>
      <c r="I119" t="s">
        <v>2479</v>
      </c>
      <c r="O119">
        <v>0.63</v>
      </c>
      <c r="R119" t="s">
        <v>2650</v>
      </c>
      <c r="S119" t="s">
        <v>2453</v>
      </c>
      <c r="T119" t="s">
        <v>2459</v>
      </c>
      <c r="U119" t="s">
        <v>2640</v>
      </c>
      <c r="V119">
        <v>2021</v>
      </c>
      <c r="W119" t="s">
        <v>2641</v>
      </c>
      <c r="X119" t="s">
        <v>2445</v>
      </c>
      <c r="Y119" t="str">
        <f>IF(ISBLANK(Table2[[#This Row],[ref]]),NA(),_xlfn.XLOOKUP(Table2[[#This Row],[ref]],Crossref!U:U,Crossref!E:E,_xlfn.XLOOKUP(Table2[[#This Row],[ref_short]],Crossref!AO:AO,Crossref!E:E)))</f>
        <v>10.1038/s41598-021-81254-z</v>
      </c>
      <c r="Z119" t="str">
        <f>IF(ISBLANK(Table2[[#This Row],[ref_short]]),NA(),_xlfn.XLOOKUP(Table2[[#This Row],[new_ref]],Crossref!E:E,Crossref!AO:AO,Table2[[#This Row],[ref_short]]))</f>
        <v>Bonney et al., 2021</v>
      </c>
      <c r="AA119" t="b">
        <f>NOT(IFERROR(Table2[[#This Row],[ref_short]]=Table2[[#This Row],[new_ref_short]],FALSE))</f>
        <v>0</v>
      </c>
    </row>
    <row r="120" spans="1:27" x14ac:dyDescent="0.3">
      <c r="A120" t="s">
        <v>990</v>
      </c>
      <c r="C120" t="s">
        <v>1014</v>
      </c>
      <c r="D120" t="s">
        <v>2556</v>
      </c>
      <c r="E120" t="s">
        <v>257</v>
      </c>
      <c r="F120" t="s">
        <v>262</v>
      </c>
      <c r="G120" t="s">
        <v>2443</v>
      </c>
      <c r="H120" t="s">
        <v>361</v>
      </c>
      <c r="O120">
        <v>4</v>
      </c>
      <c r="R120" t="s">
        <v>2650</v>
      </c>
      <c r="S120" t="s">
        <v>2453</v>
      </c>
      <c r="T120" t="s">
        <v>2482</v>
      </c>
      <c r="U120" t="s">
        <v>754</v>
      </c>
      <c r="V120">
        <v>2019</v>
      </c>
      <c r="W120" t="s">
        <v>2457</v>
      </c>
      <c r="X120" t="s">
        <v>2430</v>
      </c>
      <c r="Y120" t="str">
        <f>IF(ISBLANK(Table2[[#This Row],[ref]]),NA(),_xlfn.XLOOKUP(Table2[[#This Row],[ref]],Crossref!U:U,Crossref!E:E,_xlfn.XLOOKUP(Table2[[#This Row],[ref_short]],Crossref!AO:AO,Crossref!E:E)))</f>
        <v>10.1017/s0950268819000633</v>
      </c>
      <c r="Z120" t="str">
        <f>IF(ISBLANK(Table2[[#This Row],[ref_short]]),NA(),_xlfn.XLOOKUP(Table2[[#This Row],[new_ref]],Crossref!E:E,Crossref!AO:AO,Table2[[#This Row],[ref_short]]))</f>
        <v>Ssematimba et al., 2019</v>
      </c>
      <c r="AA120" t="b">
        <f>NOT(IFERROR(Table2[[#This Row],[ref_short]]=Table2[[#This Row],[new_ref_short]],FALSE))</f>
        <v>0</v>
      </c>
    </row>
    <row r="121" spans="1:27" x14ac:dyDescent="0.3">
      <c r="A121" t="s">
        <v>990</v>
      </c>
      <c r="C121" t="s">
        <v>1014</v>
      </c>
      <c r="D121" t="s">
        <v>2558</v>
      </c>
      <c r="E121" t="s">
        <v>257</v>
      </c>
      <c r="F121" t="s">
        <v>262</v>
      </c>
      <c r="G121" t="s">
        <v>2444</v>
      </c>
      <c r="H121" t="s">
        <v>362</v>
      </c>
      <c r="O121">
        <v>12</v>
      </c>
      <c r="R121" t="s">
        <v>618</v>
      </c>
      <c r="S121" t="s">
        <v>2468</v>
      </c>
      <c r="T121" t="s">
        <v>2456</v>
      </c>
      <c r="U121" t="s">
        <v>755</v>
      </c>
      <c r="V121">
        <v>2018</v>
      </c>
      <c r="W121" t="s">
        <v>2458</v>
      </c>
      <c r="X121" t="s">
        <v>2430</v>
      </c>
      <c r="Y121" t="str">
        <f>IF(ISBLANK(Table2[[#This Row],[ref]]),NA(),_xlfn.XLOOKUP(Table2[[#This Row],[ref]],Crossref!U:U,Crossref!E:E,_xlfn.XLOOKUP(Table2[[#This Row],[ref_short]],Crossref!AO:AO,Crossref!E:E)))</f>
        <v>10.1111/tbed.12692</v>
      </c>
      <c r="Z121" t="str">
        <f>IF(ISBLANK(Table2[[#This Row],[ref_short]]),NA(),_xlfn.XLOOKUP(Table2[[#This Row],[new_ref]],Crossref!E:E,Crossref!AO:AO,Table2[[#This Row],[ref_short]]))</f>
        <v>Ssematimba et al., 2017</v>
      </c>
      <c r="AA121" t="b">
        <f>NOT(IFERROR(Table2[[#This Row],[ref_short]]=Table2[[#This Row],[new_ref_short]],FALSE))</f>
        <v>1</v>
      </c>
    </row>
    <row r="122" spans="1:27" x14ac:dyDescent="0.3">
      <c r="A122" t="s">
        <v>990</v>
      </c>
      <c r="C122" t="s">
        <v>1014</v>
      </c>
      <c r="D122" t="s">
        <v>2558</v>
      </c>
      <c r="E122" t="s">
        <v>257</v>
      </c>
      <c r="F122" t="s">
        <v>262</v>
      </c>
      <c r="G122" t="s">
        <v>2444</v>
      </c>
      <c r="H122" t="s">
        <v>362</v>
      </c>
      <c r="O122">
        <v>10.7</v>
      </c>
      <c r="R122" t="s">
        <v>618</v>
      </c>
      <c r="S122" t="s">
        <v>2468</v>
      </c>
      <c r="T122" t="s">
        <v>2456</v>
      </c>
      <c r="U122" t="s">
        <v>755</v>
      </c>
      <c r="V122">
        <v>2018</v>
      </c>
      <c r="W122" t="s">
        <v>2458</v>
      </c>
      <c r="X122" t="s">
        <v>2430</v>
      </c>
      <c r="Y122" t="str">
        <f>IF(ISBLANK(Table2[[#This Row],[ref]]),NA(),_xlfn.XLOOKUP(Table2[[#This Row],[ref]],Crossref!U:U,Crossref!E:E,_xlfn.XLOOKUP(Table2[[#This Row],[ref_short]],Crossref!AO:AO,Crossref!E:E)))</f>
        <v>10.1111/tbed.12692</v>
      </c>
      <c r="Z122" t="str">
        <f>IF(ISBLANK(Table2[[#This Row],[ref_short]]),NA(),_xlfn.XLOOKUP(Table2[[#This Row],[new_ref]],Crossref!E:E,Crossref!AO:AO,Table2[[#This Row],[ref_short]]))</f>
        <v>Ssematimba et al., 2017</v>
      </c>
      <c r="AA122" t="b">
        <f>NOT(IFERROR(Table2[[#This Row],[ref_short]]=Table2[[#This Row],[new_ref_short]],FALSE))</f>
        <v>1</v>
      </c>
    </row>
    <row r="123" spans="1:27" x14ac:dyDescent="0.3">
      <c r="A123" t="s">
        <v>990</v>
      </c>
      <c r="C123" t="s">
        <v>1014</v>
      </c>
      <c r="D123" t="s">
        <v>2558</v>
      </c>
      <c r="E123" t="s">
        <v>257</v>
      </c>
      <c r="F123" t="s">
        <v>262</v>
      </c>
      <c r="G123" t="s">
        <v>2444</v>
      </c>
      <c r="H123" t="s">
        <v>362</v>
      </c>
      <c r="O123">
        <v>7.9</v>
      </c>
      <c r="R123" t="s">
        <v>618</v>
      </c>
      <c r="S123" t="s">
        <v>2468</v>
      </c>
      <c r="T123" t="s">
        <v>2456</v>
      </c>
      <c r="U123" t="s">
        <v>755</v>
      </c>
      <c r="V123">
        <v>2018</v>
      </c>
      <c r="W123" t="s">
        <v>2458</v>
      </c>
      <c r="X123" t="s">
        <v>2430</v>
      </c>
      <c r="Y123" t="str">
        <f>IF(ISBLANK(Table2[[#This Row],[ref]]),NA(),_xlfn.XLOOKUP(Table2[[#This Row],[ref]],Crossref!U:U,Crossref!E:E,_xlfn.XLOOKUP(Table2[[#This Row],[ref_short]],Crossref!AO:AO,Crossref!E:E)))</f>
        <v>10.1111/tbed.12692</v>
      </c>
      <c r="Z123" t="str">
        <f>IF(ISBLANK(Table2[[#This Row],[ref_short]]),NA(),_xlfn.XLOOKUP(Table2[[#This Row],[new_ref]],Crossref!E:E,Crossref!AO:AO,Table2[[#This Row],[ref_short]]))</f>
        <v>Ssematimba et al., 2017</v>
      </c>
      <c r="AA123" t="b">
        <f>NOT(IFERROR(Table2[[#This Row],[ref_short]]=Table2[[#This Row],[new_ref_short]],FALSE))</f>
        <v>1</v>
      </c>
    </row>
    <row r="124" spans="1:27" x14ac:dyDescent="0.3">
      <c r="A124" t="s">
        <v>990</v>
      </c>
      <c r="C124" t="s">
        <v>1014</v>
      </c>
      <c r="D124" t="s">
        <v>2558</v>
      </c>
      <c r="E124" t="s">
        <v>257</v>
      </c>
      <c r="F124" t="s">
        <v>262</v>
      </c>
      <c r="G124" t="s">
        <v>2444</v>
      </c>
      <c r="H124" t="s">
        <v>362</v>
      </c>
      <c r="O124">
        <v>8.1</v>
      </c>
      <c r="R124" t="s">
        <v>618</v>
      </c>
      <c r="S124" t="s">
        <v>2468</v>
      </c>
      <c r="T124" t="s">
        <v>2456</v>
      </c>
      <c r="U124" t="s">
        <v>755</v>
      </c>
      <c r="V124">
        <v>2018</v>
      </c>
      <c r="W124" t="s">
        <v>2458</v>
      </c>
      <c r="X124" t="s">
        <v>2430</v>
      </c>
      <c r="Y124" t="str">
        <f>IF(ISBLANK(Table2[[#This Row],[ref]]),NA(),_xlfn.XLOOKUP(Table2[[#This Row],[ref]],Crossref!U:U,Crossref!E:E,_xlfn.XLOOKUP(Table2[[#This Row],[ref_short]],Crossref!AO:AO,Crossref!E:E)))</f>
        <v>10.1111/tbed.12692</v>
      </c>
      <c r="Z124" t="str">
        <f>IF(ISBLANK(Table2[[#This Row],[ref_short]]),NA(),_xlfn.XLOOKUP(Table2[[#This Row],[new_ref]],Crossref!E:E,Crossref!AO:AO,Table2[[#This Row],[ref_short]]))</f>
        <v>Ssematimba et al., 2017</v>
      </c>
      <c r="AA124" t="b">
        <f>NOT(IFERROR(Table2[[#This Row],[ref_short]]=Table2[[#This Row],[new_ref_short]],FALSE))</f>
        <v>1</v>
      </c>
    </row>
    <row r="125" spans="1:27" x14ac:dyDescent="0.3">
      <c r="A125" t="s">
        <v>990</v>
      </c>
      <c r="C125" t="s">
        <v>1014</v>
      </c>
      <c r="D125" t="s">
        <v>2558</v>
      </c>
      <c r="E125" t="s">
        <v>257</v>
      </c>
      <c r="F125" t="s">
        <v>262</v>
      </c>
      <c r="G125" t="s">
        <v>2444</v>
      </c>
      <c r="H125" t="s">
        <v>362</v>
      </c>
      <c r="O125">
        <v>8.5</v>
      </c>
      <c r="R125" t="s">
        <v>618</v>
      </c>
      <c r="S125" t="s">
        <v>2468</v>
      </c>
      <c r="T125" t="s">
        <v>2456</v>
      </c>
      <c r="U125" t="s">
        <v>755</v>
      </c>
      <c r="V125">
        <v>2018</v>
      </c>
      <c r="W125" t="s">
        <v>2458</v>
      </c>
      <c r="X125" t="s">
        <v>2430</v>
      </c>
      <c r="Y125" t="str">
        <f>IF(ISBLANK(Table2[[#This Row],[ref]]),NA(),_xlfn.XLOOKUP(Table2[[#This Row],[ref]],Crossref!U:U,Crossref!E:E,_xlfn.XLOOKUP(Table2[[#This Row],[ref_short]],Crossref!AO:AO,Crossref!E:E)))</f>
        <v>10.1111/tbed.12692</v>
      </c>
      <c r="Z125" t="str">
        <f>IF(ISBLANK(Table2[[#This Row],[ref_short]]),NA(),_xlfn.XLOOKUP(Table2[[#This Row],[new_ref]],Crossref!E:E,Crossref!AO:AO,Table2[[#This Row],[ref_short]]))</f>
        <v>Ssematimba et al., 2017</v>
      </c>
      <c r="AA125" t="b">
        <f>NOT(IFERROR(Table2[[#This Row],[ref_short]]=Table2[[#This Row],[new_ref_short]],FALSE))</f>
        <v>1</v>
      </c>
    </row>
    <row r="126" spans="1:27" x14ac:dyDescent="0.3">
      <c r="A126" t="s">
        <v>990</v>
      </c>
      <c r="C126" t="s">
        <v>1014</v>
      </c>
      <c r="D126" t="s">
        <v>2558</v>
      </c>
      <c r="E126" t="s">
        <v>257</v>
      </c>
      <c r="F126" t="s">
        <v>262</v>
      </c>
      <c r="G126" t="s">
        <v>2444</v>
      </c>
      <c r="H126" t="s">
        <v>362</v>
      </c>
      <c r="O126">
        <v>8.5</v>
      </c>
      <c r="R126" t="s">
        <v>618</v>
      </c>
      <c r="S126" t="s">
        <v>2468</v>
      </c>
      <c r="T126" t="s">
        <v>2456</v>
      </c>
      <c r="U126" t="s">
        <v>755</v>
      </c>
      <c r="V126">
        <v>2018</v>
      </c>
      <c r="W126" t="s">
        <v>2458</v>
      </c>
      <c r="X126" t="s">
        <v>2430</v>
      </c>
      <c r="Y126" t="str">
        <f>IF(ISBLANK(Table2[[#This Row],[ref]]),NA(),_xlfn.XLOOKUP(Table2[[#This Row],[ref]],Crossref!U:U,Crossref!E:E,_xlfn.XLOOKUP(Table2[[#This Row],[ref_short]],Crossref!AO:AO,Crossref!E:E)))</f>
        <v>10.1111/tbed.12692</v>
      </c>
      <c r="Z126" t="str">
        <f>IF(ISBLANK(Table2[[#This Row],[ref_short]]),NA(),_xlfn.XLOOKUP(Table2[[#This Row],[new_ref]],Crossref!E:E,Crossref!AO:AO,Table2[[#This Row],[ref_short]]))</f>
        <v>Ssematimba et al., 2017</v>
      </c>
      <c r="AA126" t="b">
        <f>NOT(IFERROR(Table2[[#This Row],[ref_short]]=Table2[[#This Row],[new_ref_short]],FALSE))</f>
        <v>1</v>
      </c>
    </row>
    <row r="127" spans="1:27" x14ac:dyDescent="0.3">
      <c r="A127" t="s">
        <v>990</v>
      </c>
      <c r="C127" t="s">
        <v>1014</v>
      </c>
      <c r="D127" t="s">
        <v>2556</v>
      </c>
      <c r="E127" t="s">
        <v>255</v>
      </c>
      <c r="F127" t="s">
        <v>262</v>
      </c>
      <c r="G127" t="s">
        <v>2447</v>
      </c>
      <c r="H127" t="s">
        <v>363</v>
      </c>
      <c r="I127" t="s">
        <v>2514</v>
      </c>
      <c r="K127" t="s">
        <v>2515</v>
      </c>
      <c r="O127">
        <v>8.1</v>
      </c>
      <c r="P127">
        <v>4.9000000000000004</v>
      </c>
      <c r="Q127">
        <v>13.4</v>
      </c>
      <c r="R127" t="s">
        <v>618</v>
      </c>
      <c r="S127" t="s">
        <v>2469</v>
      </c>
      <c r="T127" t="s">
        <v>2456</v>
      </c>
      <c r="U127" t="s">
        <v>756</v>
      </c>
      <c r="V127">
        <v>2014</v>
      </c>
      <c r="W127" t="s">
        <v>2460</v>
      </c>
      <c r="X127" t="s">
        <v>2430</v>
      </c>
      <c r="Y127" t="str">
        <f>IF(ISBLANK(Table2[[#This Row],[ref]]),NA(),_xlfn.XLOOKUP(Table2[[#This Row],[ref]],Crossref!U:U,Crossref!E:E,_xlfn.XLOOKUP(Table2[[#This Row],[ref_short]],Crossref!AO:AO,Crossref!E:E)))</f>
        <v>10.1016/j.vetmic.2013.10.020</v>
      </c>
      <c r="Z127" t="str">
        <f>IF(ISBLANK(Table2[[#This Row],[ref_short]]),NA(),_xlfn.XLOOKUP(Table2[[#This Row],[new_ref]],Crossref!E:E,Crossref!AO:AO,Table2[[#This Row],[ref_short]]))</f>
        <v>Niqueux et al., 2014</v>
      </c>
      <c r="AA127" t="b">
        <f>NOT(IFERROR(Table2[[#This Row],[ref_short]]=Table2[[#This Row],[new_ref_short]],FALSE))</f>
        <v>0</v>
      </c>
    </row>
    <row r="128" spans="1:27" x14ac:dyDescent="0.3">
      <c r="A128" t="s">
        <v>990</v>
      </c>
      <c r="C128" t="s">
        <v>1014</v>
      </c>
      <c r="D128" t="s">
        <v>2556</v>
      </c>
      <c r="E128" t="s">
        <v>255</v>
      </c>
      <c r="F128" t="s">
        <v>262</v>
      </c>
      <c r="G128" t="s">
        <v>2448</v>
      </c>
      <c r="H128" t="s">
        <v>363</v>
      </c>
      <c r="I128" t="s">
        <v>2514</v>
      </c>
      <c r="K128" t="s">
        <v>2515</v>
      </c>
      <c r="O128">
        <v>6.5</v>
      </c>
      <c r="P128">
        <v>3.9</v>
      </c>
      <c r="Q128">
        <v>10.7</v>
      </c>
      <c r="R128" t="s">
        <v>618</v>
      </c>
      <c r="S128" t="s">
        <v>2469</v>
      </c>
      <c r="T128" t="s">
        <v>2456</v>
      </c>
      <c r="U128" t="s">
        <v>756</v>
      </c>
      <c r="V128">
        <v>2014</v>
      </c>
      <c r="W128" t="s">
        <v>2460</v>
      </c>
      <c r="X128" t="s">
        <v>2430</v>
      </c>
      <c r="Y128" t="str">
        <f>IF(ISBLANK(Table2[[#This Row],[ref]]),NA(),_xlfn.XLOOKUP(Table2[[#This Row],[ref]],Crossref!U:U,Crossref!E:E,_xlfn.XLOOKUP(Table2[[#This Row],[ref_short]],Crossref!AO:AO,Crossref!E:E)))</f>
        <v>10.1016/j.vetmic.2013.10.020</v>
      </c>
      <c r="Z128" t="str">
        <f>IF(ISBLANK(Table2[[#This Row],[ref_short]]),NA(),_xlfn.XLOOKUP(Table2[[#This Row],[new_ref]],Crossref!E:E,Crossref!AO:AO,Table2[[#This Row],[ref_short]]))</f>
        <v>Niqueux et al., 2014</v>
      </c>
      <c r="AA128" t="b">
        <f>NOT(IFERROR(Table2[[#This Row],[ref_short]]=Table2[[#This Row],[new_ref_short]],FALSE))</f>
        <v>0</v>
      </c>
    </row>
    <row r="129" spans="1:27" x14ac:dyDescent="0.3">
      <c r="A129" t="s">
        <v>990</v>
      </c>
      <c r="C129" t="s">
        <v>1014</v>
      </c>
      <c r="D129" t="s">
        <v>2556</v>
      </c>
      <c r="E129" t="s">
        <v>255</v>
      </c>
      <c r="F129" t="s">
        <v>262</v>
      </c>
      <c r="G129" t="s">
        <v>2449</v>
      </c>
      <c r="H129" t="s">
        <v>363</v>
      </c>
      <c r="I129" t="s">
        <v>2514</v>
      </c>
      <c r="K129" t="s">
        <v>2515</v>
      </c>
      <c r="O129">
        <v>5.0999999999999996</v>
      </c>
      <c r="P129">
        <v>3.1</v>
      </c>
      <c r="Q129">
        <v>8.5</v>
      </c>
      <c r="R129" t="s">
        <v>618</v>
      </c>
      <c r="S129" t="s">
        <v>2469</v>
      </c>
      <c r="T129" t="s">
        <v>2456</v>
      </c>
      <c r="U129" t="s">
        <v>756</v>
      </c>
      <c r="V129">
        <v>2014</v>
      </c>
      <c r="W129" t="s">
        <v>2460</v>
      </c>
      <c r="X129" t="s">
        <v>2430</v>
      </c>
      <c r="Y129" t="str">
        <f>IF(ISBLANK(Table2[[#This Row],[ref]]),NA(),_xlfn.XLOOKUP(Table2[[#This Row],[ref]],Crossref!U:U,Crossref!E:E,_xlfn.XLOOKUP(Table2[[#This Row],[ref_short]],Crossref!AO:AO,Crossref!E:E)))</f>
        <v>10.1016/j.vetmic.2013.10.020</v>
      </c>
      <c r="Z129" t="str">
        <f>IF(ISBLANK(Table2[[#This Row],[ref_short]]),NA(),_xlfn.XLOOKUP(Table2[[#This Row],[new_ref]],Crossref!E:E,Crossref!AO:AO,Table2[[#This Row],[ref_short]]))</f>
        <v>Niqueux et al., 2014</v>
      </c>
      <c r="AA129" t="b">
        <f>NOT(IFERROR(Table2[[#This Row],[ref_short]]=Table2[[#This Row],[new_ref_short]],FALSE))</f>
        <v>0</v>
      </c>
    </row>
    <row r="130" spans="1:27" x14ac:dyDescent="0.3">
      <c r="A130" t="s">
        <v>990</v>
      </c>
      <c r="C130" t="s">
        <v>1014</v>
      </c>
      <c r="D130" t="s">
        <v>2556</v>
      </c>
      <c r="E130" t="s">
        <v>255</v>
      </c>
      <c r="F130" t="s">
        <v>262</v>
      </c>
      <c r="G130" t="s">
        <v>2451</v>
      </c>
      <c r="H130" t="s">
        <v>361</v>
      </c>
      <c r="K130" t="s">
        <v>2515</v>
      </c>
      <c r="O130">
        <v>1.47</v>
      </c>
      <c r="P130">
        <v>1.3</v>
      </c>
      <c r="Q130">
        <v>1.7</v>
      </c>
      <c r="R130" t="s">
        <v>618</v>
      </c>
      <c r="S130" t="s">
        <v>2450</v>
      </c>
      <c r="T130" t="s">
        <v>2456</v>
      </c>
      <c r="U130" t="s">
        <v>757</v>
      </c>
      <c r="V130">
        <v>2012</v>
      </c>
      <c r="W130" t="s">
        <v>2461</v>
      </c>
      <c r="X130" t="s">
        <v>2430</v>
      </c>
      <c r="Y130" t="str">
        <f>IF(ISBLANK(Table2[[#This Row],[ref]]),NA(),_xlfn.XLOOKUP(Table2[[#This Row],[ref]],Crossref!U:U,Crossref!E:E,_xlfn.XLOOKUP(Table2[[#This Row],[ref_short]],Crossref!AO:AO,Crossref!E:E)))</f>
        <v>10.1371/journal.pone.0045059</v>
      </c>
      <c r="Z130" t="str">
        <f>IF(ISBLANK(Table2[[#This Row],[ref_short]]),NA(),_xlfn.XLOOKUP(Table2[[#This Row],[new_ref]],Crossref!E:E,Crossref!AO:AO,Table2[[#This Row],[ref_short]]))</f>
        <v>Saenz et al., 2012</v>
      </c>
      <c r="AA130" t="b">
        <f>NOT(IFERROR(Table2[[#This Row],[ref_short]]=Table2[[#This Row],[new_ref_short]],FALSE))</f>
        <v>0</v>
      </c>
    </row>
    <row r="131" spans="1:27" x14ac:dyDescent="0.3">
      <c r="A131" t="s">
        <v>990</v>
      </c>
      <c r="C131" t="s">
        <v>1014</v>
      </c>
      <c r="D131" t="s">
        <v>2556</v>
      </c>
      <c r="E131" t="s">
        <v>255</v>
      </c>
      <c r="F131" t="s">
        <v>262</v>
      </c>
      <c r="G131" t="s">
        <v>2452</v>
      </c>
      <c r="H131" t="s">
        <v>361</v>
      </c>
      <c r="K131" t="s">
        <v>2515</v>
      </c>
      <c r="O131">
        <v>7.65</v>
      </c>
      <c r="P131">
        <v>7</v>
      </c>
      <c r="Q131">
        <v>8.3000000000000007</v>
      </c>
      <c r="R131" t="s">
        <v>618</v>
      </c>
      <c r="S131" t="s">
        <v>2450</v>
      </c>
      <c r="T131" t="s">
        <v>2456</v>
      </c>
      <c r="U131" t="s">
        <v>757</v>
      </c>
      <c r="V131">
        <v>2012</v>
      </c>
      <c r="W131" t="s">
        <v>2461</v>
      </c>
      <c r="X131" t="s">
        <v>2430</v>
      </c>
      <c r="Y131" t="str">
        <f>IF(ISBLANK(Table2[[#This Row],[ref]]),NA(),_xlfn.XLOOKUP(Table2[[#This Row],[ref]],Crossref!U:U,Crossref!E:E,_xlfn.XLOOKUP(Table2[[#This Row],[ref_short]],Crossref!AO:AO,Crossref!E:E)))</f>
        <v>10.1371/journal.pone.0045059</v>
      </c>
      <c r="Z131" t="str">
        <f>IF(ISBLANK(Table2[[#This Row],[ref_short]]),NA(),_xlfn.XLOOKUP(Table2[[#This Row],[new_ref]],Crossref!E:E,Crossref!AO:AO,Table2[[#This Row],[ref_short]]))</f>
        <v>Saenz et al., 2012</v>
      </c>
      <c r="AA131" t="b">
        <f>NOT(IFERROR(Table2[[#This Row],[ref_short]]=Table2[[#This Row],[new_ref_short]],FALSE))</f>
        <v>0</v>
      </c>
    </row>
    <row r="132" spans="1:27" x14ac:dyDescent="0.3">
      <c r="A132" t="s">
        <v>990</v>
      </c>
      <c r="C132" t="s">
        <v>1014</v>
      </c>
      <c r="D132" t="s">
        <v>2556</v>
      </c>
      <c r="E132" t="s">
        <v>255</v>
      </c>
      <c r="F132" t="s">
        <v>262</v>
      </c>
      <c r="G132" t="s">
        <v>2455</v>
      </c>
      <c r="H132" t="s">
        <v>361</v>
      </c>
      <c r="O132">
        <v>8.1999999999999993</v>
      </c>
      <c r="P132">
        <v>6.5</v>
      </c>
      <c r="Q132">
        <v>10.6</v>
      </c>
      <c r="R132" t="s">
        <v>617</v>
      </c>
      <c r="S132" t="s">
        <v>2446</v>
      </c>
      <c r="T132" t="s">
        <v>2456</v>
      </c>
      <c r="U132" t="s">
        <v>772</v>
      </c>
      <c r="V132">
        <v>2011</v>
      </c>
      <c r="W132" t="s">
        <v>2463</v>
      </c>
      <c r="X132" t="s">
        <v>2430</v>
      </c>
      <c r="Y132" t="str">
        <f>IF(ISBLANK(Table2[[#This Row],[ref]]),NA(),_xlfn.XLOOKUP(Table2[[#This Row],[ref]],Crossref!U:U,Crossref!E:E,_xlfn.XLOOKUP(Table2[[#This Row],[ref_short]],Crossref!AO:AO,Crossref!E:E)))</f>
        <v>10.1371/journal.pone.0026935</v>
      </c>
      <c r="Z132" t="str">
        <f>IF(ISBLANK(Table2[[#This Row],[ref_short]]),NA(),_xlfn.XLOOKUP(Table2[[#This Row],[new_ref]],Crossref!E:E,Crossref!AO:AO,Table2[[#This Row],[ref_short]]))</f>
        <v>Comin et al., 2011</v>
      </c>
      <c r="AA132" t="b">
        <f>NOT(IFERROR(Table2[[#This Row],[ref_short]]=Table2[[#This Row],[new_ref_short]],FALSE))</f>
        <v>0</v>
      </c>
    </row>
    <row r="133" spans="1:27" x14ac:dyDescent="0.3">
      <c r="A133" t="s">
        <v>990</v>
      </c>
      <c r="C133" t="s">
        <v>1014</v>
      </c>
      <c r="D133" t="s">
        <v>2556</v>
      </c>
      <c r="E133" t="s">
        <v>255</v>
      </c>
      <c r="F133" t="s">
        <v>262</v>
      </c>
      <c r="G133" t="s">
        <v>2455</v>
      </c>
      <c r="H133" t="s">
        <v>361</v>
      </c>
      <c r="O133">
        <v>2.2999999999999998</v>
      </c>
      <c r="P133">
        <v>1.3</v>
      </c>
      <c r="Q133">
        <v>3.5</v>
      </c>
      <c r="R133" t="s">
        <v>617</v>
      </c>
      <c r="S133" t="s">
        <v>2446</v>
      </c>
      <c r="T133" t="s">
        <v>2456</v>
      </c>
      <c r="U133" t="s">
        <v>772</v>
      </c>
      <c r="V133">
        <v>2011</v>
      </c>
      <c r="W133" t="s">
        <v>2463</v>
      </c>
      <c r="X133" t="s">
        <v>2430</v>
      </c>
      <c r="Y133" t="str">
        <f>IF(ISBLANK(Table2[[#This Row],[ref]]),NA(),_xlfn.XLOOKUP(Table2[[#This Row],[ref]],Crossref!U:U,Crossref!E:E,_xlfn.XLOOKUP(Table2[[#This Row],[ref_short]],Crossref!AO:AO,Crossref!E:E)))</f>
        <v>10.1371/journal.pone.0026935</v>
      </c>
      <c r="Z133" t="str">
        <f>IF(ISBLANK(Table2[[#This Row],[ref_short]]),NA(),_xlfn.XLOOKUP(Table2[[#This Row],[new_ref]],Crossref!E:E,Crossref!AO:AO,Table2[[#This Row],[ref_short]]))</f>
        <v>Comin et al., 2011</v>
      </c>
      <c r="AA133" t="b">
        <f>NOT(IFERROR(Table2[[#This Row],[ref_short]]=Table2[[#This Row],[new_ref_short]],FALSE))</f>
        <v>0</v>
      </c>
    </row>
    <row r="134" spans="1:27" x14ac:dyDescent="0.3">
      <c r="A134" t="s">
        <v>990</v>
      </c>
      <c r="C134" t="s">
        <v>1014</v>
      </c>
      <c r="D134" t="s">
        <v>2561</v>
      </c>
      <c r="E134" t="s">
        <v>257</v>
      </c>
      <c r="F134" t="s">
        <v>262</v>
      </c>
      <c r="G134" t="s">
        <v>2444</v>
      </c>
      <c r="H134" t="s">
        <v>362</v>
      </c>
      <c r="O134">
        <v>7</v>
      </c>
      <c r="R134" t="s">
        <v>2650</v>
      </c>
      <c r="S134" t="s">
        <v>2453</v>
      </c>
      <c r="T134" t="s">
        <v>2482</v>
      </c>
      <c r="U134" t="s">
        <v>769</v>
      </c>
      <c r="V134">
        <v>2009</v>
      </c>
      <c r="W134" t="s">
        <v>2466</v>
      </c>
      <c r="X134" t="s">
        <v>2430</v>
      </c>
      <c r="Y134" t="str">
        <f>IF(ISBLANK(Table2[[#This Row],[ref]]),NA(),_xlfn.XLOOKUP(Table2[[#This Row],[ref]],Crossref!U:U,Crossref!E:E,_xlfn.XLOOKUP(Table2[[#This Row],[ref_short]],Crossref!AO:AO,Crossref!E:E)))</f>
        <v>10.1017/s0950268808000885</v>
      </c>
      <c r="Z134" t="str">
        <f>IF(ISBLANK(Table2[[#This Row],[ref_short]]),NA(),_xlfn.XLOOKUP(Table2[[#This Row],[new_ref]],Crossref!E:E,Crossref!AO:AO,Table2[[#This Row],[ref_short]]))</f>
        <v>WARD et al., 2008</v>
      </c>
      <c r="AA134" t="b">
        <f>NOT(IFERROR(Table2[[#This Row],[ref_short]]=Table2[[#This Row],[new_ref_short]],FALSE))</f>
        <v>1</v>
      </c>
    </row>
    <row r="135" spans="1:27" x14ac:dyDescent="0.3">
      <c r="A135" t="s">
        <v>990</v>
      </c>
      <c r="C135" t="s">
        <v>1014</v>
      </c>
      <c r="D135" t="s">
        <v>2556</v>
      </c>
      <c r="E135" t="s">
        <v>257</v>
      </c>
      <c r="F135" t="s">
        <v>262</v>
      </c>
      <c r="G135" t="s">
        <v>2472</v>
      </c>
      <c r="H135" t="s">
        <v>2608</v>
      </c>
      <c r="I135" t="s">
        <v>2662</v>
      </c>
      <c r="O135">
        <v>4</v>
      </c>
      <c r="R135" t="s">
        <v>2650</v>
      </c>
      <c r="S135" t="s">
        <v>2453</v>
      </c>
      <c r="T135" t="s">
        <v>2482</v>
      </c>
      <c r="U135" t="s">
        <v>2474</v>
      </c>
      <c r="V135">
        <v>2009</v>
      </c>
      <c r="W135" t="s">
        <v>2475</v>
      </c>
      <c r="X135" t="s">
        <v>2430</v>
      </c>
      <c r="Y135" t="str">
        <f>IF(ISBLANK(Table2[[#This Row],[ref]]),NA(),_xlfn.XLOOKUP(Table2[[#This Row],[ref]],Crossref!U:U,Crossref!E:E,_xlfn.XLOOKUP(Table2[[#This Row],[ref_short]],Crossref!AO:AO,Crossref!E:E)))</f>
        <v>10.1016/j.prevetmed.2008.12.003</v>
      </c>
      <c r="Z135" t="str">
        <f>IF(ISBLANK(Table2[[#This Row],[ref_short]]),NA(),_xlfn.XLOOKUP(Table2[[#This Row],[new_ref]],Crossref!E:E,Crossref!AO:AO,Table2[[#This Row],[ref_short]]))</f>
        <v>Bos et al., 2009</v>
      </c>
      <c r="AA135" t="b">
        <f>NOT(IFERROR(Table2[[#This Row],[ref_short]]=Table2[[#This Row],[new_ref_short]],FALSE))</f>
        <v>0</v>
      </c>
    </row>
    <row r="136" spans="1:27" x14ac:dyDescent="0.3">
      <c r="A136" t="s">
        <v>990</v>
      </c>
      <c r="C136" t="s">
        <v>1014</v>
      </c>
      <c r="D136" t="s">
        <v>2556</v>
      </c>
      <c r="E136" t="s">
        <v>255</v>
      </c>
      <c r="F136" t="s">
        <v>262</v>
      </c>
      <c r="G136" t="s">
        <v>2476</v>
      </c>
      <c r="H136" t="s">
        <v>361</v>
      </c>
      <c r="K136" t="s">
        <v>2517</v>
      </c>
      <c r="M136" t="s">
        <v>2493</v>
      </c>
      <c r="O136">
        <v>6.2</v>
      </c>
      <c r="R136" t="s">
        <v>618</v>
      </c>
      <c r="S136" t="s">
        <v>2468</v>
      </c>
      <c r="T136" t="s">
        <v>2456</v>
      </c>
      <c r="U136" t="s">
        <v>2477</v>
      </c>
      <c r="V136">
        <v>2008</v>
      </c>
      <c r="W136" t="s">
        <v>2478</v>
      </c>
      <c r="X136" t="s">
        <v>2430</v>
      </c>
      <c r="Y136" t="str">
        <f>IF(ISBLANK(Table2[[#This Row],[ref]]),NA(),_xlfn.XLOOKUP(Table2[[#This Row],[ref]],Crossref!U:U,Crossref!E:E,_xlfn.XLOOKUP(Table2[[#This Row],[ref_short]],Crossref!AO:AO,Crossref!E:E)))</f>
        <v>10.1016/j.vaccine.2008.09.022</v>
      </c>
      <c r="Z136" t="str">
        <f>IF(ISBLANK(Table2[[#This Row],[ref_short]]),NA(),_xlfn.XLOOKUP(Table2[[#This Row],[new_ref]],Crossref!E:E,Crossref!AO:AO,Table2[[#This Row],[ref_short]]))</f>
        <v>Bos et al., 2008</v>
      </c>
      <c r="AA136" t="b">
        <f>NOT(IFERROR(Table2[[#This Row],[ref_short]]=Table2[[#This Row],[new_ref_short]],FALSE))</f>
        <v>0</v>
      </c>
    </row>
    <row r="137" spans="1:27" x14ac:dyDescent="0.3">
      <c r="A137" t="s">
        <v>990</v>
      </c>
      <c r="C137" t="s">
        <v>1014</v>
      </c>
      <c r="D137" t="s">
        <v>2556</v>
      </c>
      <c r="E137" t="s">
        <v>257</v>
      </c>
      <c r="F137" t="s">
        <v>262</v>
      </c>
      <c r="G137" t="s">
        <v>2470</v>
      </c>
      <c r="H137" t="s">
        <v>2608</v>
      </c>
      <c r="O137">
        <v>2</v>
      </c>
      <c r="R137" t="s">
        <v>2650</v>
      </c>
      <c r="S137" t="s">
        <v>2453</v>
      </c>
      <c r="T137" t="s">
        <v>2456</v>
      </c>
      <c r="U137" t="s">
        <v>2480</v>
      </c>
      <c r="V137">
        <v>2010</v>
      </c>
      <c r="W137" t="s">
        <v>2481</v>
      </c>
      <c r="X137" t="s">
        <v>2430</v>
      </c>
      <c r="Y137" t="str">
        <f>IF(ISBLANK(Table2[[#This Row],[ref]]),NA(),_xlfn.XLOOKUP(Table2[[#This Row],[ref]],Crossref!U:U,Crossref!E:E,_xlfn.XLOOKUP(Table2[[#This Row],[ref_short]],Crossref!AO:AO,Crossref!E:E)))</f>
        <v>10.1016/j.prevetmed.2010.04.006</v>
      </c>
      <c r="Z137" t="str">
        <f>IF(ISBLANK(Table2[[#This Row],[ref_short]]),NA(),_xlfn.XLOOKUP(Table2[[#This Row],[new_ref]],Crossref!E:E,Crossref!AO:AO,Table2[[#This Row],[ref_short]]))</f>
        <v>Bos et al., 2010</v>
      </c>
      <c r="AA137" t="b">
        <f>NOT(IFERROR(Table2[[#This Row],[ref_short]]=Table2[[#This Row],[new_ref_short]],FALSE))</f>
        <v>0</v>
      </c>
    </row>
    <row r="138" spans="1:27" x14ac:dyDescent="0.3">
      <c r="A138" t="s">
        <v>990</v>
      </c>
      <c r="C138" t="s">
        <v>1014</v>
      </c>
      <c r="D138" t="s">
        <v>2557</v>
      </c>
      <c r="E138" t="s">
        <v>257</v>
      </c>
      <c r="F138" t="s">
        <v>262</v>
      </c>
      <c r="G138" t="s">
        <v>2444</v>
      </c>
      <c r="H138" t="s">
        <v>362</v>
      </c>
      <c r="O138">
        <v>7</v>
      </c>
      <c r="R138" t="s">
        <v>2650</v>
      </c>
      <c r="S138" t="s">
        <v>2453</v>
      </c>
      <c r="T138" t="s">
        <v>2482</v>
      </c>
      <c r="U138" t="s">
        <v>758</v>
      </c>
      <c r="V138">
        <v>2012</v>
      </c>
      <c r="W138" t="s">
        <v>2483</v>
      </c>
      <c r="X138" t="s">
        <v>2430</v>
      </c>
      <c r="Y138" t="str">
        <f>IF(ISBLANK(Table2[[#This Row],[ref]]),NA(),_xlfn.XLOOKUP(Table2[[#This Row],[ref]],Crossref!U:U,Crossref!E:E,_xlfn.XLOOKUP(Table2[[#This Row],[ref_short]],Crossref!AO:AO,Crossref!E:E)))</f>
        <v>10.1016/j.prevetmed.2012.01.021</v>
      </c>
      <c r="Z138" t="str">
        <f>IF(ISBLANK(Table2[[#This Row],[ref_short]]),NA(),_xlfn.XLOOKUP(Table2[[#This Row],[new_ref]],Crossref!E:E,Crossref!AO:AO,Table2[[#This Row],[ref_short]]))</f>
        <v>Marquetoux et al., 2012</v>
      </c>
      <c r="AA138" t="b">
        <f>NOT(IFERROR(Table2[[#This Row],[ref_short]]=Table2[[#This Row],[new_ref_short]],FALSE))</f>
        <v>0</v>
      </c>
    </row>
    <row r="139" spans="1:27" x14ac:dyDescent="0.3">
      <c r="A139" t="s">
        <v>990</v>
      </c>
      <c r="C139" t="s">
        <v>1014</v>
      </c>
      <c r="D139" t="s">
        <v>2557</v>
      </c>
      <c r="E139" t="s">
        <v>257</v>
      </c>
      <c r="F139" t="s">
        <v>262</v>
      </c>
      <c r="G139" t="s">
        <v>2444</v>
      </c>
      <c r="H139" t="s">
        <v>362</v>
      </c>
      <c r="O139">
        <v>14</v>
      </c>
      <c r="R139" t="s">
        <v>2650</v>
      </c>
      <c r="S139" t="s">
        <v>2453</v>
      </c>
      <c r="T139" t="s">
        <v>2482</v>
      </c>
      <c r="U139" t="s">
        <v>758</v>
      </c>
      <c r="V139">
        <v>2012</v>
      </c>
      <c r="W139" t="s">
        <v>2483</v>
      </c>
      <c r="X139" t="s">
        <v>2430</v>
      </c>
      <c r="Y139" t="str">
        <f>IF(ISBLANK(Table2[[#This Row],[ref]]),NA(),_xlfn.XLOOKUP(Table2[[#This Row],[ref]],Crossref!U:U,Crossref!E:E,_xlfn.XLOOKUP(Table2[[#This Row],[ref_short]],Crossref!AO:AO,Crossref!E:E)))</f>
        <v>10.1016/j.prevetmed.2012.01.021</v>
      </c>
      <c r="Z139" t="str">
        <f>IF(ISBLANK(Table2[[#This Row],[ref_short]]),NA(),_xlfn.XLOOKUP(Table2[[#This Row],[new_ref]],Crossref!E:E,Crossref!AO:AO,Table2[[#This Row],[ref_short]]))</f>
        <v>Marquetoux et al., 2012</v>
      </c>
      <c r="AA139" t="b">
        <f>NOT(IFERROR(Table2[[#This Row],[ref_short]]=Table2[[#This Row],[new_ref_short]],FALSE))</f>
        <v>0</v>
      </c>
    </row>
    <row r="140" spans="1:27" x14ac:dyDescent="0.3">
      <c r="A140" t="s">
        <v>990</v>
      </c>
      <c r="C140" t="s">
        <v>1014</v>
      </c>
      <c r="D140" t="s">
        <v>2561</v>
      </c>
      <c r="E140" t="s">
        <v>257</v>
      </c>
      <c r="F140" t="s">
        <v>262</v>
      </c>
      <c r="G140" t="s">
        <v>2444</v>
      </c>
      <c r="H140" t="s">
        <v>362</v>
      </c>
      <c r="O140">
        <v>7</v>
      </c>
      <c r="R140" t="s">
        <v>2650</v>
      </c>
      <c r="S140" t="s">
        <v>2453</v>
      </c>
      <c r="T140" t="s">
        <v>2482</v>
      </c>
      <c r="U140" t="s">
        <v>768</v>
      </c>
      <c r="V140">
        <v>2013</v>
      </c>
      <c r="W140" t="s">
        <v>2484</v>
      </c>
      <c r="X140" t="s">
        <v>2430</v>
      </c>
      <c r="Y140" t="str">
        <f>IF(ISBLANK(Table2[[#This Row],[ref]]),NA(),_xlfn.XLOOKUP(Table2[[#This Row],[ref]],Crossref!U:U,Crossref!E:E,_xlfn.XLOOKUP(Table2[[#This Row],[ref_short]],Crossref!AO:AO,Crossref!E:E)))</f>
        <v>10.1038/srep02175</v>
      </c>
      <c r="Z140" t="str">
        <f>IF(ISBLANK(Table2[[#This Row],[ref_short]]),NA(),_xlfn.XLOOKUP(Table2[[#This Row],[new_ref]],Crossref!E:E,Crossref!AO:AO,Table2[[#This Row],[ref_short]]))</f>
        <v>Pandit et al., 2013</v>
      </c>
      <c r="AA140" t="b">
        <f>NOT(IFERROR(Table2[[#This Row],[ref_short]]=Table2[[#This Row],[new_ref_short]],FALSE))</f>
        <v>0</v>
      </c>
    </row>
    <row r="141" spans="1:27" x14ac:dyDescent="0.3">
      <c r="A141" t="s">
        <v>990</v>
      </c>
      <c r="C141" t="s">
        <v>1014</v>
      </c>
      <c r="D141" t="s">
        <v>2561</v>
      </c>
      <c r="E141" t="s">
        <v>257</v>
      </c>
      <c r="F141" t="s">
        <v>262</v>
      </c>
      <c r="G141" t="s">
        <v>2444</v>
      </c>
      <c r="H141" t="s">
        <v>362</v>
      </c>
      <c r="O141">
        <v>12</v>
      </c>
      <c r="R141" t="s">
        <v>2650</v>
      </c>
      <c r="S141" t="s">
        <v>2453</v>
      </c>
      <c r="T141" t="s">
        <v>2482</v>
      </c>
      <c r="U141" t="s">
        <v>759</v>
      </c>
      <c r="V141">
        <v>2014</v>
      </c>
      <c r="W141" t="s">
        <v>2487</v>
      </c>
      <c r="X141" t="s">
        <v>2430</v>
      </c>
      <c r="Y141" t="str">
        <f>IF(ISBLANK(Table2[[#This Row],[ref]]),NA(),_xlfn.XLOOKUP(Table2[[#This Row],[ref]],Crossref!U:U,Crossref!E:E,_xlfn.XLOOKUP(Table2[[#This Row],[ref_short]],Crossref!AO:AO,Crossref!E:E)))</f>
        <v>10.1111/tbed.12003</v>
      </c>
      <c r="Z141" t="str">
        <f>IF(ISBLANK(Table2[[#This Row],[ref_short]]),NA(),_xlfn.XLOOKUP(Table2[[#This Row],[new_ref]],Crossref!E:E,Crossref!AO:AO,Table2[[#This Row],[ref_short]]))</f>
        <v>Bett et al., 2012</v>
      </c>
      <c r="AA141" t="b">
        <f>NOT(IFERROR(Table2[[#This Row],[ref_short]]=Table2[[#This Row],[new_ref_short]],FALSE))</f>
        <v>1</v>
      </c>
    </row>
    <row r="142" spans="1:27" x14ac:dyDescent="0.3">
      <c r="A142" t="s">
        <v>990</v>
      </c>
      <c r="C142" t="s">
        <v>1014</v>
      </c>
      <c r="D142" t="s">
        <v>2558</v>
      </c>
      <c r="E142" t="s">
        <v>257</v>
      </c>
      <c r="F142" t="s">
        <v>262</v>
      </c>
      <c r="G142" t="s">
        <v>2472</v>
      </c>
      <c r="H142" t="s">
        <v>362</v>
      </c>
      <c r="O142">
        <v>13.8</v>
      </c>
      <c r="P142">
        <v>9.9</v>
      </c>
      <c r="Q142">
        <v>17.600000000000001</v>
      </c>
      <c r="R142" t="s">
        <v>618</v>
      </c>
      <c r="S142" t="s">
        <v>2468</v>
      </c>
      <c r="T142" t="s">
        <v>2482</v>
      </c>
      <c r="U142" t="s">
        <v>760</v>
      </c>
      <c r="V142">
        <v>2004</v>
      </c>
      <c r="W142" t="s">
        <v>2488</v>
      </c>
      <c r="X142" t="s">
        <v>2430</v>
      </c>
      <c r="Y142" t="str">
        <f>IF(ISBLANK(Table2[[#This Row],[ref]]),NA(),_xlfn.XLOOKUP(Table2[[#This Row],[ref]],Crossref!U:U,Crossref!E:E,_xlfn.XLOOKUP(Table2[[#This Row],[ref_short]],Crossref!AO:AO,Crossref!E:E)))</f>
        <v>10.1086/425583</v>
      </c>
      <c r="Z142" t="str">
        <f>IF(ISBLANK(Table2[[#This Row],[ref_short]]),NA(),_xlfn.XLOOKUP(Table2[[#This Row],[new_ref]],Crossref!E:E,Crossref!AO:AO,Table2[[#This Row],[ref_short]]))</f>
        <v>Stegeman et al., 2004</v>
      </c>
      <c r="AA142" t="b">
        <f>NOT(IFERROR(Table2[[#This Row],[ref_short]]=Table2[[#This Row],[new_ref_short]],FALSE))</f>
        <v>0</v>
      </c>
    </row>
    <row r="143" spans="1:27" x14ac:dyDescent="0.3">
      <c r="A143" t="s">
        <v>990</v>
      </c>
      <c r="C143" t="s">
        <v>1014</v>
      </c>
      <c r="D143" t="s">
        <v>2558</v>
      </c>
      <c r="E143" t="s">
        <v>257</v>
      </c>
      <c r="F143" t="s">
        <v>262</v>
      </c>
      <c r="G143" t="s">
        <v>2472</v>
      </c>
      <c r="H143" t="s">
        <v>362</v>
      </c>
      <c r="O143">
        <v>8</v>
      </c>
      <c r="R143" t="s">
        <v>618</v>
      </c>
      <c r="S143" t="s">
        <v>2468</v>
      </c>
      <c r="T143" t="s">
        <v>2482</v>
      </c>
      <c r="U143" t="s">
        <v>760</v>
      </c>
      <c r="V143">
        <v>2004</v>
      </c>
      <c r="W143" t="s">
        <v>2488</v>
      </c>
      <c r="X143" t="s">
        <v>2430</v>
      </c>
      <c r="Y143" t="str">
        <f>IF(ISBLANK(Table2[[#This Row],[ref]]),NA(),_xlfn.XLOOKUP(Table2[[#This Row],[ref]],Crossref!U:U,Crossref!E:E,_xlfn.XLOOKUP(Table2[[#This Row],[ref_short]],Crossref!AO:AO,Crossref!E:E)))</f>
        <v>10.1086/425583</v>
      </c>
      <c r="Z143" t="str">
        <f>IF(ISBLANK(Table2[[#This Row],[ref_short]]),NA(),_xlfn.XLOOKUP(Table2[[#This Row],[new_ref]],Crossref!E:E,Crossref!AO:AO,Table2[[#This Row],[ref_short]]))</f>
        <v>Stegeman et al., 2004</v>
      </c>
      <c r="AA143" t="b">
        <f>NOT(IFERROR(Table2[[#This Row],[ref_short]]=Table2[[#This Row],[new_ref_short]],FALSE))</f>
        <v>0</v>
      </c>
    </row>
    <row r="144" spans="1:27" x14ac:dyDescent="0.3">
      <c r="A144" t="s">
        <v>990</v>
      </c>
      <c r="C144" t="s">
        <v>1014</v>
      </c>
      <c r="D144" t="s">
        <v>2558</v>
      </c>
      <c r="E144" t="s">
        <v>257</v>
      </c>
      <c r="F144" t="s">
        <v>262</v>
      </c>
      <c r="G144" t="s">
        <v>2472</v>
      </c>
      <c r="H144" t="s">
        <v>362</v>
      </c>
      <c r="O144">
        <v>7.3</v>
      </c>
      <c r="P144">
        <v>3.4</v>
      </c>
      <c r="Q144">
        <v>11.1</v>
      </c>
      <c r="R144" t="s">
        <v>618</v>
      </c>
      <c r="S144" t="s">
        <v>2468</v>
      </c>
      <c r="T144" t="s">
        <v>2459</v>
      </c>
      <c r="U144" t="s">
        <v>760</v>
      </c>
      <c r="V144">
        <v>2004</v>
      </c>
      <c r="W144" t="s">
        <v>2488</v>
      </c>
      <c r="X144" t="s">
        <v>2432</v>
      </c>
      <c r="Y144" t="str">
        <f>IF(ISBLANK(Table2[[#This Row],[ref]]),NA(),_xlfn.XLOOKUP(Table2[[#This Row],[ref]],Crossref!U:U,Crossref!E:E,_xlfn.XLOOKUP(Table2[[#This Row],[ref_short]],Crossref!AO:AO,Crossref!E:E)))</f>
        <v>10.1086/425583</v>
      </c>
      <c r="Z144" t="str">
        <f>IF(ISBLANK(Table2[[#This Row],[ref_short]]),NA(),_xlfn.XLOOKUP(Table2[[#This Row],[new_ref]],Crossref!E:E,Crossref!AO:AO,Table2[[#This Row],[ref_short]]))</f>
        <v>Stegeman et al., 2004</v>
      </c>
      <c r="AA144" t="b">
        <f>NOT(IFERROR(Table2[[#This Row],[ref_short]]=Table2[[#This Row],[new_ref_short]],FALSE))</f>
        <v>0</v>
      </c>
    </row>
    <row r="145" spans="1:27" x14ac:dyDescent="0.3">
      <c r="A145" t="s">
        <v>990</v>
      </c>
      <c r="C145" t="s">
        <v>1014</v>
      </c>
      <c r="D145" t="s">
        <v>2558</v>
      </c>
      <c r="E145" t="s">
        <v>257</v>
      </c>
      <c r="F145" t="s">
        <v>262</v>
      </c>
      <c r="G145" t="s">
        <v>2472</v>
      </c>
      <c r="H145" t="s">
        <v>362</v>
      </c>
      <c r="O145">
        <v>6.9</v>
      </c>
      <c r="P145">
        <v>3.9</v>
      </c>
      <c r="Q145">
        <v>9.9</v>
      </c>
      <c r="R145" t="s">
        <v>618</v>
      </c>
      <c r="S145" t="s">
        <v>2468</v>
      </c>
      <c r="T145" t="s">
        <v>2459</v>
      </c>
      <c r="U145" t="s">
        <v>760</v>
      </c>
      <c r="V145">
        <v>2004</v>
      </c>
      <c r="W145" t="s">
        <v>2488</v>
      </c>
      <c r="X145" t="s">
        <v>2432</v>
      </c>
      <c r="Y145" t="str">
        <f>IF(ISBLANK(Table2[[#This Row],[ref]]),NA(),_xlfn.XLOOKUP(Table2[[#This Row],[ref]],Crossref!U:U,Crossref!E:E,_xlfn.XLOOKUP(Table2[[#This Row],[ref_short]],Crossref!AO:AO,Crossref!E:E)))</f>
        <v>10.1086/425583</v>
      </c>
      <c r="Z145" t="str">
        <f>IF(ISBLANK(Table2[[#This Row],[ref_short]]),NA(),_xlfn.XLOOKUP(Table2[[#This Row],[new_ref]],Crossref!E:E,Crossref!AO:AO,Table2[[#This Row],[ref_short]]))</f>
        <v>Stegeman et al., 2004</v>
      </c>
      <c r="AA145" t="b">
        <f>NOT(IFERROR(Table2[[#This Row],[ref_short]]=Table2[[#This Row],[new_ref_short]],FALSE))</f>
        <v>0</v>
      </c>
    </row>
    <row r="146" spans="1:27" x14ac:dyDescent="0.3">
      <c r="A146" t="s">
        <v>990</v>
      </c>
      <c r="C146" t="s">
        <v>1014</v>
      </c>
      <c r="D146" t="s">
        <v>2556</v>
      </c>
      <c r="E146" t="s">
        <v>255</v>
      </c>
      <c r="F146" t="s">
        <v>262</v>
      </c>
      <c r="G146" t="s">
        <v>2490</v>
      </c>
      <c r="H146" t="s">
        <v>364</v>
      </c>
      <c r="I146" t="s">
        <v>377</v>
      </c>
      <c r="J146" t="s">
        <v>397</v>
      </c>
      <c r="K146" t="s">
        <v>416</v>
      </c>
      <c r="O146">
        <v>7.7</v>
      </c>
      <c r="P146">
        <v>6.7</v>
      </c>
      <c r="Q146">
        <v>8.6999999999999993</v>
      </c>
      <c r="R146" t="s">
        <v>618</v>
      </c>
      <c r="S146" t="s">
        <v>2469</v>
      </c>
      <c r="T146" t="s">
        <v>2456</v>
      </c>
      <c r="U146" t="s">
        <v>761</v>
      </c>
      <c r="V146">
        <v>2011</v>
      </c>
      <c r="W146" t="s">
        <v>2489</v>
      </c>
      <c r="X146" t="s">
        <v>2430</v>
      </c>
      <c r="Y146" t="str">
        <f>IF(ISBLANK(Table2[[#This Row],[ref]]),NA(),_xlfn.XLOOKUP(Table2[[#This Row],[ref]],Crossref!U:U,Crossref!E:E,_xlfn.XLOOKUP(Table2[[#This Row],[ref_short]],Crossref!AO:AO,Crossref!E:E)))</f>
        <v>10.1016/j.vetmic.2011.04.022</v>
      </c>
      <c r="Z146" t="str">
        <f>IF(ISBLANK(Table2[[#This Row],[ref_short]]),NA(),_xlfn.XLOOKUP(Table2[[#This Row],[new_ref]],Crossref!E:E,Crossref!AO:AO,Table2[[#This Row],[ref_short]]))</f>
        <v>Gonzales et al., 2011</v>
      </c>
      <c r="AA146" t="b">
        <f>NOT(IFERROR(Table2[[#This Row],[ref_short]]=Table2[[#This Row],[new_ref_short]],FALSE))</f>
        <v>0</v>
      </c>
    </row>
    <row r="147" spans="1:27" x14ac:dyDescent="0.3">
      <c r="A147" t="s">
        <v>990</v>
      </c>
      <c r="C147" t="s">
        <v>1014</v>
      </c>
      <c r="D147" t="s">
        <v>2556</v>
      </c>
      <c r="E147" t="s">
        <v>255</v>
      </c>
      <c r="F147" t="s">
        <v>262</v>
      </c>
      <c r="G147" t="s">
        <v>2491</v>
      </c>
      <c r="H147" t="s">
        <v>364</v>
      </c>
      <c r="I147" t="s">
        <v>377</v>
      </c>
      <c r="J147" t="s">
        <v>397</v>
      </c>
      <c r="K147" t="s">
        <v>416</v>
      </c>
      <c r="M147" t="s">
        <v>2493</v>
      </c>
      <c r="O147">
        <v>10.029999999999999</v>
      </c>
      <c r="P147">
        <v>8.5</v>
      </c>
      <c r="Q147">
        <v>11.56</v>
      </c>
      <c r="R147" t="s">
        <v>618</v>
      </c>
      <c r="S147" t="s">
        <v>2469</v>
      </c>
      <c r="T147" t="s">
        <v>2456</v>
      </c>
      <c r="U147" t="s">
        <v>2666</v>
      </c>
      <c r="V147">
        <v>2012</v>
      </c>
      <c r="W147" t="s">
        <v>2492</v>
      </c>
      <c r="X147" t="s">
        <v>2430</v>
      </c>
      <c r="Y147" t="str">
        <f>IF(ISBLANK(Table2[[#This Row],[ref]]),NA(),_xlfn.XLOOKUP(Table2[[#This Row],[ref]],Crossref!U:U,Crossref!E:E,_xlfn.XLOOKUP(Table2[[#This Row],[ref_short]],Crossref!AO:AO,Crossref!E:E)))</f>
        <v>10.1016/j.prevetmed.2012.06.010</v>
      </c>
      <c r="Z147" t="str">
        <f>IF(ISBLANK(Table2[[#This Row],[ref_short]]),NA(),_xlfn.XLOOKUP(Table2[[#This Row],[new_ref]],Crossref!E:E,Crossref!AO:AO,Table2[[#This Row],[ref_short]]))</f>
        <v>Gonzales et al., 2012</v>
      </c>
      <c r="AA147" t="b">
        <f>NOT(IFERROR(Table2[[#This Row],[ref_short]]=Table2[[#This Row],[new_ref_short]],FALSE))</f>
        <v>1</v>
      </c>
    </row>
    <row r="148" spans="1:27" x14ac:dyDescent="0.3">
      <c r="A148" t="s">
        <v>990</v>
      </c>
      <c r="C148" t="s">
        <v>1014</v>
      </c>
      <c r="D148" t="s">
        <v>2556</v>
      </c>
      <c r="E148" t="s">
        <v>255</v>
      </c>
      <c r="F148" t="s">
        <v>262</v>
      </c>
      <c r="G148" t="s">
        <v>2491</v>
      </c>
      <c r="H148" t="s">
        <v>364</v>
      </c>
      <c r="I148" t="s">
        <v>377</v>
      </c>
      <c r="J148" t="s">
        <v>397</v>
      </c>
      <c r="K148" t="s">
        <v>416</v>
      </c>
      <c r="M148" t="s">
        <v>2494</v>
      </c>
      <c r="O148">
        <v>13.32</v>
      </c>
      <c r="P148">
        <v>11.28</v>
      </c>
      <c r="Q148">
        <v>15.35</v>
      </c>
      <c r="R148" t="s">
        <v>618</v>
      </c>
      <c r="S148" t="s">
        <v>2469</v>
      </c>
      <c r="T148" t="s">
        <v>2456</v>
      </c>
      <c r="U148" t="s">
        <v>2666</v>
      </c>
      <c r="V148">
        <v>2012</v>
      </c>
      <c r="W148" t="s">
        <v>2492</v>
      </c>
      <c r="X148" t="s">
        <v>2430</v>
      </c>
      <c r="Y148" t="str">
        <f>IF(ISBLANK(Table2[[#This Row],[ref]]),NA(),_xlfn.XLOOKUP(Table2[[#This Row],[ref]],Crossref!U:U,Crossref!E:E,_xlfn.XLOOKUP(Table2[[#This Row],[ref_short]],Crossref!AO:AO,Crossref!E:E)))</f>
        <v>10.1016/j.prevetmed.2012.06.010</v>
      </c>
      <c r="Z148" t="str">
        <f>IF(ISBLANK(Table2[[#This Row],[ref_short]]),NA(),_xlfn.XLOOKUP(Table2[[#This Row],[new_ref]],Crossref!E:E,Crossref!AO:AO,Table2[[#This Row],[ref_short]]))</f>
        <v>Gonzales et al., 2012</v>
      </c>
      <c r="AA148" t="b">
        <f>NOT(IFERROR(Table2[[#This Row],[ref_short]]=Table2[[#This Row],[new_ref_short]],FALSE))</f>
        <v>1</v>
      </c>
    </row>
    <row r="149" spans="1:27" x14ac:dyDescent="0.3">
      <c r="A149" t="s">
        <v>990</v>
      </c>
      <c r="C149" t="s">
        <v>1014</v>
      </c>
      <c r="D149" t="s">
        <v>2556</v>
      </c>
      <c r="E149" t="s">
        <v>257</v>
      </c>
      <c r="F149" t="s">
        <v>262</v>
      </c>
      <c r="G149" t="s">
        <v>2491</v>
      </c>
      <c r="H149" t="s">
        <v>364</v>
      </c>
      <c r="I149" t="s">
        <v>2495</v>
      </c>
      <c r="O149">
        <v>7.69</v>
      </c>
      <c r="P149">
        <v>5.88</v>
      </c>
      <c r="Q149">
        <v>11.11</v>
      </c>
      <c r="R149" t="s">
        <v>618</v>
      </c>
      <c r="S149" t="s">
        <v>2496</v>
      </c>
      <c r="T149" t="s">
        <v>2482</v>
      </c>
      <c r="U149" t="s">
        <v>2666</v>
      </c>
      <c r="V149">
        <v>2012</v>
      </c>
      <c r="W149" t="s">
        <v>2492</v>
      </c>
      <c r="X149" t="s">
        <v>2430</v>
      </c>
      <c r="Y149" t="str">
        <f>IF(ISBLANK(Table2[[#This Row],[ref]]),NA(),_xlfn.XLOOKUP(Table2[[#This Row],[ref]],Crossref!U:U,Crossref!E:E,_xlfn.XLOOKUP(Table2[[#This Row],[ref_short]],Crossref!AO:AO,Crossref!E:E)))</f>
        <v>10.1016/j.prevetmed.2012.06.010</v>
      </c>
      <c r="Z149" t="str">
        <f>IF(ISBLANK(Table2[[#This Row],[ref_short]]),NA(),_xlfn.XLOOKUP(Table2[[#This Row],[new_ref]],Crossref!E:E,Crossref!AO:AO,Table2[[#This Row],[ref_short]]))</f>
        <v>Gonzales et al., 2012</v>
      </c>
      <c r="AA149" t="b">
        <f>NOT(IFERROR(Table2[[#This Row],[ref_short]]=Table2[[#This Row],[new_ref_short]],FALSE))</f>
        <v>1</v>
      </c>
    </row>
    <row r="150" spans="1:27" x14ac:dyDescent="0.3">
      <c r="A150" t="s">
        <v>990</v>
      </c>
      <c r="C150" t="s">
        <v>1014</v>
      </c>
      <c r="D150" t="s">
        <v>2556</v>
      </c>
      <c r="E150" t="s">
        <v>257</v>
      </c>
      <c r="F150" t="s">
        <v>262</v>
      </c>
      <c r="G150" t="s">
        <v>2491</v>
      </c>
      <c r="H150" t="s">
        <v>364</v>
      </c>
      <c r="I150" t="s">
        <v>2495</v>
      </c>
      <c r="O150">
        <v>7.69</v>
      </c>
      <c r="P150">
        <v>6.25</v>
      </c>
      <c r="Q150">
        <v>10</v>
      </c>
      <c r="R150" t="s">
        <v>618</v>
      </c>
      <c r="S150" t="s">
        <v>2496</v>
      </c>
      <c r="T150" t="s">
        <v>2456</v>
      </c>
      <c r="U150" t="s">
        <v>2666</v>
      </c>
      <c r="V150">
        <v>2012</v>
      </c>
      <c r="W150" t="s">
        <v>2492</v>
      </c>
      <c r="X150" t="s">
        <v>2430</v>
      </c>
      <c r="Y150" t="str">
        <f>IF(ISBLANK(Table2[[#This Row],[ref]]),NA(),_xlfn.XLOOKUP(Table2[[#This Row],[ref]],Crossref!U:U,Crossref!E:E,_xlfn.XLOOKUP(Table2[[#This Row],[ref_short]],Crossref!AO:AO,Crossref!E:E)))</f>
        <v>10.1016/j.prevetmed.2012.06.010</v>
      </c>
      <c r="Z150" t="str">
        <f>IF(ISBLANK(Table2[[#This Row],[ref_short]]),NA(),_xlfn.XLOOKUP(Table2[[#This Row],[new_ref]],Crossref!E:E,Crossref!AO:AO,Table2[[#This Row],[ref_short]]))</f>
        <v>Gonzales et al., 2012</v>
      </c>
      <c r="AA150" t="b">
        <f>NOT(IFERROR(Table2[[#This Row],[ref_short]]=Table2[[#This Row],[new_ref_short]],FALSE))</f>
        <v>1</v>
      </c>
    </row>
    <row r="151" spans="1:27" x14ac:dyDescent="0.3">
      <c r="A151" t="s">
        <v>990</v>
      </c>
      <c r="C151" t="s">
        <v>1014</v>
      </c>
      <c r="D151" t="s">
        <v>2556</v>
      </c>
      <c r="E151" t="s">
        <v>257</v>
      </c>
      <c r="F151" t="s">
        <v>262</v>
      </c>
      <c r="G151" t="s">
        <v>2491</v>
      </c>
      <c r="H151" t="s">
        <v>364</v>
      </c>
      <c r="I151" t="s">
        <v>2495</v>
      </c>
      <c r="O151">
        <v>9.09</v>
      </c>
      <c r="P151">
        <v>6.25</v>
      </c>
      <c r="Q151">
        <v>20</v>
      </c>
      <c r="R151" t="s">
        <v>618</v>
      </c>
      <c r="S151" t="s">
        <v>2496</v>
      </c>
      <c r="T151" t="s">
        <v>2482</v>
      </c>
      <c r="U151" t="s">
        <v>2666</v>
      </c>
      <c r="V151">
        <v>2012</v>
      </c>
      <c r="W151" t="s">
        <v>2492</v>
      </c>
      <c r="X151" t="s">
        <v>2430</v>
      </c>
      <c r="Y151" t="str">
        <f>IF(ISBLANK(Table2[[#This Row],[ref]]),NA(),_xlfn.XLOOKUP(Table2[[#This Row],[ref]],Crossref!U:U,Crossref!E:E,_xlfn.XLOOKUP(Table2[[#This Row],[ref_short]],Crossref!AO:AO,Crossref!E:E)))</f>
        <v>10.1016/j.prevetmed.2012.06.010</v>
      </c>
      <c r="Z151" t="str">
        <f>IF(ISBLANK(Table2[[#This Row],[ref_short]]),NA(),_xlfn.XLOOKUP(Table2[[#This Row],[new_ref]],Crossref!E:E,Crossref!AO:AO,Table2[[#This Row],[ref_short]]))</f>
        <v>Gonzales et al., 2012</v>
      </c>
      <c r="AA151" t="b">
        <f>NOT(IFERROR(Table2[[#This Row],[ref_short]]=Table2[[#This Row],[new_ref_short]],FALSE))</f>
        <v>1</v>
      </c>
    </row>
    <row r="152" spans="1:27" x14ac:dyDescent="0.3">
      <c r="A152" t="s">
        <v>990</v>
      </c>
      <c r="C152" t="s">
        <v>1014</v>
      </c>
      <c r="D152" t="s">
        <v>2556</v>
      </c>
      <c r="E152" t="s">
        <v>257</v>
      </c>
      <c r="F152" t="s">
        <v>262</v>
      </c>
      <c r="G152" t="s">
        <v>2491</v>
      </c>
      <c r="H152" t="s">
        <v>364</v>
      </c>
      <c r="I152" t="s">
        <v>2495</v>
      </c>
      <c r="O152">
        <v>9.09</v>
      </c>
      <c r="P152">
        <v>5.88</v>
      </c>
      <c r="Q152">
        <v>25</v>
      </c>
      <c r="R152" t="s">
        <v>618</v>
      </c>
      <c r="S152" t="s">
        <v>2496</v>
      </c>
      <c r="T152" t="s">
        <v>2456</v>
      </c>
      <c r="U152" t="s">
        <v>2666</v>
      </c>
      <c r="V152">
        <v>2012</v>
      </c>
      <c r="W152" t="s">
        <v>2492</v>
      </c>
      <c r="X152" t="s">
        <v>2430</v>
      </c>
      <c r="Y152" t="str">
        <f>IF(ISBLANK(Table2[[#This Row],[ref]]),NA(),_xlfn.XLOOKUP(Table2[[#This Row],[ref]],Crossref!U:U,Crossref!E:E,_xlfn.XLOOKUP(Table2[[#This Row],[ref_short]],Crossref!AO:AO,Crossref!E:E)))</f>
        <v>10.1016/j.prevetmed.2012.06.010</v>
      </c>
      <c r="Z152" t="str">
        <f>IF(ISBLANK(Table2[[#This Row],[ref_short]]),NA(),_xlfn.XLOOKUP(Table2[[#This Row],[new_ref]],Crossref!E:E,Crossref!AO:AO,Table2[[#This Row],[ref_short]]))</f>
        <v>Gonzales et al., 2012</v>
      </c>
      <c r="AA152" t="b">
        <f>NOT(IFERROR(Table2[[#This Row],[ref_short]]=Table2[[#This Row],[new_ref_short]],FALSE))</f>
        <v>1</v>
      </c>
    </row>
    <row r="153" spans="1:27" x14ac:dyDescent="0.3">
      <c r="A153" t="s">
        <v>990</v>
      </c>
      <c r="C153" t="s">
        <v>1014</v>
      </c>
      <c r="D153" t="s">
        <v>2556</v>
      </c>
      <c r="E153" t="s">
        <v>255</v>
      </c>
      <c r="F153" t="s">
        <v>262</v>
      </c>
      <c r="G153" t="s">
        <v>2498</v>
      </c>
      <c r="H153" t="s">
        <v>364</v>
      </c>
      <c r="I153" t="s">
        <v>2495</v>
      </c>
      <c r="J153" t="s">
        <v>2519</v>
      </c>
      <c r="K153" t="s">
        <v>2518</v>
      </c>
      <c r="O153">
        <v>7.8</v>
      </c>
      <c r="P153">
        <v>7</v>
      </c>
      <c r="Q153">
        <v>8.6</v>
      </c>
      <c r="R153" t="s">
        <v>618</v>
      </c>
      <c r="S153" t="s">
        <v>2469</v>
      </c>
      <c r="T153" t="s">
        <v>2456</v>
      </c>
      <c r="U153" t="s">
        <v>2665</v>
      </c>
      <c r="V153">
        <v>2012</v>
      </c>
      <c r="W153" t="s">
        <v>2499</v>
      </c>
      <c r="X153" t="s">
        <v>2430</v>
      </c>
      <c r="Y153" t="str">
        <f>IF(ISBLANK(Table2[[#This Row],[ref]]),NA(),_xlfn.XLOOKUP(Table2[[#This Row],[ref]],Crossref!U:U,Crossref!E:E,_xlfn.XLOOKUP(Table2[[#This Row],[ref_short]],Crossref!AO:AO,Crossref!E:E)))</f>
        <v>10.1016/j.vetmic.2011.09.016</v>
      </c>
      <c r="Z153" t="str">
        <f>IF(ISBLANK(Table2[[#This Row],[ref_short]]),NA(),_xlfn.XLOOKUP(Table2[[#This Row],[new_ref]],Crossref!E:E,Crossref!AO:AO,Table2[[#This Row],[ref_short]]))</f>
        <v>Gonzales et al., 2012</v>
      </c>
      <c r="AA153" t="b">
        <f>NOT(IFERROR(Table2[[#This Row],[ref_short]]=Table2[[#This Row],[new_ref_short]],FALSE))</f>
        <v>1</v>
      </c>
    </row>
    <row r="154" spans="1:27" x14ac:dyDescent="0.3">
      <c r="A154" t="s">
        <v>990</v>
      </c>
      <c r="C154" t="s">
        <v>1014</v>
      </c>
      <c r="D154" t="s">
        <v>2556</v>
      </c>
      <c r="E154" t="s">
        <v>255</v>
      </c>
      <c r="F154" t="s">
        <v>262</v>
      </c>
      <c r="G154" t="s">
        <v>2498</v>
      </c>
      <c r="H154" t="s">
        <v>364</v>
      </c>
      <c r="I154" t="s">
        <v>2495</v>
      </c>
      <c r="J154" t="s">
        <v>2519</v>
      </c>
      <c r="K154" t="s">
        <v>2518</v>
      </c>
      <c r="O154">
        <v>6.4</v>
      </c>
      <c r="P154">
        <v>5.4</v>
      </c>
      <c r="Q154">
        <v>7.4</v>
      </c>
      <c r="R154" t="s">
        <v>618</v>
      </c>
      <c r="S154" t="s">
        <v>2469</v>
      </c>
      <c r="T154" t="s">
        <v>2456</v>
      </c>
      <c r="U154" t="s">
        <v>2665</v>
      </c>
      <c r="V154">
        <v>2012</v>
      </c>
      <c r="W154" t="s">
        <v>2499</v>
      </c>
      <c r="X154" t="s">
        <v>2430</v>
      </c>
      <c r="Y154" t="str">
        <f>IF(ISBLANK(Table2[[#This Row],[ref]]),NA(),_xlfn.XLOOKUP(Table2[[#This Row],[ref]],Crossref!U:U,Crossref!E:E,_xlfn.XLOOKUP(Table2[[#This Row],[ref_short]],Crossref!AO:AO,Crossref!E:E)))</f>
        <v>10.1016/j.vetmic.2011.09.016</v>
      </c>
      <c r="Z154" t="str">
        <f>IF(ISBLANK(Table2[[#This Row],[ref_short]]),NA(),_xlfn.XLOOKUP(Table2[[#This Row],[new_ref]],Crossref!E:E,Crossref!AO:AO,Table2[[#This Row],[ref_short]]))</f>
        <v>Gonzales et al., 2012</v>
      </c>
      <c r="AA154" t="b">
        <f>NOT(IFERROR(Table2[[#This Row],[ref_short]]=Table2[[#This Row],[new_ref_short]],FALSE))</f>
        <v>1</v>
      </c>
    </row>
    <row r="155" spans="1:27" x14ac:dyDescent="0.3">
      <c r="A155" t="s">
        <v>990</v>
      </c>
      <c r="C155" t="s">
        <v>1014</v>
      </c>
      <c r="D155" t="s">
        <v>2556</v>
      </c>
      <c r="E155" t="s">
        <v>255</v>
      </c>
      <c r="F155" t="s">
        <v>262</v>
      </c>
      <c r="G155" t="s">
        <v>2500</v>
      </c>
      <c r="H155" t="s">
        <v>364</v>
      </c>
      <c r="I155" t="s">
        <v>377</v>
      </c>
      <c r="K155" t="s">
        <v>2520</v>
      </c>
      <c r="L155" t="s">
        <v>2501</v>
      </c>
      <c r="M155" t="s">
        <v>2493</v>
      </c>
      <c r="O155">
        <v>6.5</v>
      </c>
      <c r="P155">
        <v>3.93</v>
      </c>
      <c r="Q155">
        <v>8.92</v>
      </c>
      <c r="R155" t="s">
        <v>618</v>
      </c>
      <c r="S155" t="s">
        <v>2468</v>
      </c>
      <c r="U155" t="s">
        <v>762</v>
      </c>
      <c r="V155">
        <v>2013</v>
      </c>
      <c r="W155" t="s">
        <v>2502</v>
      </c>
      <c r="X155" t="s">
        <v>2432</v>
      </c>
      <c r="Y155" t="str">
        <f>IF(ISBLANK(Table2[[#This Row],[ref]]),NA(),_xlfn.XLOOKUP(Table2[[#This Row],[ref]],Crossref!U:U,Crossref!E:E,_xlfn.XLOOKUP(Table2[[#This Row],[ref_short]],Crossref!AO:AO,Crossref!E:E)))</f>
        <v>10.1017/s0950268813000125</v>
      </c>
      <c r="Z155" t="str">
        <f>IF(ISBLANK(Table2[[#This Row],[ref_short]]),NA(),_xlfn.XLOOKUP(Table2[[#This Row],[new_ref]],Crossref!E:E,Crossref!AO:AO,Table2[[#This Row],[ref_short]]))</f>
        <v>CLAES et al., 2013</v>
      </c>
      <c r="AA155" t="b">
        <f>NOT(IFERROR(Table2[[#This Row],[ref_short]]=Table2[[#This Row],[new_ref_short]],FALSE))</f>
        <v>0</v>
      </c>
    </row>
    <row r="156" spans="1:27" x14ac:dyDescent="0.3">
      <c r="A156" t="s">
        <v>990</v>
      </c>
      <c r="C156" t="s">
        <v>1014</v>
      </c>
      <c r="D156" t="s">
        <v>2556</v>
      </c>
      <c r="E156" t="s">
        <v>255</v>
      </c>
      <c r="F156" t="s">
        <v>262</v>
      </c>
      <c r="G156" t="s">
        <v>2500</v>
      </c>
      <c r="H156" t="s">
        <v>364</v>
      </c>
      <c r="I156" t="s">
        <v>377</v>
      </c>
      <c r="K156" t="s">
        <v>2520</v>
      </c>
      <c r="L156" t="s">
        <v>2503</v>
      </c>
      <c r="M156" t="s">
        <v>2493</v>
      </c>
      <c r="O156">
        <v>5.5</v>
      </c>
      <c r="P156">
        <v>2.36</v>
      </c>
      <c r="Q156">
        <v>8.64</v>
      </c>
      <c r="R156" t="s">
        <v>618</v>
      </c>
      <c r="S156" t="s">
        <v>2468</v>
      </c>
      <c r="U156" t="s">
        <v>762</v>
      </c>
      <c r="V156">
        <v>2013</v>
      </c>
      <c r="W156" t="s">
        <v>2502</v>
      </c>
      <c r="X156" t="s">
        <v>2432</v>
      </c>
      <c r="Y156" t="str">
        <f>IF(ISBLANK(Table2[[#This Row],[ref]]),NA(),_xlfn.XLOOKUP(Table2[[#This Row],[ref]],Crossref!U:U,Crossref!E:E,_xlfn.XLOOKUP(Table2[[#This Row],[ref_short]],Crossref!AO:AO,Crossref!E:E)))</f>
        <v>10.1017/s0950268813000125</v>
      </c>
      <c r="Z156" t="str">
        <f>IF(ISBLANK(Table2[[#This Row],[ref_short]]),NA(),_xlfn.XLOOKUP(Table2[[#This Row],[new_ref]],Crossref!E:E,Crossref!AO:AO,Table2[[#This Row],[ref_short]]))</f>
        <v>CLAES et al., 2013</v>
      </c>
      <c r="AA156" t="b">
        <f>NOT(IFERROR(Table2[[#This Row],[ref_short]]=Table2[[#This Row],[new_ref_short]],FALSE))</f>
        <v>0</v>
      </c>
    </row>
    <row r="157" spans="1:27" x14ac:dyDescent="0.3">
      <c r="A157" t="s">
        <v>990</v>
      </c>
      <c r="C157" t="s">
        <v>1014</v>
      </c>
      <c r="D157" t="s">
        <v>2556</v>
      </c>
      <c r="E157" t="s">
        <v>255</v>
      </c>
      <c r="F157" t="s">
        <v>262</v>
      </c>
      <c r="G157" t="s">
        <v>2504</v>
      </c>
      <c r="H157" t="s">
        <v>364</v>
      </c>
      <c r="I157" t="s">
        <v>377</v>
      </c>
      <c r="K157" t="s">
        <v>2520</v>
      </c>
      <c r="L157" t="s">
        <v>2501</v>
      </c>
      <c r="M157" t="s">
        <v>2493</v>
      </c>
      <c r="O157">
        <v>6.2</v>
      </c>
      <c r="P157">
        <v>1.73</v>
      </c>
      <c r="Q157">
        <v>10.67</v>
      </c>
      <c r="R157" t="s">
        <v>618</v>
      </c>
      <c r="S157" t="s">
        <v>2468</v>
      </c>
      <c r="U157" t="s">
        <v>762</v>
      </c>
      <c r="V157">
        <v>2013</v>
      </c>
      <c r="W157" t="s">
        <v>2502</v>
      </c>
      <c r="X157" t="s">
        <v>2432</v>
      </c>
      <c r="Y157" t="str">
        <f>IF(ISBLANK(Table2[[#This Row],[ref]]),NA(),_xlfn.XLOOKUP(Table2[[#This Row],[ref]],Crossref!U:U,Crossref!E:E,_xlfn.XLOOKUP(Table2[[#This Row],[ref_short]],Crossref!AO:AO,Crossref!E:E)))</f>
        <v>10.1017/s0950268813000125</v>
      </c>
      <c r="Z157" t="str">
        <f>IF(ISBLANK(Table2[[#This Row],[ref_short]]),NA(),_xlfn.XLOOKUP(Table2[[#This Row],[new_ref]],Crossref!E:E,Crossref!AO:AO,Table2[[#This Row],[ref_short]]))</f>
        <v>CLAES et al., 2013</v>
      </c>
      <c r="AA157" t="b">
        <f>NOT(IFERROR(Table2[[#This Row],[ref_short]]=Table2[[#This Row],[new_ref_short]],FALSE))</f>
        <v>0</v>
      </c>
    </row>
    <row r="158" spans="1:27" x14ac:dyDescent="0.3">
      <c r="A158" t="s">
        <v>990</v>
      </c>
      <c r="C158" t="s">
        <v>1014</v>
      </c>
      <c r="D158" t="s">
        <v>2556</v>
      </c>
      <c r="E158" t="s">
        <v>255</v>
      </c>
      <c r="F158" t="s">
        <v>262</v>
      </c>
      <c r="G158" t="s">
        <v>2504</v>
      </c>
      <c r="H158" t="s">
        <v>364</v>
      </c>
      <c r="I158" t="s">
        <v>377</v>
      </c>
      <c r="K158" s="5" t="s">
        <v>2520</v>
      </c>
      <c r="L158" t="s">
        <v>2503</v>
      </c>
      <c r="M158" t="s">
        <v>2493</v>
      </c>
      <c r="O158">
        <v>6.1</v>
      </c>
      <c r="P158">
        <v>0.45</v>
      </c>
      <c r="Q158">
        <v>11.75</v>
      </c>
      <c r="R158" t="s">
        <v>618</v>
      </c>
      <c r="S158" t="s">
        <v>2468</v>
      </c>
      <c r="U158" t="s">
        <v>762</v>
      </c>
      <c r="V158">
        <v>2013</v>
      </c>
      <c r="W158" t="s">
        <v>2502</v>
      </c>
      <c r="X158" t="s">
        <v>2432</v>
      </c>
      <c r="Y158" t="str">
        <f>IF(ISBLANK(Table2[[#This Row],[ref]]),NA(),_xlfn.XLOOKUP(Table2[[#This Row],[ref]],Crossref!U:U,Crossref!E:E,_xlfn.XLOOKUP(Table2[[#This Row],[ref_short]],Crossref!AO:AO,Crossref!E:E)))</f>
        <v>10.1017/s0950268813000125</v>
      </c>
      <c r="Z158" t="str">
        <f>IF(ISBLANK(Table2[[#This Row],[ref_short]]),NA(),_xlfn.XLOOKUP(Table2[[#This Row],[new_ref]],Crossref!E:E,Crossref!AO:AO,Table2[[#This Row],[ref_short]]))</f>
        <v>CLAES et al., 2013</v>
      </c>
      <c r="AA158" t="b">
        <f>NOT(IFERROR(Table2[[#This Row],[ref_short]]=Table2[[#This Row],[new_ref_short]],FALSE))</f>
        <v>0</v>
      </c>
    </row>
    <row r="159" spans="1:27" x14ac:dyDescent="0.3">
      <c r="A159" t="s">
        <v>990</v>
      </c>
      <c r="C159" t="s">
        <v>1014</v>
      </c>
      <c r="D159" t="s">
        <v>2556</v>
      </c>
      <c r="E159" t="s">
        <v>255</v>
      </c>
      <c r="F159" t="s">
        <v>262</v>
      </c>
      <c r="G159" t="s">
        <v>285</v>
      </c>
      <c r="H159" t="s">
        <v>364</v>
      </c>
      <c r="I159" t="s">
        <v>377</v>
      </c>
      <c r="J159" t="s">
        <v>397</v>
      </c>
      <c r="K159" t="s">
        <v>416</v>
      </c>
      <c r="O159">
        <v>4.25</v>
      </c>
      <c r="P159">
        <v>2.57</v>
      </c>
      <c r="Q159">
        <v>5.93</v>
      </c>
      <c r="R159" t="s">
        <v>618</v>
      </c>
      <c r="S159" t="s">
        <v>2468</v>
      </c>
      <c r="T159" t="s">
        <v>2456</v>
      </c>
      <c r="U159" t="s">
        <v>774</v>
      </c>
      <c r="V159">
        <v>2003</v>
      </c>
      <c r="W159" t="s">
        <v>2506</v>
      </c>
      <c r="X159" t="s">
        <v>2430</v>
      </c>
      <c r="Y159" t="str">
        <f>IF(ISBLANK(Table2[[#This Row],[ref]]),NA(),_xlfn.XLOOKUP(Table2[[#This Row],[ref]],Crossref!U:U,Crossref!E:E,_xlfn.XLOOKUP(Table2[[#This Row],[ref_short]],Crossref!AO:AO,Crossref!E:E)))</f>
        <v>10.1017/s0950268803001067</v>
      </c>
      <c r="Z159" t="str">
        <f>IF(ISBLANK(Table2[[#This Row],[ref_short]]),NA(),_xlfn.XLOOKUP(Table2[[#This Row],[new_ref]],Crossref!E:E,Crossref!AO:AO,Table2[[#This Row],[ref_short]]))</f>
        <v>VAN DER GOOT et al., 2003</v>
      </c>
      <c r="AA159" t="b">
        <f>NOT(IFERROR(Table2[[#This Row],[ref_short]]=Table2[[#This Row],[new_ref_short]],FALSE))</f>
        <v>0</v>
      </c>
    </row>
    <row r="160" spans="1:27" x14ac:dyDescent="0.3">
      <c r="A160" t="s">
        <v>990</v>
      </c>
      <c r="C160" t="s">
        <v>1014</v>
      </c>
      <c r="D160" t="s">
        <v>2556</v>
      </c>
      <c r="E160" t="s">
        <v>255</v>
      </c>
      <c r="F160" t="s">
        <v>262</v>
      </c>
      <c r="G160" t="s">
        <v>286</v>
      </c>
      <c r="H160" t="s">
        <v>364</v>
      </c>
      <c r="I160" t="s">
        <v>377</v>
      </c>
      <c r="J160" t="s">
        <v>397</v>
      </c>
      <c r="K160" t="s">
        <v>416</v>
      </c>
      <c r="O160">
        <v>6.8</v>
      </c>
      <c r="P160">
        <v>4.91</v>
      </c>
      <c r="Q160">
        <v>8.69</v>
      </c>
      <c r="R160" t="s">
        <v>618</v>
      </c>
      <c r="S160" t="s">
        <v>2468</v>
      </c>
      <c r="T160" t="s">
        <v>2456</v>
      </c>
      <c r="U160" t="s">
        <v>774</v>
      </c>
      <c r="V160">
        <v>2003</v>
      </c>
      <c r="W160" t="s">
        <v>2506</v>
      </c>
      <c r="X160" t="s">
        <v>2430</v>
      </c>
      <c r="Y160" t="str">
        <f>IF(ISBLANK(Table2[[#This Row],[ref]]),NA(),_xlfn.XLOOKUP(Table2[[#This Row],[ref]],Crossref!U:U,Crossref!E:E,_xlfn.XLOOKUP(Table2[[#This Row],[ref_short]],Crossref!AO:AO,Crossref!E:E)))</f>
        <v>10.1017/s0950268803001067</v>
      </c>
      <c r="Z160" t="str">
        <f>IF(ISBLANK(Table2[[#This Row],[ref_short]]),NA(),_xlfn.XLOOKUP(Table2[[#This Row],[new_ref]],Crossref!E:E,Crossref!AO:AO,Table2[[#This Row],[ref_short]]))</f>
        <v>VAN DER GOOT et al., 2003</v>
      </c>
      <c r="AA160" t="b">
        <f>NOT(IFERROR(Table2[[#This Row],[ref_short]]=Table2[[#This Row],[new_ref_short]],FALSE))</f>
        <v>0</v>
      </c>
    </row>
    <row r="161" spans="1:27" x14ac:dyDescent="0.3">
      <c r="A161" t="s">
        <v>990</v>
      </c>
      <c r="C161" t="s">
        <v>1014</v>
      </c>
      <c r="D161" t="s">
        <v>2556</v>
      </c>
      <c r="E161" t="s">
        <v>255</v>
      </c>
      <c r="F161" t="s">
        <v>262</v>
      </c>
      <c r="G161" t="s">
        <v>286</v>
      </c>
      <c r="H161" t="s">
        <v>364</v>
      </c>
      <c r="I161" t="s">
        <v>377</v>
      </c>
      <c r="J161" t="s">
        <v>397</v>
      </c>
      <c r="K161" t="s">
        <v>416</v>
      </c>
      <c r="L161" t="s">
        <v>2507</v>
      </c>
      <c r="O161">
        <v>1</v>
      </c>
      <c r="R161" t="s">
        <v>618</v>
      </c>
      <c r="S161" t="s">
        <v>2468</v>
      </c>
      <c r="T161" t="s">
        <v>2456</v>
      </c>
      <c r="U161" t="s">
        <v>774</v>
      </c>
      <c r="V161">
        <v>2003</v>
      </c>
      <c r="W161" t="s">
        <v>2506</v>
      </c>
      <c r="X161" t="s">
        <v>2430</v>
      </c>
      <c r="Y161" t="str">
        <f>IF(ISBLANK(Table2[[#This Row],[ref]]),NA(),_xlfn.XLOOKUP(Table2[[#This Row],[ref]],Crossref!U:U,Crossref!E:E,_xlfn.XLOOKUP(Table2[[#This Row],[ref_short]],Crossref!AO:AO,Crossref!E:E)))</f>
        <v>10.1017/s0950268803001067</v>
      </c>
      <c r="Z161" t="str">
        <f>IF(ISBLANK(Table2[[#This Row],[ref_short]]),NA(),_xlfn.XLOOKUP(Table2[[#This Row],[new_ref]],Crossref!E:E,Crossref!AO:AO,Table2[[#This Row],[ref_short]]))</f>
        <v>VAN DER GOOT et al., 2003</v>
      </c>
      <c r="AA161" t="b">
        <f>NOT(IFERROR(Table2[[#This Row],[ref_short]]=Table2[[#This Row],[new_ref_short]],FALSE))</f>
        <v>0</v>
      </c>
    </row>
    <row r="162" spans="1:27" x14ac:dyDescent="0.3">
      <c r="A162" t="s">
        <v>990</v>
      </c>
      <c r="C162" t="s">
        <v>1014</v>
      </c>
      <c r="D162" t="s">
        <v>2556</v>
      </c>
      <c r="E162" t="s">
        <v>255</v>
      </c>
      <c r="F162" t="s">
        <v>262</v>
      </c>
      <c r="G162" t="s">
        <v>2510</v>
      </c>
      <c r="H162" t="s">
        <v>364</v>
      </c>
      <c r="I162" t="s">
        <v>2495</v>
      </c>
      <c r="J162" t="s">
        <v>397</v>
      </c>
      <c r="K162" t="s">
        <v>2512</v>
      </c>
      <c r="M162" t="s">
        <v>2494</v>
      </c>
      <c r="O162">
        <v>1.5</v>
      </c>
      <c r="P162">
        <v>0</v>
      </c>
      <c r="Q162">
        <v>7.8</v>
      </c>
      <c r="R162" t="s">
        <v>618</v>
      </c>
      <c r="S162" t="s">
        <v>2468</v>
      </c>
      <c r="T162" t="s">
        <v>2456</v>
      </c>
      <c r="U162" t="s">
        <v>763</v>
      </c>
      <c r="V162">
        <v>2011</v>
      </c>
      <c r="W162" t="s">
        <v>2511</v>
      </c>
      <c r="X162" t="s">
        <v>2430</v>
      </c>
      <c r="Y162" t="str">
        <f>IF(ISBLANK(Table2[[#This Row],[ref]]),NA(),_xlfn.XLOOKUP(Table2[[#This Row],[ref]],Crossref!U:U,Crossref!E:E,_xlfn.XLOOKUP(Table2[[#This Row],[ref_short]],Crossref!AO:AO,Crossref!E:E)))</f>
        <v>10.1016/j.vetmic.2010.06.012</v>
      </c>
      <c r="Z162" t="str">
        <f>IF(ISBLANK(Table2[[#This Row],[ref_short]]),NA(),_xlfn.XLOOKUP(Table2[[#This Row],[new_ref]],Crossref!E:E,Crossref!AO:AO,Table2[[#This Row],[ref_short]]))</f>
        <v>Spekreijse et al., 2011</v>
      </c>
      <c r="AA162" t="b">
        <f>NOT(IFERROR(Table2[[#This Row],[ref_short]]=Table2[[#This Row],[new_ref_short]],FALSE))</f>
        <v>0</v>
      </c>
    </row>
    <row r="163" spans="1:27" x14ac:dyDescent="0.3">
      <c r="A163" t="s">
        <v>990</v>
      </c>
      <c r="C163" t="s">
        <v>1014</v>
      </c>
      <c r="D163" t="s">
        <v>2556</v>
      </c>
      <c r="E163" t="s">
        <v>255</v>
      </c>
      <c r="F163" t="s">
        <v>262</v>
      </c>
      <c r="G163" t="s">
        <v>2510</v>
      </c>
      <c r="H163" t="s">
        <v>364</v>
      </c>
      <c r="I163" t="s">
        <v>2495</v>
      </c>
      <c r="J163" t="s">
        <v>397</v>
      </c>
      <c r="K163" t="s">
        <v>2512</v>
      </c>
      <c r="M163" t="s">
        <v>2494</v>
      </c>
      <c r="O163">
        <v>1</v>
      </c>
      <c r="R163" t="s">
        <v>618</v>
      </c>
      <c r="S163" t="s">
        <v>2468</v>
      </c>
      <c r="T163" t="s">
        <v>2456</v>
      </c>
      <c r="U163" t="s">
        <v>763</v>
      </c>
      <c r="V163">
        <v>2011</v>
      </c>
      <c r="W163" t="s">
        <v>2511</v>
      </c>
      <c r="X163" t="s">
        <v>2430</v>
      </c>
      <c r="Y163" t="str">
        <f>IF(ISBLANK(Table2[[#This Row],[ref]]),NA(),_xlfn.XLOOKUP(Table2[[#This Row],[ref]],Crossref!U:U,Crossref!E:E,_xlfn.XLOOKUP(Table2[[#This Row],[ref_short]],Crossref!AO:AO,Crossref!E:E)))</f>
        <v>10.1016/j.vetmic.2010.06.012</v>
      </c>
      <c r="Z163" t="str">
        <f>IF(ISBLANK(Table2[[#This Row],[ref_short]]),NA(),_xlfn.XLOOKUP(Table2[[#This Row],[new_ref]],Crossref!E:E,Crossref!AO:AO,Table2[[#This Row],[ref_short]]))</f>
        <v>Spekreijse et al., 2011</v>
      </c>
      <c r="AA163" t="b">
        <f>NOT(IFERROR(Table2[[#This Row],[ref_short]]=Table2[[#This Row],[new_ref_short]],FALSE))</f>
        <v>0</v>
      </c>
    </row>
    <row r="164" spans="1:27" x14ac:dyDescent="0.3">
      <c r="A164" t="s">
        <v>990</v>
      </c>
      <c r="C164" t="s">
        <v>1014</v>
      </c>
      <c r="D164" t="s">
        <v>2556</v>
      </c>
      <c r="E164" t="s">
        <v>255</v>
      </c>
      <c r="F164" t="s">
        <v>262</v>
      </c>
      <c r="G164" t="s">
        <v>2510</v>
      </c>
      <c r="H164" t="s">
        <v>364</v>
      </c>
      <c r="I164" t="s">
        <v>2495</v>
      </c>
      <c r="J164" t="s">
        <v>397</v>
      </c>
      <c r="K164" t="s">
        <v>2512</v>
      </c>
      <c r="M164" t="s">
        <v>2494</v>
      </c>
      <c r="O164">
        <v>1.3</v>
      </c>
      <c r="P164">
        <v>0.8</v>
      </c>
      <c r="Q164">
        <v>1.7</v>
      </c>
      <c r="R164" t="s">
        <v>618</v>
      </c>
      <c r="S164" t="s">
        <v>2468</v>
      </c>
      <c r="T164" t="s">
        <v>2456</v>
      </c>
      <c r="U164" t="s">
        <v>763</v>
      </c>
      <c r="V164">
        <v>2011</v>
      </c>
      <c r="W164" t="s">
        <v>2511</v>
      </c>
      <c r="X164" t="s">
        <v>2430</v>
      </c>
      <c r="Y164" t="str">
        <f>IF(ISBLANK(Table2[[#This Row],[ref]]),NA(),_xlfn.XLOOKUP(Table2[[#This Row],[ref]],Crossref!U:U,Crossref!E:E,_xlfn.XLOOKUP(Table2[[#This Row],[ref_short]],Crossref!AO:AO,Crossref!E:E)))</f>
        <v>10.1016/j.vetmic.2010.06.012</v>
      </c>
      <c r="Z164" t="str">
        <f>IF(ISBLANK(Table2[[#This Row],[ref_short]]),NA(),_xlfn.XLOOKUP(Table2[[#This Row],[new_ref]],Crossref!E:E,Crossref!AO:AO,Table2[[#This Row],[ref_short]]))</f>
        <v>Spekreijse et al., 2011</v>
      </c>
      <c r="AA164" t="b">
        <f>NOT(IFERROR(Table2[[#This Row],[ref_short]]=Table2[[#This Row],[new_ref_short]],FALSE))</f>
        <v>0</v>
      </c>
    </row>
    <row r="165" spans="1:27" x14ac:dyDescent="0.3">
      <c r="A165" t="s">
        <v>990</v>
      </c>
      <c r="C165" t="s">
        <v>1014</v>
      </c>
      <c r="D165" t="s">
        <v>2556</v>
      </c>
      <c r="E165" t="s">
        <v>255</v>
      </c>
      <c r="F165" t="s">
        <v>262</v>
      </c>
      <c r="G165" t="s">
        <v>2510</v>
      </c>
      <c r="H165" t="s">
        <v>364</v>
      </c>
      <c r="I165" t="s">
        <v>2495</v>
      </c>
      <c r="J165" t="s">
        <v>397</v>
      </c>
      <c r="K165" t="s">
        <v>2512</v>
      </c>
      <c r="M165" t="s">
        <v>2494</v>
      </c>
      <c r="O165">
        <v>2.8</v>
      </c>
      <c r="P165">
        <v>0.6</v>
      </c>
      <c r="Q165">
        <v>5</v>
      </c>
      <c r="R165" t="s">
        <v>618</v>
      </c>
      <c r="S165" t="s">
        <v>2468</v>
      </c>
      <c r="T165" t="s">
        <v>2456</v>
      </c>
      <c r="U165" t="s">
        <v>763</v>
      </c>
      <c r="V165">
        <v>2011</v>
      </c>
      <c r="W165" t="s">
        <v>2511</v>
      </c>
      <c r="X165" t="s">
        <v>2430</v>
      </c>
      <c r="Y165" t="str">
        <f>IF(ISBLANK(Table2[[#This Row],[ref]]),NA(),_xlfn.XLOOKUP(Table2[[#This Row],[ref]],Crossref!U:U,Crossref!E:E,_xlfn.XLOOKUP(Table2[[#This Row],[ref_short]],Crossref!AO:AO,Crossref!E:E)))</f>
        <v>10.1016/j.vetmic.2010.06.012</v>
      </c>
      <c r="Z165" t="str">
        <f>IF(ISBLANK(Table2[[#This Row],[ref_short]]),NA(),_xlfn.XLOOKUP(Table2[[#This Row],[new_ref]],Crossref!E:E,Crossref!AO:AO,Table2[[#This Row],[ref_short]]))</f>
        <v>Spekreijse et al., 2011</v>
      </c>
      <c r="AA165" t="b">
        <f>NOT(IFERROR(Table2[[#This Row],[ref_short]]=Table2[[#This Row],[new_ref_short]],FALSE))</f>
        <v>0</v>
      </c>
    </row>
    <row r="166" spans="1:27" x14ac:dyDescent="0.3">
      <c r="A166" t="s">
        <v>990</v>
      </c>
      <c r="C166" t="s">
        <v>1014</v>
      </c>
      <c r="D166" t="s">
        <v>2556</v>
      </c>
      <c r="E166" t="s">
        <v>255</v>
      </c>
      <c r="F166" t="s">
        <v>262</v>
      </c>
      <c r="G166" t="s">
        <v>2510</v>
      </c>
      <c r="H166" t="s">
        <v>364</v>
      </c>
      <c r="I166" t="s">
        <v>2495</v>
      </c>
      <c r="J166" t="s">
        <v>397</v>
      </c>
      <c r="K166" t="s">
        <v>2512</v>
      </c>
      <c r="M166" t="s">
        <v>2494</v>
      </c>
      <c r="O166">
        <v>1.4</v>
      </c>
      <c r="P166">
        <v>1</v>
      </c>
      <c r="Q166">
        <v>1.7</v>
      </c>
      <c r="R166" t="s">
        <v>618</v>
      </c>
      <c r="S166" t="s">
        <v>2468</v>
      </c>
      <c r="T166" t="s">
        <v>2456</v>
      </c>
      <c r="U166" t="s">
        <v>763</v>
      </c>
      <c r="V166">
        <v>2011</v>
      </c>
      <c r="W166" t="s">
        <v>2511</v>
      </c>
      <c r="X166" t="s">
        <v>2430</v>
      </c>
      <c r="Y166" t="str">
        <f>IF(ISBLANK(Table2[[#This Row],[ref]]),NA(),_xlfn.XLOOKUP(Table2[[#This Row],[ref]],Crossref!U:U,Crossref!E:E,_xlfn.XLOOKUP(Table2[[#This Row],[ref_short]],Crossref!AO:AO,Crossref!E:E)))</f>
        <v>10.1016/j.vetmic.2010.06.012</v>
      </c>
      <c r="Z166" t="str">
        <f>IF(ISBLANK(Table2[[#This Row],[ref_short]]),NA(),_xlfn.XLOOKUP(Table2[[#This Row],[new_ref]],Crossref!E:E,Crossref!AO:AO,Table2[[#This Row],[ref_short]]))</f>
        <v>Spekreijse et al., 2011</v>
      </c>
      <c r="AA166" t="b">
        <f>NOT(IFERROR(Table2[[#This Row],[ref_short]]=Table2[[#This Row],[new_ref_short]],FALSE))</f>
        <v>0</v>
      </c>
    </row>
    <row r="167" spans="1:27" x14ac:dyDescent="0.3">
      <c r="A167" t="s">
        <v>990</v>
      </c>
      <c r="C167" t="s">
        <v>1014</v>
      </c>
      <c r="D167" t="s">
        <v>2556</v>
      </c>
      <c r="E167" t="s">
        <v>255</v>
      </c>
      <c r="F167" t="s">
        <v>262</v>
      </c>
      <c r="G167" t="s">
        <v>2510</v>
      </c>
      <c r="H167" t="s">
        <v>364</v>
      </c>
      <c r="I167" t="s">
        <v>2495</v>
      </c>
      <c r="J167" t="s">
        <v>397</v>
      </c>
      <c r="K167" t="s">
        <v>2512</v>
      </c>
      <c r="M167" t="s">
        <v>2494</v>
      </c>
      <c r="O167">
        <v>1.8</v>
      </c>
      <c r="P167">
        <v>1.2</v>
      </c>
      <c r="Q167">
        <v>2.4</v>
      </c>
      <c r="R167" t="s">
        <v>618</v>
      </c>
      <c r="S167" t="s">
        <v>2468</v>
      </c>
      <c r="T167" t="s">
        <v>2456</v>
      </c>
      <c r="U167" t="s">
        <v>763</v>
      </c>
      <c r="V167">
        <v>2011</v>
      </c>
      <c r="W167" t="s">
        <v>2511</v>
      </c>
      <c r="X167" t="s">
        <v>2430</v>
      </c>
      <c r="Y167" t="str">
        <f>IF(ISBLANK(Table2[[#This Row],[ref]]),NA(),_xlfn.XLOOKUP(Table2[[#This Row],[ref]],Crossref!U:U,Crossref!E:E,_xlfn.XLOOKUP(Table2[[#This Row],[ref_short]],Crossref!AO:AO,Crossref!E:E)))</f>
        <v>10.1016/j.vetmic.2010.06.012</v>
      </c>
      <c r="Z167" t="str">
        <f>IF(ISBLANK(Table2[[#This Row],[ref_short]]),NA(),_xlfn.XLOOKUP(Table2[[#This Row],[new_ref]],Crossref!E:E,Crossref!AO:AO,Table2[[#This Row],[ref_short]]))</f>
        <v>Spekreijse et al., 2011</v>
      </c>
      <c r="AA167" t="b">
        <f>NOT(IFERROR(Table2[[#This Row],[ref_short]]=Table2[[#This Row],[new_ref_short]],FALSE))</f>
        <v>0</v>
      </c>
    </row>
    <row r="168" spans="1:27" x14ac:dyDescent="0.3">
      <c r="A168" t="s">
        <v>990</v>
      </c>
      <c r="C168" t="s">
        <v>1014</v>
      </c>
      <c r="D168" t="s">
        <v>2556</v>
      </c>
      <c r="E168" t="s">
        <v>257</v>
      </c>
      <c r="F168" t="s">
        <v>262</v>
      </c>
      <c r="G168" t="s">
        <v>2444</v>
      </c>
      <c r="H168" t="s">
        <v>364</v>
      </c>
      <c r="I168" t="s">
        <v>2668</v>
      </c>
      <c r="O168">
        <v>1</v>
      </c>
      <c r="R168" t="s">
        <v>2650</v>
      </c>
      <c r="S168" t="s">
        <v>2453</v>
      </c>
      <c r="T168" t="s">
        <v>2482</v>
      </c>
      <c r="U168" t="s">
        <v>764</v>
      </c>
      <c r="V168">
        <v>2007</v>
      </c>
      <c r="W168" t="s">
        <v>2513</v>
      </c>
      <c r="X168" t="s">
        <v>2430</v>
      </c>
      <c r="Y168" t="str">
        <f>IF(ISBLANK(Table2[[#This Row],[ref]]),NA(),_xlfn.XLOOKUP(Table2[[#This Row],[ref]],Crossref!U:U,Crossref!E:E,_xlfn.XLOOKUP(Table2[[#This Row],[ref_short]],Crossref!AO:AO,Crossref!E:E)))</f>
        <v>10.1086/522007</v>
      </c>
      <c r="Z168" t="str">
        <f>IF(ISBLANK(Table2[[#This Row],[ref_short]]),NA(),_xlfn.XLOOKUP(Table2[[#This Row],[new_ref]],Crossref!E:E,Crossref!AO:AO,Table2[[#This Row],[ref_short]]))</f>
        <v>Tiensin et al., 2007</v>
      </c>
      <c r="AA168" t="b">
        <f>NOT(IFERROR(Table2[[#This Row],[ref_short]]=Table2[[#This Row],[new_ref_short]],FALSE))</f>
        <v>0</v>
      </c>
    </row>
    <row r="169" spans="1:27" x14ac:dyDescent="0.3">
      <c r="A169" t="s">
        <v>990</v>
      </c>
      <c r="C169" t="s">
        <v>1014</v>
      </c>
      <c r="D169" t="s">
        <v>2556</v>
      </c>
      <c r="E169" t="s">
        <v>257</v>
      </c>
      <c r="F169" t="s">
        <v>262</v>
      </c>
      <c r="G169" t="s">
        <v>2444</v>
      </c>
      <c r="H169" t="s">
        <v>364</v>
      </c>
      <c r="I169" t="s">
        <v>2668</v>
      </c>
      <c r="O169">
        <v>2</v>
      </c>
      <c r="R169" t="s">
        <v>2650</v>
      </c>
      <c r="S169" t="s">
        <v>2453</v>
      </c>
      <c r="T169" t="s">
        <v>2482</v>
      </c>
      <c r="U169" t="s">
        <v>764</v>
      </c>
      <c r="V169">
        <v>2007</v>
      </c>
      <c r="W169" t="s">
        <v>2513</v>
      </c>
      <c r="X169" t="s">
        <v>2430</v>
      </c>
      <c r="Y169" t="str">
        <f>IF(ISBLANK(Table2[[#This Row],[ref]]),NA(),_xlfn.XLOOKUP(Table2[[#This Row],[ref]],Crossref!U:U,Crossref!E:E,_xlfn.XLOOKUP(Table2[[#This Row],[ref_short]],Crossref!AO:AO,Crossref!E:E)))</f>
        <v>10.1086/522007</v>
      </c>
      <c r="Z169" t="str">
        <f>IF(ISBLANK(Table2[[#This Row],[ref_short]]),NA(),_xlfn.XLOOKUP(Table2[[#This Row],[new_ref]],Crossref!E:E,Crossref!AO:AO,Table2[[#This Row],[ref_short]]))</f>
        <v>Tiensin et al., 2007</v>
      </c>
      <c r="AA169" t="b">
        <f>NOT(IFERROR(Table2[[#This Row],[ref_short]]=Table2[[#This Row],[new_ref_short]],FALSE))</f>
        <v>0</v>
      </c>
    </row>
    <row r="170" spans="1:27" x14ac:dyDescent="0.3">
      <c r="A170" t="s">
        <v>990</v>
      </c>
      <c r="C170" t="s">
        <v>1014</v>
      </c>
      <c r="D170" t="s">
        <v>2556</v>
      </c>
      <c r="E170" t="s">
        <v>257</v>
      </c>
      <c r="F170" t="s">
        <v>262</v>
      </c>
      <c r="G170" t="s">
        <v>2444</v>
      </c>
      <c r="H170" t="s">
        <v>364</v>
      </c>
      <c r="I170" t="s">
        <v>2668</v>
      </c>
      <c r="O170">
        <v>3</v>
      </c>
      <c r="R170" t="s">
        <v>2650</v>
      </c>
      <c r="S170" t="s">
        <v>2453</v>
      </c>
      <c r="T170" t="s">
        <v>2482</v>
      </c>
      <c r="U170" t="s">
        <v>764</v>
      </c>
      <c r="V170">
        <v>2007</v>
      </c>
      <c r="W170" t="s">
        <v>2513</v>
      </c>
      <c r="X170" t="s">
        <v>2430</v>
      </c>
      <c r="Y170" t="str">
        <f>IF(ISBLANK(Table2[[#This Row],[ref]]),NA(),_xlfn.XLOOKUP(Table2[[#This Row],[ref]],Crossref!U:U,Crossref!E:E,_xlfn.XLOOKUP(Table2[[#This Row],[ref_short]],Crossref!AO:AO,Crossref!E:E)))</f>
        <v>10.1086/522007</v>
      </c>
      <c r="Z170" t="str">
        <f>IF(ISBLANK(Table2[[#This Row],[ref_short]]),NA(),_xlfn.XLOOKUP(Table2[[#This Row],[new_ref]],Crossref!E:E,Crossref!AO:AO,Table2[[#This Row],[ref_short]]))</f>
        <v>Tiensin et al., 2007</v>
      </c>
      <c r="AA170" t="b">
        <f>NOT(IFERROR(Table2[[#This Row],[ref_short]]=Table2[[#This Row],[new_ref_short]],FALSE))</f>
        <v>0</v>
      </c>
    </row>
    <row r="171" spans="1:27" x14ac:dyDescent="0.3">
      <c r="A171" t="s">
        <v>990</v>
      </c>
      <c r="C171" t="s">
        <v>1014</v>
      </c>
      <c r="D171" t="s">
        <v>2556</v>
      </c>
      <c r="E171" t="s">
        <v>257</v>
      </c>
      <c r="F171" t="s">
        <v>262</v>
      </c>
      <c r="G171" t="s">
        <v>2444</v>
      </c>
      <c r="H171" t="s">
        <v>364</v>
      </c>
      <c r="I171" t="s">
        <v>2668</v>
      </c>
      <c r="O171">
        <v>4</v>
      </c>
      <c r="R171" t="s">
        <v>2650</v>
      </c>
      <c r="S171" t="s">
        <v>2453</v>
      </c>
      <c r="T171" t="s">
        <v>2482</v>
      </c>
      <c r="U171" t="s">
        <v>764</v>
      </c>
      <c r="V171">
        <v>2007</v>
      </c>
      <c r="W171" t="s">
        <v>2513</v>
      </c>
      <c r="X171" t="s">
        <v>2430</v>
      </c>
      <c r="Y171" t="str">
        <f>IF(ISBLANK(Table2[[#This Row],[ref]]),NA(),_xlfn.XLOOKUP(Table2[[#This Row],[ref]],Crossref!U:U,Crossref!E:E,_xlfn.XLOOKUP(Table2[[#This Row],[ref_short]],Crossref!AO:AO,Crossref!E:E)))</f>
        <v>10.1086/522007</v>
      </c>
      <c r="Z171" t="str">
        <f>IF(ISBLANK(Table2[[#This Row],[ref_short]]),NA(),_xlfn.XLOOKUP(Table2[[#This Row],[new_ref]],Crossref!E:E,Crossref!AO:AO,Table2[[#This Row],[ref_short]]))</f>
        <v>Tiensin et al., 2007</v>
      </c>
      <c r="AA171" t="b">
        <f>NOT(IFERROR(Table2[[#This Row],[ref_short]]=Table2[[#This Row],[new_ref_short]],FALSE))</f>
        <v>0</v>
      </c>
    </row>
    <row r="172" spans="1:27" x14ac:dyDescent="0.3">
      <c r="A172" t="s">
        <v>990</v>
      </c>
      <c r="C172" t="s">
        <v>1014</v>
      </c>
      <c r="D172" t="s">
        <v>2556</v>
      </c>
      <c r="E172" t="s">
        <v>255</v>
      </c>
      <c r="F172" t="s">
        <v>262</v>
      </c>
      <c r="G172" t="s">
        <v>2476</v>
      </c>
      <c r="H172" t="s">
        <v>364</v>
      </c>
      <c r="I172" t="s">
        <v>377</v>
      </c>
      <c r="J172" t="s">
        <v>397</v>
      </c>
      <c r="K172" t="s">
        <v>416</v>
      </c>
      <c r="M172" t="s">
        <v>2493</v>
      </c>
      <c r="O172">
        <v>6.3</v>
      </c>
      <c r="P172">
        <v>3.9</v>
      </c>
      <c r="Q172">
        <v>8.6999999999999993</v>
      </c>
      <c r="R172" t="s">
        <v>618</v>
      </c>
      <c r="S172" t="s">
        <v>2468</v>
      </c>
      <c r="T172" t="s">
        <v>2456</v>
      </c>
      <c r="U172" t="s">
        <v>765</v>
      </c>
      <c r="V172">
        <v>2005</v>
      </c>
      <c r="W172" t="s">
        <v>2521</v>
      </c>
      <c r="X172" t="s">
        <v>2430</v>
      </c>
      <c r="Y172" t="str">
        <f>IF(ISBLANK(Table2[[#This Row],[ref]]),NA(),_xlfn.XLOOKUP(Table2[[#This Row],[ref]],Crossref!U:U,Crossref!E:E,_xlfn.XLOOKUP(Table2[[#This Row],[ref_short]],Crossref!AO:AO,Crossref!E:E)))</f>
        <v>10.1073/pnas.0505098102</v>
      </c>
      <c r="Z172" t="str">
        <f>IF(ISBLANK(Table2[[#This Row],[ref_short]]),NA(),_xlfn.XLOOKUP(Table2[[#This Row],[new_ref]],Crossref!E:E,Crossref!AO:AO,Table2[[#This Row],[ref_short]]))</f>
        <v>van der Goot et al., 2005</v>
      </c>
      <c r="AA172" t="b">
        <f>NOT(IFERROR(Table2[[#This Row],[ref_short]]=Table2[[#This Row],[new_ref_short]],FALSE))</f>
        <v>0</v>
      </c>
    </row>
    <row r="173" spans="1:27" x14ac:dyDescent="0.3">
      <c r="A173" t="s">
        <v>990</v>
      </c>
      <c r="C173" t="s">
        <v>1014</v>
      </c>
      <c r="D173" t="s">
        <v>2556</v>
      </c>
      <c r="E173" t="s">
        <v>255</v>
      </c>
      <c r="F173" t="s">
        <v>262</v>
      </c>
      <c r="G173" t="s">
        <v>2522</v>
      </c>
      <c r="H173" t="s">
        <v>364</v>
      </c>
      <c r="I173" t="s">
        <v>2663</v>
      </c>
      <c r="K173" t="s">
        <v>2516</v>
      </c>
      <c r="O173">
        <v>2.5</v>
      </c>
      <c r="P173">
        <v>2.2000000000000002</v>
      </c>
      <c r="Q173">
        <v>2.8</v>
      </c>
      <c r="R173" t="s">
        <v>617</v>
      </c>
      <c r="S173" t="s">
        <v>2446</v>
      </c>
      <c r="T173" t="s">
        <v>2456</v>
      </c>
      <c r="U173" t="s">
        <v>766</v>
      </c>
      <c r="V173">
        <v>2009</v>
      </c>
      <c r="W173" t="s">
        <v>2525</v>
      </c>
      <c r="X173" t="s">
        <v>2430</v>
      </c>
      <c r="Y173" t="str">
        <f>IF(ISBLANK(Table2[[#This Row],[ref]]),NA(),_xlfn.XLOOKUP(Table2[[#This Row],[ref]],Crossref!U:U,Crossref!E:E,_xlfn.XLOOKUP(Table2[[#This Row],[ref_short]],Crossref!AO:AO,Crossref!E:E)))</f>
        <v>10.1371/journal.ppat.1000281</v>
      </c>
      <c r="Z173" t="str">
        <f>IF(ISBLANK(Table2[[#This Row],[ref_short]]),NA(),_xlfn.XLOOKUP(Table2[[#This Row],[new_ref]],Crossref!E:E,Crossref!AO:AO,Table2[[#This Row],[ref_short]]))</f>
        <v>Bouma et al., 2009</v>
      </c>
      <c r="AA173" t="b">
        <f>NOT(IFERROR(Table2[[#This Row],[ref_short]]=Table2[[#This Row],[new_ref_short]],FALSE))</f>
        <v>0</v>
      </c>
    </row>
    <row r="174" spans="1:27" x14ac:dyDescent="0.3">
      <c r="A174" t="s">
        <v>990</v>
      </c>
      <c r="C174" t="s">
        <v>1014</v>
      </c>
      <c r="D174" t="s">
        <v>2556</v>
      </c>
      <c r="E174" t="s">
        <v>255</v>
      </c>
      <c r="F174" t="s">
        <v>262</v>
      </c>
      <c r="G174" t="s">
        <v>2522</v>
      </c>
      <c r="H174" t="s">
        <v>364</v>
      </c>
      <c r="I174" t="s">
        <v>2663</v>
      </c>
      <c r="K174" t="s">
        <v>2516</v>
      </c>
      <c r="O174">
        <v>1.3</v>
      </c>
      <c r="P174">
        <v>0.92</v>
      </c>
      <c r="Q174">
        <v>1.8</v>
      </c>
      <c r="R174" t="s">
        <v>617</v>
      </c>
      <c r="S174" t="s">
        <v>2446</v>
      </c>
      <c r="T174" t="s">
        <v>2456</v>
      </c>
      <c r="U174" t="s">
        <v>766</v>
      </c>
      <c r="V174">
        <v>2009</v>
      </c>
      <c r="W174" t="s">
        <v>2525</v>
      </c>
      <c r="X174" t="s">
        <v>2430</v>
      </c>
      <c r="Y174" t="str">
        <f>IF(ISBLANK(Table2[[#This Row],[ref]]),NA(),_xlfn.XLOOKUP(Table2[[#This Row],[ref]],Crossref!U:U,Crossref!E:E,_xlfn.XLOOKUP(Table2[[#This Row],[ref_short]],Crossref!AO:AO,Crossref!E:E)))</f>
        <v>10.1371/journal.ppat.1000281</v>
      </c>
      <c r="Z174" t="str">
        <f>IF(ISBLANK(Table2[[#This Row],[ref_short]]),NA(),_xlfn.XLOOKUP(Table2[[#This Row],[new_ref]],Crossref!E:E,Crossref!AO:AO,Table2[[#This Row],[ref_short]]))</f>
        <v>Bouma et al., 2009</v>
      </c>
      <c r="AA174" t="b">
        <f>NOT(IFERROR(Table2[[#This Row],[ref_short]]=Table2[[#This Row],[new_ref_short]],FALSE))</f>
        <v>0</v>
      </c>
    </row>
    <row r="175" spans="1:27" x14ac:dyDescent="0.3">
      <c r="A175" t="s">
        <v>990</v>
      </c>
      <c r="C175" t="s">
        <v>1014</v>
      </c>
      <c r="D175" t="s">
        <v>2558</v>
      </c>
      <c r="E175" t="s">
        <v>257</v>
      </c>
      <c r="F175" t="s">
        <v>262</v>
      </c>
      <c r="G175" t="s">
        <v>2470</v>
      </c>
      <c r="H175" t="s">
        <v>362</v>
      </c>
      <c r="O175">
        <v>12.3</v>
      </c>
      <c r="R175" t="s">
        <v>618</v>
      </c>
      <c r="S175" t="s">
        <v>2468</v>
      </c>
      <c r="T175" t="s">
        <v>2456</v>
      </c>
      <c r="U175" t="s">
        <v>767</v>
      </c>
      <c r="V175">
        <v>2007</v>
      </c>
      <c r="W175" t="s">
        <v>2526</v>
      </c>
      <c r="X175" t="s">
        <v>2430</v>
      </c>
      <c r="Y175" t="str">
        <f>IF(ISBLANK(Table2[[#This Row],[ref]]),NA(),_xlfn.XLOOKUP(Table2[[#This Row],[ref]],Crossref!U:U,Crossref!E:E,_xlfn.XLOOKUP(Table2[[#This Row],[ref_short]],Crossref!AO:AO,Crossref!E:E)))</f>
        <v>10.1016/j.prevetmed.2007.04.017</v>
      </c>
      <c r="Z175" t="str">
        <f>IF(ISBLANK(Table2[[#This Row],[ref_short]]),NA(),_xlfn.XLOOKUP(Table2[[#This Row],[new_ref]],Crossref!E:E,Crossref!AO:AO,Table2[[#This Row],[ref_short]]))</f>
        <v>Mannelli et al., 2007</v>
      </c>
      <c r="AA175" t="b">
        <f>NOT(IFERROR(Table2[[#This Row],[ref_short]]=Table2[[#This Row],[new_ref_short]],FALSE))</f>
        <v>0</v>
      </c>
    </row>
    <row r="176" spans="1:27" x14ac:dyDescent="0.3">
      <c r="A176" t="s">
        <v>990</v>
      </c>
      <c r="C176" t="s">
        <v>1014</v>
      </c>
      <c r="D176" t="s">
        <v>2558</v>
      </c>
      <c r="E176" t="s">
        <v>257</v>
      </c>
      <c r="F176" t="s">
        <v>262</v>
      </c>
      <c r="G176" t="s">
        <v>2470</v>
      </c>
      <c r="H176" t="s">
        <v>362</v>
      </c>
      <c r="O176">
        <v>11.3</v>
      </c>
      <c r="R176" t="s">
        <v>618</v>
      </c>
      <c r="S176" t="s">
        <v>2468</v>
      </c>
      <c r="T176" t="s">
        <v>2456</v>
      </c>
      <c r="U176" t="s">
        <v>767</v>
      </c>
      <c r="V176">
        <v>2007</v>
      </c>
      <c r="W176" t="s">
        <v>2526</v>
      </c>
      <c r="X176" t="s">
        <v>2430</v>
      </c>
      <c r="Y176" t="str">
        <f>IF(ISBLANK(Table2[[#This Row],[ref]]),NA(),_xlfn.XLOOKUP(Table2[[#This Row],[ref]],Crossref!U:U,Crossref!E:E,_xlfn.XLOOKUP(Table2[[#This Row],[ref_short]],Crossref!AO:AO,Crossref!E:E)))</f>
        <v>10.1016/j.prevetmed.2007.04.017</v>
      </c>
      <c r="Z176" t="str">
        <f>IF(ISBLANK(Table2[[#This Row],[ref_short]]),NA(),_xlfn.XLOOKUP(Table2[[#This Row],[new_ref]],Crossref!E:E,Crossref!AO:AO,Table2[[#This Row],[ref_short]]))</f>
        <v>Mannelli et al., 2007</v>
      </c>
      <c r="AA176" t="b">
        <f>NOT(IFERROR(Table2[[#This Row],[ref_short]]=Table2[[#This Row],[new_ref_short]],FALSE))</f>
        <v>0</v>
      </c>
    </row>
    <row r="177" spans="1:27" x14ac:dyDescent="0.3">
      <c r="A177" t="s">
        <v>990</v>
      </c>
      <c r="C177" t="s">
        <v>1014</v>
      </c>
      <c r="D177" t="s">
        <v>2559</v>
      </c>
      <c r="E177" t="s">
        <v>257</v>
      </c>
      <c r="F177" t="s">
        <v>262</v>
      </c>
      <c r="G177" t="s">
        <v>2444</v>
      </c>
      <c r="H177" t="s">
        <v>2659</v>
      </c>
      <c r="O177">
        <v>8.5</v>
      </c>
      <c r="P177">
        <v>7.6</v>
      </c>
      <c r="Q177">
        <v>9.4</v>
      </c>
      <c r="R177" t="s">
        <v>617</v>
      </c>
      <c r="S177" t="s">
        <v>2446</v>
      </c>
      <c r="T177" t="s">
        <v>2459</v>
      </c>
      <c r="U177" t="s">
        <v>2538</v>
      </c>
      <c r="V177">
        <v>2012</v>
      </c>
      <c r="W177" t="s">
        <v>2540</v>
      </c>
      <c r="X177" t="s">
        <v>2445</v>
      </c>
      <c r="Y177" t="str">
        <f>IF(ISBLANK(Table2[[#This Row],[ref]]),NA(),_xlfn.XLOOKUP(Table2[[#This Row],[ref]],Crossref!U:U,Crossref!E:E,_xlfn.XLOOKUP(Table2[[#This Row],[ref_short]],Crossref!AO:AO,Crossref!E:E)))</f>
        <v>10.1098/rsif.2012.0022</v>
      </c>
      <c r="Z177" t="str">
        <f>IF(ISBLANK(Table2[[#This Row],[ref_short]]),NA(),_xlfn.XLOOKUP(Table2[[#This Row],[new_ref]],Crossref!E:E,Crossref!AO:AO,Table2[[#This Row],[ref_short]]))</f>
        <v>Walker et al., 2012</v>
      </c>
      <c r="AA177" t="b">
        <f>NOT(IFERROR(Table2[[#This Row],[ref_short]]=Table2[[#This Row],[new_ref_short]],FALSE))</f>
        <v>0</v>
      </c>
    </row>
    <row r="178" spans="1:27" x14ac:dyDescent="0.3">
      <c r="A178" t="s">
        <v>990</v>
      </c>
      <c r="C178" t="s">
        <v>1014</v>
      </c>
      <c r="D178" t="s">
        <v>2560</v>
      </c>
      <c r="E178" t="s">
        <v>257</v>
      </c>
      <c r="F178" t="s">
        <v>262</v>
      </c>
      <c r="G178" t="s">
        <v>2444</v>
      </c>
      <c r="H178" t="s">
        <v>362</v>
      </c>
      <c r="O178">
        <v>5.87</v>
      </c>
      <c r="P178">
        <v>4.59</v>
      </c>
      <c r="Q178">
        <v>7.4</v>
      </c>
      <c r="R178" t="s">
        <v>617</v>
      </c>
      <c r="S178" t="s">
        <v>2446</v>
      </c>
      <c r="T178" t="s">
        <v>2459</v>
      </c>
      <c r="U178" t="s">
        <v>2536</v>
      </c>
      <c r="V178">
        <v>2010</v>
      </c>
      <c r="W178" t="s">
        <v>2535</v>
      </c>
      <c r="X178" t="s">
        <v>2445</v>
      </c>
      <c r="Y178" t="str">
        <f>IF(ISBLANK(Table2[[#This Row],[ref]]),NA(),_xlfn.XLOOKUP(Table2[[#This Row],[ref]],Crossref!U:U,Crossref!E:E,_xlfn.XLOOKUP(Table2[[#This Row],[ref_short]],Crossref!AO:AO,Crossref!E:E)))</f>
        <v>10.1371/journal.pcbi.1000683</v>
      </c>
      <c r="Z178" t="str">
        <f>IF(ISBLANK(Table2[[#This Row],[ref_short]]),NA(),_xlfn.XLOOKUP(Table2[[#This Row],[new_ref]],Crossref!E:E,Crossref!AO:AO,Table2[[#This Row],[ref_short]]))</f>
        <v>Walker et al., 2010</v>
      </c>
      <c r="AA178" t="b">
        <f>NOT(IFERROR(Table2[[#This Row],[ref_short]]=Table2[[#This Row],[new_ref_short]],FALSE))</f>
        <v>0</v>
      </c>
    </row>
    <row r="179" spans="1:27" x14ac:dyDescent="0.3">
      <c r="A179" t="s">
        <v>990</v>
      </c>
      <c r="C179" t="s">
        <v>1014</v>
      </c>
      <c r="D179" t="s">
        <v>2560</v>
      </c>
      <c r="E179" t="s">
        <v>257</v>
      </c>
      <c r="F179" t="s">
        <v>262</v>
      </c>
      <c r="G179" t="s">
        <v>2444</v>
      </c>
      <c r="H179" t="s">
        <v>362</v>
      </c>
      <c r="O179">
        <v>4.74</v>
      </c>
      <c r="P179">
        <v>3.84</v>
      </c>
      <c r="Q179">
        <v>5.91</v>
      </c>
      <c r="R179" t="s">
        <v>617</v>
      </c>
      <c r="S179" t="s">
        <v>2446</v>
      </c>
      <c r="T179" t="s">
        <v>2459</v>
      </c>
      <c r="U179" t="s">
        <v>2536</v>
      </c>
      <c r="V179">
        <v>2010</v>
      </c>
      <c r="W179" t="s">
        <v>2535</v>
      </c>
      <c r="X179" t="s">
        <v>2445</v>
      </c>
      <c r="Y179" t="str">
        <f>IF(ISBLANK(Table2[[#This Row],[ref]]),NA(),_xlfn.XLOOKUP(Table2[[#This Row],[ref]],Crossref!U:U,Crossref!E:E,_xlfn.XLOOKUP(Table2[[#This Row],[ref_short]],Crossref!AO:AO,Crossref!E:E)))</f>
        <v>10.1371/journal.pcbi.1000683</v>
      </c>
      <c r="Z179" t="str">
        <f>IF(ISBLANK(Table2[[#This Row],[ref_short]]),NA(),_xlfn.XLOOKUP(Table2[[#This Row],[new_ref]],Crossref!E:E,Crossref!AO:AO,Table2[[#This Row],[ref_short]]))</f>
        <v>Walker et al., 2010</v>
      </c>
      <c r="AA179" t="b">
        <f>NOT(IFERROR(Table2[[#This Row],[ref_short]]=Table2[[#This Row],[new_ref_short]],FALSE))</f>
        <v>0</v>
      </c>
    </row>
    <row r="180" spans="1:27" x14ac:dyDescent="0.3">
      <c r="A180" t="s">
        <v>990</v>
      </c>
      <c r="C180" t="s">
        <v>1014</v>
      </c>
      <c r="D180" t="s">
        <v>2560</v>
      </c>
      <c r="E180" t="s">
        <v>257</v>
      </c>
      <c r="F180" t="s">
        <v>262</v>
      </c>
      <c r="G180" t="s">
        <v>2444</v>
      </c>
      <c r="H180" t="s">
        <v>362</v>
      </c>
      <c r="O180">
        <v>9.1</v>
      </c>
      <c r="P180">
        <v>7.29</v>
      </c>
      <c r="Q180">
        <v>11.21</v>
      </c>
      <c r="R180" t="s">
        <v>617</v>
      </c>
      <c r="S180" t="s">
        <v>2446</v>
      </c>
      <c r="T180" t="s">
        <v>2459</v>
      </c>
      <c r="U180" t="s">
        <v>2536</v>
      </c>
      <c r="V180">
        <v>2010</v>
      </c>
      <c r="W180" t="s">
        <v>2535</v>
      </c>
      <c r="X180" t="s">
        <v>2445</v>
      </c>
      <c r="Y180" t="str">
        <f>IF(ISBLANK(Table2[[#This Row],[ref]]),NA(),_xlfn.XLOOKUP(Table2[[#This Row],[ref]],Crossref!U:U,Crossref!E:E,_xlfn.XLOOKUP(Table2[[#This Row],[ref_short]],Crossref!AO:AO,Crossref!E:E)))</f>
        <v>10.1371/journal.pcbi.1000683</v>
      </c>
      <c r="Z180" t="str">
        <f>IF(ISBLANK(Table2[[#This Row],[ref_short]]),NA(),_xlfn.XLOOKUP(Table2[[#This Row],[new_ref]],Crossref!E:E,Crossref!AO:AO,Table2[[#This Row],[ref_short]]))</f>
        <v>Walker et al., 2010</v>
      </c>
      <c r="AA180" t="b">
        <f>NOT(IFERROR(Table2[[#This Row],[ref_short]]=Table2[[#This Row],[new_ref_short]],FALSE))</f>
        <v>0</v>
      </c>
    </row>
    <row r="181" spans="1:27" x14ac:dyDescent="0.3">
      <c r="A181" t="s">
        <v>990</v>
      </c>
      <c r="C181" t="s">
        <v>1014</v>
      </c>
      <c r="D181" t="s">
        <v>2558</v>
      </c>
      <c r="E181" t="s">
        <v>257</v>
      </c>
      <c r="F181" t="s">
        <v>262</v>
      </c>
      <c r="G181" t="s">
        <v>2444</v>
      </c>
      <c r="H181" t="s">
        <v>362</v>
      </c>
      <c r="O181">
        <v>4</v>
      </c>
      <c r="R181" t="s">
        <v>2650</v>
      </c>
      <c r="S181" t="s">
        <v>2453</v>
      </c>
      <c r="T181" t="s">
        <v>2459</v>
      </c>
      <c r="U181" t="s">
        <v>2542</v>
      </c>
      <c r="V181">
        <v>2017</v>
      </c>
      <c r="W181" t="s">
        <v>2543</v>
      </c>
      <c r="X181" t="s">
        <v>2445</v>
      </c>
      <c r="Y181" t="str">
        <f>IF(ISBLANK(Table2[[#This Row],[ref]]),NA(),_xlfn.XLOOKUP(Table2[[#This Row],[ref]],Crossref!U:U,Crossref!E:E,_xlfn.XLOOKUP(Table2[[#This Row],[ref_short]],Crossref!AO:AO,Crossref!E:E)))</f>
        <v>10.1038/s41598-017-06244-6</v>
      </c>
      <c r="Z181" t="str">
        <f>IF(ISBLANK(Table2[[#This Row],[ref_short]]),NA(),_xlfn.XLOOKUP(Table2[[#This Row],[new_ref]],Crossref!E:E,Crossref!AO:AO,Table2[[#This Row],[ref_short]]))</f>
        <v>Delabouglise et al., 2017</v>
      </c>
      <c r="AA181" t="b">
        <f>NOT(IFERROR(Table2[[#This Row],[ref_short]]=Table2[[#This Row],[new_ref_short]],FALSE))</f>
        <v>0</v>
      </c>
    </row>
    <row r="182" spans="1:27" x14ac:dyDescent="0.3">
      <c r="A182" t="s">
        <v>990</v>
      </c>
      <c r="C182" t="s">
        <v>1014</v>
      </c>
      <c r="D182" t="s">
        <v>2558</v>
      </c>
      <c r="E182" t="s">
        <v>257</v>
      </c>
      <c r="F182" t="s">
        <v>262</v>
      </c>
      <c r="G182" t="s">
        <v>2444</v>
      </c>
      <c r="H182" t="s">
        <v>362</v>
      </c>
      <c r="O182">
        <v>13</v>
      </c>
      <c r="R182" t="s">
        <v>2650</v>
      </c>
      <c r="S182" t="s">
        <v>2453</v>
      </c>
      <c r="T182" t="s">
        <v>2459</v>
      </c>
      <c r="U182" t="s">
        <v>2542</v>
      </c>
      <c r="V182">
        <v>2017</v>
      </c>
      <c r="W182" t="s">
        <v>2543</v>
      </c>
      <c r="X182" t="s">
        <v>2445</v>
      </c>
      <c r="Y182" t="str">
        <f>IF(ISBLANK(Table2[[#This Row],[ref]]),NA(),_xlfn.XLOOKUP(Table2[[#This Row],[ref]],Crossref!U:U,Crossref!E:E,_xlfn.XLOOKUP(Table2[[#This Row],[ref_short]],Crossref!AO:AO,Crossref!E:E)))</f>
        <v>10.1038/s41598-017-06244-6</v>
      </c>
      <c r="Z182" t="str">
        <f>IF(ISBLANK(Table2[[#This Row],[ref_short]]),NA(),_xlfn.XLOOKUP(Table2[[#This Row],[new_ref]],Crossref!E:E,Crossref!AO:AO,Table2[[#This Row],[ref_short]]))</f>
        <v>Delabouglise et al., 2017</v>
      </c>
      <c r="AA182" t="b">
        <f>NOT(IFERROR(Table2[[#This Row],[ref_short]]=Table2[[#This Row],[new_ref_short]],FALSE))</f>
        <v>0</v>
      </c>
    </row>
    <row r="183" spans="1:27" x14ac:dyDescent="0.3">
      <c r="A183" t="s">
        <v>990</v>
      </c>
      <c r="C183" t="s">
        <v>1014</v>
      </c>
      <c r="D183" t="s">
        <v>2556</v>
      </c>
      <c r="E183" t="s">
        <v>257</v>
      </c>
      <c r="F183" t="s">
        <v>262</v>
      </c>
      <c r="G183" t="s">
        <v>2444</v>
      </c>
      <c r="H183" t="s">
        <v>362</v>
      </c>
      <c r="O183">
        <v>10</v>
      </c>
      <c r="R183" t="s">
        <v>2650</v>
      </c>
      <c r="S183" t="s">
        <v>2453</v>
      </c>
      <c r="T183" t="s">
        <v>2459</v>
      </c>
      <c r="U183" t="s">
        <v>2554</v>
      </c>
      <c r="V183">
        <v>2014</v>
      </c>
      <c r="W183" t="s">
        <v>2555</v>
      </c>
      <c r="X183" t="s">
        <v>2445</v>
      </c>
      <c r="Y183" t="str">
        <f>IF(ISBLANK(Table2[[#This Row],[ref]]),NA(),_xlfn.XLOOKUP(Table2[[#This Row],[ref]],Crossref!U:U,Crossref!E:E,_xlfn.XLOOKUP(Table2[[#This Row],[ref_short]],Crossref!AO:AO,Crossref!E:E)))</f>
        <v>10.1515/jip-2012-0097</v>
      </c>
      <c r="Z183" t="str">
        <f>IF(ISBLANK(Table2[[#This Row],[ref_short]]),NA(),_xlfn.XLOOKUP(Table2[[#This Row],[new_ref]],Crossref!E:E,Crossref!AO:AO,Table2[[#This Row],[ref_short]]))</f>
        <v>Smirnova et al., 2013</v>
      </c>
      <c r="AA183" t="b">
        <f>NOT(IFERROR(Table2[[#This Row],[ref_short]]=Table2[[#This Row],[new_ref_short]],FALSE))</f>
        <v>1</v>
      </c>
    </row>
    <row r="184" spans="1:27" x14ac:dyDescent="0.3">
      <c r="A184" t="s">
        <v>990</v>
      </c>
      <c r="C184" t="s">
        <v>1014</v>
      </c>
      <c r="D184" t="s">
        <v>2556</v>
      </c>
      <c r="E184" t="s">
        <v>257</v>
      </c>
      <c r="F184" t="s">
        <v>262</v>
      </c>
      <c r="G184" t="s">
        <v>2444</v>
      </c>
      <c r="H184" t="s">
        <v>362</v>
      </c>
      <c r="O184">
        <v>10</v>
      </c>
      <c r="R184" t="s">
        <v>2650</v>
      </c>
      <c r="S184" t="s">
        <v>2453</v>
      </c>
      <c r="T184" t="s">
        <v>2459</v>
      </c>
      <c r="U184" t="s">
        <v>2562</v>
      </c>
      <c r="V184">
        <v>2013</v>
      </c>
      <c r="W184" t="s">
        <v>2563</v>
      </c>
      <c r="X184" t="s">
        <v>2445</v>
      </c>
      <c r="Y184" t="str">
        <f>IF(ISBLANK(Table2[[#This Row],[ref]]),NA(),_xlfn.XLOOKUP(Table2[[#This Row],[ref]],Crossref!U:U,Crossref!E:E,_xlfn.XLOOKUP(Table2[[#This Row],[ref_short]],Crossref!AO:AO,Crossref!E:E)))</f>
        <v>10.1142/s0218339013400044</v>
      </c>
      <c r="Z184" t="str">
        <f>IF(ISBLANK(Table2[[#This Row],[ref_short]]),NA(),_xlfn.XLOOKUP(Table2[[#This Row],[new_ref]],Crossref!E:E,Crossref!AO:AO,Table2[[#This Row],[ref_short]]))</f>
        <v>TUNCER et al., 2013</v>
      </c>
      <c r="AA184" t="b">
        <f>NOT(IFERROR(Table2[[#This Row],[ref_short]]=Table2[[#This Row],[new_ref_short]],FALSE))</f>
        <v>1</v>
      </c>
    </row>
    <row r="185" spans="1:27" x14ac:dyDescent="0.3">
      <c r="A185" t="s">
        <v>990</v>
      </c>
      <c r="C185" t="s">
        <v>1014</v>
      </c>
      <c r="D185" t="s">
        <v>2558</v>
      </c>
      <c r="E185" t="s">
        <v>257</v>
      </c>
      <c r="F185" t="s">
        <v>262</v>
      </c>
      <c r="G185" t="s">
        <v>2444</v>
      </c>
      <c r="H185" t="s">
        <v>362</v>
      </c>
      <c r="O185">
        <v>10</v>
      </c>
      <c r="R185" t="s">
        <v>2650</v>
      </c>
      <c r="S185" t="s">
        <v>2453</v>
      </c>
      <c r="T185" t="s">
        <v>2459</v>
      </c>
      <c r="U185" t="s">
        <v>2567</v>
      </c>
      <c r="V185">
        <v>2012</v>
      </c>
      <c r="W185" t="s">
        <v>2568</v>
      </c>
      <c r="X185" t="s">
        <v>2445</v>
      </c>
      <c r="Y185" t="str">
        <f>IF(ISBLANK(Table2[[#This Row],[ref]]),NA(),_xlfn.XLOOKUP(Table2[[#This Row],[ref]],Crossref!U:U,Crossref!E:E,_xlfn.XLOOKUP(Table2[[#This Row],[ref_short]],Crossref!AO:AO,Crossref!E:E)))</f>
        <v>10.1007/s11250-012-0124-2</v>
      </c>
      <c r="Z185" t="str">
        <f>IF(ISBLANK(Table2[[#This Row],[ref_short]]),NA(),_xlfn.XLOOKUP(Table2[[#This Row],[new_ref]],Crossref!E:E,Crossref!AO:AO,Table2[[#This Row],[ref_short]]))</f>
        <v>Pelletier et al., 2012</v>
      </c>
      <c r="AA185" t="b">
        <f>NOT(IFERROR(Table2[[#This Row],[ref_short]]=Table2[[#This Row],[new_ref_short]],FALSE))</f>
        <v>0</v>
      </c>
    </row>
    <row r="186" spans="1:27" x14ac:dyDescent="0.3">
      <c r="A186" t="s">
        <v>990</v>
      </c>
      <c r="C186" t="s">
        <v>1014</v>
      </c>
      <c r="D186" t="s">
        <v>2556</v>
      </c>
      <c r="E186" t="s">
        <v>257</v>
      </c>
      <c r="F186" t="s">
        <v>262</v>
      </c>
      <c r="G186" t="s">
        <v>2444</v>
      </c>
      <c r="H186" t="s">
        <v>362</v>
      </c>
      <c r="O186">
        <v>10</v>
      </c>
      <c r="R186" t="s">
        <v>2650</v>
      </c>
      <c r="S186" t="s">
        <v>2453</v>
      </c>
      <c r="T186" t="s">
        <v>2459</v>
      </c>
      <c r="U186" t="s">
        <v>2248</v>
      </c>
      <c r="V186">
        <v>2017</v>
      </c>
      <c r="W186" t="s">
        <v>2570</v>
      </c>
      <c r="X186" t="s">
        <v>2445</v>
      </c>
      <c r="Y186" t="str">
        <f>IF(ISBLANK(Table2[[#This Row],[ref]]),NA(),_xlfn.XLOOKUP(Table2[[#This Row],[ref]],Crossref!U:U,Crossref!E:E,_xlfn.XLOOKUP(Table2[[#This Row],[ref_short]],Crossref!AO:AO,Crossref!E:E)))</f>
        <v>10.1016/j.prevetmed.2017.02.001</v>
      </c>
      <c r="Z186" t="str">
        <f>IF(ISBLANK(Table2[[#This Row],[ref_short]]),NA(),_xlfn.XLOOKUP(Table2[[#This Row],[new_ref]],Crossref!E:E,Crossref!AO:AO,Table2[[#This Row],[ref_short]]))</f>
        <v>Lee et al., 2017</v>
      </c>
      <c r="AA186" t="b">
        <f>NOT(IFERROR(Table2[[#This Row],[ref_short]]=Table2[[#This Row],[new_ref_short]],FALSE))</f>
        <v>0</v>
      </c>
    </row>
    <row r="187" spans="1:27" x14ac:dyDescent="0.3">
      <c r="A187" t="s">
        <v>990</v>
      </c>
      <c r="C187" t="s">
        <v>1014</v>
      </c>
      <c r="D187" t="s">
        <v>2558</v>
      </c>
      <c r="E187" t="s">
        <v>257</v>
      </c>
      <c r="F187" t="s">
        <v>262</v>
      </c>
      <c r="G187" t="s">
        <v>2443</v>
      </c>
      <c r="H187" t="s">
        <v>362</v>
      </c>
      <c r="O187">
        <v>7</v>
      </c>
      <c r="R187" t="s">
        <v>2650</v>
      </c>
      <c r="S187" t="s">
        <v>2453</v>
      </c>
      <c r="T187" t="s">
        <v>2459</v>
      </c>
      <c r="U187" t="s">
        <v>2573</v>
      </c>
      <c r="V187">
        <v>2011</v>
      </c>
      <c r="W187" t="s">
        <v>2574</v>
      </c>
      <c r="X187" t="s">
        <v>2445</v>
      </c>
      <c r="Y187" t="str">
        <f>IF(ISBLANK(Table2[[#This Row],[ref]]),NA(),_xlfn.XLOOKUP(Table2[[#This Row],[ref]],Crossref!U:U,Crossref!E:E,_xlfn.XLOOKUP(Table2[[#This Row],[ref_short]],Crossref!AO:AO,Crossref!E:E)))</f>
        <v>10.1637/9429-061710-reg.1</v>
      </c>
      <c r="Z187" t="str">
        <f>IF(ISBLANK(Table2[[#This Row],[ref_short]]),NA(),_xlfn.XLOOKUP(Table2[[#This Row],[new_ref]],Crossref!E:E,Crossref!AO:AO,Table2[[#This Row],[ref_short]]))</f>
        <v>Rorres, et al., 2011</v>
      </c>
      <c r="AA187" t="b">
        <f>NOT(IFERROR(Table2[[#This Row],[ref_short]]=Table2[[#This Row],[new_ref_short]],FALSE))</f>
        <v>1</v>
      </c>
    </row>
    <row r="188" spans="1:27" x14ac:dyDescent="0.3">
      <c r="A188" t="s">
        <v>990</v>
      </c>
      <c r="C188" t="s">
        <v>1014</v>
      </c>
      <c r="D188" t="s">
        <v>2558</v>
      </c>
      <c r="E188" t="s">
        <v>257</v>
      </c>
      <c r="F188" t="s">
        <v>262</v>
      </c>
      <c r="G188" t="s">
        <v>2443</v>
      </c>
      <c r="H188" t="s">
        <v>362</v>
      </c>
      <c r="O188">
        <v>7</v>
      </c>
      <c r="R188" t="s">
        <v>2650</v>
      </c>
      <c r="S188" t="s">
        <v>2453</v>
      </c>
      <c r="T188" t="s">
        <v>2459</v>
      </c>
      <c r="U188" t="s">
        <v>2575</v>
      </c>
      <c r="V188">
        <v>2011</v>
      </c>
      <c r="W188" t="s">
        <v>2576</v>
      </c>
      <c r="X188" t="s">
        <v>2445</v>
      </c>
      <c r="Y188" t="str">
        <f>IF(ISBLANK(Table2[[#This Row],[ref]]),NA(),_xlfn.XLOOKUP(Table2[[#This Row],[ref]],Crossref!U:U,Crossref!E:E,_xlfn.XLOOKUP(Table2[[#This Row],[ref_short]],Crossref!AO:AO,Crossref!E:E)))</f>
        <v>10.1016/j.epidem.2011.02.003</v>
      </c>
      <c r="Z188" t="str">
        <f>IF(ISBLANK(Table2[[#This Row],[ref_short]]),NA(),_xlfn.XLOOKUP(Table2[[#This Row],[new_ref]],Crossref!E:E,Crossref!AO:AO,Table2[[#This Row],[ref_short]]))</f>
        <v>Rorres et al., 2011</v>
      </c>
      <c r="AA188" t="b">
        <f>NOT(IFERROR(Table2[[#This Row],[ref_short]]=Table2[[#This Row],[new_ref_short]],FALSE))</f>
        <v>1</v>
      </c>
    </row>
    <row r="189" spans="1:27" x14ac:dyDescent="0.3">
      <c r="A189" t="s">
        <v>990</v>
      </c>
      <c r="C189" t="s">
        <v>1014</v>
      </c>
      <c r="D189" t="s">
        <v>2558</v>
      </c>
      <c r="E189" t="s">
        <v>257</v>
      </c>
      <c r="F189" t="s">
        <v>262</v>
      </c>
      <c r="G189" t="s">
        <v>2443</v>
      </c>
      <c r="H189" t="s">
        <v>2608</v>
      </c>
      <c r="O189">
        <v>17.22</v>
      </c>
      <c r="P189">
        <v>16.57</v>
      </c>
      <c r="Q189">
        <v>17.87</v>
      </c>
      <c r="R189" t="s">
        <v>618</v>
      </c>
      <c r="S189" t="s">
        <v>2468</v>
      </c>
      <c r="T189" t="s">
        <v>2459</v>
      </c>
      <c r="U189" t="s">
        <v>2577</v>
      </c>
      <c r="V189">
        <v>2018</v>
      </c>
      <c r="W189" t="s">
        <v>2578</v>
      </c>
      <c r="X189" t="s">
        <v>2445</v>
      </c>
      <c r="Y189" t="str">
        <f>IF(ISBLANK(Table2[[#This Row],[ref]]),NA(),_xlfn.XLOOKUP(Table2[[#This Row],[ref]],Crossref!U:U,Crossref!E:E,_xlfn.XLOOKUP(Table2[[#This Row],[ref_short]],Crossref!AO:AO,Crossref!E:E)))</f>
        <v>10.1371/journal.pone.0204262</v>
      </c>
      <c r="Z189" t="str">
        <f>IF(ISBLANK(Table2[[#This Row],[ref_short]]),NA(),_xlfn.XLOOKUP(Table2[[#This Row],[new_ref]],Crossref!E:E,Crossref!AO:AO,Table2[[#This Row],[ref_short]]))</f>
        <v>Bonney et al., 2018</v>
      </c>
      <c r="AA189" t="b">
        <f>NOT(IFERROR(Table2[[#This Row],[ref_short]]=Table2[[#This Row],[new_ref_short]],FALSE))</f>
        <v>0</v>
      </c>
    </row>
    <row r="190" spans="1:27" x14ac:dyDescent="0.3">
      <c r="A190" t="s">
        <v>990</v>
      </c>
      <c r="C190" t="s">
        <v>1014</v>
      </c>
      <c r="D190" t="s">
        <v>2556</v>
      </c>
      <c r="E190" t="s">
        <v>257</v>
      </c>
      <c r="F190" t="s">
        <v>262</v>
      </c>
      <c r="G190" t="s">
        <v>2552</v>
      </c>
      <c r="H190" t="s">
        <v>364</v>
      </c>
      <c r="I190" t="s">
        <v>2495</v>
      </c>
      <c r="O190">
        <v>2.5</v>
      </c>
      <c r="R190" t="s">
        <v>2650</v>
      </c>
      <c r="S190" t="s">
        <v>2453</v>
      </c>
      <c r="T190" t="s">
        <v>2459</v>
      </c>
      <c r="U190" t="s">
        <v>2589</v>
      </c>
      <c r="V190">
        <v>2020</v>
      </c>
      <c r="W190" t="s">
        <v>2590</v>
      </c>
      <c r="X190" t="s">
        <v>2445</v>
      </c>
      <c r="Y190" t="str">
        <f>IF(ISBLANK(Table2[[#This Row],[ref]]),NA(),_xlfn.XLOOKUP(Table2[[#This Row],[ref]],Crossref!U:U,Crossref!E:E,_xlfn.XLOOKUP(Table2[[#This Row],[ref_short]],Crossref!AO:AO,Crossref!E:E)))</f>
        <v>10.1038/s41598-020-68623-w</v>
      </c>
      <c r="Z190" t="str">
        <f>IF(ISBLANK(Table2[[#This Row],[ref_short]]),NA(),_xlfn.XLOOKUP(Table2[[#This Row],[new_ref]],Crossref!E:E,Crossref!AO:AO,Table2[[#This Row],[ref_short]]))</f>
        <v>Hobbelen et al., 2020</v>
      </c>
      <c r="AA190" t="b">
        <f>NOT(IFERROR(Table2[[#This Row],[ref_short]]=Table2[[#This Row],[new_ref_short]],FALSE))</f>
        <v>0</v>
      </c>
    </row>
    <row r="191" spans="1:27" x14ac:dyDescent="0.3">
      <c r="A191" t="s">
        <v>990</v>
      </c>
      <c r="C191" t="s">
        <v>1014</v>
      </c>
      <c r="D191" t="s">
        <v>2556</v>
      </c>
      <c r="E191" t="s">
        <v>257</v>
      </c>
      <c r="F191" t="s">
        <v>262</v>
      </c>
      <c r="G191" t="s">
        <v>2552</v>
      </c>
      <c r="H191" t="s">
        <v>364</v>
      </c>
      <c r="I191" t="s">
        <v>2495</v>
      </c>
      <c r="O191">
        <v>1.1000000000000001</v>
      </c>
      <c r="R191" t="s">
        <v>2650</v>
      </c>
      <c r="S191" t="s">
        <v>2453</v>
      </c>
      <c r="T191" t="s">
        <v>2459</v>
      </c>
      <c r="U191" t="s">
        <v>2589</v>
      </c>
      <c r="V191">
        <v>2020</v>
      </c>
      <c r="W191" t="s">
        <v>2590</v>
      </c>
      <c r="X191" t="s">
        <v>2445</v>
      </c>
      <c r="Y191" t="str">
        <f>IF(ISBLANK(Table2[[#This Row],[ref]]),NA(),_xlfn.XLOOKUP(Table2[[#This Row],[ref]],Crossref!U:U,Crossref!E:E,_xlfn.XLOOKUP(Table2[[#This Row],[ref_short]],Crossref!AO:AO,Crossref!E:E)))</f>
        <v>10.1038/s41598-020-68623-w</v>
      </c>
      <c r="Z191" t="str">
        <f>IF(ISBLANK(Table2[[#This Row],[ref_short]]),NA(),_xlfn.XLOOKUP(Table2[[#This Row],[new_ref]],Crossref!E:E,Crossref!AO:AO,Table2[[#This Row],[ref_short]]))</f>
        <v>Hobbelen et al., 2020</v>
      </c>
      <c r="AA191" t="b">
        <f>NOT(IFERROR(Table2[[#This Row],[ref_short]]=Table2[[#This Row],[new_ref_short]],FALSE))</f>
        <v>0</v>
      </c>
    </row>
    <row r="192" spans="1:27" x14ac:dyDescent="0.3">
      <c r="A192" t="s">
        <v>990</v>
      </c>
      <c r="C192" t="s">
        <v>1014</v>
      </c>
      <c r="D192" t="s">
        <v>2556</v>
      </c>
      <c r="E192" t="s">
        <v>257</v>
      </c>
      <c r="F192" t="s">
        <v>262</v>
      </c>
      <c r="G192" t="s">
        <v>2552</v>
      </c>
      <c r="H192" t="s">
        <v>363</v>
      </c>
      <c r="I192" t="s">
        <v>2479</v>
      </c>
      <c r="O192">
        <v>8.5</v>
      </c>
      <c r="R192" t="s">
        <v>2650</v>
      </c>
      <c r="S192" t="s">
        <v>2453</v>
      </c>
      <c r="T192" t="s">
        <v>2459</v>
      </c>
      <c r="U192" t="s">
        <v>2589</v>
      </c>
      <c r="V192">
        <v>2020</v>
      </c>
      <c r="W192" t="s">
        <v>2590</v>
      </c>
      <c r="X192" t="s">
        <v>2445</v>
      </c>
      <c r="Y192" t="str">
        <f>IF(ISBLANK(Table2[[#This Row],[ref]]),NA(),_xlfn.XLOOKUP(Table2[[#This Row],[ref]],Crossref!U:U,Crossref!E:E,_xlfn.XLOOKUP(Table2[[#This Row],[ref_short]],Crossref!AO:AO,Crossref!E:E)))</f>
        <v>10.1038/s41598-020-68623-w</v>
      </c>
      <c r="Z192" t="str">
        <f>IF(ISBLANK(Table2[[#This Row],[ref_short]]),NA(),_xlfn.XLOOKUP(Table2[[#This Row],[new_ref]],Crossref!E:E,Crossref!AO:AO,Table2[[#This Row],[ref_short]]))</f>
        <v>Hobbelen et al., 2020</v>
      </c>
      <c r="AA192" t="b">
        <f>NOT(IFERROR(Table2[[#This Row],[ref_short]]=Table2[[#This Row],[new_ref_short]],FALSE))</f>
        <v>0</v>
      </c>
    </row>
    <row r="193" spans="1:27" x14ac:dyDescent="0.3">
      <c r="A193" t="s">
        <v>990</v>
      </c>
      <c r="C193" t="s">
        <v>1014</v>
      </c>
      <c r="D193" t="s">
        <v>2556</v>
      </c>
      <c r="E193" t="s">
        <v>257</v>
      </c>
      <c r="F193" t="s">
        <v>262</v>
      </c>
      <c r="G193" t="s">
        <v>2552</v>
      </c>
      <c r="H193" t="s">
        <v>363</v>
      </c>
      <c r="I193" t="s">
        <v>2479</v>
      </c>
      <c r="L193" t="s">
        <v>2591</v>
      </c>
      <c r="O193">
        <v>6</v>
      </c>
      <c r="R193" t="s">
        <v>2650</v>
      </c>
      <c r="S193" t="s">
        <v>2453</v>
      </c>
      <c r="T193" t="s">
        <v>2459</v>
      </c>
      <c r="U193" t="s">
        <v>2589</v>
      </c>
      <c r="V193">
        <v>2020</v>
      </c>
      <c r="W193" t="s">
        <v>2590</v>
      </c>
      <c r="X193" t="s">
        <v>2445</v>
      </c>
      <c r="Y193" t="str">
        <f>IF(ISBLANK(Table2[[#This Row],[ref]]),NA(),_xlfn.XLOOKUP(Table2[[#This Row],[ref]],Crossref!U:U,Crossref!E:E,_xlfn.XLOOKUP(Table2[[#This Row],[ref_short]],Crossref!AO:AO,Crossref!E:E)))</f>
        <v>10.1038/s41598-020-68623-w</v>
      </c>
      <c r="Z193" t="str">
        <f>IF(ISBLANK(Table2[[#This Row],[ref_short]]),NA(),_xlfn.XLOOKUP(Table2[[#This Row],[new_ref]],Crossref!E:E,Crossref!AO:AO,Table2[[#This Row],[ref_short]]))</f>
        <v>Hobbelen et al., 2020</v>
      </c>
      <c r="AA193" t="b">
        <f>NOT(IFERROR(Table2[[#This Row],[ref_short]]=Table2[[#This Row],[new_ref_short]],FALSE))</f>
        <v>0</v>
      </c>
    </row>
    <row r="194" spans="1:27" x14ac:dyDescent="0.3">
      <c r="A194" t="s">
        <v>990</v>
      </c>
      <c r="C194" t="s">
        <v>1014</v>
      </c>
      <c r="D194" t="s">
        <v>2556</v>
      </c>
      <c r="E194" t="s">
        <v>257</v>
      </c>
      <c r="F194" t="s">
        <v>262</v>
      </c>
      <c r="G194" t="s">
        <v>2552</v>
      </c>
      <c r="H194" t="s">
        <v>363</v>
      </c>
      <c r="I194" t="s">
        <v>2479</v>
      </c>
      <c r="L194" t="s">
        <v>2592</v>
      </c>
      <c r="O194">
        <v>3.5</v>
      </c>
      <c r="R194" t="s">
        <v>2650</v>
      </c>
      <c r="S194" t="s">
        <v>2453</v>
      </c>
      <c r="T194" t="s">
        <v>2459</v>
      </c>
      <c r="U194" t="s">
        <v>2589</v>
      </c>
      <c r="V194">
        <v>2020</v>
      </c>
      <c r="W194" t="s">
        <v>2590</v>
      </c>
      <c r="X194" t="s">
        <v>2445</v>
      </c>
      <c r="Y194" t="str">
        <f>IF(ISBLANK(Table2[[#This Row],[ref]]),NA(),_xlfn.XLOOKUP(Table2[[#This Row],[ref]],Crossref!U:U,Crossref!E:E,_xlfn.XLOOKUP(Table2[[#This Row],[ref_short]],Crossref!AO:AO,Crossref!E:E)))</f>
        <v>10.1038/s41598-020-68623-w</v>
      </c>
      <c r="Z194" t="str">
        <f>IF(ISBLANK(Table2[[#This Row],[ref_short]]),NA(),_xlfn.XLOOKUP(Table2[[#This Row],[new_ref]],Crossref!E:E,Crossref!AO:AO,Table2[[#This Row],[ref_short]]))</f>
        <v>Hobbelen et al., 2020</v>
      </c>
      <c r="AA194" t="b">
        <f>NOT(IFERROR(Table2[[#This Row],[ref_short]]=Table2[[#This Row],[new_ref_short]],FALSE))</f>
        <v>0</v>
      </c>
    </row>
    <row r="195" spans="1:27" x14ac:dyDescent="0.3">
      <c r="A195" t="s">
        <v>990</v>
      </c>
      <c r="C195" t="s">
        <v>1014</v>
      </c>
      <c r="D195" t="s">
        <v>2556</v>
      </c>
      <c r="E195" t="s">
        <v>257</v>
      </c>
      <c r="F195" t="s">
        <v>262</v>
      </c>
      <c r="G195" t="s">
        <v>2552</v>
      </c>
      <c r="H195" t="s">
        <v>363</v>
      </c>
      <c r="I195" t="s">
        <v>2595</v>
      </c>
      <c r="O195">
        <v>4.3</v>
      </c>
      <c r="P195">
        <v>2.8</v>
      </c>
      <c r="Q195">
        <v>5.7</v>
      </c>
      <c r="R195" t="s">
        <v>617</v>
      </c>
      <c r="S195" t="s">
        <v>2541</v>
      </c>
      <c r="T195" t="s">
        <v>2459</v>
      </c>
      <c r="U195" t="s">
        <v>2596</v>
      </c>
      <c r="V195">
        <v>2021</v>
      </c>
      <c r="W195" t="s">
        <v>2597</v>
      </c>
      <c r="X195" t="s">
        <v>2445</v>
      </c>
      <c r="Y195" t="str">
        <f>IF(ISBLANK(Table2[[#This Row],[ref]]),NA(),_xlfn.XLOOKUP(Table2[[#This Row],[ref]],Crossref!U:U,Crossref!E:E,_xlfn.XLOOKUP(Table2[[#This Row],[ref_short]],Crossref!AO:AO,Crossref!E:E)))</f>
        <v>10.1111/tbed.14202</v>
      </c>
      <c r="Z195" t="str">
        <f>IF(ISBLANK(Table2[[#This Row],[ref_short]]),NA(),_xlfn.XLOOKUP(Table2[[#This Row],[new_ref]],Crossref!E:E,Crossref!AO:AO,Table2[[#This Row],[ref_short]]))</f>
        <v>Vergne et al., 2021</v>
      </c>
      <c r="AA195" t="b">
        <f>NOT(IFERROR(Table2[[#This Row],[ref_short]]=Table2[[#This Row],[new_ref_short]],FALSE))</f>
        <v>0</v>
      </c>
    </row>
    <row r="196" spans="1:27" x14ac:dyDescent="0.3">
      <c r="A196" t="s">
        <v>990</v>
      </c>
      <c r="C196" t="s">
        <v>1014</v>
      </c>
      <c r="D196" t="s">
        <v>2556</v>
      </c>
      <c r="E196" t="s">
        <v>257</v>
      </c>
      <c r="F196" t="s">
        <v>262</v>
      </c>
      <c r="G196" t="s">
        <v>2552</v>
      </c>
      <c r="H196" t="s">
        <v>364</v>
      </c>
      <c r="I196" t="s">
        <v>2479</v>
      </c>
      <c r="O196">
        <v>4</v>
      </c>
      <c r="R196" t="s">
        <v>2650</v>
      </c>
      <c r="S196" t="s">
        <v>2453</v>
      </c>
      <c r="T196" t="s">
        <v>2459</v>
      </c>
      <c r="U196" t="s">
        <v>2598</v>
      </c>
      <c r="V196">
        <v>2022</v>
      </c>
      <c r="W196" t="s">
        <v>2599</v>
      </c>
      <c r="X196" t="s">
        <v>2445</v>
      </c>
      <c r="Y196" t="str">
        <f>IF(ISBLANK(Table2[[#This Row],[ref]]),NA(),_xlfn.XLOOKUP(Table2[[#This Row],[ref]],Crossref!U:U,Crossref!E:E,_xlfn.XLOOKUP(Table2[[#This Row],[ref_short]],Crossref!AO:AO,Crossref!E:E)))</f>
        <v>10.1016/j.prevetmed.2022.105768</v>
      </c>
      <c r="Z196" t="str">
        <f>IF(ISBLANK(Table2[[#This Row],[ref_short]]),NA(),_xlfn.XLOOKUP(Table2[[#This Row],[new_ref]],Crossref!E:E,Crossref!AO:AO,Table2[[#This Row],[ref_short]]))</f>
        <v>Hayama et al., 2022</v>
      </c>
      <c r="AA196" t="b">
        <f>NOT(IFERROR(Table2[[#This Row],[ref_short]]=Table2[[#This Row],[new_ref_short]],FALSE))</f>
        <v>0</v>
      </c>
    </row>
    <row r="197" spans="1:27" x14ac:dyDescent="0.3">
      <c r="A197" t="s">
        <v>990</v>
      </c>
      <c r="C197" t="s">
        <v>1014</v>
      </c>
      <c r="D197" t="s">
        <v>2556</v>
      </c>
      <c r="E197" t="s">
        <v>257</v>
      </c>
      <c r="F197" t="s">
        <v>262</v>
      </c>
      <c r="G197" t="s">
        <v>2600</v>
      </c>
      <c r="H197" t="s">
        <v>362</v>
      </c>
      <c r="O197">
        <v>4.5</v>
      </c>
      <c r="R197" t="s">
        <v>2650</v>
      </c>
      <c r="S197" t="s">
        <v>2453</v>
      </c>
      <c r="T197" t="s">
        <v>2459</v>
      </c>
      <c r="U197" t="s">
        <v>2601</v>
      </c>
      <c r="V197">
        <v>2022</v>
      </c>
      <c r="W197" t="s">
        <v>2604</v>
      </c>
      <c r="X197" t="s">
        <v>2445</v>
      </c>
      <c r="Y197" t="str">
        <f>IF(ISBLANK(Table2[[#This Row],[ref]]),NA(),_xlfn.XLOOKUP(Table2[[#This Row],[ref]],Crossref!U:U,Crossref!E:E,_xlfn.XLOOKUP(Table2[[#This Row],[ref_short]],Crossref!AO:AO,Crossref!E:E)))</f>
        <v>10.1142/s1793524522500589</v>
      </c>
      <c r="Z197" t="str">
        <f>IF(ISBLANK(Table2[[#This Row],[ref_short]]),NA(),_xlfn.XLOOKUP(Table2[[#This Row],[new_ref]],Crossref!E:E,Crossref!AO:AO,Table2[[#This Row],[ref_short]]))</f>
        <v>Chen et al., 2022</v>
      </c>
      <c r="AA197" t="b">
        <f>NOT(IFERROR(Table2[[#This Row],[ref_short]]=Table2[[#This Row],[new_ref_short]],FALSE))</f>
        <v>0</v>
      </c>
    </row>
    <row r="198" spans="1:27" x14ac:dyDescent="0.3">
      <c r="A198" t="s">
        <v>990</v>
      </c>
      <c r="C198" t="s">
        <v>1014</v>
      </c>
      <c r="D198" t="s">
        <v>2558</v>
      </c>
      <c r="E198" t="s">
        <v>257</v>
      </c>
      <c r="F198" t="s">
        <v>262</v>
      </c>
      <c r="G198" t="s">
        <v>2470</v>
      </c>
      <c r="H198" t="s">
        <v>2667</v>
      </c>
      <c r="O198">
        <v>11.82</v>
      </c>
      <c r="P198">
        <v>6</v>
      </c>
      <c r="Q198">
        <v>26</v>
      </c>
      <c r="R198" t="s">
        <v>618</v>
      </c>
      <c r="S198" t="s">
        <v>2468</v>
      </c>
      <c r="T198" t="s">
        <v>2459</v>
      </c>
      <c r="U198" t="s">
        <v>2605</v>
      </c>
      <c r="V198">
        <v>2010</v>
      </c>
      <c r="W198" t="s">
        <v>2606</v>
      </c>
      <c r="X198" t="s">
        <v>2445</v>
      </c>
      <c r="Y198" t="str">
        <f>IF(ISBLANK(Table2[[#This Row],[ref]]),NA(),_xlfn.XLOOKUP(Table2[[#This Row],[ref]],Crossref!U:U,Crossref!E:E,_xlfn.XLOOKUP(Table2[[#This Row],[ref_short]],Crossref!AO:AO,Crossref!E:E)))</f>
        <v>10.1016/j.epidem.2010.01.002</v>
      </c>
      <c r="Z198" t="str">
        <f>IF(ISBLANK(Table2[[#This Row],[ref_short]]),NA(),_xlfn.XLOOKUP(Table2[[#This Row],[new_ref]],Crossref!E:E,Crossref!AO:AO,Table2[[#This Row],[ref_short]]))</f>
        <v>Dorigatti et al., 2010</v>
      </c>
      <c r="AA198" t="b">
        <f>NOT(IFERROR(Table2[[#This Row],[ref_short]]=Table2[[#This Row],[new_ref_short]],FALSE))</f>
        <v>0</v>
      </c>
    </row>
    <row r="199" spans="1:27" x14ac:dyDescent="0.3">
      <c r="A199" t="s">
        <v>990</v>
      </c>
      <c r="C199" t="s">
        <v>1014</v>
      </c>
      <c r="D199" t="s">
        <v>2558</v>
      </c>
      <c r="E199" t="s">
        <v>257</v>
      </c>
      <c r="F199" t="s">
        <v>262</v>
      </c>
      <c r="G199" t="s">
        <v>2473</v>
      </c>
      <c r="H199" t="s">
        <v>362</v>
      </c>
      <c r="O199">
        <v>7</v>
      </c>
      <c r="R199" t="s">
        <v>618</v>
      </c>
      <c r="S199" t="s">
        <v>2468</v>
      </c>
      <c r="U199" t="s">
        <v>2613</v>
      </c>
      <c r="V199">
        <v>2011</v>
      </c>
      <c r="W199" t="s">
        <v>2614</v>
      </c>
      <c r="X199" t="s">
        <v>2432</v>
      </c>
      <c r="Y199" t="str">
        <f>IF(ISBLANK(Table2[[#This Row],[ref]]),NA(),_xlfn.XLOOKUP(Table2[[#This Row],[ref]],Crossref!U:U,Crossref!E:E,_xlfn.XLOOKUP(Table2[[#This Row],[ref_short]],Crossref!AO:AO,Crossref!E:E)))</f>
        <v>10.1016/j.epidem.2011.01.003</v>
      </c>
      <c r="Z199" t="str">
        <f>IF(ISBLANK(Table2[[#This Row],[ref_short]]),NA(),_xlfn.XLOOKUP(Table2[[#This Row],[new_ref]],Crossref!E:E,Crossref!AO:AO,Table2[[#This Row],[ref_short]]))</f>
        <v>Smith et al., 2011</v>
      </c>
      <c r="AA199" t="b">
        <f>NOT(IFERROR(Table2[[#This Row],[ref_short]]=Table2[[#This Row],[new_ref_short]],FALSE))</f>
        <v>1</v>
      </c>
    </row>
    <row r="200" spans="1:27" x14ac:dyDescent="0.3">
      <c r="A200" t="s">
        <v>990</v>
      </c>
      <c r="C200" t="s">
        <v>1014</v>
      </c>
      <c r="D200" t="s">
        <v>2558</v>
      </c>
      <c r="E200" t="s">
        <v>257</v>
      </c>
      <c r="F200" t="s">
        <v>262</v>
      </c>
      <c r="G200" t="s">
        <v>2472</v>
      </c>
      <c r="H200" t="s">
        <v>362</v>
      </c>
      <c r="O200">
        <v>7.47</v>
      </c>
      <c r="P200">
        <v>7.2</v>
      </c>
      <c r="Q200">
        <v>7.8</v>
      </c>
      <c r="R200" t="s">
        <v>618</v>
      </c>
      <c r="S200" t="s">
        <v>2468</v>
      </c>
      <c r="T200" t="s">
        <v>2459</v>
      </c>
      <c r="U200" t="s">
        <v>2629</v>
      </c>
      <c r="V200">
        <v>2007</v>
      </c>
      <c r="W200" t="s">
        <v>2630</v>
      </c>
      <c r="X200" t="s">
        <v>2445</v>
      </c>
      <c r="Y200" t="str">
        <f>IF(ISBLANK(Table2[[#This Row],[ref]]),NA(),_xlfn.XLOOKUP(Table2[[#This Row],[ref]],Crossref!U:U,Crossref!E:E,_xlfn.XLOOKUP(Table2[[#This Row],[ref_short]],Crossref!AO:AO,Crossref!E:E)))</f>
        <v>10.1371/journal.pcbi.0030071</v>
      </c>
      <c r="Z200" t="str">
        <f>IF(ISBLANK(Table2[[#This Row],[ref_short]]),NA(),_xlfn.XLOOKUP(Table2[[#This Row],[new_ref]],Crossref!E:E,Crossref!AO:AO,Table2[[#This Row],[ref_short]]))</f>
        <v>Boender et al., 2007</v>
      </c>
      <c r="AA200" t="b">
        <f>NOT(IFERROR(Table2[[#This Row],[ref_short]]=Table2[[#This Row],[new_ref_short]],FALSE))</f>
        <v>0</v>
      </c>
    </row>
    <row r="201" spans="1:27" x14ac:dyDescent="0.3">
      <c r="A201" t="s">
        <v>990</v>
      </c>
      <c r="C201" t="s">
        <v>1014</v>
      </c>
      <c r="D201" t="s">
        <v>2558</v>
      </c>
      <c r="E201" t="s">
        <v>257</v>
      </c>
      <c r="F201" t="s">
        <v>262</v>
      </c>
      <c r="G201" t="s">
        <v>2472</v>
      </c>
      <c r="H201" t="s">
        <v>362</v>
      </c>
      <c r="I201" t="s">
        <v>2617</v>
      </c>
      <c r="O201">
        <v>7.8</v>
      </c>
      <c r="R201" t="s">
        <v>618</v>
      </c>
      <c r="S201" t="s">
        <v>2468</v>
      </c>
      <c r="U201" t="s">
        <v>2631</v>
      </c>
      <c r="V201">
        <v>2009</v>
      </c>
      <c r="W201" t="s">
        <v>2632</v>
      </c>
      <c r="X201" t="s">
        <v>2432</v>
      </c>
      <c r="Y201" t="str">
        <f>IF(ISBLANK(Table2[[#This Row],[ref]]),NA(),_xlfn.XLOOKUP(Table2[[#This Row],[ref]],Crossref!U:U,Crossref!E:E,_xlfn.XLOOKUP(Table2[[#This Row],[ref_short]],Crossref!AO:AO,Crossref!E:E)))</f>
        <v>10.1016/j.prevetmed.2008.10.007</v>
      </c>
      <c r="Z201" t="str">
        <f>IF(ISBLANK(Table2[[#This Row],[ref_short]]),NA(),_xlfn.XLOOKUP(Table2[[#This Row],[new_ref]],Crossref!E:E,Crossref!AO:AO,Table2[[#This Row],[ref_short]]))</f>
        <v>Bavinck et al., 2009</v>
      </c>
      <c r="AA201" t="b">
        <f>NOT(IFERROR(Table2[[#This Row],[ref_short]]=Table2[[#This Row],[new_ref_short]],FALSE))</f>
        <v>0</v>
      </c>
    </row>
    <row r="202" spans="1:27" x14ac:dyDescent="0.3">
      <c r="A202" t="s">
        <v>990</v>
      </c>
      <c r="C202" t="s">
        <v>1014</v>
      </c>
      <c r="D202" t="s">
        <v>2558</v>
      </c>
      <c r="E202" t="s">
        <v>257</v>
      </c>
      <c r="F202" t="s">
        <v>262</v>
      </c>
      <c r="G202" t="s">
        <v>2472</v>
      </c>
      <c r="H202" t="s">
        <v>362</v>
      </c>
      <c r="I202" t="s">
        <v>2612</v>
      </c>
      <c r="O202">
        <v>7.1</v>
      </c>
      <c r="R202" t="s">
        <v>618</v>
      </c>
      <c r="S202" t="s">
        <v>2468</v>
      </c>
      <c r="U202" t="s">
        <v>2631</v>
      </c>
      <c r="V202">
        <v>2009</v>
      </c>
      <c r="W202" t="s">
        <v>2632</v>
      </c>
      <c r="X202" t="s">
        <v>2432</v>
      </c>
      <c r="Y202" t="str">
        <f>IF(ISBLANK(Table2[[#This Row],[ref]]),NA(),_xlfn.XLOOKUP(Table2[[#This Row],[ref]],Crossref!U:U,Crossref!E:E,_xlfn.XLOOKUP(Table2[[#This Row],[ref_short]],Crossref!AO:AO,Crossref!E:E)))</f>
        <v>10.1016/j.prevetmed.2008.10.007</v>
      </c>
      <c r="Z202" t="str">
        <f>IF(ISBLANK(Table2[[#This Row],[ref_short]]),NA(),_xlfn.XLOOKUP(Table2[[#This Row],[new_ref]],Crossref!E:E,Crossref!AO:AO,Table2[[#This Row],[ref_short]]))</f>
        <v>Bavinck et al., 2009</v>
      </c>
      <c r="AA202" t="b">
        <f>NOT(IFERROR(Table2[[#This Row],[ref_short]]=Table2[[#This Row],[new_ref_short]],FALSE))</f>
        <v>0</v>
      </c>
    </row>
    <row r="203" spans="1:27" x14ac:dyDescent="0.3">
      <c r="A203" t="s">
        <v>990</v>
      </c>
      <c r="C203" t="s">
        <v>1014</v>
      </c>
      <c r="D203" t="s">
        <v>2556</v>
      </c>
      <c r="E203" t="s">
        <v>257</v>
      </c>
      <c r="F203" t="s">
        <v>262</v>
      </c>
      <c r="G203" t="s">
        <v>2472</v>
      </c>
      <c r="H203" t="s">
        <v>2633</v>
      </c>
      <c r="O203">
        <v>4</v>
      </c>
      <c r="R203" t="s">
        <v>2650</v>
      </c>
      <c r="S203" t="s">
        <v>2453</v>
      </c>
      <c r="T203" t="s">
        <v>2459</v>
      </c>
      <c r="U203" t="s">
        <v>2634</v>
      </c>
      <c r="V203">
        <v>2015</v>
      </c>
      <c r="W203" t="s">
        <v>2635</v>
      </c>
      <c r="X203" t="s">
        <v>2445</v>
      </c>
      <c r="Y203" t="str">
        <f>IF(ISBLANK(Table2[[#This Row],[ref]]),NA(),_xlfn.XLOOKUP(Table2[[#This Row],[ref]],Crossref!U:U,Crossref!E:E,_xlfn.XLOOKUP(Table2[[#This Row],[ref_short]],Crossref!AO:AO,Crossref!E:E)))</f>
        <v>10.1016/j.prevetmed.2015.06.006</v>
      </c>
      <c r="Z203" t="str">
        <f>IF(ISBLANK(Table2[[#This Row],[ref_short]]),NA(),_xlfn.XLOOKUP(Table2[[#This Row],[new_ref]],Crossref!E:E,Crossref!AO:AO,Table2[[#This Row],[ref_short]]))</f>
        <v>Backer et al., 2015</v>
      </c>
      <c r="AA203" t="b">
        <f>NOT(IFERROR(Table2[[#This Row],[ref_short]]=Table2[[#This Row],[new_ref_short]],FALSE))</f>
        <v>0</v>
      </c>
    </row>
    <row r="204" spans="1:27" x14ac:dyDescent="0.3">
      <c r="A204" t="s">
        <v>990</v>
      </c>
      <c r="C204" t="s">
        <v>1014</v>
      </c>
      <c r="D204" t="s">
        <v>2558</v>
      </c>
      <c r="E204" t="s">
        <v>257</v>
      </c>
      <c r="F204" t="s">
        <v>262</v>
      </c>
      <c r="G204" t="s">
        <v>2472</v>
      </c>
      <c r="H204" t="s">
        <v>362</v>
      </c>
      <c r="O204">
        <v>6.4</v>
      </c>
      <c r="R204" t="s">
        <v>617</v>
      </c>
      <c r="S204" t="s">
        <v>2446</v>
      </c>
      <c r="T204" t="s">
        <v>2459</v>
      </c>
      <c r="U204" t="s">
        <v>2636</v>
      </c>
      <c r="V204">
        <v>2021</v>
      </c>
      <c r="W204" t="s">
        <v>2637</v>
      </c>
      <c r="X204" t="s">
        <v>2445</v>
      </c>
      <c r="Y204" t="str">
        <f>IF(ISBLANK(Table2[[#This Row],[ref]]),NA(),_xlfn.XLOOKUP(Table2[[#This Row],[ref]],Crossref!U:U,Crossref!E:E,_xlfn.XLOOKUP(Table2[[#This Row],[ref_short]],Crossref!AO:AO,Crossref!E:E)))</f>
        <v>10.1111/rssc.12515</v>
      </c>
      <c r="Z204" t="str">
        <f>IF(ISBLANK(Table2[[#This Row],[ref_short]]),NA(),_xlfn.XLOOKUP(Table2[[#This Row],[new_ref]],Crossref!E:E,Crossref!AO:AO,Table2[[#This Row],[ref_short]]))</f>
        <v>Seymour et al., 2021</v>
      </c>
      <c r="AA204" t="b">
        <f>NOT(IFERROR(Table2[[#This Row],[ref_short]]=Table2[[#This Row],[new_ref_short]],FALSE))</f>
        <v>0</v>
      </c>
    </row>
    <row r="205" spans="1:27" x14ac:dyDescent="0.3">
      <c r="A205" t="s">
        <v>990</v>
      </c>
      <c r="C205" t="s">
        <v>1014</v>
      </c>
      <c r="D205" t="s">
        <v>2556</v>
      </c>
      <c r="E205" t="s">
        <v>257</v>
      </c>
      <c r="F205" t="s">
        <v>262</v>
      </c>
      <c r="G205" t="s">
        <v>2638</v>
      </c>
      <c r="H205" t="s">
        <v>361</v>
      </c>
      <c r="I205" t="s">
        <v>2479</v>
      </c>
      <c r="O205">
        <v>11.78</v>
      </c>
      <c r="R205" t="s">
        <v>2650</v>
      </c>
      <c r="S205" t="s">
        <v>2453</v>
      </c>
      <c r="T205" t="s">
        <v>2459</v>
      </c>
      <c r="U205" t="s">
        <v>2640</v>
      </c>
      <c r="V205">
        <v>2021</v>
      </c>
      <c r="W205" t="s">
        <v>2641</v>
      </c>
      <c r="X205" t="s">
        <v>2445</v>
      </c>
      <c r="Y205" t="str">
        <f>IF(ISBLANK(Table2[[#This Row],[ref]]),NA(),_xlfn.XLOOKUP(Table2[[#This Row],[ref]],Crossref!U:U,Crossref!E:E,_xlfn.XLOOKUP(Table2[[#This Row],[ref_short]],Crossref!AO:AO,Crossref!E:E)))</f>
        <v>10.1038/s41598-021-81254-z</v>
      </c>
      <c r="Z205" t="str">
        <f>IF(ISBLANK(Table2[[#This Row],[ref_short]]),NA(),_xlfn.XLOOKUP(Table2[[#This Row],[new_ref]],Crossref!E:E,Crossref!AO:AO,Table2[[#This Row],[ref_short]]))</f>
        <v>Bonney et al., 2021</v>
      </c>
      <c r="AA205" t="b">
        <f>NOT(IFERROR(Table2[[#This Row],[ref_short]]=Table2[[#This Row],[new_ref_short]],FALSE))</f>
        <v>0</v>
      </c>
    </row>
    <row r="206" spans="1:27" x14ac:dyDescent="0.3">
      <c r="A206" t="s">
        <v>990</v>
      </c>
      <c r="C206" t="s">
        <v>1014</v>
      </c>
      <c r="D206" t="s">
        <v>2556</v>
      </c>
      <c r="E206" t="s">
        <v>257</v>
      </c>
      <c r="F206" t="s">
        <v>262</v>
      </c>
      <c r="G206" t="s">
        <v>2642</v>
      </c>
      <c r="H206" t="s">
        <v>364</v>
      </c>
      <c r="O206">
        <v>3.95</v>
      </c>
      <c r="R206" t="s">
        <v>617</v>
      </c>
      <c r="S206" t="s">
        <v>2643</v>
      </c>
      <c r="T206" t="s">
        <v>2459</v>
      </c>
      <c r="U206" t="s">
        <v>2644</v>
      </c>
      <c r="V206">
        <v>2017</v>
      </c>
      <c r="W206" t="s">
        <v>2645</v>
      </c>
      <c r="X206" t="s">
        <v>2445</v>
      </c>
      <c r="Y206" t="str">
        <f>IF(ISBLANK(Table2[[#This Row],[ref]]),NA(),_xlfn.XLOOKUP(Table2[[#This Row],[ref]],Crossref!U:U,Crossref!E:E,_xlfn.XLOOKUP(Table2[[#This Row],[ref_short]],Crossref!AO:AO,Crossref!E:E)))</f>
        <v>10.2807/1560-7917.es.2017.22.7.30462</v>
      </c>
      <c r="Z206" t="str">
        <f>IF(ISBLANK(Table2[[#This Row],[ref_short]]),NA(),_xlfn.XLOOKUP(Table2[[#This Row],[new_ref]],Crossref!E:E,Crossref!AO:AO,Table2[[#This Row],[ref_short]]))</f>
        <v>Li et al., 2017</v>
      </c>
      <c r="AA206" t="b">
        <f>NOT(IFERROR(Table2[[#This Row],[ref_short]]=Table2[[#This Row],[new_ref_short]],FALSE))</f>
        <v>0</v>
      </c>
    </row>
    <row r="207" spans="1:27" x14ac:dyDescent="0.3">
      <c r="A207" t="s">
        <v>990</v>
      </c>
      <c r="C207" t="s">
        <v>1014</v>
      </c>
      <c r="D207" t="s">
        <v>2556</v>
      </c>
      <c r="E207" t="s">
        <v>257</v>
      </c>
      <c r="F207" t="s">
        <v>262</v>
      </c>
      <c r="G207" t="s">
        <v>2642</v>
      </c>
      <c r="H207" t="s">
        <v>364</v>
      </c>
      <c r="O207">
        <v>5.69</v>
      </c>
      <c r="R207" t="s">
        <v>617</v>
      </c>
      <c r="S207" t="s">
        <v>2643</v>
      </c>
      <c r="T207" t="s">
        <v>2459</v>
      </c>
      <c r="U207" t="s">
        <v>2644</v>
      </c>
      <c r="V207">
        <v>2017</v>
      </c>
      <c r="W207" t="s">
        <v>2645</v>
      </c>
      <c r="X207" t="s">
        <v>2445</v>
      </c>
      <c r="Y207" t="str">
        <f>IF(ISBLANK(Table2[[#This Row],[ref]]),NA(),_xlfn.XLOOKUP(Table2[[#This Row],[ref]],Crossref!U:U,Crossref!E:E,_xlfn.XLOOKUP(Table2[[#This Row],[ref_short]],Crossref!AO:AO,Crossref!E:E)))</f>
        <v>10.2807/1560-7917.es.2017.22.7.30462</v>
      </c>
      <c r="Z207" t="str">
        <f>IF(ISBLANK(Table2[[#This Row],[ref_short]]),NA(),_xlfn.XLOOKUP(Table2[[#This Row],[new_ref]],Crossref!E:E,Crossref!AO:AO,Table2[[#This Row],[ref_short]]))</f>
        <v>Li et al., 2017</v>
      </c>
      <c r="AA207" t="b">
        <f>NOT(IFERROR(Table2[[#This Row],[ref_short]]=Table2[[#This Row],[new_ref_short]],FALSE))</f>
        <v>0</v>
      </c>
    </row>
    <row r="208" spans="1:27" x14ac:dyDescent="0.3">
      <c r="A208" t="s">
        <v>990</v>
      </c>
      <c r="C208" t="s">
        <v>1014</v>
      </c>
      <c r="D208" t="s">
        <v>2556</v>
      </c>
      <c r="E208" t="s">
        <v>257</v>
      </c>
      <c r="F208" t="s">
        <v>262</v>
      </c>
      <c r="G208" t="s">
        <v>2642</v>
      </c>
      <c r="H208" t="s">
        <v>364</v>
      </c>
      <c r="O208">
        <v>5.94</v>
      </c>
      <c r="R208" t="s">
        <v>617</v>
      </c>
      <c r="S208" t="s">
        <v>2643</v>
      </c>
      <c r="T208" t="s">
        <v>2459</v>
      </c>
      <c r="U208" t="s">
        <v>2644</v>
      </c>
      <c r="V208">
        <v>2017</v>
      </c>
      <c r="W208" t="s">
        <v>2645</v>
      </c>
      <c r="X208" t="s">
        <v>2445</v>
      </c>
      <c r="Y208" t="str">
        <f>IF(ISBLANK(Table2[[#This Row],[ref]]),NA(),_xlfn.XLOOKUP(Table2[[#This Row],[ref]],Crossref!U:U,Crossref!E:E,_xlfn.XLOOKUP(Table2[[#This Row],[ref_short]],Crossref!AO:AO,Crossref!E:E)))</f>
        <v>10.2807/1560-7917.es.2017.22.7.30462</v>
      </c>
      <c r="Z208" t="str">
        <f>IF(ISBLANK(Table2[[#This Row],[ref_short]]),NA(),_xlfn.XLOOKUP(Table2[[#This Row],[new_ref]],Crossref!E:E,Crossref!AO:AO,Table2[[#This Row],[ref_short]]))</f>
        <v>Li et al., 2017</v>
      </c>
      <c r="AA208" t="b">
        <f>NOT(IFERROR(Table2[[#This Row],[ref_short]]=Table2[[#This Row],[new_ref_short]],FALSE))</f>
        <v>0</v>
      </c>
    </row>
    <row r="209" spans="1:27" x14ac:dyDescent="0.3">
      <c r="A209" t="s">
        <v>990</v>
      </c>
      <c r="C209" t="s">
        <v>1014</v>
      </c>
      <c r="D209" t="s">
        <v>2556</v>
      </c>
      <c r="E209" t="s">
        <v>257</v>
      </c>
      <c r="F209" t="s">
        <v>262</v>
      </c>
      <c r="G209" t="s">
        <v>2642</v>
      </c>
      <c r="H209" t="s">
        <v>364</v>
      </c>
      <c r="O209">
        <v>5.6</v>
      </c>
      <c r="R209" t="s">
        <v>617</v>
      </c>
      <c r="S209" t="s">
        <v>2643</v>
      </c>
      <c r="T209" t="s">
        <v>2459</v>
      </c>
      <c r="U209" t="s">
        <v>2644</v>
      </c>
      <c r="V209">
        <v>2017</v>
      </c>
      <c r="W209" t="s">
        <v>2645</v>
      </c>
      <c r="X209" t="s">
        <v>2445</v>
      </c>
      <c r="Y209" t="str">
        <f>IF(ISBLANK(Table2[[#This Row],[ref]]),NA(),_xlfn.XLOOKUP(Table2[[#This Row],[ref]],Crossref!U:U,Crossref!E:E,_xlfn.XLOOKUP(Table2[[#This Row],[ref_short]],Crossref!AO:AO,Crossref!E:E)))</f>
        <v>10.2807/1560-7917.es.2017.22.7.30462</v>
      </c>
      <c r="Z209" t="str">
        <f>IF(ISBLANK(Table2[[#This Row],[ref_short]]),NA(),_xlfn.XLOOKUP(Table2[[#This Row],[new_ref]],Crossref!E:E,Crossref!AO:AO,Table2[[#This Row],[ref_short]]))</f>
        <v>Li et al., 2017</v>
      </c>
      <c r="AA209" t="b">
        <f>NOT(IFERROR(Table2[[#This Row],[ref_short]]=Table2[[#This Row],[new_ref_short]],FALSE))</f>
        <v>0</v>
      </c>
    </row>
    <row r="210" spans="1:27" x14ac:dyDescent="0.3">
      <c r="A210" t="s">
        <v>990</v>
      </c>
      <c r="C210" t="s">
        <v>1014</v>
      </c>
      <c r="D210" t="s">
        <v>2556</v>
      </c>
      <c r="E210" t="s">
        <v>257</v>
      </c>
      <c r="F210" t="s">
        <v>262</v>
      </c>
      <c r="G210" t="s">
        <v>2642</v>
      </c>
      <c r="H210" t="s">
        <v>364</v>
      </c>
      <c r="O210">
        <v>5.29</v>
      </c>
      <c r="R210" t="s">
        <v>617</v>
      </c>
      <c r="S210" t="s">
        <v>2643</v>
      </c>
      <c r="T210" t="s">
        <v>2459</v>
      </c>
      <c r="U210" t="s">
        <v>2644</v>
      </c>
      <c r="V210">
        <v>2017</v>
      </c>
      <c r="W210" t="s">
        <v>2645</v>
      </c>
      <c r="X210" t="s">
        <v>2445</v>
      </c>
      <c r="Y210" t="str">
        <f>IF(ISBLANK(Table2[[#This Row],[ref]]),NA(),_xlfn.XLOOKUP(Table2[[#This Row],[ref]],Crossref!U:U,Crossref!E:E,_xlfn.XLOOKUP(Table2[[#This Row],[ref_short]],Crossref!AO:AO,Crossref!E:E)))</f>
        <v>10.2807/1560-7917.es.2017.22.7.30462</v>
      </c>
      <c r="Z210" t="str">
        <f>IF(ISBLANK(Table2[[#This Row],[ref_short]]),NA(),_xlfn.XLOOKUP(Table2[[#This Row],[new_ref]],Crossref!E:E,Crossref!AO:AO,Table2[[#This Row],[ref_short]]))</f>
        <v>Li et al., 2017</v>
      </c>
      <c r="AA210" t="b">
        <f>NOT(IFERROR(Table2[[#This Row],[ref_short]]=Table2[[#This Row],[new_ref_short]],FALSE))</f>
        <v>0</v>
      </c>
    </row>
    <row r="211" spans="1:27" x14ac:dyDescent="0.3">
      <c r="A211" t="s">
        <v>993</v>
      </c>
      <c r="C211" t="s">
        <v>1014</v>
      </c>
      <c r="D211" t="s">
        <v>2559</v>
      </c>
      <c r="E211" t="s">
        <v>257</v>
      </c>
      <c r="F211" t="s">
        <v>262</v>
      </c>
      <c r="G211" t="s">
        <v>2444</v>
      </c>
      <c r="H211" t="s">
        <v>2659</v>
      </c>
      <c r="O211">
        <v>8.5</v>
      </c>
      <c r="P211">
        <v>7.6</v>
      </c>
      <c r="Q211">
        <v>9.4</v>
      </c>
      <c r="R211" t="s">
        <v>617</v>
      </c>
      <c r="S211" t="s">
        <v>2446</v>
      </c>
      <c r="T211" t="s">
        <v>2459</v>
      </c>
      <c r="U211" t="s">
        <v>2538</v>
      </c>
      <c r="V211">
        <v>2012</v>
      </c>
      <c r="W211" t="s">
        <v>2540</v>
      </c>
      <c r="X211" t="s">
        <v>2445</v>
      </c>
      <c r="Y211" t="str">
        <f>IF(ISBLANK(Table2[[#This Row],[ref]]),NA(),_xlfn.XLOOKUP(Table2[[#This Row],[ref]],Crossref!U:U,Crossref!E:E,_xlfn.XLOOKUP(Table2[[#This Row],[ref_short]],Crossref!AO:AO,Crossref!E:E)))</f>
        <v>10.1098/rsif.2012.0022</v>
      </c>
      <c r="Z211" t="str">
        <f>IF(ISBLANK(Table2[[#This Row],[ref_short]]),NA(),_xlfn.XLOOKUP(Table2[[#This Row],[new_ref]],Crossref!E:E,Crossref!AO:AO,Table2[[#This Row],[ref_short]]))</f>
        <v>Walker et al., 2012</v>
      </c>
      <c r="AA211" t="b">
        <f>NOT(IFERROR(Table2[[#This Row],[ref_short]]=Table2[[#This Row],[new_ref_short]],FALSE))</f>
        <v>0</v>
      </c>
    </row>
    <row r="212" spans="1:27" x14ac:dyDescent="0.3">
      <c r="A212" t="s">
        <v>993</v>
      </c>
      <c r="C212" t="s">
        <v>1014</v>
      </c>
      <c r="D212" t="s">
        <v>2557</v>
      </c>
      <c r="E212" t="s">
        <v>257</v>
      </c>
      <c r="F212" t="s">
        <v>262</v>
      </c>
      <c r="G212" t="s">
        <v>2444</v>
      </c>
      <c r="H212" t="s">
        <v>362</v>
      </c>
      <c r="O212">
        <v>7</v>
      </c>
      <c r="R212" t="s">
        <v>2650</v>
      </c>
      <c r="S212" t="s">
        <v>2453</v>
      </c>
      <c r="T212" t="s">
        <v>2459</v>
      </c>
      <c r="U212" t="s">
        <v>758</v>
      </c>
      <c r="V212">
        <v>2012</v>
      </c>
      <c r="W212" t="s">
        <v>2483</v>
      </c>
      <c r="X212" t="s">
        <v>2445</v>
      </c>
      <c r="Y212" t="str">
        <f>IF(ISBLANK(Table2[[#This Row],[ref]]),NA(),_xlfn.XLOOKUP(Table2[[#This Row],[ref]],Crossref!U:U,Crossref!E:E,_xlfn.XLOOKUP(Table2[[#This Row],[ref_short]],Crossref!AO:AO,Crossref!E:E)))</f>
        <v>10.1016/j.prevetmed.2012.01.021</v>
      </c>
      <c r="Z212" t="str">
        <f>IF(ISBLANK(Table2[[#This Row],[ref_short]]),NA(),_xlfn.XLOOKUP(Table2[[#This Row],[new_ref]],Crossref!E:E,Crossref!AO:AO,Table2[[#This Row],[ref_short]]))</f>
        <v>Marquetoux et al., 2012</v>
      </c>
      <c r="AA212" t="b">
        <f>NOT(IFERROR(Table2[[#This Row],[ref_short]]=Table2[[#This Row],[new_ref_short]],FALSE))</f>
        <v>0</v>
      </c>
    </row>
    <row r="213" spans="1:27" x14ac:dyDescent="0.3">
      <c r="A213" t="s">
        <v>993</v>
      </c>
      <c r="C213" t="s">
        <v>1014</v>
      </c>
      <c r="D213" t="s">
        <v>2560</v>
      </c>
      <c r="E213" t="s">
        <v>257</v>
      </c>
      <c r="F213" t="s">
        <v>262</v>
      </c>
      <c r="G213" t="s">
        <v>2444</v>
      </c>
      <c r="H213" t="s">
        <v>362</v>
      </c>
      <c r="O213">
        <v>5.87</v>
      </c>
      <c r="P213">
        <v>4.59</v>
      </c>
      <c r="Q213">
        <v>7.4</v>
      </c>
      <c r="R213" t="s">
        <v>617</v>
      </c>
      <c r="S213" t="s">
        <v>2446</v>
      </c>
      <c r="T213" t="s">
        <v>2459</v>
      </c>
      <c r="U213" t="s">
        <v>2536</v>
      </c>
      <c r="V213">
        <v>2010</v>
      </c>
      <c r="W213" t="s">
        <v>2535</v>
      </c>
      <c r="X213" t="s">
        <v>2445</v>
      </c>
      <c r="Y213" t="str">
        <f>IF(ISBLANK(Table2[[#This Row],[ref]]),NA(),_xlfn.XLOOKUP(Table2[[#This Row],[ref]],Crossref!U:U,Crossref!E:E,_xlfn.XLOOKUP(Table2[[#This Row],[ref_short]],Crossref!AO:AO,Crossref!E:E)))</f>
        <v>10.1371/journal.pcbi.1000683</v>
      </c>
      <c r="Z213" t="str">
        <f>IF(ISBLANK(Table2[[#This Row],[ref_short]]),NA(),_xlfn.XLOOKUP(Table2[[#This Row],[new_ref]],Crossref!E:E,Crossref!AO:AO,Table2[[#This Row],[ref_short]]))</f>
        <v>Walker et al., 2010</v>
      </c>
      <c r="AA213" t="b">
        <f>NOT(IFERROR(Table2[[#This Row],[ref_short]]=Table2[[#This Row],[new_ref_short]],FALSE))</f>
        <v>0</v>
      </c>
    </row>
    <row r="214" spans="1:27" x14ac:dyDescent="0.3">
      <c r="A214" t="s">
        <v>993</v>
      </c>
      <c r="C214" t="s">
        <v>1014</v>
      </c>
      <c r="D214" t="s">
        <v>2560</v>
      </c>
      <c r="E214" t="s">
        <v>257</v>
      </c>
      <c r="F214" t="s">
        <v>262</v>
      </c>
      <c r="G214" t="s">
        <v>2444</v>
      </c>
      <c r="H214" t="s">
        <v>362</v>
      </c>
      <c r="O214">
        <v>4.74</v>
      </c>
      <c r="P214">
        <v>3.84</v>
      </c>
      <c r="Q214">
        <v>5.91</v>
      </c>
      <c r="R214" t="s">
        <v>617</v>
      </c>
      <c r="S214" t="s">
        <v>2446</v>
      </c>
      <c r="T214" t="s">
        <v>2459</v>
      </c>
      <c r="U214" t="s">
        <v>2536</v>
      </c>
      <c r="V214">
        <v>2010</v>
      </c>
      <c r="W214" t="s">
        <v>2535</v>
      </c>
      <c r="X214" t="s">
        <v>2445</v>
      </c>
      <c r="Y214" t="str">
        <f>IF(ISBLANK(Table2[[#This Row],[ref]]),NA(),_xlfn.XLOOKUP(Table2[[#This Row],[ref]],Crossref!U:U,Crossref!E:E,_xlfn.XLOOKUP(Table2[[#This Row],[ref_short]],Crossref!AO:AO,Crossref!E:E)))</f>
        <v>10.1371/journal.pcbi.1000683</v>
      </c>
      <c r="Z214" t="str">
        <f>IF(ISBLANK(Table2[[#This Row],[ref_short]]),NA(),_xlfn.XLOOKUP(Table2[[#This Row],[new_ref]],Crossref!E:E,Crossref!AO:AO,Table2[[#This Row],[ref_short]]))</f>
        <v>Walker et al., 2010</v>
      </c>
      <c r="AA214" t="b">
        <f>NOT(IFERROR(Table2[[#This Row],[ref_short]]=Table2[[#This Row],[new_ref_short]],FALSE))</f>
        <v>0</v>
      </c>
    </row>
    <row r="215" spans="1:27" x14ac:dyDescent="0.3">
      <c r="A215" t="s">
        <v>993</v>
      </c>
      <c r="C215" t="s">
        <v>1014</v>
      </c>
      <c r="D215" t="s">
        <v>2560</v>
      </c>
      <c r="E215" t="s">
        <v>257</v>
      </c>
      <c r="F215" t="s">
        <v>262</v>
      </c>
      <c r="G215" t="s">
        <v>2444</v>
      </c>
      <c r="H215" t="s">
        <v>362</v>
      </c>
      <c r="O215">
        <v>9.1</v>
      </c>
      <c r="P215">
        <v>7.29</v>
      </c>
      <c r="Q215">
        <v>11.21</v>
      </c>
      <c r="R215" t="s">
        <v>617</v>
      </c>
      <c r="S215" t="s">
        <v>2446</v>
      </c>
      <c r="T215" t="s">
        <v>2459</v>
      </c>
      <c r="U215" t="s">
        <v>2536</v>
      </c>
      <c r="V215">
        <v>2010</v>
      </c>
      <c r="W215" t="s">
        <v>2535</v>
      </c>
      <c r="X215" t="s">
        <v>2445</v>
      </c>
      <c r="Y215" t="str">
        <f>IF(ISBLANK(Table2[[#This Row],[ref]]),NA(),_xlfn.XLOOKUP(Table2[[#This Row],[ref]],Crossref!U:U,Crossref!E:E,_xlfn.XLOOKUP(Table2[[#This Row],[ref_short]],Crossref!AO:AO,Crossref!E:E)))</f>
        <v>10.1371/journal.pcbi.1000683</v>
      </c>
      <c r="Z215" t="str">
        <f>IF(ISBLANK(Table2[[#This Row],[ref_short]]),NA(),_xlfn.XLOOKUP(Table2[[#This Row],[new_ref]],Crossref!E:E,Crossref!AO:AO,Table2[[#This Row],[ref_short]]))</f>
        <v>Walker et al., 2010</v>
      </c>
      <c r="AA215" t="b">
        <f>NOT(IFERROR(Table2[[#This Row],[ref_short]]=Table2[[#This Row],[new_ref_short]],FALSE))</f>
        <v>0</v>
      </c>
    </row>
    <row r="216" spans="1:27" x14ac:dyDescent="0.3">
      <c r="A216" t="s">
        <v>993</v>
      </c>
      <c r="C216" t="s">
        <v>1014</v>
      </c>
      <c r="D216" t="s">
        <v>2558</v>
      </c>
      <c r="E216" t="s">
        <v>257</v>
      </c>
      <c r="F216" t="s">
        <v>262</v>
      </c>
      <c r="G216" t="s">
        <v>2444</v>
      </c>
      <c r="H216" t="s">
        <v>362</v>
      </c>
      <c r="O216">
        <v>3</v>
      </c>
      <c r="R216" t="s">
        <v>2650</v>
      </c>
      <c r="S216" t="s">
        <v>2453</v>
      </c>
      <c r="T216" t="s">
        <v>2459</v>
      </c>
      <c r="U216" t="s">
        <v>2542</v>
      </c>
      <c r="V216">
        <v>2017</v>
      </c>
      <c r="W216" t="s">
        <v>2543</v>
      </c>
      <c r="X216" t="s">
        <v>2445</v>
      </c>
      <c r="Y216" t="str">
        <f>IF(ISBLANK(Table2[[#This Row],[ref]]),NA(),_xlfn.XLOOKUP(Table2[[#This Row],[ref]],Crossref!U:U,Crossref!E:E,_xlfn.XLOOKUP(Table2[[#This Row],[ref_short]],Crossref!AO:AO,Crossref!E:E)))</f>
        <v>10.1038/s41598-017-06244-6</v>
      </c>
      <c r="Z216" t="str">
        <f>IF(ISBLANK(Table2[[#This Row],[ref_short]]),NA(),_xlfn.XLOOKUP(Table2[[#This Row],[new_ref]],Crossref!E:E,Crossref!AO:AO,Table2[[#This Row],[ref_short]]))</f>
        <v>Delabouglise et al., 2017</v>
      </c>
      <c r="AA216" t="b">
        <f>NOT(IFERROR(Table2[[#This Row],[ref_short]]=Table2[[#This Row],[new_ref_short]],FALSE))</f>
        <v>0</v>
      </c>
    </row>
    <row r="217" spans="1:27" x14ac:dyDescent="0.3">
      <c r="A217" t="s">
        <v>993</v>
      </c>
      <c r="C217" t="s">
        <v>1014</v>
      </c>
      <c r="D217" t="s">
        <v>2558</v>
      </c>
      <c r="E217" t="s">
        <v>257</v>
      </c>
      <c r="F217" t="s">
        <v>262</v>
      </c>
      <c r="G217" t="s">
        <v>2444</v>
      </c>
      <c r="H217" t="s">
        <v>362</v>
      </c>
      <c r="O217">
        <v>12</v>
      </c>
      <c r="R217" t="s">
        <v>2650</v>
      </c>
      <c r="S217" t="s">
        <v>2453</v>
      </c>
      <c r="T217" t="s">
        <v>2459</v>
      </c>
      <c r="U217" t="s">
        <v>2542</v>
      </c>
      <c r="V217">
        <v>2017</v>
      </c>
      <c r="W217" t="s">
        <v>2543</v>
      </c>
      <c r="X217" t="s">
        <v>2445</v>
      </c>
      <c r="Y217" t="str">
        <f>IF(ISBLANK(Table2[[#This Row],[ref]]),NA(),_xlfn.XLOOKUP(Table2[[#This Row],[ref]],Crossref!U:U,Crossref!E:E,_xlfn.XLOOKUP(Table2[[#This Row],[ref_short]],Crossref!AO:AO,Crossref!E:E)))</f>
        <v>10.1038/s41598-017-06244-6</v>
      </c>
      <c r="Z217" t="str">
        <f>IF(ISBLANK(Table2[[#This Row],[ref_short]]),NA(),_xlfn.XLOOKUP(Table2[[#This Row],[new_ref]],Crossref!E:E,Crossref!AO:AO,Table2[[#This Row],[ref_short]]))</f>
        <v>Delabouglise et al., 2017</v>
      </c>
      <c r="AA217" t="b">
        <f>NOT(IFERROR(Table2[[#This Row],[ref_short]]=Table2[[#This Row],[new_ref_short]],FALSE))</f>
        <v>0</v>
      </c>
    </row>
    <row r="218" spans="1:27" x14ac:dyDescent="0.3">
      <c r="A218" t="s">
        <v>993</v>
      </c>
      <c r="C218" t="s">
        <v>1014</v>
      </c>
      <c r="D218" t="s">
        <v>2558</v>
      </c>
      <c r="E218" t="s">
        <v>257</v>
      </c>
      <c r="F218" t="s">
        <v>262</v>
      </c>
      <c r="G218" t="s">
        <v>2444</v>
      </c>
      <c r="H218" t="s">
        <v>364</v>
      </c>
      <c r="O218">
        <v>2.5</v>
      </c>
      <c r="R218" t="s">
        <v>2650</v>
      </c>
      <c r="S218" t="s">
        <v>2453</v>
      </c>
      <c r="T218" t="s">
        <v>2459</v>
      </c>
      <c r="U218" t="s">
        <v>2545</v>
      </c>
      <c r="V218">
        <v>2010</v>
      </c>
      <c r="W218" t="s">
        <v>2546</v>
      </c>
      <c r="X218" t="s">
        <v>2445</v>
      </c>
      <c r="Y218" t="str">
        <f>IF(ISBLANK(Table2[[#This Row],[ref]]),NA(),_xlfn.XLOOKUP(Table2[[#This Row],[ref]],Crossref!U:U,Crossref!E:E,_xlfn.XLOOKUP(Table2[[#This Row],[ref_short]],Crossref!AO:AO,Crossref!E:E)))</f>
        <v>10.1186/1471-2334-10-236</v>
      </c>
      <c r="Z218" t="str">
        <f>IF(ISBLANK(Table2[[#This Row],[ref_short]]),NA(),_xlfn.XLOOKUP(Table2[[#This Row],[new_ref]],Crossref!E:E,Crossref!AO:AO,Table2[[#This Row],[ref_short]]))</f>
        <v>Kim et al., 2010</v>
      </c>
      <c r="AA218" t="b">
        <f>NOT(IFERROR(Table2[[#This Row],[ref_short]]=Table2[[#This Row],[new_ref_short]],FALSE))</f>
        <v>0</v>
      </c>
    </row>
    <row r="219" spans="1:27" x14ac:dyDescent="0.3">
      <c r="A219" t="s">
        <v>993</v>
      </c>
      <c r="C219" t="s">
        <v>1014</v>
      </c>
      <c r="D219" t="s">
        <v>2558</v>
      </c>
      <c r="E219" t="s">
        <v>257</v>
      </c>
      <c r="F219" t="s">
        <v>262</v>
      </c>
      <c r="G219" t="s">
        <v>2444</v>
      </c>
      <c r="H219" t="s">
        <v>363</v>
      </c>
      <c r="O219">
        <v>7.2</v>
      </c>
      <c r="R219" t="s">
        <v>618</v>
      </c>
      <c r="S219" t="s">
        <v>2496</v>
      </c>
      <c r="T219" t="s">
        <v>2459</v>
      </c>
      <c r="U219" t="s">
        <v>2545</v>
      </c>
      <c r="V219">
        <v>2010</v>
      </c>
      <c r="W219" t="s">
        <v>2546</v>
      </c>
      <c r="X219" t="s">
        <v>2445</v>
      </c>
      <c r="Y219" t="str">
        <f>IF(ISBLANK(Table2[[#This Row],[ref]]),NA(),_xlfn.XLOOKUP(Table2[[#This Row],[ref]],Crossref!U:U,Crossref!E:E,_xlfn.XLOOKUP(Table2[[#This Row],[ref_short]],Crossref!AO:AO,Crossref!E:E)))</f>
        <v>10.1186/1471-2334-10-236</v>
      </c>
      <c r="Z219" t="str">
        <f>IF(ISBLANK(Table2[[#This Row],[ref_short]]),NA(),_xlfn.XLOOKUP(Table2[[#This Row],[new_ref]],Crossref!E:E,Crossref!AO:AO,Table2[[#This Row],[ref_short]]))</f>
        <v>Kim et al., 2010</v>
      </c>
      <c r="AA219" t="b">
        <f>NOT(IFERROR(Table2[[#This Row],[ref_short]]=Table2[[#This Row],[new_ref_short]],FALSE))</f>
        <v>0</v>
      </c>
    </row>
    <row r="220" spans="1:27" x14ac:dyDescent="0.3">
      <c r="A220" t="s">
        <v>993</v>
      </c>
      <c r="C220" t="s">
        <v>1014</v>
      </c>
      <c r="D220" t="s">
        <v>2558</v>
      </c>
      <c r="E220" t="s">
        <v>257</v>
      </c>
      <c r="F220" t="s">
        <v>262</v>
      </c>
      <c r="G220" t="s">
        <v>2444</v>
      </c>
      <c r="H220" t="s">
        <v>364</v>
      </c>
      <c r="O220">
        <v>2</v>
      </c>
      <c r="R220" t="s">
        <v>2650</v>
      </c>
      <c r="S220" t="s">
        <v>2453</v>
      </c>
      <c r="T220" t="s">
        <v>2459</v>
      </c>
      <c r="U220" t="s">
        <v>2548</v>
      </c>
      <c r="V220">
        <v>2021</v>
      </c>
      <c r="W220" t="s">
        <v>2549</v>
      </c>
      <c r="X220" t="s">
        <v>2445</v>
      </c>
      <c r="Y220" t="str">
        <f>IF(ISBLANK(Table2[[#This Row],[ref]]),NA(),_xlfn.XLOOKUP(Table2[[#This Row],[ref]],Crossref!U:U,Crossref!E:E,_xlfn.XLOOKUP(Table2[[#This Row],[ref_short]],Crossref!AO:AO,Crossref!E:E)))</f>
        <v>10.3389/fvets.2021.597630</v>
      </c>
      <c r="Z220" t="str">
        <f>IF(ISBLANK(Table2[[#This Row],[ref_short]]),NA(),_xlfn.XLOOKUP(Table2[[#This Row],[new_ref]],Crossref!E:E,Crossref!AO:AO,Table2[[#This Row],[ref_short]]))</f>
        <v>Kim et al., 2021</v>
      </c>
      <c r="AA220" t="b">
        <f>NOT(IFERROR(Table2[[#This Row],[ref_short]]=Table2[[#This Row],[new_ref_short]],FALSE))</f>
        <v>1</v>
      </c>
    </row>
    <row r="221" spans="1:27" x14ac:dyDescent="0.3">
      <c r="A221" t="s">
        <v>993</v>
      </c>
      <c r="C221" t="s">
        <v>1014</v>
      </c>
      <c r="D221" t="s">
        <v>2558</v>
      </c>
      <c r="E221" t="s">
        <v>257</v>
      </c>
      <c r="F221" t="s">
        <v>262</v>
      </c>
      <c r="G221" t="s">
        <v>2444</v>
      </c>
      <c r="H221" t="s">
        <v>363</v>
      </c>
      <c r="O221">
        <v>4</v>
      </c>
      <c r="R221" t="s">
        <v>2650</v>
      </c>
      <c r="S221" t="s">
        <v>2453</v>
      </c>
      <c r="T221" t="s">
        <v>2459</v>
      </c>
      <c r="U221" t="s">
        <v>2548</v>
      </c>
      <c r="V221">
        <v>2021</v>
      </c>
      <c r="W221" t="s">
        <v>2549</v>
      </c>
      <c r="X221" t="s">
        <v>2445</v>
      </c>
      <c r="Y221" t="str">
        <f>IF(ISBLANK(Table2[[#This Row],[ref]]),NA(),_xlfn.XLOOKUP(Table2[[#This Row],[ref]],Crossref!U:U,Crossref!E:E,_xlfn.XLOOKUP(Table2[[#This Row],[ref_short]],Crossref!AO:AO,Crossref!E:E)))</f>
        <v>10.3389/fvets.2021.597630</v>
      </c>
      <c r="Z221" t="str">
        <f>IF(ISBLANK(Table2[[#This Row],[ref_short]]),NA(),_xlfn.XLOOKUP(Table2[[#This Row],[new_ref]],Crossref!E:E,Crossref!AO:AO,Table2[[#This Row],[ref_short]]))</f>
        <v>Kim et al., 2021</v>
      </c>
      <c r="AA221" t="b">
        <f>NOT(IFERROR(Table2[[#This Row],[ref_short]]=Table2[[#This Row],[new_ref_short]],FALSE))</f>
        <v>1</v>
      </c>
    </row>
    <row r="222" spans="1:27" x14ac:dyDescent="0.3">
      <c r="A222" t="s">
        <v>993</v>
      </c>
      <c r="C222" t="s">
        <v>1014</v>
      </c>
      <c r="D222" t="s">
        <v>2558</v>
      </c>
      <c r="E222" t="s">
        <v>257</v>
      </c>
      <c r="F222" t="s">
        <v>262</v>
      </c>
      <c r="G222" t="s">
        <v>2444</v>
      </c>
      <c r="H222" t="s">
        <v>2551</v>
      </c>
      <c r="O222">
        <v>3.8</v>
      </c>
      <c r="R222" t="s">
        <v>2650</v>
      </c>
      <c r="S222" t="s">
        <v>2453</v>
      </c>
      <c r="T222" t="s">
        <v>2459</v>
      </c>
      <c r="U222" t="s">
        <v>2548</v>
      </c>
      <c r="V222">
        <v>2021</v>
      </c>
      <c r="W222" t="s">
        <v>2549</v>
      </c>
      <c r="X222" t="s">
        <v>2445</v>
      </c>
      <c r="Y222" t="str">
        <f>IF(ISBLANK(Table2[[#This Row],[ref]]),NA(),_xlfn.XLOOKUP(Table2[[#This Row],[ref]],Crossref!U:U,Crossref!E:E,_xlfn.XLOOKUP(Table2[[#This Row],[ref_short]],Crossref!AO:AO,Crossref!E:E)))</f>
        <v>10.3389/fvets.2021.597630</v>
      </c>
      <c r="Z222" t="str">
        <f>IF(ISBLANK(Table2[[#This Row],[ref_short]]),NA(),_xlfn.XLOOKUP(Table2[[#This Row],[new_ref]],Crossref!E:E,Crossref!AO:AO,Table2[[#This Row],[ref_short]]))</f>
        <v>Kim et al., 2021</v>
      </c>
      <c r="AA222" t="b">
        <f>NOT(IFERROR(Table2[[#This Row],[ref_short]]=Table2[[#This Row],[new_ref_short]],FALSE))</f>
        <v>1</v>
      </c>
    </row>
    <row r="223" spans="1:27" x14ac:dyDescent="0.3">
      <c r="A223" t="s">
        <v>993</v>
      </c>
      <c r="C223" t="s">
        <v>1014</v>
      </c>
      <c r="D223" t="s">
        <v>2558</v>
      </c>
      <c r="E223" t="s">
        <v>257</v>
      </c>
      <c r="F223" t="s">
        <v>262</v>
      </c>
      <c r="G223" t="s">
        <v>2552</v>
      </c>
      <c r="H223" t="s">
        <v>364</v>
      </c>
      <c r="O223">
        <v>3.2</v>
      </c>
      <c r="R223" t="s">
        <v>2650</v>
      </c>
      <c r="S223" t="s">
        <v>2453</v>
      </c>
      <c r="T223" t="s">
        <v>2459</v>
      </c>
      <c r="U223" t="s">
        <v>2548</v>
      </c>
      <c r="V223">
        <v>2021</v>
      </c>
      <c r="W223" t="s">
        <v>2549</v>
      </c>
      <c r="X223" t="s">
        <v>2445</v>
      </c>
      <c r="Y223" t="str">
        <f>IF(ISBLANK(Table2[[#This Row],[ref]]),NA(),_xlfn.XLOOKUP(Table2[[#This Row],[ref]],Crossref!U:U,Crossref!E:E,_xlfn.XLOOKUP(Table2[[#This Row],[ref_short]],Crossref!AO:AO,Crossref!E:E)))</f>
        <v>10.3389/fvets.2021.597630</v>
      </c>
      <c r="Z223" t="str">
        <f>IF(ISBLANK(Table2[[#This Row],[ref_short]]),NA(),_xlfn.XLOOKUP(Table2[[#This Row],[new_ref]],Crossref!E:E,Crossref!AO:AO,Table2[[#This Row],[ref_short]]))</f>
        <v>Kim et al., 2021</v>
      </c>
      <c r="AA223" t="b">
        <f>NOT(IFERROR(Table2[[#This Row],[ref_short]]=Table2[[#This Row],[new_ref_short]],FALSE))</f>
        <v>1</v>
      </c>
    </row>
    <row r="224" spans="1:27" x14ac:dyDescent="0.3">
      <c r="A224" t="s">
        <v>993</v>
      </c>
      <c r="C224" t="s">
        <v>1014</v>
      </c>
      <c r="D224" t="s">
        <v>2558</v>
      </c>
      <c r="E224" t="s">
        <v>257</v>
      </c>
      <c r="F224" t="s">
        <v>262</v>
      </c>
      <c r="G224" t="s">
        <v>2552</v>
      </c>
      <c r="H224" t="s">
        <v>363</v>
      </c>
      <c r="O224">
        <v>8</v>
      </c>
      <c r="R224" t="s">
        <v>2650</v>
      </c>
      <c r="S224" t="s">
        <v>2453</v>
      </c>
      <c r="T224" t="s">
        <v>2459</v>
      </c>
      <c r="U224" t="s">
        <v>2548</v>
      </c>
      <c r="V224">
        <v>2021</v>
      </c>
      <c r="W224" t="s">
        <v>2549</v>
      </c>
      <c r="X224" t="s">
        <v>2445</v>
      </c>
      <c r="Y224" t="str">
        <f>IF(ISBLANK(Table2[[#This Row],[ref]]),NA(),_xlfn.XLOOKUP(Table2[[#This Row],[ref]],Crossref!U:U,Crossref!E:E,_xlfn.XLOOKUP(Table2[[#This Row],[ref_short]],Crossref!AO:AO,Crossref!E:E)))</f>
        <v>10.3389/fvets.2021.597630</v>
      </c>
      <c r="Z224" t="str">
        <f>IF(ISBLANK(Table2[[#This Row],[ref_short]]),NA(),_xlfn.XLOOKUP(Table2[[#This Row],[new_ref]],Crossref!E:E,Crossref!AO:AO,Table2[[#This Row],[ref_short]]))</f>
        <v>Kim et al., 2021</v>
      </c>
      <c r="AA224" t="b">
        <f>NOT(IFERROR(Table2[[#This Row],[ref_short]]=Table2[[#This Row],[new_ref_short]],FALSE))</f>
        <v>1</v>
      </c>
    </row>
    <row r="225" spans="1:27" x14ac:dyDescent="0.3">
      <c r="A225" t="s">
        <v>993</v>
      </c>
      <c r="C225" t="s">
        <v>1014</v>
      </c>
      <c r="D225" t="s">
        <v>2558</v>
      </c>
      <c r="E225" t="s">
        <v>257</v>
      </c>
      <c r="F225" t="s">
        <v>262</v>
      </c>
      <c r="G225" t="s">
        <v>2552</v>
      </c>
      <c r="H225" t="s">
        <v>2551</v>
      </c>
      <c r="O225">
        <v>2</v>
      </c>
      <c r="R225" t="s">
        <v>2650</v>
      </c>
      <c r="S225" t="s">
        <v>2453</v>
      </c>
      <c r="T225" t="s">
        <v>2459</v>
      </c>
      <c r="U225" t="s">
        <v>2548</v>
      </c>
      <c r="V225">
        <v>2021</v>
      </c>
      <c r="W225" t="s">
        <v>2549</v>
      </c>
      <c r="X225" t="s">
        <v>2445</v>
      </c>
      <c r="Y225" t="str">
        <f>IF(ISBLANK(Table2[[#This Row],[ref]]),NA(),_xlfn.XLOOKUP(Table2[[#This Row],[ref]],Crossref!U:U,Crossref!E:E,_xlfn.XLOOKUP(Table2[[#This Row],[ref_short]],Crossref!AO:AO,Crossref!E:E)))</f>
        <v>10.3389/fvets.2021.597630</v>
      </c>
      <c r="Z225" t="str">
        <f>IF(ISBLANK(Table2[[#This Row],[ref_short]]),NA(),_xlfn.XLOOKUP(Table2[[#This Row],[new_ref]],Crossref!E:E,Crossref!AO:AO,Table2[[#This Row],[ref_short]]))</f>
        <v>Kim et al., 2021</v>
      </c>
      <c r="AA225" t="b">
        <f>NOT(IFERROR(Table2[[#This Row],[ref_short]]=Table2[[#This Row],[new_ref_short]],FALSE))</f>
        <v>1</v>
      </c>
    </row>
    <row r="226" spans="1:27" x14ac:dyDescent="0.3">
      <c r="A226" t="s">
        <v>993</v>
      </c>
      <c r="C226" t="s">
        <v>1014</v>
      </c>
      <c r="D226" t="s">
        <v>2558</v>
      </c>
      <c r="E226" t="s">
        <v>257</v>
      </c>
      <c r="F226" t="s">
        <v>262</v>
      </c>
      <c r="G226" t="s">
        <v>2553</v>
      </c>
      <c r="H226" t="s">
        <v>364</v>
      </c>
      <c r="O226">
        <v>2.6</v>
      </c>
      <c r="R226" t="s">
        <v>2650</v>
      </c>
      <c r="S226" t="s">
        <v>2453</v>
      </c>
      <c r="T226" t="s">
        <v>2459</v>
      </c>
      <c r="U226" t="s">
        <v>2548</v>
      </c>
      <c r="V226">
        <v>2021</v>
      </c>
      <c r="W226" t="s">
        <v>2549</v>
      </c>
      <c r="X226" t="s">
        <v>2445</v>
      </c>
      <c r="Y226" t="str">
        <f>IF(ISBLANK(Table2[[#This Row],[ref]]),NA(),_xlfn.XLOOKUP(Table2[[#This Row],[ref]],Crossref!U:U,Crossref!E:E,_xlfn.XLOOKUP(Table2[[#This Row],[ref_short]],Crossref!AO:AO,Crossref!E:E)))</f>
        <v>10.3389/fvets.2021.597630</v>
      </c>
      <c r="Z226" t="str">
        <f>IF(ISBLANK(Table2[[#This Row],[ref_short]]),NA(),_xlfn.XLOOKUP(Table2[[#This Row],[new_ref]],Crossref!E:E,Crossref!AO:AO,Table2[[#This Row],[ref_short]]))</f>
        <v>Kim et al., 2021</v>
      </c>
      <c r="AA226" t="b">
        <f>NOT(IFERROR(Table2[[#This Row],[ref_short]]=Table2[[#This Row],[new_ref_short]],FALSE))</f>
        <v>1</v>
      </c>
    </row>
    <row r="227" spans="1:27" x14ac:dyDescent="0.3">
      <c r="A227" t="s">
        <v>993</v>
      </c>
      <c r="C227" t="s">
        <v>1014</v>
      </c>
      <c r="D227" t="s">
        <v>2558</v>
      </c>
      <c r="E227" t="s">
        <v>257</v>
      </c>
      <c r="F227" t="s">
        <v>262</v>
      </c>
      <c r="G227" t="s">
        <v>2553</v>
      </c>
      <c r="H227" t="s">
        <v>363</v>
      </c>
      <c r="O227">
        <v>4.5999999999999996</v>
      </c>
      <c r="R227" t="s">
        <v>2650</v>
      </c>
      <c r="S227" t="s">
        <v>2453</v>
      </c>
      <c r="T227" t="s">
        <v>2459</v>
      </c>
      <c r="U227" t="s">
        <v>2548</v>
      </c>
      <c r="V227">
        <v>2021</v>
      </c>
      <c r="W227" t="s">
        <v>2549</v>
      </c>
      <c r="X227" t="s">
        <v>2445</v>
      </c>
      <c r="Y227" t="str">
        <f>IF(ISBLANK(Table2[[#This Row],[ref]]),NA(),_xlfn.XLOOKUP(Table2[[#This Row],[ref]],Crossref!U:U,Crossref!E:E,_xlfn.XLOOKUP(Table2[[#This Row],[ref_short]],Crossref!AO:AO,Crossref!E:E)))</f>
        <v>10.3389/fvets.2021.597630</v>
      </c>
      <c r="Z227" t="str">
        <f>IF(ISBLANK(Table2[[#This Row],[ref_short]]),NA(),_xlfn.XLOOKUP(Table2[[#This Row],[new_ref]],Crossref!E:E,Crossref!AO:AO,Table2[[#This Row],[ref_short]]))</f>
        <v>Kim et al., 2021</v>
      </c>
      <c r="AA227" t="b">
        <f>NOT(IFERROR(Table2[[#This Row],[ref_short]]=Table2[[#This Row],[new_ref_short]],FALSE))</f>
        <v>1</v>
      </c>
    </row>
    <row r="228" spans="1:27" x14ac:dyDescent="0.3">
      <c r="A228" t="s">
        <v>993</v>
      </c>
      <c r="C228" t="s">
        <v>1014</v>
      </c>
      <c r="D228" t="s">
        <v>2558</v>
      </c>
      <c r="E228" t="s">
        <v>257</v>
      </c>
      <c r="F228" t="s">
        <v>262</v>
      </c>
      <c r="G228" t="s">
        <v>2553</v>
      </c>
      <c r="H228" t="s">
        <v>2551</v>
      </c>
      <c r="O228">
        <v>3</v>
      </c>
      <c r="R228" t="s">
        <v>2650</v>
      </c>
      <c r="S228" t="s">
        <v>2453</v>
      </c>
      <c r="T228" t="s">
        <v>2459</v>
      </c>
      <c r="U228" t="s">
        <v>2548</v>
      </c>
      <c r="V228">
        <v>2021</v>
      </c>
      <c r="W228" t="s">
        <v>2549</v>
      </c>
      <c r="X228" t="s">
        <v>2445</v>
      </c>
      <c r="Y228" t="str">
        <f>IF(ISBLANK(Table2[[#This Row],[ref]]),NA(),_xlfn.XLOOKUP(Table2[[#This Row],[ref]],Crossref!U:U,Crossref!E:E,_xlfn.XLOOKUP(Table2[[#This Row],[ref_short]],Crossref!AO:AO,Crossref!E:E)))</f>
        <v>10.3389/fvets.2021.597630</v>
      </c>
      <c r="Z228" t="str">
        <f>IF(ISBLANK(Table2[[#This Row],[ref_short]]),NA(),_xlfn.XLOOKUP(Table2[[#This Row],[new_ref]],Crossref!E:E,Crossref!AO:AO,Table2[[#This Row],[ref_short]]))</f>
        <v>Kim et al., 2021</v>
      </c>
      <c r="AA228" t="b">
        <f>NOT(IFERROR(Table2[[#This Row],[ref_short]]=Table2[[#This Row],[new_ref_short]],FALSE))</f>
        <v>1</v>
      </c>
    </row>
    <row r="229" spans="1:27" x14ac:dyDescent="0.3">
      <c r="A229" t="s">
        <v>993</v>
      </c>
      <c r="C229" t="s">
        <v>1014</v>
      </c>
      <c r="D229" t="s">
        <v>2558</v>
      </c>
      <c r="E229" t="s">
        <v>257</v>
      </c>
      <c r="F229" t="s">
        <v>262</v>
      </c>
      <c r="G229" t="s">
        <v>2444</v>
      </c>
      <c r="H229" t="s">
        <v>364</v>
      </c>
      <c r="I229" t="s">
        <v>2664</v>
      </c>
      <c r="O229">
        <v>7</v>
      </c>
      <c r="R229" t="s">
        <v>617</v>
      </c>
      <c r="S229" t="s">
        <v>2566</v>
      </c>
      <c r="T229" t="s">
        <v>2459</v>
      </c>
      <c r="U229" t="s">
        <v>2565</v>
      </c>
      <c r="V229">
        <v>2017</v>
      </c>
      <c r="W229" t="s">
        <v>891</v>
      </c>
      <c r="X229" t="s">
        <v>2445</v>
      </c>
      <c r="Y229" t="str">
        <f>IF(ISBLANK(Table2[[#This Row],[ref]]),NA(),_xlfn.XLOOKUP(Table2[[#This Row],[ref]],Crossref!U:U,Crossref!E:E,_xlfn.XLOOKUP(Table2[[#This Row],[ref_short]],Crossref!AO:AO,Crossref!E:E)))</f>
        <v>10.1186/s13567-023-01219-0</v>
      </c>
      <c r="Z229" t="str">
        <f>IF(ISBLANK(Table2[[#This Row],[ref_short]]),NA(),_xlfn.XLOOKUP(Table2[[#This Row],[new_ref]],Crossref!E:E,Crossref!AO:AO,Table2[[#This Row],[ref_short]]))</f>
        <v>Lambert et al., 2023</v>
      </c>
      <c r="AA229" t="b">
        <f>NOT(IFERROR(Table2[[#This Row],[ref_short]]=Table2[[#This Row],[new_ref_short]],FALSE))</f>
        <v>1</v>
      </c>
    </row>
    <row r="230" spans="1:27" x14ac:dyDescent="0.3">
      <c r="A230" t="s">
        <v>993</v>
      </c>
      <c r="C230" t="s">
        <v>1014</v>
      </c>
      <c r="D230" t="s">
        <v>2558</v>
      </c>
      <c r="E230" t="s">
        <v>257</v>
      </c>
      <c r="F230" t="s">
        <v>262</v>
      </c>
      <c r="G230" t="s">
        <v>2444</v>
      </c>
      <c r="H230" t="s">
        <v>362</v>
      </c>
      <c r="O230">
        <v>7</v>
      </c>
      <c r="R230" t="s">
        <v>2650</v>
      </c>
      <c r="S230" t="s">
        <v>2453</v>
      </c>
      <c r="T230" t="s">
        <v>2459</v>
      </c>
      <c r="U230" t="s">
        <v>755</v>
      </c>
      <c r="V230">
        <v>2018</v>
      </c>
      <c r="W230" t="s">
        <v>2458</v>
      </c>
      <c r="X230" t="s">
        <v>2445</v>
      </c>
      <c r="Y230" t="str">
        <f>IF(ISBLANK(Table2[[#This Row],[ref]]),NA(),_xlfn.XLOOKUP(Table2[[#This Row],[ref]],Crossref!U:U,Crossref!E:E,_xlfn.XLOOKUP(Table2[[#This Row],[ref_short]],Crossref!AO:AO,Crossref!E:E)))</f>
        <v>10.1111/tbed.12692</v>
      </c>
      <c r="Z230" t="str">
        <f>IF(ISBLANK(Table2[[#This Row],[ref_short]]),NA(),_xlfn.XLOOKUP(Table2[[#This Row],[new_ref]],Crossref!E:E,Crossref!AO:AO,Table2[[#This Row],[ref_short]]))</f>
        <v>Ssematimba et al., 2017</v>
      </c>
      <c r="AA230" t="b">
        <f>NOT(IFERROR(Table2[[#This Row],[ref_short]]=Table2[[#This Row],[new_ref_short]],FALSE))</f>
        <v>1</v>
      </c>
    </row>
    <row r="231" spans="1:27" x14ac:dyDescent="0.3">
      <c r="A231" t="s">
        <v>993</v>
      </c>
      <c r="C231" t="s">
        <v>1014</v>
      </c>
      <c r="D231" t="s">
        <v>2558</v>
      </c>
      <c r="E231" t="s">
        <v>257</v>
      </c>
      <c r="F231" t="s">
        <v>262</v>
      </c>
      <c r="G231" t="s">
        <v>2443</v>
      </c>
      <c r="H231" t="s">
        <v>2608</v>
      </c>
      <c r="O231">
        <v>8</v>
      </c>
      <c r="R231" t="s">
        <v>2650</v>
      </c>
      <c r="S231" t="s">
        <v>2453</v>
      </c>
      <c r="T231" t="s">
        <v>2459</v>
      </c>
      <c r="U231" t="s">
        <v>2577</v>
      </c>
      <c r="V231">
        <v>2018</v>
      </c>
      <c r="W231" t="s">
        <v>2578</v>
      </c>
      <c r="X231" t="s">
        <v>2445</v>
      </c>
      <c r="Y231" t="str">
        <f>IF(ISBLANK(Table2[[#This Row],[ref]]),NA(),_xlfn.XLOOKUP(Table2[[#This Row],[ref]],Crossref!U:U,Crossref!E:E,_xlfn.XLOOKUP(Table2[[#This Row],[ref_short]],Crossref!AO:AO,Crossref!E:E)))</f>
        <v>10.1371/journal.pone.0204262</v>
      </c>
      <c r="Z231" t="str">
        <f>IF(ISBLANK(Table2[[#This Row],[ref_short]]),NA(),_xlfn.XLOOKUP(Table2[[#This Row],[new_ref]],Crossref!E:E,Crossref!AO:AO,Table2[[#This Row],[ref_short]]))</f>
        <v>Bonney et al., 2018</v>
      </c>
      <c r="AA231" t="b">
        <f>NOT(IFERROR(Table2[[#This Row],[ref_short]]=Table2[[#This Row],[new_ref_short]],FALSE))</f>
        <v>0</v>
      </c>
    </row>
    <row r="232" spans="1:27" x14ac:dyDescent="0.3">
      <c r="A232" t="s">
        <v>993</v>
      </c>
      <c r="C232" t="s">
        <v>1014</v>
      </c>
      <c r="D232" t="s">
        <v>2558</v>
      </c>
      <c r="E232" t="s">
        <v>257</v>
      </c>
      <c r="F232" t="s">
        <v>262</v>
      </c>
      <c r="G232" t="s">
        <v>2553</v>
      </c>
      <c r="H232" t="s">
        <v>2660</v>
      </c>
      <c r="O232">
        <v>5.87</v>
      </c>
      <c r="P232">
        <v>1</v>
      </c>
      <c r="Q232">
        <v>12.85</v>
      </c>
      <c r="R232" t="s">
        <v>617</v>
      </c>
      <c r="S232" t="s">
        <v>2446</v>
      </c>
      <c r="T232" t="s">
        <v>2459</v>
      </c>
      <c r="U232" t="s">
        <v>2587</v>
      </c>
      <c r="V232">
        <v>2021</v>
      </c>
      <c r="W232" t="s">
        <v>2588</v>
      </c>
      <c r="X232" t="s">
        <v>2445</v>
      </c>
      <c r="Y232" t="str">
        <f>IF(ISBLANK(Table2[[#This Row],[ref]]),NA(),_xlfn.XLOOKUP(Table2[[#This Row],[ref]],Crossref!U:U,Crossref!E:E,_xlfn.XLOOKUP(Table2[[#This Row],[ref_short]],Crossref!AO:AO,Crossref!E:E)))</f>
        <v>10.1038/s41598-021-03284-x</v>
      </c>
      <c r="Z232" t="str">
        <f>IF(ISBLANK(Table2[[#This Row],[ref_short]]),NA(),_xlfn.XLOOKUP(Table2[[#This Row],[new_ref]],Crossref!E:E,Crossref!AO:AO,Table2[[#This Row],[ref_short]]))</f>
        <v>Yoo et al., 2021</v>
      </c>
      <c r="AA232" t="b">
        <f>NOT(IFERROR(Table2[[#This Row],[ref_short]]=Table2[[#This Row],[new_ref_short]],FALSE))</f>
        <v>0</v>
      </c>
    </row>
    <row r="233" spans="1:27" x14ac:dyDescent="0.3">
      <c r="A233" t="s">
        <v>993</v>
      </c>
      <c r="C233" t="s">
        <v>1014</v>
      </c>
      <c r="D233" t="s">
        <v>2558</v>
      </c>
      <c r="E233" t="s">
        <v>257</v>
      </c>
      <c r="F233" t="s">
        <v>262</v>
      </c>
      <c r="G233" t="s">
        <v>2553</v>
      </c>
      <c r="H233" t="s">
        <v>2660</v>
      </c>
      <c r="O233">
        <v>5.89</v>
      </c>
      <c r="P233">
        <v>1.01</v>
      </c>
      <c r="Q233">
        <v>12.87</v>
      </c>
      <c r="R233" t="s">
        <v>617</v>
      </c>
      <c r="S233" t="s">
        <v>2446</v>
      </c>
      <c r="T233" t="s">
        <v>2459</v>
      </c>
      <c r="U233" t="s">
        <v>2587</v>
      </c>
      <c r="V233">
        <v>2021</v>
      </c>
      <c r="W233" t="s">
        <v>2588</v>
      </c>
      <c r="X233" t="s">
        <v>2445</v>
      </c>
      <c r="Y233" t="str">
        <f>IF(ISBLANK(Table2[[#This Row],[ref]]),NA(),_xlfn.XLOOKUP(Table2[[#This Row],[ref]],Crossref!U:U,Crossref!E:E,_xlfn.XLOOKUP(Table2[[#This Row],[ref_short]],Crossref!AO:AO,Crossref!E:E)))</f>
        <v>10.1038/s41598-021-03284-x</v>
      </c>
      <c r="Z233" t="str">
        <f>IF(ISBLANK(Table2[[#This Row],[ref_short]]),NA(),_xlfn.XLOOKUP(Table2[[#This Row],[new_ref]],Crossref!E:E,Crossref!AO:AO,Table2[[#This Row],[ref_short]]))</f>
        <v>Yoo et al., 2021</v>
      </c>
      <c r="AA233" t="b">
        <f>NOT(IFERROR(Table2[[#This Row],[ref_short]]=Table2[[#This Row],[new_ref_short]],FALSE))</f>
        <v>0</v>
      </c>
    </row>
    <row r="234" spans="1:27" x14ac:dyDescent="0.3">
      <c r="A234" t="s">
        <v>993</v>
      </c>
      <c r="C234" t="s">
        <v>1014</v>
      </c>
      <c r="D234" t="s">
        <v>2558</v>
      </c>
      <c r="E234" t="s">
        <v>257</v>
      </c>
      <c r="F234" t="s">
        <v>262</v>
      </c>
      <c r="G234" t="s">
        <v>2553</v>
      </c>
      <c r="H234" t="s">
        <v>2660</v>
      </c>
      <c r="O234">
        <v>5.9</v>
      </c>
      <c r="P234">
        <v>1</v>
      </c>
      <c r="Q234">
        <v>12.88</v>
      </c>
      <c r="R234" t="s">
        <v>617</v>
      </c>
      <c r="S234" t="s">
        <v>2446</v>
      </c>
      <c r="T234" t="s">
        <v>2459</v>
      </c>
      <c r="U234" t="s">
        <v>2587</v>
      </c>
      <c r="V234">
        <v>2021</v>
      </c>
      <c r="W234" t="s">
        <v>2588</v>
      </c>
      <c r="X234" t="s">
        <v>2445</v>
      </c>
      <c r="Y234" t="str">
        <f>IF(ISBLANK(Table2[[#This Row],[ref]]),NA(),_xlfn.XLOOKUP(Table2[[#This Row],[ref]],Crossref!U:U,Crossref!E:E,_xlfn.XLOOKUP(Table2[[#This Row],[ref_short]],Crossref!AO:AO,Crossref!E:E)))</f>
        <v>10.1038/s41598-021-03284-x</v>
      </c>
      <c r="Z234" t="str">
        <f>IF(ISBLANK(Table2[[#This Row],[ref_short]]),NA(),_xlfn.XLOOKUP(Table2[[#This Row],[new_ref]],Crossref!E:E,Crossref!AO:AO,Table2[[#This Row],[ref_short]]))</f>
        <v>Yoo et al., 2021</v>
      </c>
      <c r="AA234" t="b">
        <f>NOT(IFERROR(Table2[[#This Row],[ref_short]]=Table2[[#This Row],[new_ref_short]],FALSE))</f>
        <v>0</v>
      </c>
    </row>
    <row r="235" spans="1:27" x14ac:dyDescent="0.3">
      <c r="A235" t="s">
        <v>993</v>
      </c>
      <c r="C235" t="s">
        <v>1014</v>
      </c>
      <c r="D235" t="s">
        <v>2558</v>
      </c>
      <c r="E235" t="s">
        <v>257</v>
      </c>
      <c r="F235" t="s">
        <v>262</v>
      </c>
      <c r="G235" t="s">
        <v>2553</v>
      </c>
      <c r="H235" t="s">
        <v>2660</v>
      </c>
      <c r="O235">
        <v>5.98</v>
      </c>
      <c r="P235">
        <v>1</v>
      </c>
      <c r="Q235">
        <v>12.94</v>
      </c>
      <c r="R235" t="s">
        <v>617</v>
      </c>
      <c r="S235" t="s">
        <v>2446</v>
      </c>
      <c r="T235" t="s">
        <v>2459</v>
      </c>
      <c r="U235" t="s">
        <v>2587</v>
      </c>
      <c r="V235">
        <v>2021</v>
      </c>
      <c r="W235" t="s">
        <v>2588</v>
      </c>
      <c r="X235" t="s">
        <v>2445</v>
      </c>
      <c r="Y235" t="str">
        <f>IF(ISBLANK(Table2[[#This Row],[ref]]),NA(),_xlfn.XLOOKUP(Table2[[#This Row],[ref]],Crossref!U:U,Crossref!E:E,_xlfn.XLOOKUP(Table2[[#This Row],[ref_short]],Crossref!AO:AO,Crossref!E:E)))</f>
        <v>10.1038/s41598-021-03284-x</v>
      </c>
      <c r="Z235" t="str">
        <f>IF(ISBLANK(Table2[[#This Row],[ref_short]]),NA(),_xlfn.XLOOKUP(Table2[[#This Row],[new_ref]],Crossref!E:E,Crossref!AO:AO,Table2[[#This Row],[ref_short]]))</f>
        <v>Yoo et al., 2021</v>
      </c>
      <c r="AA235" t="b">
        <f>NOT(IFERROR(Table2[[#This Row],[ref_short]]=Table2[[#This Row],[new_ref_short]],FALSE))</f>
        <v>0</v>
      </c>
    </row>
    <row r="236" spans="1:27" x14ac:dyDescent="0.3">
      <c r="A236" t="s">
        <v>993</v>
      </c>
      <c r="C236" t="s">
        <v>1014</v>
      </c>
      <c r="D236" t="s">
        <v>2558</v>
      </c>
      <c r="E236" t="s">
        <v>257</v>
      </c>
      <c r="F236" t="s">
        <v>262</v>
      </c>
      <c r="G236" t="s">
        <v>2552</v>
      </c>
      <c r="H236" t="s">
        <v>2661</v>
      </c>
      <c r="O236">
        <v>7</v>
      </c>
      <c r="R236" t="s">
        <v>617</v>
      </c>
      <c r="S236" t="s">
        <v>2566</v>
      </c>
      <c r="T236" t="s">
        <v>2459</v>
      </c>
      <c r="U236" t="s">
        <v>2593</v>
      </c>
      <c r="V236">
        <v>2019</v>
      </c>
      <c r="W236" t="s">
        <v>2594</v>
      </c>
      <c r="X236" t="s">
        <v>2445</v>
      </c>
      <c r="Y236" t="str">
        <f>IF(ISBLANK(Table2[[#This Row],[ref]]),NA(),_xlfn.XLOOKUP(Table2[[#This Row],[ref]],Crossref!U:U,Crossref!E:E,_xlfn.XLOOKUP(Table2[[#This Row],[ref_short]],Crossref!AO:AO,Crossref!E:E)))</f>
        <v>10.1016/j.epidem.2019.03.006</v>
      </c>
      <c r="Z236" t="str">
        <f>IF(ISBLANK(Table2[[#This Row],[ref_short]]),NA(),_xlfn.XLOOKUP(Table2[[#This Row],[new_ref]],Crossref!E:E,Crossref!AO:AO,Table2[[#This Row],[ref_short]]))</f>
        <v>Andronico et al., 2019</v>
      </c>
      <c r="AA236" t="b">
        <f>NOT(IFERROR(Table2[[#This Row],[ref_short]]=Table2[[#This Row],[new_ref_short]],FALSE))</f>
        <v>0</v>
      </c>
    </row>
    <row r="237" spans="1:27" x14ac:dyDescent="0.3">
      <c r="A237" t="s">
        <v>993</v>
      </c>
      <c r="C237" t="s">
        <v>1014</v>
      </c>
      <c r="D237" t="s">
        <v>2558</v>
      </c>
      <c r="E237" t="s">
        <v>257</v>
      </c>
      <c r="F237" t="s">
        <v>262</v>
      </c>
      <c r="G237" t="s">
        <v>2470</v>
      </c>
      <c r="H237" t="s">
        <v>2667</v>
      </c>
      <c r="O237">
        <v>7</v>
      </c>
      <c r="R237" t="s">
        <v>2650</v>
      </c>
      <c r="S237" t="s">
        <v>2453</v>
      </c>
      <c r="T237" t="s">
        <v>2459</v>
      </c>
      <c r="U237" t="s">
        <v>2605</v>
      </c>
      <c r="V237">
        <v>2010</v>
      </c>
      <c r="W237" t="s">
        <v>2606</v>
      </c>
      <c r="X237" t="s">
        <v>2445</v>
      </c>
      <c r="Y237" t="str">
        <f>IF(ISBLANK(Table2[[#This Row],[ref]]),NA(),_xlfn.XLOOKUP(Table2[[#This Row],[ref]],Crossref!U:U,Crossref!E:E,_xlfn.XLOOKUP(Table2[[#This Row],[ref_short]],Crossref!AO:AO,Crossref!E:E)))</f>
        <v>10.1016/j.epidem.2010.01.002</v>
      </c>
      <c r="Z237" t="str">
        <f>IF(ISBLANK(Table2[[#This Row],[ref_short]]),NA(),_xlfn.XLOOKUP(Table2[[#This Row],[new_ref]],Crossref!E:E,Crossref!AO:AO,Table2[[#This Row],[ref_short]]))</f>
        <v>Dorigatti et al., 2010</v>
      </c>
      <c r="AA237" t="b">
        <f>NOT(IFERROR(Table2[[#This Row],[ref_short]]=Table2[[#This Row],[new_ref_short]],FALSE))</f>
        <v>0</v>
      </c>
    </row>
    <row r="238" spans="1:27" x14ac:dyDescent="0.3">
      <c r="A238" t="s">
        <v>993</v>
      </c>
      <c r="C238" t="s">
        <v>1014</v>
      </c>
      <c r="D238" t="s">
        <v>2558</v>
      </c>
      <c r="E238" t="s">
        <v>257</v>
      </c>
      <c r="F238" t="s">
        <v>262</v>
      </c>
      <c r="G238" t="s">
        <v>2472</v>
      </c>
      <c r="H238" t="s">
        <v>362</v>
      </c>
      <c r="O238">
        <v>6</v>
      </c>
      <c r="R238" t="s">
        <v>2650</v>
      </c>
      <c r="S238" t="s">
        <v>2453</v>
      </c>
      <c r="T238" t="s">
        <v>2459</v>
      </c>
      <c r="U238" t="s">
        <v>760</v>
      </c>
      <c r="V238">
        <v>2004</v>
      </c>
      <c r="W238" t="s">
        <v>2488</v>
      </c>
      <c r="X238" t="s">
        <v>2445</v>
      </c>
      <c r="Y238" t="str">
        <f>IF(ISBLANK(Table2[[#This Row],[ref]]),NA(),_xlfn.XLOOKUP(Table2[[#This Row],[ref]],Crossref!U:U,Crossref!E:E,_xlfn.XLOOKUP(Table2[[#This Row],[ref_short]],Crossref!AO:AO,Crossref!E:E)))</f>
        <v>10.1086/425583</v>
      </c>
      <c r="Z238" t="str">
        <f>IF(ISBLANK(Table2[[#This Row],[ref_short]]),NA(),_xlfn.XLOOKUP(Table2[[#This Row],[new_ref]],Crossref!E:E,Crossref!AO:AO,Table2[[#This Row],[ref_short]]))</f>
        <v>Stegeman et al., 2004</v>
      </c>
      <c r="AA238" t="b">
        <f>NOT(IFERROR(Table2[[#This Row],[ref_short]]=Table2[[#This Row],[new_ref_short]],FALSE))</f>
        <v>0</v>
      </c>
    </row>
    <row r="239" spans="1:27" x14ac:dyDescent="0.3">
      <c r="A239" t="s">
        <v>993</v>
      </c>
      <c r="C239" t="s">
        <v>1014</v>
      </c>
      <c r="D239" t="s">
        <v>2558</v>
      </c>
      <c r="E239" t="s">
        <v>257</v>
      </c>
      <c r="F239" t="s">
        <v>262</v>
      </c>
      <c r="G239" t="s">
        <v>2472</v>
      </c>
      <c r="H239" t="s">
        <v>362</v>
      </c>
      <c r="O239">
        <v>6</v>
      </c>
      <c r="R239" t="s">
        <v>2650</v>
      </c>
      <c r="S239" t="s">
        <v>2453</v>
      </c>
      <c r="T239" t="s">
        <v>2459</v>
      </c>
      <c r="U239" t="s">
        <v>2618</v>
      </c>
      <c r="V239">
        <v>2006</v>
      </c>
      <c r="W239" t="s">
        <v>2619</v>
      </c>
      <c r="X239" t="s">
        <v>2445</v>
      </c>
      <c r="Y239" t="str">
        <f>IF(ISBLANK(Table2[[#This Row],[ref]]),NA(),_xlfn.XLOOKUP(Table2[[#This Row],[ref]],Crossref!U:U,Crossref!E:E,_xlfn.XLOOKUP(Table2[[#This Row],[ref_short]],Crossref!AO:AO,Crossref!E:E)))</f>
        <v>10.1098/rspb.2006.3609</v>
      </c>
      <c r="Z239" t="str">
        <f>IF(ISBLANK(Table2[[#This Row],[ref_short]]),NA(),_xlfn.XLOOKUP(Table2[[#This Row],[new_ref]],Crossref!E:E,Crossref!AO:AO,Table2[[#This Row],[ref_short]]))</f>
        <v>Le Menach et al., 2006</v>
      </c>
      <c r="AA239" t="b">
        <f>NOT(IFERROR(Table2[[#This Row],[ref_short]]=Table2[[#This Row],[new_ref_short]],FALSE))</f>
        <v>0</v>
      </c>
    </row>
    <row r="240" spans="1:27" x14ac:dyDescent="0.3">
      <c r="A240" t="s">
        <v>993</v>
      </c>
      <c r="C240" t="s">
        <v>1014</v>
      </c>
      <c r="D240" t="s">
        <v>2558</v>
      </c>
      <c r="E240" t="s">
        <v>257</v>
      </c>
      <c r="F240" t="s">
        <v>262</v>
      </c>
      <c r="G240" t="s">
        <v>2472</v>
      </c>
      <c r="H240" t="s">
        <v>362</v>
      </c>
      <c r="O240">
        <v>6</v>
      </c>
      <c r="R240" t="s">
        <v>2650</v>
      </c>
      <c r="S240" t="s">
        <v>2453</v>
      </c>
      <c r="T240" t="s">
        <v>2459</v>
      </c>
      <c r="U240" t="s">
        <v>2629</v>
      </c>
      <c r="V240">
        <v>2007</v>
      </c>
      <c r="W240" t="s">
        <v>2630</v>
      </c>
      <c r="X240" t="s">
        <v>2445</v>
      </c>
      <c r="Y240" t="str">
        <f>IF(ISBLANK(Table2[[#This Row],[ref]]),NA(),_xlfn.XLOOKUP(Table2[[#This Row],[ref]],Crossref!U:U,Crossref!E:E,_xlfn.XLOOKUP(Table2[[#This Row],[ref_short]],Crossref!AO:AO,Crossref!E:E)))</f>
        <v>10.1371/journal.pcbi.0030071</v>
      </c>
      <c r="Z240" t="str">
        <f>IF(ISBLANK(Table2[[#This Row],[ref_short]]),NA(),_xlfn.XLOOKUP(Table2[[#This Row],[new_ref]],Crossref!E:E,Crossref!AO:AO,Table2[[#This Row],[ref_short]]))</f>
        <v>Boender et al., 2007</v>
      </c>
      <c r="AA240" t="b">
        <f>NOT(IFERROR(Table2[[#This Row],[ref_short]]=Table2[[#This Row],[new_ref_short]],FALSE))</f>
        <v>0</v>
      </c>
    </row>
    <row r="241" spans="1:27" x14ac:dyDescent="0.3">
      <c r="A241" t="s">
        <v>993</v>
      </c>
      <c r="C241" t="s">
        <v>1014</v>
      </c>
      <c r="D241" t="s">
        <v>2558</v>
      </c>
      <c r="E241" t="s">
        <v>257</v>
      </c>
      <c r="F241" t="s">
        <v>262</v>
      </c>
      <c r="G241" t="s">
        <v>2472</v>
      </c>
      <c r="H241" t="s">
        <v>362</v>
      </c>
      <c r="O241">
        <v>4</v>
      </c>
      <c r="R241" t="s">
        <v>2650</v>
      </c>
      <c r="S241" t="s">
        <v>2453</v>
      </c>
      <c r="T241" t="s">
        <v>2459</v>
      </c>
      <c r="U241" t="s">
        <v>2631</v>
      </c>
      <c r="V241">
        <v>2009</v>
      </c>
      <c r="W241" t="s">
        <v>2632</v>
      </c>
      <c r="X241" t="s">
        <v>2445</v>
      </c>
      <c r="Y241" t="str">
        <f>IF(ISBLANK(Table2[[#This Row],[ref]]),NA(),_xlfn.XLOOKUP(Table2[[#This Row],[ref]],Crossref!U:U,Crossref!E:E,_xlfn.XLOOKUP(Table2[[#This Row],[ref_short]],Crossref!AO:AO,Crossref!E:E)))</f>
        <v>10.1016/j.prevetmed.2008.10.007</v>
      </c>
      <c r="Z241" t="str">
        <f>IF(ISBLANK(Table2[[#This Row],[ref_short]]),NA(),_xlfn.XLOOKUP(Table2[[#This Row],[new_ref]],Crossref!E:E,Crossref!AO:AO,Table2[[#This Row],[ref_short]]))</f>
        <v>Bavinck et al., 2009</v>
      </c>
      <c r="AA241" t="b">
        <f>NOT(IFERROR(Table2[[#This Row],[ref_short]]=Table2[[#This Row],[new_ref_short]],FALSE))</f>
        <v>0</v>
      </c>
    </row>
    <row r="242" spans="1:27" x14ac:dyDescent="0.3">
      <c r="A242" t="s">
        <v>993</v>
      </c>
      <c r="C242" t="s">
        <v>1014</v>
      </c>
      <c r="D242" t="s">
        <v>2558</v>
      </c>
      <c r="E242" t="s">
        <v>257</v>
      </c>
      <c r="F242" t="s">
        <v>262</v>
      </c>
      <c r="G242" t="s">
        <v>2472</v>
      </c>
      <c r="H242" t="s">
        <v>362</v>
      </c>
      <c r="O242">
        <v>12</v>
      </c>
      <c r="R242" t="s">
        <v>2650</v>
      </c>
      <c r="S242" t="s">
        <v>2453</v>
      </c>
      <c r="T242" t="s">
        <v>2459</v>
      </c>
      <c r="U242" t="s">
        <v>2631</v>
      </c>
      <c r="V242">
        <v>2009</v>
      </c>
      <c r="W242" t="s">
        <v>2632</v>
      </c>
      <c r="X242" t="s">
        <v>2445</v>
      </c>
      <c r="Y242" t="str">
        <f>IF(ISBLANK(Table2[[#This Row],[ref]]),NA(),_xlfn.XLOOKUP(Table2[[#This Row],[ref]],Crossref!U:U,Crossref!E:E,_xlfn.XLOOKUP(Table2[[#This Row],[ref_short]],Crossref!AO:AO,Crossref!E:E)))</f>
        <v>10.1016/j.prevetmed.2008.10.007</v>
      </c>
      <c r="Z242" t="str">
        <f>IF(ISBLANK(Table2[[#This Row],[ref_short]]),NA(),_xlfn.XLOOKUP(Table2[[#This Row],[new_ref]],Crossref!E:E,Crossref!AO:AO,Table2[[#This Row],[ref_short]]))</f>
        <v>Bavinck et al., 2009</v>
      </c>
      <c r="AA242" t="b">
        <f>NOT(IFERROR(Table2[[#This Row],[ref_short]]=Table2[[#This Row],[new_ref_short]],FALSE))</f>
        <v>0</v>
      </c>
    </row>
    <row r="243" spans="1:27" x14ac:dyDescent="0.3">
      <c r="A243" t="s">
        <v>992</v>
      </c>
      <c r="C243" t="s">
        <v>1015</v>
      </c>
      <c r="E243" t="s">
        <v>254</v>
      </c>
      <c r="F243" t="s">
        <v>264</v>
      </c>
      <c r="O243">
        <v>24</v>
      </c>
      <c r="P243">
        <v>15</v>
      </c>
      <c r="Q243">
        <v>34</v>
      </c>
      <c r="T243" t="s">
        <v>643</v>
      </c>
      <c r="U243" t="s">
        <v>779</v>
      </c>
      <c r="V243">
        <v>2014</v>
      </c>
      <c r="W243" t="s">
        <v>894</v>
      </c>
      <c r="X243" t="s">
        <v>986</v>
      </c>
      <c r="Y243" t="str">
        <f>IF(ISBLANK(Table2[[#This Row],[ref]]),NA(),_xlfn.XLOOKUP(Table2[[#This Row],[ref]],Crossref!U:U,Crossref!E:E,_xlfn.XLOOKUP(Table2[[#This Row],[ref_short]],Crossref!AO:AO,Crossref!E:E)))</f>
        <v>10.1016/j.rvsc.2014.04.009</v>
      </c>
      <c r="Z243" t="str">
        <f>IF(ISBLANK(Table2[[#This Row],[ref_short]]),NA(),_xlfn.XLOOKUP(Table2[[#This Row],[new_ref]],Crossref!E:E,Crossref!AO:AO,Table2[[#This Row],[ref_short]]))</f>
        <v>Álvarez et al., 2014</v>
      </c>
      <c r="AA243" t="b">
        <f>NOT(IFERROR(Table2[[#This Row],[ref_short]]=Table2[[#This Row],[new_ref_short]],FALSE))</f>
        <v>1</v>
      </c>
    </row>
    <row r="244" spans="1:27" x14ac:dyDescent="0.3">
      <c r="A244" t="s">
        <v>992</v>
      </c>
      <c r="C244" t="s">
        <v>1015</v>
      </c>
      <c r="E244" t="s">
        <v>254</v>
      </c>
      <c r="F244" t="s">
        <v>264</v>
      </c>
      <c r="O244">
        <v>13.3</v>
      </c>
      <c r="P244">
        <v>4</v>
      </c>
      <c r="Q244">
        <v>27</v>
      </c>
      <c r="T244" t="s">
        <v>643</v>
      </c>
      <c r="U244" t="s">
        <v>779</v>
      </c>
      <c r="V244">
        <v>2014</v>
      </c>
      <c r="W244" t="s">
        <v>894</v>
      </c>
      <c r="X244" t="s">
        <v>986</v>
      </c>
      <c r="Y244" t="str">
        <f>IF(ISBLANK(Table2[[#This Row],[ref]]),NA(),_xlfn.XLOOKUP(Table2[[#This Row],[ref]],Crossref!U:U,Crossref!E:E,_xlfn.XLOOKUP(Table2[[#This Row],[ref_short]],Crossref!AO:AO,Crossref!E:E)))</f>
        <v>10.1016/j.rvsc.2014.04.009</v>
      </c>
      <c r="Z244" t="str">
        <f>IF(ISBLANK(Table2[[#This Row],[ref_short]]),NA(),_xlfn.XLOOKUP(Table2[[#This Row],[new_ref]],Crossref!E:E,Crossref!AO:AO,Table2[[#This Row],[ref_short]]))</f>
        <v>Álvarez et al., 2014</v>
      </c>
      <c r="AA244" t="b">
        <f>NOT(IFERROR(Table2[[#This Row],[ref_short]]=Table2[[#This Row],[new_ref_short]],FALSE))</f>
        <v>1</v>
      </c>
    </row>
    <row r="245" spans="1:27" x14ac:dyDescent="0.3">
      <c r="A245" t="s">
        <v>9</v>
      </c>
      <c r="B245" t="s">
        <v>995</v>
      </c>
      <c r="C245" t="s">
        <v>1014</v>
      </c>
      <c r="E245" t="s">
        <v>254</v>
      </c>
      <c r="F245" t="s">
        <v>264</v>
      </c>
      <c r="O245">
        <v>22</v>
      </c>
      <c r="P245">
        <v>14</v>
      </c>
      <c r="Q245">
        <v>12</v>
      </c>
      <c r="T245" t="s">
        <v>643</v>
      </c>
      <c r="U245" t="s">
        <v>779</v>
      </c>
      <c r="V245">
        <v>2014</v>
      </c>
      <c r="W245" t="s">
        <v>894</v>
      </c>
      <c r="X245" t="s">
        <v>986</v>
      </c>
      <c r="Y245" t="str">
        <f>IF(ISBLANK(Table2[[#This Row],[ref]]),NA(),_xlfn.XLOOKUP(Table2[[#This Row],[ref]],Crossref!U:U,Crossref!E:E,_xlfn.XLOOKUP(Table2[[#This Row],[ref_short]],Crossref!AO:AO,Crossref!E:E)))</f>
        <v>10.1016/j.rvsc.2014.04.009</v>
      </c>
      <c r="Z245" t="str">
        <f>IF(ISBLANK(Table2[[#This Row],[ref_short]]),NA(),_xlfn.XLOOKUP(Table2[[#This Row],[new_ref]],Crossref!E:E,Crossref!AO:AO,Table2[[#This Row],[ref_short]]))</f>
        <v>Álvarez et al., 2014</v>
      </c>
      <c r="AA245" t="b">
        <f>NOT(IFERROR(Table2[[#This Row],[ref_short]]=Table2[[#This Row],[new_ref_short]],FALSE))</f>
        <v>1</v>
      </c>
    </row>
    <row r="246" spans="1:27" x14ac:dyDescent="0.3">
      <c r="A246" t="s">
        <v>9</v>
      </c>
      <c r="B246" t="s">
        <v>995</v>
      </c>
      <c r="C246" t="s">
        <v>1014</v>
      </c>
      <c r="E246" t="s">
        <v>254</v>
      </c>
      <c r="F246" t="s">
        <v>264</v>
      </c>
      <c r="O246">
        <v>41</v>
      </c>
      <c r="P246">
        <v>30</v>
      </c>
      <c r="Q246">
        <v>54</v>
      </c>
      <c r="T246" t="s">
        <v>643</v>
      </c>
      <c r="U246" t="s">
        <v>779</v>
      </c>
      <c r="V246">
        <v>2014</v>
      </c>
      <c r="W246" t="s">
        <v>894</v>
      </c>
      <c r="X246" t="s">
        <v>986</v>
      </c>
      <c r="Y246" t="str">
        <f>IF(ISBLANK(Table2[[#This Row],[ref]]),NA(),_xlfn.XLOOKUP(Table2[[#This Row],[ref]],Crossref!U:U,Crossref!E:E,_xlfn.XLOOKUP(Table2[[#This Row],[ref_short]],Crossref!AO:AO,Crossref!E:E)))</f>
        <v>10.1016/j.rvsc.2014.04.009</v>
      </c>
      <c r="Z246" t="str">
        <f>IF(ISBLANK(Table2[[#This Row],[ref_short]]),NA(),_xlfn.XLOOKUP(Table2[[#This Row],[new_ref]],Crossref!E:E,Crossref!AO:AO,Table2[[#This Row],[ref_short]]))</f>
        <v>Álvarez et al., 2014</v>
      </c>
      <c r="AA246" t="b">
        <f>NOT(IFERROR(Table2[[#This Row],[ref_short]]=Table2[[#This Row],[new_ref_short]],FALSE))</f>
        <v>1</v>
      </c>
    </row>
    <row r="247" spans="1:27" x14ac:dyDescent="0.3">
      <c r="A247" t="s">
        <v>9</v>
      </c>
      <c r="B247" t="s">
        <v>995</v>
      </c>
      <c r="C247" t="s">
        <v>1014</v>
      </c>
      <c r="E247" t="s">
        <v>254</v>
      </c>
      <c r="F247" t="s">
        <v>264</v>
      </c>
      <c r="O247">
        <v>1.8</v>
      </c>
      <c r="P247">
        <v>0</v>
      </c>
      <c r="Q247">
        <v>7.7</v>
      </c>
      <c r="T247" t="s">
        <v>643</v>
      </c>
      <c r="U247" t="s">
        <v>779</v>
      </c>
      <c r="V247">
        <v>2014</v>
      </c>
      <c r="W247" t="s">
        <v>894</v>
      </c>
      <c r="X247" t="s">
        <v>986</v>
      </c>
      <c r="Y247" t="str">
        <f>IF(ISBLANK(Table2[[#This Row],[ref]]),NA(),_xlfn.XLOOKUP(Table2[[#This Row],[ref]],Crossref!U:U,Crossref!E:E,_xlfn.XLOOKUP(Table2[[#This Row],[ref_short]],Crossref!AO:AO,Crossref!E:E)))</f>
        <v>10.1016/j.rvsc.2014.04.009</v>
      </c>
      <c r="Z247" t="str">
        <f>IF(ISBLANK(Table2[[#This Row],[ref_short]]),NA(),_xlfn.XLOOKUP(Table2[[#This Row],[new_ref]],Crossref!E:E,Crossref!AO:AO,Table2[[#This Row],[ref_short]]))</f>
        <v>Álvarez et al., 2014</v>
      </c>
      <c r="AA247" t="b">
        <f>NOT(IFERROR(Table2[[#This Row],[ref_short]]=Table2[[#This Row],[new_ref_short]],FALSE))</f>
        <v>1</v>
      </c>
    </row>
    <row r="248" spans="1:27" x14ac:dyDescent="0.3">
      <c r="A248" t="s">
        <v>9</v>
      </c>
      <c r="B248" t="s">
        <v>995</v>
      </c>
      <c r="C248" t="s">
        <v>1014</v>
      </c>
      <c r="E248" t="s">
        <v>254</v>
      </c>
      <c r="F248" t="s">
        <v>264</v>
      </c>
      <c r="O248">
        <v>28</v>
      </c>
      <c r="P248">
        <v>1</v>
      </c>
      <c r="Q248">
        <v>119</v>
      </c>
      <c r="T248" t="s">
        <v>643</v>
      </c>
      <c r="U248" t="s">
        <v>779</v>
      </c>
      <c r="V248">
        <v>2014</v>
      </c>
      <c r="W248" t="s">
        <v>894</v>
      </c>
      <c r="X248" t="s">
        <v>986</v>
      </c>
      <c r="Y248" t="str">
        <f>IF(ISBLANK(Table2[[#This Row],[ref]]),NA(),_xlfn.XLOOKUP(Table2[[#This Row],[ref]],Crossref!U:U,Crossref!E:E,_xlfn.XLOOKUP(Table2[[#This Row],[ref_short]],Crossref!AO:AO,Crossref!E:E)))</f>
        <v>10.1016/j.rvsc.2014.04.009</v>
      </c>
      <c r="Z248" t="str">
        <f>IF(ISBLANK(Table2[[#This Row],[ref_short]]),NA(),_xlfn.XLOOKUP(Table2[[#This Row],[new_ref]],Crossref!E:E,Crossref!AO:AO,Table2[[#This Row],[ref_short]]))</f>
        <v>Álvarez et al., 2014</v>
      </c>
      <c r="AA248" t="b">
        <f>NOT(IFERROR(Table2[[#This Row],[ref_short]]=Table2[[#This Row],[new_ref_short]],FALSE))</f>
        <v>1</v>
      </c>
    </row>
    <row r="249" spans="1:27" x14ac:dyDescent="0.3">
      <c r="A249" t="s">
        <v>9</v>
      </c>
      <c r="B249" t="s">
        <v>995</v>
      </c>
      <c r="C249" t="s">
        <v>1014</v>
      </c>
      <c r="E249" t="s">
        <v>254</v>
      </c>
      <c r="F249" t="s">
        <v>264</v>
      </c>
      <c r="O249">
        <v>275</v>
      </c>
      <c r="P249">
        <v>24</v>
      </c>
      <c r="Q249">
        <v>517</v>
      </c>
      <c r="T249" t="s">
        <v>643</v>
      </c>
      <c r="U249" t="s">
        <v>779</v>
      </c>
      <c r="V249">
        <v>2014</v>
      </c>
      <c r="W249" t="s">
        <v>894</v>
      </c>
      <c r="X249" t="s">
        <v>986</v>
      </c>
      <c r="Y249" t="str">
        <f>IF(ISBLANK(Table2[[#This Row],[ref]]),NA(),_xlfn.XLOOKUP(Table2[[#This Row],[ref]],Crossref!U:U,Crossref!E:E,_xlfn.XLOOKUP(Table2[[#This Row],[ref_short]],Crossref!AO:AO,Crossref!E:E)))</f>
        <v>10.1016/j.rvsc.2014.04.009</v>
      </c>
      <c r="Z249" t="str">
        <f>IF(ISBLANK(Table2[[#This Row],[ref_short]]),NA(),_xlfn.XLOOKUP(Table2[[#This Row],[new_ref]],Crossref!E:E,Crossref!AO:AO,Table2[[#This Row],[ref_short]]))</f>
        <v>Álvarez et al., 2014</v>
      </c>
      <c r="AA249" t="b">
        <f>NOT(IFERROR(Table2[[#This Row],[ref_short]]=Table2[[#This Row],[new_ref_short]],FALSE))</f>
        <v>1</v>
      </c>
    </row>
    <row r="250" spans="1:27" x14ac:dyDescent="0.3">
      <c r="A250" t="s">
        <v>9</v>
      </c>
      <c r="B250" t="s">
        <v>995</v>
      </c>
      <c r="C250" t="s">
        <v>1014</v>
      </c>
      <c r="E250" t="s">
        <v>254</v>
      </c>
      <c r="F250" t="s">
        <v>264</v>
      </c>
      <c r="O250">
        <v>43.9</v>
      </c>
      <c r="T250" t="s">
        <v>643</v>
      </c>
      <c r="U250" t="s">
        <v>779</v>
      </c>
      <c r="V250">
        <v>2014</v>
      </c>
      <c r="W250" t="s">
        <v>894</v>
      </c>
      <c r="X250" t="s">
        <v>986</v>
      </c>
      <c r="Y250" t="str">
        <f>IF(ISBLANK(Table2[[#This Row],[ref]]),NA(),_xlfn.XLOOKUP(Table2[[#This Row],[ref]],Crossref!U:U,Crossref!E:E,_xlfn.XLOOKUP(Table2[[#This Row],[ref_short]],Crossref!AO:AO,Crossref!E:E)))</f>
        <v>10.1016/j.rvsc.2014.04.009</v>
      </c>
      <c r="Z250" t="str">
        <f>IF(ISBLANK(Table2[[#This Row],[ref_short]]),NA(),_xlfn.XLOOKUP(Table2[[#This Row],[new_ref]],Crossref!E:E,Crossref!AO:AO,Table2[[#This Row],[ref_short]]))</f>
        <v>Álvarez et al., 2014</v>
      </c>
      <c r="AA250" t="b">
        <f>NOT(IFERROR(Table2[[#This Row],[ref_short]]=Table2[[#This Row],[new_ref_short]],FALSE))</f>
        <v>1</v>
      </c>
    </row>
    <row r="251" spans="1:27" x14ac:dyDescent="0.3">
      <c r="A251" t="s">
        <v>9</v>
      </c>
      <c r="B251" t="s">
        <v>995</v>
      </c>
      <c r="C251" t="s">
        <v>1014</v>
      </c>
      <c r="E251" t="s">
        <v>254</v>
      </c>
      <c r="F251" t="s">
        <v>264</v>
      </c>
      <c r="O251">
        <v>44</v>
      </c>
      <c r="P251">
        <v>14</v>
      </c>
      <c r="Q251">
        <v>44</v>
      </c>
      <c r="T251" t="s">
        <v>643</v>
      </c>
      <c r="U251" t="s">
        <v>779</v>
      </c>
      <c r="V251">
        <v>2014</v>
      </c>
      <c r="W251" t="s">
        <v>894</v>
      </c>
      <c r="X251" t="s">
        <v>986</v>
      </c>
      <c r="Y251" t="str">
        <f>IF(ISBLANK(Table2[[#This Row],[ref]]),NA(),_xlfn.XLOOKUP(Table2[[#This Row],[ref]],Crossref!U:U,Crossref!E:E,_xlfn.XLOOKUP(Table2[[#This Row],[ref_short]],Crossref!AO:AO,Crossref!E:E)))</f>
        <v>10.1016/j.rvsc.2014.04.009</v>
      </c>
      <c r="Z251" t="str">
        <f>IF(ISBLANK(Table2[[#This Row],[ref_short]]),NA(),_xlfn.XLOOKUP(Table2[[#This Row],[new_ref]],Crossref!E:E,Crossref!AO:AO,Table2[[#This Row],[ref_short]]))</f>
        <v>Álvarez et al., 2014</v>
      </c>
      <c r="AA251" t="b">
        <f>NOT(IFERROR(Table2[[#This Row],[ref_short]]=Table2[[#This Row],[new_ref_short]],FALSE))</f>
        <v>1</v>
      </c>
    </row>
    <row r="252" spans="1:27" x14ac:dyDescent="0.3">
      <c r="A252" t="s">
        <v>9</v>
      </c>
      <c r="B252" t="s">
        <v>996</v>
      </c>
      <c r="C252" t="s">
        <v>1015</v>
      </c>
      <c r="E252" t="s">
        <v>254</v>
      </c>
      <c r="F252" t="s">
        <v>264</v>
      </c>
      <c r="O252">
        <v>6</v>
      </c>
      <c r="P252">
        <v>3</v>
      </c>
      <c r="Q252">
        <v>9</v>
      </c>
      <c r="T252" t="s">
        <v>643</v>
      </c>
      <c r="U252" t="s">
        <v>779</v>
      </c>
      <c r="V252">
        <v>2014</v>
      </c>
      <c r="W252" t="s">
        <v>894</v>
      </c>
      <c r="X252" t="s">
        <v>986</v>
      </c>
      <c r="Y252" t="str">
        <f>IF(ISBLANK(Table2[[#This Row],[ref]]),NA(),_xlfn.XLOOKUP(Table2[[#This Row],[ref]],Crossref!U:U,Crossref!E:E,_xlfn.XLOOKUP(Table2[[#This Row],[ref_short]],Crossref!AO:AO,Crossref!E:E)))</f>
        <v>10.1016/j.rvsc.2014.04.009</v>
      </c>
      <c r="Z252" t="str">
        <f>IF(ISBLANK(Table2[[#This Row],[ref_short]]),NA(),_xlfn.XLOOKUP(Table2[[#This Row],[new_ref]],Crossref!E:E,Crossref!AO:AO,Table2[[#This Row],[ref_short]]))</f>
        <v>Álvarez et al., 2014</v>
      </c>
      <c r="AA252" t="b">
        <f>NOT(IFERROR(Table2[[#This Row],[ref_short]]=Table2[[#This Row],[new_ref_short]],FALSE))</f>
        <v>1</v>
      </c>
    </row>
    <row r="253" spans="1:27" x14ac:dyDescent="0.3">
      <c r="A253" t="s">
        <v>9</v>
      </c>
      <c r="B253" t="s">
        <v>996</v>
      </c>
      <c r="C253" t="s">
        <v>1015</v>
      </c>
      <c r="E253" t="s">
        <v>254</v>
      </c>
      <c r="F253" t="s">
        <v>264</v>
      </c>
      <c r="O253">
        <v>8.3000000000000007</v>
      </c>
      <c r="P253">
        <v>6.3</v>
      </c>
      <c r="Q253">
        <v>25</v>
      </c>
      <c r="T253" t="s">
        <v>643</v>
      </c>
      <c r="U253" t="s">
        <v>779</v>
      </c>
      <c r="V253">
        <v>2014</v>
      </c>
      <c r="W253" t="s">
        <v>894</v>
      </c>
      <c r="X253" t="s">
        <v>986</v>
      </c>
      <c r="Y253" t="str">
        <f>IF(ISBLANK(Table2[[#This Row],[ref]]),NA(),_xlfn.XLOOKUP(Table2[[#This Row],[ref]],Crossref!U:U,Crossref!E:E,_xlfn.XLOOKUP(Table2[[#This Row],[ref_short]],Crossref!AO:AO,Crossref!E:E)))</f>
        <v>10.1016/j.rvsc.2014.04.009</v>
      </c>
      <c r="Z253" t="str">
        <f>IF(ISBLANK(Table2[[#This Row],[ref_short]]),NA(),_xlfn.XLOOKUP(Table2[[#This Row],[new_ref]],Crossref!E:E,Crossref!AO:AO,Table2[[#This Row],[ref_short]]))</f>
        <v>Álvarez et al., 2014</v>
      </c>
      <c r="AA253" t="b">
        <f>NOT(IFERROR(Table2[[#This Row],[ref_short]]=Table2[[#This Row],[new_ref_short]],FALSE))</f>
        <v>1</v>
      </c>
    </row>
    <row r="254" spans="1:27" x14ac:dyDescent="0.3">
      <c r="A254" t="s">
        <v>9</v>
      </c>
      <c r="B254" t="s">
        <v>996</v>
      </c>
      <c r="C254" t="s">
        <v>1015</v>
      </c>
      <c r="E254" t="s">
        <v>254</v>
      </c>
      <c r="F254" t="s">
        <v>264</v>
      </c>
      <c r="O254">
        <v>34.6</v>
      </c>
      <c r="T254" t="s">
        <v>643</v>
      </c>
      <c r="U254" t="s">
        <v>779</v>
      </c>
      <c r="V254">
        <v>2014</v>
      </c>
      <c r="W254" t="s">
        <v>894</v>
      </c>
      <c r="X254" t="s">
        <v>986</v>
      </c>
      <c r="Y254" t="str">
        <f>IF(ISBLANK(Table2[[#This Row],[ref]]),NA(),_xlfn.XLOOKUP(Table2[[#This Row],[ref]],Crossref!U:U,Crossref!E:E,_xlfn.XLOOKUP(Table2[[#This Row],[ref_short]],Crossref!AO:AO,Crossref!E:E)))</f>
        <v>10.1016/j.rvsc.2014.04.009</v>
      </c>
      <c r="Z254" t="str">
        <f>IF(ISBLANK(Table2[[#This Row],[ref_short]]),NA(),_xlfn.XLOOKUP(Table2[[#This Row],[new_ref]],Crossref!E:E,Crossref!AO:AO,Table2[[#This Row],[ref_short]]))</f>
        <v>Álvarez et al., 2014</v>
      </c>
      <c r="AA254" t="b">
        <f>NOT(IFERROR(Table2[[#This Row],[ref_short]]=Table2[[#This Row],[new_ref_short]],FALSE))</f>
        <v>1</v>
      </c>
    </row>
    <row r="255" spans="1:27" x14ac:dyDescent="0.3">
      <c r="A255" t="s">
        <v>9</v>
      </c>
      <c r="B255" t="s">
        <v>996</v>
      </c>
      <c r="C255" t="s">
        <v>1015</v>
      </c>
      <c r="E255" t="s">
        <v>254</v>
      </c>
      <c r="F255" t="s">
        <v>264</v>
      </c>
      <c r="O255">
        <v>35.6</v>
      </c>
      <c r="P255">
        <v>3</v>
      </c>
      <c r="Q255">
        <v>35.6</v>
      </c>
      <c r="T255" t="s">
        <v>643</v>
      </c>
      <c r="U255" t="s">
        <v>779</v>
      </c>
      <c r="V255">
        <v>2014</v>
      </c>
      <c r="W255" t="s">
        <v>894</v>
      </c>
      <c r="X255" t="s">
        <v>986</v>
      </c>
      <c r="Y255" t="str">
        <f>IF(ISBLANK(Table2[[#This Row],[ref]]),NA(),_xlfn.XLOOKUP(Table2[[#This Row],[ref]],Crossref!U:U,Crossref!E:E,_xlfn.XLOOKUP(Table2[[#This Row],[ref_short]],Crossref!AO:AO,Crossref!E:E)))</f>
        <v>10.1016/j.rvsc.2014.04.009</v>
      </c>
      <c r="Z255" t="str">
        <f>IF(ISBLANK(Table2[[#This Row],[ref_short]]),NA(),_xlfn.XLOOKUP(Table2[[#This Row],[new_ref]],Crossref!E:E,Crossref!AO:AO,Table2[[#This Row],[ref_short]]))</f>
        <v>Álvarez et al., 2014</v>
      </c>
      <c r="AA255" t="b">
        <f>NOT(IFERROR(Table2[[#This Row],[ref_short]]=Table2[[#This Row],[new_ref_short]],FALSE))</f>
        <v>1</v>
      </c>
    </row>
    <row r="256" spans="1:27" x14ac:dyDescent="0.3">
      <c r="A256" t="s">
        <v>992</v>
      </c>
      <c r="C256" t="s">
        <v>1014</v>
      </c>
      <c r="E256" t="s">
        <v>253</v>
      </c>
      <c r="F256" t="s">
        <v>264</v>
      </c>
      <c r="O256">
        <v>0</v>
      </c>
      <c r="T256" t="s">
        <v>644</v>
      </c>
      <c r="U256" t="s">
        <v>780</v>
      </c>
      <c r="V256">
        <v>2014</v>
      </c>
      <c r="W256" t="s">
        <v>895</v>
      </c>
      <c r="X256" t="s">
        <v>986</v>
      </c>
      <c r="Y256" t="str">
        <f>IF(ISBLANK(Table2[[#This Row],[ref]]),NA(),_xlfn.XLOOKUP(Table2[[#This Row],[ref]],Crossref!U:U,Crossref!E:E,_xlfn.XLOOKUP(Table2[[#This Row],[ref_short]],Crossref!AO:AO,Crossref!E:E)))</f>
        <v>10.1098/rspb.2014.0248</v>
      </c>
      <c r="Z256" t="str">
        <f>IF(ISBLANK(Table2[[#This Row],[ref_short]]),NA(),_xlfn.XLOOKUP(Table2[[#This Row],[new_ref]],Crossref!E:E,Crossref!AO:AO,Table2[[#This Row],[ref_short]]))</f>
        <v>O'Hare et al., 2014</v>
      </c>
      <c r="AA256" t="b">
        <f>NOT(IFERROR(Table2[[#This Row],[ref_short]]=Table2[[#This Row],[new_ref_short]],FALSE))</f>
        <v>0</v>
      </c>
    </row>
    <row r="257" spans="1:27" x14ac:dyDescent="0.3">
      <c r="A257" t="s">
        <v>992</v>
      </c>
      <c r="C257" t="s">
        <v>1014</v>
      </c>
      <c r="E257" t="s">
        <v>253</v>
      </c>
      <c r="F257" t="s">
        <v>264</v>
      </c>
      <c r="O257">
        <v>63</v>
      </c>
      <c r="T257" t="s">
        <v>644</v>
      </c>
      <c r="U257" t="s">
        <v>780</v>
      </c>
      <c r="V257">
        <v>2014</v>
      </c>
      <c r="W257" t="s">
        <v>895</v>
      </c>
      <c r="X257" t="s">
        <v>986</v>
      </c>
      <c r="Y257" t="str">
        <f>IF(ISBLANK(Table2[[#This Row],[ref]]),NA(),_xlfn.XLOOKUP(Table2[[#This Row],[ref]],Crossref!U:U,Crossref!E:E,_xlfn.XLOOKUP(Table2[[#This Row],[ref_short]],Crossref!AO:AO,Crossref!E:E)))</f>
        <v>10.1098/rspb.2014.0248</v>
      </c>
      <c r="Z257" t="str">
        <f>IF(ISBLANK(Table2[[#This Row],[ref_short]]),NA(),_xlfn.XLOOKUP(Table2[[#This Row],[new_ref]],Crossref!E:E,Crossref!AO:AO,Table2[[#This Row],[ref_short]]))</f>
        <v>O'Hare et al., 2014</v>
      </c>
      <c r="AA257" t="b">
        <f>NOT(IFERROR(Table2[[#This Row],[ref_short]]=Table2[[#This Row],[new_ref_short]],FALSE))</f>
        <v>0</v>
      </c>
    </row>
    <row r="258" spans="1:27" x14ac:dyDescent="0.3">
      <c r="A258" t="s">
        <v>992</v>
      </c>
      <c r="C258" t="s">
        <v>1014</v>
      </c>
      <c r="F258" t="s">
        <v>264</v>
      </c>
      <c r="O258">
        <v>97</v>
      </c>
      <c r="T258" t="s">
        <v>645</v>
      </c>
      <c r="U258" t="s">
        <v>781</v>
      </c>
      <c r="V258">
        <v>2018</v>
      </c>
      <c r="W258" t="s">
        <v>896</v>
      </c>
      <c r="X258" t="s">
        <v>986</v>
      </c>
      <c r="Y258" t="str">
        <f>IF(ISBLANK(Table2[[#This Row],[ref]]),NA(),_xlfn.XLOOKUP(Table2[[#This Row],[ref]],Crossref!U:U,Crossref!E:E,_xlfn.XLOOKUP(Table2[[#This Row],[ref_short]],Crossref!AO:AO,Crossref!E:E)))</f>
        <v>10.1016/j.epidem.2018.01.003</v>
      </c>
      <c r="Z258" t="str">
        <f>IF(ISBLANK(Table2[[#This Row],[ref_short]]),NA(),_xlfn.XLOOKUP(Table2[[#This Row],[new_ref]],Crossref!E:E,Crossref!AO:AO,Table2[[#This Row],[ref_short]]))</f>
        <v>Ciaravino et al., 2018</v>
      </c>
      <c r="AA258" t="b">
        <f>NOT(IFERROR(Table2[[#This Row],[ref_short]]=Table2[[#This Row],[new_ref_short]],FALSE))</f>
        <v>0</v>
      </c>
    </row>
    <row r="259" spans="1:27" x14ac:dyDescent="0.3">
      <c r="A259" t="s">
        <v>992</v>
      </c>
      <c r="C259" t="s">
        <v>1015</v>
      </c>
      <c r="F259" t="s">
        <v>264</v>
      </c>
      <c r="O259">
        <v>3.5</v>
      </c>
      <c r="T259" t="s">
        <v>646</v>
      </c>
      <c r="U259" t="s">
        <v>782</v>
      </c>
      <c r="V259">
        <v>2014</v>
      </c>
      <c r="W259" t="s">
        <v>897</v>
      </c>
      <c r="X259" t="s">
        <v>986</v>
      </c>
      <c r="Y259" t="str">
        <f>IF(ISBLANK(Table2[[#This Row],[ref]]),NA(),_xlfn.XLOOKUP(Table2[[#This Row],[ref]],Crossref!U:U,Crossref!E:E,_xlfn.XLOOKUP(Table2[[#This Row],[ref_short]],Crossref!AO:AO,Crossref!E:E)))</f>
        <v>10.1371/journal.pone.0108584</v>
      </c>
      <c r="Z259" t="str">
        <f>IF(ISBLANK(Table2[[#This Row],[ref_short]]),NA(),_xlfn.XLOOKUP(Table2[[#This Row],[new_ref]],Crossref!E:E,Crossref!AO:AO,Table2[[#This Row],[ref_short]]))</f>
        <v>Bekara et al., 2014</v>
      </c>
      <c r="AA259" t="b">
        <f>NOT(IFERROR(Table2[[#This Row],[ref_short]]=Table2[[#This Row],[new_ref_short]],FALSE))</f>
        <v>0</v>
      </c>
    </row>
    <row r="260" spans="1:27" x14ac:dyDescent="0.3">
      <c r="A260" t="s">
        <v>993</v>
      </c>
      <c r="C260" t="s">
        <v>1016</v>
      </c>
      <c r="E260" t="s">
        <v>254</v>
      </c>
      <c r="F260" t="s">
        <v>265</v>
      </c>
      <c r="H260" t="s">
        <v>368</v>
      </c>
      <c r="O260">
        <v>2</v>
      </c>
      <c r="T260" t="s">
        <v>1057</v>
      </c>
      <c r="U260" t="s">
        <v>1076</v>
      </c>
      <c r="V260">
        <v>2008</v>
      </c>
      <c r="W260" t="s">
        <v>1089</v>
      </c>
      <c r="Y260" t="e">
        <f>IF(ISBLANK(Table2[[#This Row],[ref]]),NA(),_xlfn.XLOOKUP(Table2[[#This Row],[ref]],Crossref!U:U,Crossref!E:E,_xlfn.XLOOKUP(Table2[[#This Row],[ref_short]],Crossref!AO:AO,Crossref!E:E)))</f>
        <v>#N/A</v>
      </c>
      <c r="Z260" t="e">
        <f>IF(ISBLANK(Table2[[#This Row],[ref_short]]),NA(),_xlfn.XLOOKUP(Table2[[#This Row],[new_ref]],Crossref!E:E,Crossref!AO:AO,Table2[[#This Row],[ref_short]]))</f>
        <v>#N/A</v>
      </c>
      <c r="AA260" t="b">
        <f>NOT(IFERROR(Table2[[#This Row],[ref_short]]=Table2[[#This Row],[new_ref_short]],FALSE))</f>
        <v>1</v>
      </c>
    </row>
    <row r="261" spans="1:27" x14ac:dyDescent="0.3">
      <c r="A261" t="s">
        <v>993</v>
      </c>
      <c r="C261" t="s">
        <v>1016</v>
      </c>
      <c r="E261" t="s">
        <v>254</v>
      </c>
      <c r="F261" t="s">
        <v>265</v>
      </c>
      <c r="H261" t="s">
        <v>368</v>
      </c>
      <c r="O261">
        <v>5</v>
      </c>
      <c r="T261" t="s">
        <v>1057</v>
      </c>
      <c r="U261" t="s">
        <v>1076</v>
      </c>
      <c r="V261">
        <v>2008</v>
      </c>
      <c r="W261" t="s">
        <v>1089</v>
      </c>
      <c r="Y261" t="e">
        <f>IF(ISBLANK(Table2[[#This Row],[ref]]),NA(),_xlfn.XLOOKUP(Table2[[#This Row],[ref]],Crossref!U:U,Crossref!E:E,_xlfn.XLOOKUP(Table2[[#This Row],[ref_short]],Crossref!AO:AO,Crossref!E:E)))</f>
        <v>#N/A</v>
      </c>
      <c r="Z261" t="e">
        <f>IF(ISBLANK(Table2[[#This Row],[ref_short]]),NA(),_xlfn.XLOOKUP(Table2[[#This Row],[new_ref]],Crossref!E:E,Crossref!AO:AO,Table2[[#This Row],[ref_short]]))</f>
        <v>#N/A</v>
      </c>
      <c r="AA261" t="b">
        <f>NOT(IFERROR(Table2[[#This Row],[ref_short]]=Table2[[#This Row],[new_ref_short]],FALSE))</f>
        <v>1</v>
      </c>
    </row>
    <row r="262" spans="1:27" x14ac:dyDescent="0.3">
      <c r="A262" t="s">
        <v>990</v>
      </c>
      <c r="E262" t="s">
        <v>254</v>
      </c>
      <c r="F262" t="s">
        <v>266</v>
      </c>
      <c r="H262" t="s">
        <v>368</v>
      </c>
      <c r="L262" t="s">
        <v>457</v>
      </c>
      <c r="O262">
        <v>0</v>
      </c>
      <c r="T262" t="s">
        <v>655</v>
      </c>
      <c r="U262" t="s">
        <v>790</v>
      </c>
      <c r="V262">
        <v>2017</v>
      </c>
      <c r="W262" t="s">
        <v>906</v>
      </c>
      <c r="X262" t="s">
        <v>986</v>
      </c>
      <c r="Y262" t="e">
        <f>IF(ISBLANK(Table2[[#This Row],[ref]]),NA(),_xlfn.XLOOKUP(Table2[[#This Row],[ref]],Crossref!U:U,Crossref!E:E,_xlfn.XLOOKUP(Table2[[#This Row],[ref_short]],Crossref!AO:AO,Crossref!E:E)))</f>
        <v>#N/A</v>
      </c>
      <c r="Z262" t="e">
        <f>IF(ISBLANK(Table2[[#This Row],[ref_short]]),NA(),_xlfn.XLOOKUP(Table2[[#This Row],[new_ref]],Crossref!E:E,Crossref!AO:AO,Table2[[#This Row],[ref_short]]))</f>
        <v>#N/A</v>
      </c>
      <c r="AA262" t="b">
        <f>NOT(IFERROR(Table2[[#This Row],[ref_short]]=Table2[[#This Row],[new_ref_short]],FALSE))</f>
        <v>1</v>
      </c>
    </row>
    <row r="263" spans="1:27" x14ac:dyDescent="0.3">
      <c r="A263" t="s">
        <v>990</v>
      </c>
      <c r="E263" t="s">
        <v>254</v>
      </c>
      <c r="F263" t="s">
        <v>266</v>
      </c>
      <c r="H263" t="s">
        <v>368</v>
      </c>
      <c r="L263" t="s">
        <v>457</v>
      </c>
      <c r="O263">
        <v>14</v>
      </c>
      <c r="T263" t="s">
        <v>655</v>
      </c>
      <c r="U263" t="s">
        <v>790</v>
      </c>
      <c r="V263">
        <v>2017</v>
      </c>
      <c r="W263" t="s">
        <v>906</v>
      </c>
      <c r="X263" t="s">
        <v>986</v>
      </c>
      <c r="Y263" t="e">
        <f>IF(ISBLANK(Table2[[#This Row],[ref]]),NA(),_xlfn.XLOOKUP(Table2[[#This Row],[ref]],Crossref!U:U,Crossref!E:E,_xlfn.XLOOKUP(Table2[[#This Row],[ref_short]],Crossref!AO:AO,Crossref!E:E)))</f>
        <v>#N/A</v>
      </c>
      <c r="Z263" t="e">
        <f>IF(ISBLANK(Table2[[#This Row],[ref_short]]),NA(),_xlfn.XLOOKUP(Table2[[#This Row],[new_ref]],Crossref!E:E,Crossref!AO:AO,Table2[[#This Row],[ref_short]]))</f>
        <v>#N/A</v>
      </c>
      <c r="AA263" t="b">
        <f>NOT(IFERROR(Table2[[#This Row],[ref_short]]=Table2[[#This Row],[new_ref_short]],FALSE))</f>
        <v>1</v>
      </c>
    </row>
    <row r="264" spans="1:27" x14ac:dyDescent="0.3">
      <c r="A264" t="s">
        <v>990</v>
      </c>
      <c r="E264" t="s">
        <v>254</v>
      </c>
      <c r="F264" t="s">
        <v>266</v>
      </c>
      <c r="H264" t="s">
        <v>368</v>
      </c>
      <c r="L264" t="s">
        <v>458</v>
      </c>
      <c r="O264" t="e">
        <v>#DIV/0!</v>
      </c>
      <c r="T264" t="s">
        <v>655</v>
      </c>
      <c r="U264" t="s">
        <v>790</v>
      </c>
      <c r="V264">
        <v>2017</v>
      </c>
      <c r="W264" t="s">
        <v>906</v>
      </c>
      <c r="X264" t="s">
        <v>986</v>
      </c>
      <c r="Y264" t="e">
        <f>IF(ISBLANK(Table2[[#This Row],[ref]]),NA(),_xlfn.XLOOKUP(Table2[[#This Row],[ref]],Crossref!U:U,Crossref!E:E,_xlfn.XLOOKUP(Table2[[#This Row],[ref_short]],Crossref!AO:AO,Crossref!E:E)))</f>
        <v>#N/A</v>
      </c>
      <c r="Z264" t="e">
        <f>IF(ISBLANK(Table2[[#This Row],[ref_short]]),NA(),_xlfn.XLOOKUP(Table2[[#This Row],[new_ref]],Crossref!E:E,Crossref!AO:AO,Table2[[#This Row],[ref_short]]))</f>
        <v>#N/A</v>
      </c>
      <c r="AA264" t="b">
        <f>NOT(IFERROR(Table2[[#This Row],[ref_short]]=Table2[[#This Row],[new_ref_short]],FALSE))</f>
        <v>1</v>
      </c>
    </row>
    <row r="265" spans="1:27" x14ac:dyDescent="0.3">
      <c r="A265" t="s">
        <v>992</v>
      </c>
      <c r="C265" t="s">
        <v>1017</v>
      </c>
      <c r="E265" t="s">
        <v>253</v>
      </c>
      <c r="F265" t="s">
        <v>267</v>
      </c>
      <c r="H265" t="s">
        <v>362</v>
      </c>
      <c r="O265">
        <v>1</v>
      </c>
      <c r="T265" t="s">
        <v>1058</v>
      </c>
      <c r="U265" t="s">
        <v>792</v>
      </c>
      <c r="V265">
        <v>2021</v>
      </c>
      <c r="W265" t="s">
        <v>1090</v>
      </c>
      <c r="X265" t="s">
        <v>986</v>
      </c>
      <c r="Y265" t="str">
        <f>IF(ISBLANK(Table2[[#This Row],[ref]]),NA(),_xlfn.XLOOKUP(Table2[[#This Row],[ref]],Crossref!U:U,Crossref!E:E,_xlfn.XLOOKUP(Table2[[#This Row],[ref_short]],Crossref!AO:AO,Crossref!E:E)))</f>
        <v>10.1111/zph.12890</v>
      </c>
      <c r="Z265" t="str">
        <f>IF(ISBLANK(Table2[[#This Row],[ref_short]]),NA(),_xlfn.XLOOKUP(Table2[[#This Row],[new_ref]],Crossref!E:E,Crossref!AO:AO,Table2[[#This Row],[ref_short]]))</f>
        <v>Plishka et al., 2021</v>
      </c>
      <c r="AA265" t="b">
        <f>NOT(IFERROR(Table2[[#This Row],[ref_short]]=Table2[[#This Row],[new_ref_short]],FALSE))</f>
        <v>0</v>
      </c>
    </row>
    <row r="266" spans="1:27" x14ac:dyDescent="0.3">
      <c r="A266" t="s">
        <v>992</v>
      </c>
      <c r="C266" t="s">
        <v>1017</v>
      </c>
      <c r="E266" t="s">
        <v>253</v>
      </c>
      <c r="F266" t="s">
        <v>267</v>
      </c>
      <c r="H266" t="s">
        <v>362</v>
      </c>
      <c r="O266">
        <v>0.33333333333333298</v>
      </c>
      <c r="T266" t="s">
        <v>1058</v>
      </c>
      <c r="U266" t="s">
        <v>792</v>
      </c>
      <c r="V266">
        <v>2021</v>
      </c>
      <c r="W266" t="s">
        <v>1090</v>
      </c>
      <c r="X266" t="s">
        <v>986</v>
      </c>
      <c r="Y266" t="str">
        <f>IF(ISBLANK(Table2[[#This Row],[ref]]),NA(),_xlfn.XLOOKUP(Table2[[#This Row],[ref]],Crossref!U:U,Crossref!E:E,_xlfn.XLOOKUP(Table2[[#This Row],[ref_short]],Crossref!AO:AO,Crossref!E:E)))</f>
        <v>10.1111/zph.12890</v>
      </c>
      <c r="Z266" t="str">
        <f>IF(ISBLANK(Table2[[#This Row],[ref_short]]),NA(),_xlfn.XLOOKUP(Table2[[#This Row],[new_ref]],Crossref!E:E,Crossref!AO:AO,Table2[[#This Row],[ref_short]]))</f>
        <v>Plishka et al., 2021</v>
      </c>
      <c r="AA266" t="b">
        <f>NOT(IFERROR(Table2[[#This Row],[ref_short]]=Table2[[#This Row],[new_ref_short]],FALSE))</f>
        <v>0</v>
      </c>
    </row>
    <row r="267" spans="1:27" x14ac:dyDescent="0.3">
      <c r="A267" t="s">
        <v>990</v>
      </c>
      <c r="C267" t="s">
        <v>1018</v>
      </c>
      <c r="F267" t="s">
        <v>267</v>
      </c>
      <c r="H267" t="s">
        <v>362</v>
      </c>
      <c r="K267" t="s">
        <v>1034</v>
      </c>
      <c r="L267" t="s">
        <v>1039</v>
      </c>
      <c r="O267">
        <v>42</v>
      </c>
      <c r="T267" t="s">
        <v>1059</v>
      </c>
      <c r="U267" t="s">
        <v>1077</v>
      </c>
      <c r="V267">
        <v>2014</v>
      </c>
      <c r="W267" t="s">
        <v>1091</v>
      </c>
      <c r="X267" t="s">
        <v>986</v>
      </c>
      <c r="Y267" t="str">
        <f>IF(ISBLANK(Table2[[#This Row],[ref]]),NA(),_xlfn.XLOOKUP(Table2[[#This Row],[ref]],Crossref!U:U,Crossref!E:E,_xlfn.XLOOKUP(Table2[[#This Row],[ref_short]],Crossref!AO:AO,Crossref!E:E)))</f>
        <v>10.4315/0362-028x.jfp-14-061</v>
      </c>
      <c r="Z267" t="str">
        <f>IF(ISBLANK(Table2[[#This Row],[ref_short]]),NA(),_xlfn.XLOOKUP(Table2[[#This Row],[new_ref]],Crossref!E:E,Crossref!AO:AO,Table2[[#This Row],[ref_short]]))</f>
        <v>Yano et al., 2014</v>
      </c>
      <c r="AA267" t="b">
        <f>NOT(IFERROR(Table2[[#This Row],[ref_short]]=Table2[[#This Row],[new_ref_short]],FALSE))</f>
        <v>0</v>
      </c>
    </row>
    <row r="268" spans="1:27" x14ac:dyDescent="0.3">
      <c r="A268" t="s">
        <v>990</v>
      </c>
      <c r="C268" t="s">
        <v>1018</v>
      </c>
      <c r="F268" t="s">
        <v>267</v>
      </c>
      <c r="H268" t="s">
        <v>362</v>
      </c>
      <c r="K268" t="s">
        <v>1035</v>
      </c>
      <c r="L268" t="s">
        <v>1039</v>
      </c>
      <c r="O268">
        <v>2.5</v>
      </c>
      <c r="T268" t="s">
        <v>1059</v>
      </c>
      <c r="U268" t="s">
        <v>1077</v>
      </c>
      <c r="V268">
        <v>2014</v>
      </c>
      <c r="W268" t="s">
        <v>1091</v>
      </c>
      <c r="X268" t="s">
        <v>986</v>
      </c>
      <c r="Y268" t="str">
        <f>IF(ISBLANK(Table2[[#This Row],[ref]]),NA(),_xlfn.XLOOKUP(Table2[[#This Row],[ref]],Crossref!U:U,Crossref!E:E,_xlfn.XLOOKUP(Table2[[#This Row],[ref_short]],Crossref!AO:AO,Crossref!E:E)))</f>
        <v>10.4315/0362-028x.jfp-14-061</v>
      </c>
      <c r="Z268" t="str">
        <f>IF(ISBLANK(Table2[[#This Row],[ref_short]]),NA(),_xlfn.XLOOKUP(Table2[[#This Row],[new_ref]],Crossref!E:E,Crossref!AO:AO,Table2[[#This Row],[ref_short]]))</f>
        <v>Yano et al., 2014</v>
      </c>
      <c r="AA268" t="b">
        <f>NOT(IFERROR(Table2[[#This Row],[ref_short]]=Table2[[#This Row],[new_ref_short]],FALSE))</f>
        <v>0</v>
      </c>
    </row>
    <row r="269" spans="1:27" x14ac:dyDescent="0.3">
      <c r="A269" t="s">
        <v>990</v>
      </c>
      <c r="C269" t="s">
        <v>1018</v>
      </c>
      <c r="F269" t="s">
        <v>267</v>
      </c>
      <c r="H269" t="s">
        <v>362</v>
      </c>
      <c r="K269" t="s">
        <v>1036</v>
      </c>
      <c r="L269" t="s">
        <v>1039</v>
      </c>
      <c r="O269" t="e">
        <v>#DIV/0!</v>
      </c>
      <c r="T269" t="s">
        <v>1059</v>
      </c>
      <c r="U269" t="s">
        <v>1077</v>
      </c>
      <c r="V269">
        <v>2014</v>
      </c>
      <c r="W269" t="s">
        <v>1091</v>
      </c>
      <c r="X269" t="s">
        <v>986</v>
      </c>
      <c r="Y269" t="str">
        <f>IF(ISBLANK(Table2[[#This Row],[ref]]),NA(),_xlfn.XLOOKUP(Table2[[#This Row],[ref]],Crossref!U:U,Crossref!E:E,_xlfn.XLOOKUP(Table2[[#This Row],[ref_short]],Crossref!AO:AO,Crossref!E:E)))</f>
        <v>10.4315/0362-028x.jfp-14-061</v>
      </c>
      <c r="Z269" t="str">
        <f>IF(ISBLANK(Table2[[#This Row],[ref_short]]),NA(),_xlfn.XLOOKUP(Table2[[#This Row],[new_ref]],Crossref!E:E,Crossref!AO:AO,Table2[[#This Row],[ref_short]]))</f>
        <v>Yano et al., 2014</v>
      </c>
      <c r="AA269" t="b">
        <f>NOT(IFERROR(Table2[[#This Row],[ref_short]]=Table2[[#This Row],[new_ref_short]],FALSE))</f>
        <v>0</v>
      </c>
    </row>
    <row r="270" spans="1:27" x14ac:dyDescent="0.3">
      <c r="A270" t="s">
        <v>990</v>
      </c>
      <c r="C270" t="s">
        <v>1014</v>
      </c>
      <c r="E270" t="s">
        <v>254</v>
      </c>
      <c r="F270" t="s">
        <v>268</v>
      </c>
      <c r="H270" t="s">
        <v>373</v>
      </c>
      <c r="O270">
        <v>15</v>
      </c>
      <c r="T270" t="s">
        <v>666</v>
      </c>
      <c r="U270" t="s">
        <v>801</v>
      </c>
      <c r="V270">
        <v>2021</v>
      </c>
      <c r="W270" t="s">
        <v>917</v>
      </c>
      <c r="X270" t="s">
        <v>986</v>
      </c>
      <c r="Y270" t="str">
        <f>IF(ISBLANK(Table2[[#This Row],[ref]]),NA(),_xlfn.XLOOKUP(Table2[[#This Row],[ref]],Crossref!U:U,Crossref!E:E,_xlfn.XLOOKUP(Table2[[#This Row],[ref_short]],Crossref!AO:AO,Crossref!E:E)))</f>
        <v>10.2903/j.efsa.2021.6707</v>
      </c>
      <c r="Z270" t="str">
        <f>IF(ISBLANK(Table2[[#This Row],[ref_short]]),NA(),_xlfn.XLOOKUP(Table2[[#This Row],[new_ref]],Crossref!E:E,Crossref!AO:AO,Table2[[#This Row],[ref_short]]))</f>
        <v>EFSA Panel on Animal Health and Welfare (AHAW), 2021</v>
      </c>
      <c r="AA270" t="b">
        <f>NOT(IFERROR(Table2[[#This Row],[ref_short]]=Table2[[#This Row],[new_ref_short]],FALSE))</f>
        <v>1</v>
      </c>
    </row>
    <row r="271" spans="1:27" x14ac:dyDescent="0.3">
      <c r="A271" t="s">
        <v>990</v>
      </c>
      <c r="C271" t="s">
        <v>1014</v>
      </c>
      <c r="E271" t="s">
        <v>254</v>
      </c>
      <c r="F271" t="s">
        <v>268</v>
      </c>
      <c r="H271" t="s">
        <v>373</v>
      </c>
      <c r="O271">
        <v>25</v>
      </c>
      <c r="T271" t="s">
        <v>666</v>
      </c>
      <c r="U271" t="s">
        <v>801</v>
      </c>
      <c r="V271">
        <v>2021</v>
      </c>
      <c r="W271" t="s">
        <v>917</v>
      </c>
      <c r="X271" t="s">
        <v>986</v>
      </c>
      <c r="Y271" t="str">
        <f>IF(ISBLANK(Table2[[#This Row],[ref]]),NA(),_xlfn.XLOOKUP(Table2[[#This Row],[ref]],Crossref!U:U,Crossref!E:E,_xlfn.XLOOKUP(Table2[[#This Row],[ref_short]],Crossref!AO:AO,Crossref!E:E)))</f>
        <v>10.2903/j.efsa.2021.6707</v>
      </c>
      <c r="Z271" t="str">
        <f>IF(ISBLANK(Table2[[#This Row],[ref_short]]),NA(),_xlfn.XLOOKUP(Table2[[#This Row],[new_ref]],Crossref!E:E,Crossref!AO:AO,Table2[[#This Row],[ref_short]]))</f>
        <v>EFSA Panel on Animal Health and Welfare (AHAW), 2021</v>
      </c>
      <c r="AA271" t="b">
        <f>NOT(IFERROR(Table2[[#This Row],[ref_short]]=Table2[[#This Row],[new_ref_short]],FALSE))</f>
        <v>1</v>
      </c>
    </row>
    <row r="272" spans="1:27" x14ac:dyDescent="0.3">
      <c r="A272" t="s">
        <v>992</v>
      </c>
      <c r="C272" t="s">
        <v>1014</v>
      </c>
      <c r="E272" t="s">
        <v>254</v>
      </c>
      <c r="F272" t="s">
        <v>268</v>
      </c>
      <c r="H272" t="s">
        <v>373</v>
      </c>
      <c r="O272">
        <v>4</v>
      </c>
      <c r="T272" t="s">
        <v>666</v>
      </c>
      <c r="U272" t="s">
        <v>801</v>
      </c>
      <c r="V272">
        <v>2021</v>
      </c>
      <c r="W272" t="s">
        <v>917</v>
      </c>
      <c r="X272" t="s">
        <v>986</v>
      </c>
      <c r="Y272" t="str">
        <f>IF(ISBLANK(Table2[[#This Row],[ref]]),NA(),_xlfn.XLOOKUP(Table2[[#This Row],[ref]],Crossref!U:U,Crossref!E:E,_xlfn.XLOOKUP(Table2[[#This Row],[ref_short]],Crossref!AO:AO,Crossref!E:E)))</f>
        <v>10.2903/j.efsa.2021.6707</v>
      </c>
      <c r="Z272" t="str">
        <f>IF(ISBLANK(Table2[[#This Row],[ref_short]]),NA(),_xlfn.XLOOKUP(Table2[[#This Row],[new_ref]],Crossref!E:E,Crossref!AO:AO,Table2[[#This Row],[ref_short]]))</f>
        <v>EFSA Panel on Animal Health and Welfare (AHAW), 2021</v>
      </c>
      <c r="AA272" t="b">
        <f>NOT(IFERROR(Table2[[#This Row],[ref_short]]=Table2[[#This Row],[new_ref_short]],FALSE))</f>
        <v>1</v>
      </c>
    </row>
    <row r="273" spans="1:27" x14ac:dyDescent="0.3">
      <c r="A273" t="s">
        <v>991</v>
      </c>
      <c r="F273" t="s">
        <v>268</v>
      </c>
      <c r="H273" t="s">
        <v>373</v>
      </c>
      <c r="O273">
        <v>7</v>
      </c>
      <c r="T273" t="s">
        <v>666</v>
      </c>
      <c r="U273" t="s">
        <v>801</v>
      </c>
      <c r="V273">
        <v>2021</v>
      </c>
      <c r="W273" t="s">
        <v>917</v>
      </c>
      <c r="X273" t="s">
        <v>986</v>
      </c>
      <c r="Y273" t="str">
        <f>IF(ISBLANK(Table2[[#This Row],[ref]]),NA(),_xlfn.XLOOKUP(Table2[[#This Row],[ref]],Crossref!U:U,Crossref!E:E,_xlfn.XLOOKUP(Table2[[#This Row],[ref_short]],Crossref!AO:AO,Crossref!E:E)))</f>
        <v>10.2903/j.efsa.2021.6707</v>
      </c>
      <c r="Z273" t="str">
        <f>IF(ISBLANK(Table2[[#This Row],[ref_short]]),NA(),_xlfn.XLOOKUP(Table2[[#This Row],[new_ref]],Crossref!E:E,Crossref!AO:AO,Table2[[#This Row],[ref_short]]))</f>
        <v>EFSA Panel on Animal Health and Welfare (AHAW), 2021</v>
      </c>
      <c r="AA273" t="b">
        <f>NOT(IFERROR(Table2[[#This Row],[ref_short]]=Table2[[#This Row],[new_ref_short]],FALSE))</f>
        <v>1</v>
      </c>
    </row>
    <row r="274" spans="1:27" x14ac:dyDescent="0.3">
      <c r="A274" t="s">
        <v>991</v>
      </c>
      <c r="F274" t="s">
        <v>268</v>
      </c>
      <c r="H274" t="s">
        <v>373</v>
      </c>
      <c r="O274">
        <v>10</v>
      </c>
      <c r="T274" t="s">
        <v>666</v>
      </c>
      <c r="U274" t="s">
        <v>801</v>
      </c>
      <c r="V274">
        <v>2021</v>
      </c>
      <c r="W274" t="s">
        <v>917</v>
      </c>
      <c r="X274" t="s">
        <v>986</v>
      </c>
      <c r="Y274" t="str">
        <f>IF(ISBLANK(Table2[[#This Row],[ref]]),NA(),_xlfn.XLOOKUP(Table2[[#This Row],[ref]],Crossref!U:U,Crossref!E:E,_xlfn.XLOOKUP(Table2[[#This Row],[ref_short]],Crossref!AO:AO,Crossref!E:E)))</f>
        <v>10.2903/j.efsa.2021.6707</v>
      </c>
      <c r="Z274" t="str">
        <f>IF(ISBLANK(Table2[[#This Row],[ref_short]]),NA(),_xlfn.XLOOKUP(Table2[[#This Row],[new_ref]],Crossref!E:E,Crossref!AO:AO,Table2[[#This Row],[ref_short]]))</f>
        <v>EFSA Panel on Animal Health and Welfare (AHAW), 2021</v>
      </c>
      <c r="AA274" t="b">
        <f>NOT(IFERROR(Table2[[#This Row],[ref_short]]=Table2[[#This Row],[new_ref_short]],FALSE))</f>
        <v>1</v>
      </c>
    </row>
    <row r="275" spans="1:27" x14ac:dyDescent="0.3">
      <c r="A275" t="s">
        <v>990</v>
      </c>
      <c r="B275" t="s">
        <v>997</v>
      </c>
      <c r="C275" t="s">
        <v>1014</v>
      </c>
      <c r="E275" t="s">
        <v>259</v>
      </c>
      <c r="F275" t="s">
        <v>269</v>
      </c>
      <c r="H275" t="s">
        <v>368</v>
      </c>
      <c r="O275">
        <v>411</v>
      </c>
      <c r="T275" t="s">
        <v>1060</v>
      </c>
      <c r="U275" t="s">
        <v>1078</v>
      </c>
      <c r="V275">
        <v>2006</v>
      </c>
      <c r="W275" t="s">
        <v>1092</v>
      </c>
      <c r="X275" t="s">
        <v>986</v>
      </c>
      <c r="Y275" t="str">
        <f>IF(ISBLANK(Table2[[#This Row],[ref]]),NA(),_xlfn.XLOOKUP(Table2[[#This Row],[ref]],Crossref!U:U,Crossref!E:E,_xlfn.XLOOKUP(Table2[[#This Row],[ref_short]],Crossref!AO:AO,Crossref!E:E)))</f>
        <v>10.3168/jds.2006-815</v>
      </c>
      <c r="Z275" t="str">
        <f>IF(ISBLANK(Table2[[#This Row],[ref_short]]),NA(),_xlfn.XLOOKUP(Table2[[#This Row],[new_ref]],Crossref!E:E,Crossref!AO:AO,Table2[[#This Row],[ref_short]]))</f>
        <v>Rodolakis et al., 2007</v>
      </c>
      <c r="AA275" t="b">
        <f>NOT(IFERROR(Table2[[#This Row],[ref_short]]=Table2[[#This Row],[new_ref_short]],FALSE))</f>
        <v>1</v>
      </c>
    </row>
    <row r="276" spans="1:27" x14ac:dyDescent="0.3">
      <c r="A276" t="s">
        <v>990</v>
      </c>
      <c r="B276" t="s">
        <v>997</v>
      </c>
      <c r="C276" t="s">
        <v>1014</v>
      </c>
      <c r="E276" t="s">
        <v>259</v>
      </c>
      <c r="F276" t="s">
        <v>269</v>
      </c>
      <c r="H276" t="s">
        <v>368</v>
      </c>
      <c r="O276">
        <v>170</v>
      </c>
      <c r="T276" t="s">
        <v>1060</v>
      </c>
      <c r="U276" t="s">
        <v>1078</v>
      </c>
      <c r="V276">
        <v>2006</v>
      </c>
      <c r="W276" t="s">
        <v>1092</v>
      </c>
      <c r="X276" t="s">
        <v>986</v>
      </c>
      <c r="Y276" t="str">
        <f>IF(ISBLANK(Table2[[#This Row],[ref]]),NA(),_xlfn.XLOOKUP(Table2[[#This Row],[ref]],Crossref!U:U,Crossref!E:E,_xlfn.XLOOKUP(Table2[[#This Row],[ref_short]],Crossref!AO:AO,Crossref!E:E)))</f>
        <v>10.3168/jds.2006-815</v>
      </c>
      <c r="Z276" t="str">
        <f>IF(ISBLANK(Table2[[#This Row],[ref_short]]),NA(),_xlfn.XLOOKUP(Table2[[#This Row],[new_ref]],Crossref!E:E,Crossref!AO:AO,Table2[[#This Row],[ref_short]]))</f>
        <v>Rodolakis et al., 2007</v>
      </c>
      <c r="AA276" t="b">
        <f>NOT(IFERROR(Table2[[#This Row],[ref_short]]=Table2[[#This Row],[new_ref_short]],FALSE))</f>
        <v>1</v>
      </c>
    </row>
    <row r="277" spans="1:27" x14ac:dyDescent="0.3">
      <c r="A277" t="s">
        <v>990</v>
      </c>
      <c r="B277" t="s">
        <v>997</v>
      </c>
      <c r="C277" t="s">
        <v>1014</v>
      </c>
      <c r="E277" t="s">
        <v>259</v>
      </c>
      <c r="F277" t="s">
        <v>269</v>
      </c>
      <c r="H277" t="s">
        <v>368</v>
      </c>
      <c r="O277">
        <v>152</v>
      </c>
      <c r="T277" t="s">
        <v>1060</v>
      </c>
      <c r="U277" t="s">
        <v>1078</v>
      </c>
      <c r="V277">
        <v>2006</v>
      </c>
      <c r="W277" t="s">
        <v>1092</v>
      </c>
      <c r="X277" t="s">
        <v>986</v>
      </c>
      <c r="Y277" t="str">
        <f>IF(ISBLANK(Table2[[#This Row],[ref]]),NA(),_xlfn.XLOOKUP(Table2[[#This Row],[ref]],Crossref!U:U,Crossref!E:E,_xlfn.XLOOKUP(Table2[[#This Row],[ref_short]],Crossref!AO:AO,Crossref!E:E)))</f>
        <v>10.3168/jds.2006-815</v>
      </c>
      <c r="Z277" t="str">
        <f>IF(ISBLANK(Table2[[#This Row],[ref_short]]),NA(),_xlfn.XLOOKUP(Table2[[#This Row],[new_ref]],Crossref!E:E,Crossref!AO:AO,Table2[[#This Row],[ref_short]]))</f>
        <v>Rodolakis et al., 2007</v>
      </c>
      <c r="AA277" t="b">
        <f>NOT(IFERROR(Table2[[#This Row],[ref_short]]=Table2[[#This Row],[new_ref_short]],FALSE))</f>
        <v>1</v>
      </c>
    </row>
    <row r="278" spans="1:27" x14ac:dyDescent="0.3">
      <c r="A278" t="s">
        <v>990</v>
      </c>
      <c r="B278" t="s">
        <v>997</v>
      </c>
      <c r="C278" t="s">
        <v>1014</v>
      </c>
      <c r="E278" t="s">
        <v>259</v>
      </c>
      <c r="F278" t="s">
        <v>269</v>
      </c>
      <c r="H278" t="s">
        <v>1027</v>
      </c>
      <c r="O278">
        <v>112</v>
      </c>
      <c r="T278" t="s">
        <v>1060</v>
      </c>
      <c r="U278" t="s">
        <v>1078</v>
      </c>
      <c r="V278">
        <v>2006</v>
      </c>
      <c r="W278" t="s">
        <v>1092</v>
      </c>
      <c r="X278" t="s">
        <v>986</v>
      </c>
      <c r="Y278" t="str">
        <f>IF(ISBLANK(Table2[[#This Row],[ref]]),NA(),_xlfn.XLOOKUP(Table2[[#This Row],[ref]],Crossref!U:U,Crossref!E:E,_xlfn.XLOOKUP(Table2[[#This Row],[ref_short]],Crossref!AO:AO,Crossref!E:E)))</f>
        <v>10.3168/jds.2006-815</v>
      </c>
      <c r="Z278" t="str">
        <f>IF(ISBLANK(Table2[[#This Row],[ref_short]]),NA(),_xlfn.XLOOKUP(Table2[[#This Row],[new_ref]],Crossref!E:E,Crossref!AO:AO,Table2[[#This Row],[ref_short]]))</f>
        <v>Rodolakis et al., 2007</v>
      </c>
      <c r="AA278" t="b">
        <f>NOT(IFERROR(Table2[[#This Row],[ref_short]]=Table2[[#This Row],[new_ref_short]],FALSE))</f>
        <v>1</v>
      </c>
    </row>
    <row r="279" spans="1:27" x14ac:dyDescent="0.3">
      <c r="A279" t="s">
        <v>990</v>
      </c>
      <c r="B279" t="s">
        <v>997</v>
      </c>
      <c r="C279" t="s">
        <v>1014</v>
      </c>
      <c r="E279" t="s">
        <v>259</v>
      </c>
      <c r="F279" t="s">
        <v>269</v>
      </c>
      <c r="H279" t="s">
        <v>1027</v>
      </c>
      <c r="O279">
        <v>70</v>
      </c>
      <c r="T279" t="s">
        <v>1060</v>
      </c>
      <c r="U279" t="s">
        <v>1078</v>
      </c>
      <c r="V279">
        <v>2006</v>
      </c>
      <c r="W279" t="s">
        <v>1092</v>
      </c>
      <c r="X279" t="s">
        <v>986</v>
      </c>
      <c r="Y279" t="str">
        <f>IF(ISBLANK(Table2[[#This Row],[ref]]),NA(),_xlfn.XLOOKUP(Table2[[#This Row],[ref]],Crossref!U:U,Crossref!E:E,_xlfn.XLOOKUP(Table2[[#This Row],[ref_short]],Crossref!AO:AO,Crossref!E:E)))</f>
        <v>10.3168/jds.2006-815</v>
      </c>
      <c r="Z279" t="str">
        <f>IF(ISBLANK(Table2[[#This Row],[ref_short]]),NA(),_xlfn.XLOOKUP(Table2[[#This Row],[new_ref]],Crossref!E:E,Crossref!AO:AO,Table2[[#This Row],[ref_short]]))</f>
        <v>Rodolakis et al., 2007</v>
      </c>
      <c r="AA279" t="b">
        <f>NOT(IFERROR(Table2[[#This Row],[ref_short]]=Table2[[#This Row],[new_ref_short]],FALSE))</f>
        <v>1</v>
      </c>
    </row>
    <row r="280" spans="1:27" x14ac:dyDescent="0.3">
      <c r="A280" t="s">
        <v>990</v>
      </c>
      <c r="B280" t="s">
        <v>998</v>
      </c>
      <c r="E280" t="s">
        <v>256</v>
      </c>
      <c r="F280" t="s">
        <v>270</v>
      </c>
      <c r="G280" t="s">
        <v>312</v>
      </c>
      <c r="H280" t="s">
        <v>369</v>
      </c>
      <c r="O280">
        <v>15</v>
      </c>
      <c r="T280" t="s">
        <v>1061</v>
      </c>
      <c r="U280" t="s">
        <v>1079</v>
      </c>
      <c r="V280">
        <v>1995</v>
      </c>
      <c r="W280" t="s">
        <v>1093</v>
      </c>
      <c r="X280" t="s">
        <v>986</v>
      </c>
      <c r="Y280" t="str">
        <f>IF(ISBLANK(Table2[[#This Row],[ref]]),NA(),_xlfn.XLOOKUP(Table2[[#This Row],[ref]],Crossref!U:U,Crossref!E:E,_xlfn.XLOOKUP(Table2[[#This Row],[ref_short]],Crossref!AO:AO,Crossref!E:E)))</f>
        <v>10.1128/aem.61.4.1363-1370.1995</v>
      </c>
      <c r="Z280" t="str">
        <f>IF(ISBLANK(Table2[[#This Row],[ref_short]]),NA(),_xlfn.XLOOKUP(Table2[[#This Row],[new_ref]],Crossref!E:E,Crossref!AO:AO,Table2[[#This Row],[ref_short]]))</f>
        <v>Kudva et al., 1995</v>
      </c>
      <c r="AA280" t="b">
        <f>NOT(IFERROR(Table2[[#This Row],[ref_short]]=Table2[[#This Row],[new_ref_short]],FALSE))</f>
        <v>0</v>
      </c>
    </row>
    <row r="281" spans="1:27" x14ac:dyDescent="0.3">
      <c r="A281" t="s">
        <v>9</v>
      </c>
      <c r="B281" t="s">
        <v>999</v>
      </c>
      <c r="C281" t="s">
        <v>1014</v>
      </c>
      <c r="E281" t="s">
        <v>256</v>
      </c>
      <c r="F281" t="s">
        <v>270</v>
      </c>
      <c r="G281" t="s">
        <v>309</v>
      </c>
      <c r="H281" t="s">
        <v>1028</v>
      </c>
      <c r="I281" t="s">
        <v>377</v>
      </c>
      <c r="J281" t="s">
        <v>1032</v>
      </c>
      <c r="K281" t="s">
        <v>1037</v>
      </c>
      <c r="O281">
        <v>2</v>
      </c>
      <c r="T281" t="s">
        <v>1062</v>
      </c>
      <c r="U281" t="s">
        <v>814</v>
      </c>
      <c r="V281">
        <v>2011</v>
      </c>
      <c r="W281" t="s">
        <v>930</v>
      </c>
      <c r="X281" t="s">
        <v>986</v>
      </c>
      <c r="Y281" t="str">
        <f>IF(ISBLANK(Table2[[#This Row],[ref]]),NA(),_xlfn.XLOOKUP(Table2[[#This Row],[ref]],Crossref!U:U,Crossref!E:E,_xlfn.XLOOKUP(Table2[[#This Row],[ref_short]],Crossref!AO:AO,Crossref!E:E)))</f>
        <v>10.1186/1297-9716-42-44</v>
      </c>
      <c r="Z281" t="str">
        <f>IF(ISBLANK(Table2[[#This Row],[ref_short]]),NA(),_xlfn.XLOOKUP(Table2[[#This Row],[new_ref]],Crossref!E:E,Crossref!AO:AO,Table2[[#This Row],[ref_short]]))</f>
        <v>Andraud et al., 2011</v>
      </c>
      <c r="AA281" t="b">
        <f>NOT(IFERROR(Table2[[#This Row],[ref_short]]=Table2[[#This Row],[new_ref_short]],FALSE))</f>
        <v>0</v>
      </c>
    </row>
    <row r="282" spans="1:27" x14ac:dyDescent="0.3">
      <c r="A282" t="s">
        <v>9</v>
      </c>
      <c r="B282" t="s">
        <v>1000</v>
      </c>
      <c r="C282" t="s">
        <v>1019</v>
      </c>
      <c r="E282" t="s">
        <v>254</v>
      </c>
      <c r="F282" t="s">
        <v>270</v>
      </c>
      <c r="G282" t="s">
        <v>305</v>
      </c>
      <c r="H282" t="s">
        <v>368</v>
      </c>
      <c r="O282">
        <v>50</v>
      </c>
      <c r="T282" t="s">
        <v>1063</v>
      </c>
      <c r="U282" t="s">
        <v>1080</v>
      </c>
      <c r="V282">
        <v>2010</v>
      </c>
      <c r="W282" t="s">
        <v>1094</v>
      </c>
      <c r="X282" t="s">
        <v>986</v>
      </c>
      <c r="Y282" t="e">
        <f>IF(ISBLANK(Table2[[#This Row],[ref]]),NA(),_xlfn.XLOOKUP(Table2[[#This Row],[ref]],Crossref!U:U,Crossref!E:E,_xlfn.XLOOKUP(Table2[[#This Row],[ref_short]],Crossref!AO:AO,Crossref!E:E)))</f>
        <v>#N/A</v>
      </c>
      <c r="Z282" t="e">
        <f>IF(ISBLANK(Table2[[#This Row],[ref_short]]),NA(),_xlfn.XLOOKUP(Table2[[#This Row],[new_ref]],Crossref!E:E,Crossref!AO:AO,Table2[[#This Row],[ref_short]]))</f>
        <v>#N/A</v>
      </c>
      <c r="AA282" t="b">
        <f>NOT(IFERROR(Table2[[#This Row],[ref_short]]=Table2[[#This Row],[new_ref_short]],FALSE))</f>
        <v>1</v>
      </c>
    </row>
    <row r="283" spans="1:27" x14ac:dyDescent="0.3">
      <c r="A283" t="s">
        <v>992</v>
      </c>
      <c r="C283" t="s">
        <v>1020</v>
      </c>
      <c r="E283" t="s">
        <v>1023</v>
      </c>
      <c r="F283" t="s">
        <v>270</v>
      </c>
      <c r="H283" t="s">
        <v>1029</v>
      </c>
      <c r="K283" t="s">
        <v>430</v>
      </c>
      <c r="O283">
        <v>12</v>
      </c>
      <c r="U283" t="s">
        <v>1081</v>
      </c>
      <c r="V283">
        <v>2022</v>
      </c>
      <c r="W283" t="s">
        <v>1095</v>
      </c>
      <c r="X283" t="s">
        <v>986</v>
      </c>
      <c r="Y283" t="str">
        <f>IF(ISBLANK(Table2[[#This Row],[ref]]),NA(),_xlfn.XLOOKUP(Table2[[#This Row],[ref]],Crossref!U:U,Crossref!E:E,_xlfn.XLOOKUP(Table2[[#This Row],[ref_short]],Crossref!AO:AO,Crossref!E:E)))</f>
        <v>10.2903/j.efsa.2022.7311</v>
      </c>
      <c r="Z283" t="str">
        <f>IF(ISBLANK(Table2[[#This Row],[ref_short]]),NA(),_xlfn.XLOOKUP(Table2[[#This Row],[new_ref]],Crossref!E:E,Crossref!AO:AO,Table2[[#This Row],[ref_short]]))</f>
        <v>EFSA Panel on Animal Health and Welfare (AHAW), 2022</v>
      </c>
      <c r="AA283" t="b">
        <f>NOT(IFERROR(Table2[[#This Row],[ref_short]]=Table2[[#This Row],[new_ref_short]],FALSE))</f>
        <v>1</v>
      </c>
    </row>
    <row r="284" spans="1:27" x14ac:dyDescent="0.3">
      <c r="A284" t="s">
        <v>992</v>
      </c>
      <c r="C284" t="s">
        <v>1020</v>
      </c>
      <c r="E284" t="s">
        <v>1023</v>
      </c>
      <c r="F284" t="s">
        <v>270</v>
      </c>
      <c r="H284" t="s">
        <v>1029</v>
      </c>
      <c r="K284" t="s">
        <v>430</v>
      </c>
      <c r="O284">
        <v>15</v>
      </c>
      <c r="U284" t="s">
        <v>1081</v>
      </c>
      <c r="V284">
        <v>2022</v>
      </c>
      <c r="W284" t="s">
        <v>1095</v>
      </c>
      <c r="X284" t="s">
        <v>986</v>
      </c>
      <c r="Y284" t="str">
        <f>IF(ISBLANK(Table2[[#This Row],[ref]]),NA(),_xlfn.XLOOKUP(Table2[[#This Row],[ref]],Crossref!U:U,Crossref!E:E,_xlfn.XLOOKUP(Table2[[#This Row],[ref_short]],Crossref!AO:AO,Crossref!E:E)))</f>
        <v>10.2903/j.efsa.2022.7311</v>
      </c>
      <c r="Z284" t="str">
        <f>IF(ISBLANK(Table2[[#This Row],[ref_short]]),NA(),_xlfn.XLOOKUP(Table2[[#This Row],[new_ref]],Crossref!E:E,Crossref!AO:AO,Table2[[#This Row],[ref_short]]))</f>
        <v>EFSA Panel on Animal Health and Welfare (AHAW), 2022</v>
      </c>
      <c r="AA284" t="b">
        <f>NOT(IFERROR(Table2[[#This Row],[ref_short]]=Table2[[#This Row],[new_ref_short]],FALSE))</f>
        <v>1</v>
      </c>
    </row>
    <row r="285" spans="1:27" x14ac:dyDescent="0.3">
      <c r="A285" t="s">
        <v>992</v>
      </c>
      <c r="C285" t="s">
        <v>1020</v>
      </c>
      <c r="E285" t="s">
        <v>1023</v>
      </c>
      <c r="F285" t="s">
        <v>270</v>
      </c>
      <c r="H285" t="s">
        <v>1029</v>
      </c>
      <c r="K285" t="s">
        <v>1038</v>
      </c>
      <c r="O285">
        <v>12</v>
      </c>
      <c r="U285" t="s">
        <v>1081</v>
      </c>
      <c r="V285">
        <v>2022</v>
      </c>
      <c r="W285" t="s">
        <v>1095</v>
      </c>
      <c r="X285" t="s">
        <v>986</v>
      </c>
      <c r="Y285" t="str">
        <f>IF(ISBLANK(Table2[[#This Row],[ref]]),NA(),_xlfn.XLOOKUP(Table2[[#This Row],[ref]],Crossref!U:U,Crossref!E:E,_xlfn.XLOOKUP(Table2[[#This Row],[ref_short]],Crossref!AO:AO,Crossref!E:E)))</f>
        <v>10.2903/j.efsa.2022.7311</v>
      </c>
      <c r="Z285" t="str">
        <f>IF(ISBLANK(Table2[[#This Row],[ref_short]]),NA(),_xlfn.XLOOKUP(Table2[[#This Row],[new_ref]],Crossref!E:E,Crossref!AO:AO,Table2[[#This Row],[ref_short]]))</f>
        <v>EFSA Panel on Animal Health and Welfare (AHAW), 2022</v>
      </c>
      <c r="AA285" t="b">
        <f>NOT(IFERROR(Table2[[#This Row],[ref_short]]=Table2[[#This Row],[new_ref_short]],FALSE))</f>
        <v>1</v>
      </c>
    </row>
    <row r="286" spans="1:27" x14ac:dyDescent="0.3">
      <c r="A286" t="s">
        <v>990</v>
      </c>
      <c r="C286" t="s">
        <v>1014</v>
      </c>
      <c r="E286" t="s">
        <v>254</v>
      </c>
      <c r="F286" t="s">
        <v>270</v>
      </c>
      <c r="H286" t="s">
        <v>368</v>
      </c>
      <c r="K286" t="s">
        <v>430</v>
      </c>
      <c r="O286">
        <v>4</v>
      </c>
      <c r="T286" t="s">
        <v>1064</v>
      </c>
      <c r="U286" t="s">
        <v>1082</v>
      </c>
      <c r="V286">
        <v>2017</v>
      </c>
      <c r="W286" t="s">
        <v>1096</v>
      </c>
      <c r="X286" t="s">
        <v>986</v>
      </c>
      <c r="Y286" t="e">
        <f>IF(ISBLANK(Table2[[#This Row],[ref]]),NA(),_xlfn.XLOOKUP(Table2[[#This Row],[ref]],Crossref!U:U,Crossref!E:E,_xlfn.XLOOKUP(Table2[[#This Row],[ref_short]],Crossref!AO:AO,Crossref!E:E)))</f>
        <v>#N/A</v>
      </c>
      <c r="Z286" t="e">
        <f>IF(ISBLANK(Table2[[#This Row],[ref_short]]),NA(),_xlfn.XLOOKUP(Table2[[#This Row],[new_ref]],Crossref!E:E,Crossref!AO:AO,Table2[[#This Row],[ref_short]]))</f>
        <v>#N/A</v>
      </c>
      <c r="AA286" t="b">
        <f>NOT(IFERROR(Table2[[#This Row],[ref_short]]=Table2[[#This Row],[new_ref_short]],FALSE))</f>
        <v>1</v>
      </c>
    </row>
    <row r="287" spans="1:27" x14ac:dyDescent="0.3">
      <c r="A287" t="s">
        <v>990</v>
      </c>
      <c r="C287" t="s">
        <v>1014</v>
      </c>
      <c r="E287" t="s">
        <v>254</v>
      </c>
      <c r="F287" t="s">
        <v>270</v>
      </c>
      <c r="H287" t="s">
        <v>368</v>
      </c>
      <c r="K287" t="s">
        <v>430</v>
      </c>
      <c r="O287">
        <v>15</v>
      </c>
      <c r="T287" t="s">
        <v>1064</v>
      </c>
      <c r="U287" t="s">
        <v>1082</v>
      </c>
      <c r="V287">
        <v>2017</v>
      </c>
      <c r="W287" t="s">
        <v>1096</v>
      </c>
      <c r="X287" t="s">
        <v>986</v>
      </c>
      <c r="Y287" t="e">
        <f>IF(ISBLANK(Table2[[#This Row],[ref]]),NA(),_xlfn.XLOOKUP(Table2[[#This Row],[ref]],Crossref!U:U,Crossref!E:E,_xlfn.XLOOKUP(Table2[[#This Row],[ref_short]],Crossref!AO:AO,Crossref!E:E)))</f>
        <v>#N/A</v>
      </c>
      <c r="Z287" t="e">
        <f>IF(ISBLANK(Table2[[#This Row],[ref_short]]),NA(),_xlfn.XLOOKUP(Table2[[#This Row],[new_ref]],Crossref!E:E,Crossref!AO:AO,Table2[[#This Row],[ref_short]]))</f>
        <v>#N/A</v>
      </c>
      <c r="AA287" t="b">
        <f>NOT(IFERROR(Table2[[#This Row],[ref_short]]=Table2[[#This Row],[new_ref_short]],FALSE))</f>
        <v>1</v>
      </c>
    </row>
    <row r="288" spans="1:27" x14ac:dyDescent="0.3">
      <c r="A288" t="s">
        <v>990</v>
      </c>
      <c r="E288" t="s">
        <v>256</v>
      </c>
      <c r="F288" t="s">
        <v>271</v>
      </c>
      <c r="H288" t="s">
        <v>358</v>
      </c>
      <c r="N288" t="s">
        <v>1054</v>
      </c>
      <c r="O288">
        <v>6.5</v>
      </c>
      <c r="P288">
        <v>5.7</v>
      </c>
      <c r="Q288">
        <v>7.3</v>
      </c>
      <c r="T288" t="s">
        <v>1065</v>
      </c>
      <c r="U288" t="s">
        <v>824</v>
      </c>
      <c r="V288">
        <v>2008</v>
      </c>
      <c r="W288" t="s">
        <v>939</v>
      </c>
      <c r="X288" t="s">
        <v>986</v>
      </c>
      <c r="Y288" t="str">
        <f>IF(ISBLANK(Table2[[#This Row],[ref]]),NA(),_xlfn.XLOOKUP(Table2[[#This Row],[ref]],Crossref!U:U,Crossref!E:E,_xlfn.XLOOKUP(Table2[[#This Row],[ref_short]],Crossref!AO:AO,Crossref!E:E)))</f>
        <v>10.1016/j.prevetmed.2007.06.004</v>
      </c>
      <c r="Z288" t="str">
        <f>IF(ISBLANK(Table2[[#This Row],[ref_short]]),NA(),_xlfn.XLOOKUP(Table2[[#This Row],[new_ref]],Crossref!E:E,Crossref!AO:AO,Table2[[#This Row],[ref_short]]))</f>
        <v>Eblé et al., 2008</v>
      </c>
      <c r="AA288" t="b">
        <f>NOT(IFERROR(Table2[[#This Row],[ref_short]]=Table2[[#This Row],[new_ref_short]],FALSE))</f>
        <v>1</v>
      </c>
    </row>
    <row r="289" spans="1:27" x14ac:dyDescent="0.3">
      <c r="A289" t="s">
        <v>990</v>
      </c>
      <c r="E289" t="s">
        <v>256</v>
      </c>
      <c r="F289" t="s">
        <v>271</v>
      </c>
      <c r="H289" t="s">
        <v>358</v>
      </c>
      <c r="L289" t="s">
        <v>1040</v>
      </c>
      <c r="N289" t="s">
        <v>613</v>
      </c>
      <c r="O289">
        <v>5.3</v>
      </c>
      <c r="P289">
        <v>4.7</v>
      </c>
      <c r="Q289">
        <v>6</v>
      </c>
      <c r="T289" t="s">
        <v>1065</v>
      </c>
      <c r="U289" t="s">
        <v>824</v>
      </c>
      <c r="V289">
        <v>2008</v>
      </c>
      <c r="W289" t="s">
        <v>939</v>
      </c>
      <c r="X289" t="s">
        <v>986</v>
      </c>
      <c r="Y289" t="str">
        <f>IF(ISBLANK(Table2[[#This Row],[ref]]),NA(),_xlfn.XLOOKUP(Table2[[#This Row],[ref]],Crossref!U:U,Crossref!E:E,_xlfn.XLOOKUP(Table2[[#This Row],[ref_short]],Crossref!AO:AO,Crossref!E:E)))</f>
        <v>10.1016/j.prevetmed.2007.06.004</v>
      </c>
      <c r="Z289" t="str">
        <f>IF(ISBLANK(Table2[[#This Row],[ref_short]]),NA(),_xlfn.XLOOKUP(Table2[[#This Row],[new_ref]],Crossref!E:E,Crossref!AO:AO,Table2[[#This Row],[ref_short]]))</f>
        <v>Eblé et al., 2008</v>
      </c>
      <c r="AA289" t="b">
        <f>NOT(IFERROR(Table2[[#This Row],[ref_short]]=Table2[[#This Row],[new_ref_short]],FALSE))</f>
        <v>1</v>
      </c>
    </row>
    <row r="290" spans="1:27" x14ac:dyDescent="0.3">
      <c r="A290" t="s">
        <v>990</v>
      </c>
      <c r="E290" t="s">
        <v>256</v>
      </c>
      <c r="F290" t="s">
        <v>271</v>
      </c>
      <c r="H290" t="s">
        <v>358</v>
      </c>
      <c r="L290" t="s">
        <v>1040</v>
      </c>
      <c r="N290" t="s">
        <v>1055</v>
      </c>
      <c r="O290">
        <v>2.2999999999999998</v>
      </c>
      <c r="P290">
        <v>0.9</v>
      </c>
      <c r="Q290">
        <v>5.7</v>
      </c>
      <c r="T290" t="s">
        <v>1065</v>
      </c>
      <c r="U290" t="s">
        <v>824</v>
      </c>
      <c r="V290">
        <v>2008</v>
      </c>
      <c r="W290" t="s">
        <v>939</v>
      </c>
      <c r="X290" t="s">
        <v>986</v>
      </c>
      <c r="Y290" t="str">
        <f>IF(ISBLANK(Table2[[#This Row],[ref]]),NA(),_xlfn.XLOOKUP(Table2[[#This Row],[ref]],Crossref!U:U,Crossref!E:E,_xlfn.XLOOKUP(Table2[[#This Row],[ref_short]],Crossref!AO:AO,Crossref!E:E)))</f>
        <v>10.1016/j.prevetmed.2007.06.004</v>
      </c>
      <c r="Z290" t="str">
        <f>IF(ISBLANK(Table2[[#This Row],[ref_short]]),NA(),_xlfn.XLOOKUP(Table2[[#This Row],[new_ref]],Crossref!E:E,Crossref!AO:AO,Table2[[#This Row],[ref_short]]))</f>
        <v>Eblé et al., 2008</v>
      </c>
      <c r="AA290" t="b">
        <f>NOT(IFERROR(Table2[[#This Row],[ref_short]]=Table2[[#This Row],[new_ref_short]],FALSE))</f>
        <v>1</v>
      </c>
    </row>
    <row r="291" spans="1:27" x14ac:dyDescent="0.3">
      <c r="A291" t="s">
        <v>990</v>
      </c>
      <c r="E291" t="s">
        <v>256</v>
      </c>
      <c r="F291" t="s">
        <v>271</v>
      </c>
      <c r="G291" t="s">
        <v>324</v>
      </c>
      <c r="H291" t="s">
        <v>369</v>
      </c>
      <c r="J291" t="s">
        <v>415</v>
      </c>
      <c r="K291" t="s">
        <v>426</v>
      </c>
      <c r="M291" t="s">
        <v>610</v>
      </c>
      <c r="N291" t="s">
        <v>614</v>
      </c>
      <c r="O291">
        <v>21.11</v>
      </c>
      <c r="P291">
        <v>10.6</v>
      </c>
      <c r="Q291">
        <v>42.1</v>
      </c>
      <c r="T291" t="s">
        <v>685</v>
      </c>
      <c r="U291" t="s">
        <v>825</v>
      </c>
      <c r="V291">
        <v>2007</v>
      </c>
      <c r="W291" t="s">
        <v>940</v>
      </c>
      <c r="X291" t="s">
        <v>986</v>
      </c>
      <c r="Y291" t="str">
        <f>IF(ISBLANK(Table2[[#This Row],[ref]]),NA(),_xlfn.XLOOKUP(Table2[[#This Row],[ref]],Crossref!U:U,Crossref!E:E,_xlfn.XLOOKUP(Table2[[#This Row],[ref_short]],Crossref!AO:AO,Crossref!E:E)))</f>
        <v>10.1016/j.vaccine.2006.11.048</v>
      </c>
      <c r="Z291" t="str">
        <f>IF(ISBLANK(Table2[[#This Row],[ref_short]]),NA(),_xlfn.XLOOKUP(Table2[[#This Row],[new_ref]],Crossref!E:E,Crossref!AO:AO,Table2[[#This Row],[ref_short]]))</f>
        <v>Orsel et al., 2007</v>
      </c>
      <c r="AA291" t="b">
        <f>NOT(IFERROR(Table2[[#This Row],[ref_short]]=Table2[[#This Row],[new_ref_short]],FALSE))</f>
        <v>0</v>
      </c>
    </row>
    <row r="292" spans="1:27" x14ac:dyDescent="0.3">
      <c r="A292" t="s">
        <v>9</v>
      </c>
      <c r="B292" t="s">
        <v>1001</v>
      </c>
      <c r="C292" t="s">
        <v>1014</v>
      </c>
      <c r="E292" t="s">
        <v>254</v>
      </c>
      <c r="F292" t="s">
        <v>271</v>
      </c>
      <c r="G292" t="s">
        <v>1024</v>
      </c>
      <c r="H292" t="s">
        <v>368</v>
      </c>
      <c r="O292">
        <v>3.6</v>
      </c>
      <c r="P292">
        <v>2.7</v>
      </c>
      <c r="Q292">
        <v>4.8</v>
      </c>
      <c r="T292" t="s">
        <v>1066</v>
      </c>
      <c r="U292" t="s">
        <v>1083</v>
      </c>
      <c r="V292">
        <v>2019</v>
      </c>
      <c r="W292" t="s">
        <v>1097</v>
      </c>
      <c r="X292" t="s">
        <v>986</v>
      </c>
      <c r="Y292" t="str">
        <f>IF(ISBLANK(Table2[[#This Row],[ref]]),NA(),_xlfn.XLOOKUP(Table2[[#This Row],[ref]],Crossref!U:U,Crossref!E:E,_xlfn.XLOOKUP(Table2[[#This Row],[ref_short]],Crossref!AO:AO,Crossref!E:E)))</f>
        <v>10.3389/fvets.2019.00263</v>
      </c>
      <c r="Z292" t="str">
        <f>IF(ISBLANK(Table2[[#This Row],[ref_short]]),NA(),_xlfn.XLOOKUP(Table2[[#This Row],[new_ref]],Crossref!E:E,Crossref!AO:AO,Table2[[#This Row],[ref_short]]))</f>
        <v>Yadav et al., 2019</v>
      </c>
      <c r="AA292" t="b">
        <f>NOT(IFERROR(Table2[[#This Row],[ref_short]]=Table2[[#This Row],[new_ref_short]],FALSE))</f>
        <v>0</v>
      </c>
    </row>
    <row r="293" spans="1:27" x14ac:dyDescent="0.3">
      <c r="A293" t="s">
        <v>990</v>
      </c>
      <c r="B293" t="s">
        <v>1002</v>
      </c>
      <c r="C293" t="s">
        <v>1014</v>
      </c>
      <c r="E293" t="s">
        <v>254</v>
      </c>
      <c r="F293" t="s">
        <v>271</v>
      </c>
      <c r="G293" t="s">
        <v>1024</v>
      </c>
      <c r="H293" t="s">
        <v>368</v>
      </c>
      <c r="O293">
        <v>2.2000000000000002</v>
      </c>
      <c r="P293">
        <v>1.5</v>
      </c>
      <c r="Q293">
        <v>3.5</v>
      </c>
      <c r="T293" t="s">
        <v>1066</v>
      </c>
      <c r="U293" t="s">
        <v>1083</v>
      </c>
      <c r="V293">
        <v>2019</v>
      </c>
      <c r="W293" t="s">
        <v>1097</v>
      </c>
      <c r="X293" t="s">
        <v>986</v>
      </c>
      <c r="Y293" t="str">
        <f>IF(ISBLANK(Table2[[#This Row],[ref]]),NA(),_xlfn.XLOOKUP(Table2[[#This Row],[ref]],Crossref!U:U,Crossref!E:E,_xlfn.XLOOKUP(Table2[[#This Row],[ref_short]],Crossref!AO:AO,Crossref!E:E)))</f>
        <v>10.3389/fvets.2019.00263</v>
      </c>
      <c r="Z293" t="str">
        <f>IF(ISBLANK(Table2[[#This Row],[ref_short]]),NA(),_xlfn.XLOOKUP(Table2[[#This Row],[new_ref]],Crossref!E:E,Crossref!AO:AO,Table2[[#This Row],[ref_short]]))</f>
        <v>Yadav et al., 2019</v>
      </c>
      <c r="AA293" t="b">
        <f>NOT(IFERROR(Table2[[#This Row],[ref_short]]=Table2[[#This Row],[new_ref_short]],FALSE))</f>
        <v>0</v>
      </c>
    </row>
    <row r="294" spans="1:27" x14ac:dyDescent="0.3">
      <c r="A294" t="s">
        <v>990</v>
      </c>
      <c r="B294" t="s">
        <v>1003</v>
      </c>
      <c r="C294" t="s">
        <v>1014</v>
      </c>
      <c r="E294" t="s">
        <v>254</v>
      </c>
      <c r="F294" t="s">
        <v>271</v>
      </c>
      <c r="G294" t="s">
        <v>1024</v>
      </c>
      <c r="H294" t="s">
        <v>368</v>
      </c>
      <c r="O294">
        <v>8.5</v>
      </c>
      <c r="T294" t="s">
        <v>1066</v>
      </c>
      <c r="U294" t="s">
        <v>1083</v>
      </c>
      <c r="V294">
        <v>2019</v>
      </c>
      <c r="W294" t="s">
        <v>1097</v>
      </c>
      <c r="X294" t="s">
        <v>986</v>
      </c>
      <c r="Y294" t="str">
        <f>IF(ISBLANK(Table2[[#This Row],[ref]]),NA(),_xlfn.XLOOKUP(Table2[[#This Row],[ref]],Crossref!U:U,Crossref!E:E,_xlfn.XLOOKUP(Table2[[#This Row],[ref_short]],Crossref!AO:AO,Crossref!E:E)))</f>
        <v>10.3389/fvets.2019.00263</v>
      </c>
      <c r="Z294" t="str">
        <f>IF(ISBLANK(Table2[[#This Row],[ref_short]]),NA(),_xlfn.XLOOKUP(Table2[[#This Row],[new_ref]],Crossref!E:E,Crossref!AO:AO,Table2[[#This Row],[ref_short]]))</f>
        <v>Yadav et al., 2019</v>
      </c>
      <c r="AA294" t="b">
        <f>NOT(IFERROR(Table2[[#This Row],[ref_short]]=Table2[[#This Row],[new_ref_short]],FALSE))</f>
        <v>0</v>
      </c>
    </row>
    <row r="295" spans="1:27" x14ac:dyDescent="0.3">
      <c r="A295" t="s">
        <v>990</v>
      </c>
      <c r="B295" t="s">
        <v>1004</v>
      </c>
      <c r="C295" t="s">
        <v>1014</v>
      </c>
      <c r="E295" t="s">
        <v>254</v>
      </c>
      <c r="F295" t="s">
        <v>271</v>
      </c>
      <c r="G295" t="s">
        <v>1024</v>
      </c>
      <c r="H295" t="s">
        <v>368</v>
      </c>
      <c r="O295">
        <v>10.8</v>
      </c>
      <c r="P295">
        <v>8.1999999999999993</v>
      </c>
      <c r="Q295">
        <v>14.2</v>
      </c>
      <c r="T295" t="s">
        <v>1066</v>
      </c>
      <c r="U295" t="s">
        <v>1083</v>
      </c>
      <c r="V295">
        <v>2019</v>
      </c>
      <c r="W295" t="s">
        <v>1097</v>
      </c>
      <c r="X295" t="s">
        <v>986</v>
      </c>
      <c r="Y295" t="str">
        <f>IF(ISBLANK(Table2[[#This Row],[ref]]),NA(),_xlfn.XLOOKUP(Table2[[#This Row],[ref]],Crossref!U:U,Crossref!E:E,_xlfn.XLOOKUP(Table2[[#This Row],[ref_short]],Crossref!AO:AO,Crossref!E:E)))</f>
        <v>10.3389/fvets.2019.00263</v>
      </c>
      <c r="Z295" t="str">
        <f>IF(ISBLANK(Table2[[#This Row],[ref_short]]),NA(),_xlfn.XLOOKUP(Table2[[#This Row],[new_ref]],Crossref!E:E,Crossref!AO:AO,Table2[[#This Row],[ref_short]]))</f>
        <v>Yadav et al., 2019</v>
      </c>
      <c r="AA295" t="b">
        <f>NOT(IFERROR(Table2[[#This Row],[ref_short]]=Table2[[#This Row],[new_ref_short]],FALSE))</f>
        <v>0</v>
      </c>
    </row>
    <row r="296" spans="1:27" x14ac:dyDescent="0.3">
      <c r="A296" t="s">
        <v>992</v>
      </c>
      <c r="C296" t="s">
        <v>1014</v>
      </c>
      <c r="E296" t="s">
        <v>254</v>
      </c>
      <c r="F296" t="s">
        <v>271</v>
      </c>
      <c r="G296" t="s">
        <v>1024</v>
      </c>
      <c r="H296" t="s">
        <v>368</v>
      </c>
      <c r="O296">
        <v>1.5</v>
      </c>
      <c r="P296">
        <v>1.1000000000000001</v>
      </c>
      <c r="Q296">
        <v>2.1</v>
      </c>
      <c r="T296" t="s">
        <v>1066</v>
      </c>
      <c r="U296" t="s">
        <v>1083</v>
      </c>
      <c r="V296">
        <v>2019</v>
      </c>
      <c r="W296" t="s">
        <v>1097</v>
      </c>
      <c r="X296" t="s">
        <v>986</v>
      </c>
      <c r="Y296" t="str">
        <f>IF(ISBLANK(Table2[[#This Row],[ref]]),NA(),_xlfn.XLOOKUP(Table2[[#This Row],[ref]],Crossref!U:U,Crossref!E:E,_xlfn.XLOOKUP(Table2[[#This Row],[ref_short]],Crossref!AO:AO,Crossref!E:E)))</f>
        <v>10.3389/fvets.2019.00263</v>
      </c>
      <c r="Z296" t="str">
        <f>IF(ISBLANK(Table2[[#This Row],[ref_short]]),NA(),_xlfn.XLOOKUP(Table2[[#This Row],[new_ref]],Crossref!E:E,Crossref!AO:AO,Table2[[#This Row],[ref_short]]))</f>
        <v>Yadav et al., 2019</v>
      </c>
      <c r="AA296" t="b">
        <f>NOT(IFERROR(Table2[[#This Row],[ref_short]]=Table2[[#This Row],[new_ref_short]],FALSE))</f>
        <v>0</v>
      </c>
    </row>
    <row r="297" spans="1:27" x14ac:dyDescent="0.3">
      <c r="A297" t="s">
        <v>990</v>
      </c>
      <c r="C297" t="s">
        <v>1020</v>
      </c>
      <c r="E297" t="s">
        <v>256</v>
      </c>
      <c r="F297" t="s">
        <v>271</v>
      </c>
      <c r="G297" t="s">
        <v>1025</v>
      </c>
      <c r="H297" t="s">
        <v>373</v>
      </c>
      <c r="I297" t="s">
        <v>1031</v>
      </c>
      <c r="J297" t="s">
        <v>1033</v>
      </c>
      <c r="L297" t="s">
        <v>1041</v>
      </c>
      <c r="O297">
        <v>32</v>
      </c>
      <c r="T297" t="s">
        <v>1067</v>
      </c>
      <c r="U297" t="s">
        <v>1084</v>
      </c>
      <c r="V297">
        <v>2016</v>
      </c>
      <c r="W297" t="s">
        <v>1098</v>
      </c>
      <c r="X297" t="s">
        <v>986</v>
      </c>
      <c r="Y297" t="str">
        <f>IF(ISBLANK(Table2[[#This Row],[ref]]),NA(),_xlfn.XLOOKUP(Table2[[#This Row],[ref]],Crossref!U:U,Crossref!E:E,_xlfn.XLOOKUP(Table2[[#This Row],[ref_short]],Crossref!AO:AO,Crossref!E:E)))</f>
        <v>10.3389/fvets.2016.00105</v>
      </c>
      <c r="Z297" t="str">
        <f>IF(ISBLANK(Table2[[#This Row],[ref_short]]),NA(),_xlfn.XLOOKUP(Table2[[#This Row],[new_ref]],Crossref!E:E,Crossref!AO:AO,Table2[[#This Row],[ref_short]]))</f>
        <v>Stenfeldt et al., 2016</v>
      </c>
      <c r="AA297" t="b">
        <f>NOT(IFERROR(Table2[[#This Row],[ref_short]]=Table2[[#This Row],[new_ref_short]],FALSE))</f>
        <v>0</v>
      </c>
    </row>
    <row r="298" spans="1:27" x14ac:dyDescent="0.3">
      <c r="A298" t="s">
        <v>992</v>
      </c>
      <c r="C298" t="s">
        <v>1020</v>
      </c>
      <c r="E298" t="s">
        <v>256</v>
      </c>
      <c r="F298" t="s">
        <v>271</v>
      </c>
      <c r="G298" t="s">
        <v>1025</v>
      </c>
      <c r="H298" t="s">
        <v>373</v>
      </c>
      <c r="I298" t="s">
        <v>1031</v>
      </c>
      <c r="J298" t="s">
        <v>1033</v>
      </c>
      <c r="L298" t="s">
        <v>1041</v>
      </c>
      <c r="O298">
        <v>24</v>
      </c>
      <c r="T298" t="s">
        <v>1067</v>
      </c>
      <c r="U298" t="s">
        <v>1084</v>
      </c>
      <c r="V298">
        <v>2016</v>
      </c>
      <c r="W298" t="s">
        <v>1098</v>
      </c>
      <c r="X298" t="s">
        <v>986</v>
      </c>
      <c r="Y298" t="str">
        <f>IF(ISBLANK(Table2[[#This Row],[ref]]),NA(),_xlfn.XLOOKUP(Table2[[#This Row],[ref]],Crossref!U:U,Crossref!E:E,_xlfn.XLOOKUP(Table2[[#This Row],[ref_short]],Crossref!AO:AO,Crossref!E:E)))</f>
        <v>10.3389/fvets.2016.00105</v>
      </c>
      <c r="Z298" t="str">
        <f>IF(ISBLANK(Table2[[#This Row],[ref_short]]),NA(),_xlfn.XLOOKUP(Table2[[#This Row],[new_ref]],Crossref!E:E,Crossref!AO:AO,Table2[[#This Row],[ref_short]]))</f>
        <v>Stenfeldt et al., 2016</v>
      </c>
      <c r="AA298" t="b">
        <f>NOT(IFERROR(Table2[[#This Row],[ref_short]]=Table2[[#This Row],[new_ref_short]],FALSE))</f>
        <v>0</v>
      </c>
    </row>
    <row r="299" spans="1:27" x14ac:dyDescent="0.3">
      <c r="A299" t="s">
        <v>992</v>
      </c>
      <c r="E299" t="s">
        <v>256</v>
      </c>
      <c r="F299" t="s">
        <v>271</v>
      </c>
      <c r="G299" t="s">
        <v>1025</v>
      </c>
      <c r="H299" t="s">
        <v>373</v>
      </c>
      <c r="I299" t="s">
        <v>1031</v>
      </c>
      <c r="J299" t="s">
        <v>1033</v>
      </c>
      <c r="L299" t="s">
        <v>1041</v>
      </c>
      <c r="O299">
        <v>32</v>
      </c>
      <c r="T299" t="s">
        <v>1067</v>
      </c>
      <c r="U299" t="s">
        <v>1084</v>
      </c>
      <c r="V299">
        <v>2016</v>
      </c>
      <c r="W299" t="s">
        <v>1098</v>
      </c>
      <c r="X299" t="s">
        <v>986</v>
      </c>
      <c r="Y299" t="str">
        <f>IF(ISBLANK(Table2[[#This Row],[ref]]),NA(),_xlfn.XLOOKUP(Table2[[#This Row],[ref]],Crossref!U:U,Crossref!E:E,_xlfn.XLOOKUP(Table2[[#This Row],[ref_short]],Crossref!AO:AO,Crossref!E:E)))</f>
        <v>10.3389/fvets.2016.00105</v>
      </c>
      <c r="Z299" t="str">
        <f>IF(ISBLANK(Table2[[#This Row],[ref_short]]),NA(),_xlfn.XLOOKUP(Table2[[#This Row],[new_ref]],Crossref!E:E,Crossref!AO:AO,Table2[[#This Row],[ref_short]]))</f>
        <v>Stenfeldt et al., 2016</v>
      </c>
      <c r="AA299" t="b">
        <f>NOT(IFERROR(Table2[[#This Row],[ref_short]]=Table2[[#This Row],[new_ref_short]],FALSE))</f>
        <v>0</v>
      </c>
    </row>
    <row r="300" spans="1:27" x14ac:dyDescent="0.3">
      <c r="A300" t="s">
        <v>9</v>
      </c>
      <c r="B300" t="s">
        <v>1001</v>
      </c>
      <c r="C300" t="s">
        <v>1014</v>
      </c>
      <c r="E300" t="s">
        <v>256</v>
      </c>
      <c r="F300" t="s">
        <v>271</v>
      </c>
      <c r="G300" t="s">
        <v>1025</v>
      </c>
      <c r="H300" t="s">
        <v>373</v>
      </c>
      <c r="I300" t="s">
        <v>1031</v>
      </c>
      <c r="J300" t="s">
        <v>1033</v>
      </c>
      <c r="L300" t="s">
        <v>1041</v>
      </c>
      <c r="O300">
        <v>1</v>
      </c>
      <c r="T300" t="s">
        <v>1067</v>
      </c>
      <c r="U300" t="s">
        <v>1084</v>
      </c>
      <c r="V300">
        <v>2016</v>
      </c>
      <c r="W300" t="s">
        <v>1098</v>
      </c>
      <c r="X300" t="s">
        <v>986</v>
      </c>
      <c r="Y300" t="str">
        <f>IF(ISBLANK(Table2[[#This Row],[ref]]),NA(),_xlfn.XLOOKUP(Table2[[#This Row],[ref]],Crossref!U:U,Crossref!E:E,_xlfn.XLOOKUP(Table2[[#This Row],[ref_short]],Crossref!AO:AO,Crossref!E:E)))</f>
        <v>10.3389/fvets.2016.00105</v>
      </c>
      <c r="Z300" t="str">
        <f>IF(ISBLANK(Table2[[#This Row],[ref_short]]),NA(),_xlfn.XLOOKUP(Table2[[#This Row],[new_ref]],Crossref!E:E,Crossref!AO:AO,Table2[[#This Row],[ref_short]]))</f>
        <v>Stenfeldt et al., 2016</v>
      </c>
      <c r="AA300" t="b">
        <f>NOT(IFERROR(Table2[[#This Row],[ref_short]]=Table2[[#This Row],[new_ref_short]],FALSE))</f>
        <v>0</v>
      </c>
    </row>
    <row r="301" spans="1:27" x14ac:dyDescent="0.3">
      <c r="A301" t="s">
        <v>9</v>
      </c>
      <c r="B301" t="s">
        <v>1001</v>
      </c>
      <c r="C301" t="s">
        <v>1014</v>
      </c>
      <c r="E301" t="s">
        <v>256</v>
      </c>
      <c r="F301" t="s">
        <v>271</v>
      </c>
      <c r="G301" t="s">
        <v>1025</v>
      </c>
      <c r="H301" t="s">
        <v>373</v>
      </c>
      <c r="I301" t="s">
        <v>1031</v>
      </c>
      <c r="J301" t="s">
        <v>1033</v>
      </c>
      <c r="L301" t="s">
        <v>1041</v>
      </c>
      <c r="O301">
        <v>3</v>
      </c>
      <c r="T301" t="s">
        <v>1067</v>
      </c>
      <c r="U301" t="s">
        <v>1084</v>
      </c>
      <c r="V301">
        <v>2016</v>
      </c>
      <c r="W301" t="s">
        <v>1098</v>
      </c>
      <c r="X301" t="s">
        <v>986</v>
      </c>
      <c r="Y301" t="str">
        <f>IF(ISBLANK(Table2[[#This Row],[ref]]),NA(),_xlfn.XLOOKUP(Table2[[#This Row],[ref]],Crossref!U:U,Crossref!E:E,_xlfn.XLOOKUP(Table2[[#This Row],[ref_short]],Crossref!AO:AO,Crossref!E:E)))</f>
        <v>10.3389/fvets.2016.00105</v>
      </c>
      <c r="Z301" t="str">
        <f>IF(ISBLANK(Table2[[#This Row],[ref_short]]),NA(),_xlfn.XLOOKUP(Table2[[#This Row],[new_ref]],Crossref!E:E,Crossref!AO:AO,Table2[[#This Row],[ref_short]]))</f>
        <v>Stenfeldt et al., 2016</v>
      </c>
      <c r="AA301" t="b">
        <f>NOT(IFERROR(Table2[[#This Row],[ref_short]]=Table2[[#This Row],[new_ref_short]],FALSE))</f>
        <v>0</v>
      </c>
    </row>
    <row r="302" spans="1:27" x14ac:dyDescent="0.3">
      <c r="A302" t="s">
        <v>990</v>
      </c>
      <c r="E302" t="s">
        <v>256</v>
      </c>
      <c r="F302" t="s">
        <v>271</v>
      </c>
      <c r="G302" t="s">
        <v>322</v>
      </c>
      <c r="H302" t="s">
        <v>368</v>
      </c>
      <c r="I302" t="s">
        <v>382</v>
      </c>
      <c r="K302" t="s">
        <v>425</v>
      </c>
      <c r="L302" t="s">
        <v>485</v>
      </c>
      <c r="O302">
        <v>5.5</v>
      </c>
      <c r="P302">
        <v>4.5</v>
      </c>
      <c r="Q302">
        <v>6.7</v>
      </c>
      <c r="T302" t="s">
        <v>1068</v>
      </c>
      <c r="U302" t="s">
        <v>823</v>
      </c>
      <c r="V302">
        <v>2015</v>
      </c>
      <c r="W302" t="s">
        <v>938</v>
      </c>
      <c r="X302" t="s">
        <v>986</v>
      </c>
      <c r="Y302" t="str">
        <f>IF(ISBLANK(Table2[[#This Row],[ref]]),NA(),_xlfn.XLOOKUP(Table2[[#This Row],[ref]],Crossref!U:U,Crossref!E:E,_xlfn.XLOOKUP(Table2[[#This Row],[ref_short]],Crossref!AO:AO,Crossref!E:E)))</f>
        <v>10.1186/s13567-015-0156-5</v>
      </c>
      <c r="Z302" t="str">
        <f>IF(ISBLANK(Table2[[#This Row],[ref_short]]),NA(),_xlfn.XLOOKUP(Table2[[#This Row],[new_ref]],Crossref!E:E,Crossref!AO:AO,Table2[[#This Row],[ref_short]]))</f>
        <v>Bravo de Rueda et al., 2015</v>
      </c>
      <c r="AA302" t="b">
        <f>NOT(IFERROR(Table2[[#This Row],[ref_short]]=Table2[[#This Row],[new_ref_short]],FALSE))</f>
        <v>0</v>
      </c>
    </row>
    <row r="303" spans="1:27" x14ac:dyDescent="0.3">
      <c r="A303" t="s">
        <v>990</v>
      </c>
      <c r="B303" t="s">
        <v>1005</v>
      </c>
      <c r="E303" t="s">
        <v>256</v>
      </c>
      <c r="F303" t="s">
        <v>271</v>
      </c>
      <c r="G303" t="s">
        <v>322</v>
      </c>
      <c r="H303" t="s">
        <v>368</v>
      </c>
      <c r="I303" t="s">
        <v>382</v>
      </c>
      <c r="K303" t="s">
        <v>425</v>
      </c>
      <c r="L303" t="s">
        <v>485</v>
      </c>
      <c r="O303">
        <v>4.3</v>
      </c>
      <c r="P303">
        <v>3.6</v>
      </c>
      <c r="Q303">
        <v>5.2</v>
      </c>
      <c r="T303" t="s">
        <v>1068</v>
      </c>
      <c r="U303" t="s">
        <v>823</v>
      </c>
      <c r="V303">
        <v>2015</v>
      </c>
      <c r="W303" t="s">
        <v>938</v>
      </c>
      <c r="X303" t="s">
        <v>986</v>
      </c>
      <c r="Y303" t="str">
        <f>IF(ISBLANK(Table2[[#This Row],[ref]]),NA(),_xlfn.XLOOKUP(Table2[[#This Row],[ref]],Crossref!U:U,Crossref!E:E,_xlfn.XLOOKUP(Table2[[#This Row],[ref_short]],Crossref!AO:AO,Crossref!E:E)))</f>
        <v>10.1186/s13567-015-0156-5</v>
      </c>
      <c r="Z303" t="str">
        <f>IF(ISBLANK(Table2[[#This Row],[ref_short]]),NA(),_xlfn.XLOOKUP(Table2[[#This Row],[new_ref]],Crossref!E:E,Crossref!AO:AO,Table2[[#This Row],[ref_short]]))</f>
        <v>Bravo de Rueda et al., 2015</v>
      </c>
      <c r="AA303" t="b">
        <f>NOT(IFERROR(Table2[[#This Row],[ref_short]]=Table2[[#This Row],[new_ref_short]],FALSE))</f>
        <v>0</v>
      </c>
    </row>
    <row r="304" spans="1:27" x14ac:dyDescent="0.3">
      <c r="A304" t="s">
        <v>990</v>
      </c>
      <c r="B304" t="s">
        <v>123</v>
      </c>
      <c r="E304" t="s">
        <v>256</v>
      </c>
      <c r="F304" t="s">
        <v>271</v>
      </c>
      <c r="G304" t="s">
        <v>323</v>
      </c>
      <c r="H304" t="s">
        <v>358</v>
      </c>
      <c r="L304" t="s">
        <v>487</v>
      </c>
      <c r="O304">
        <v>6.5</v>
      </c>
      <c r="P304">
        <v>5.7</v>
      </c>
      <c r="Q304">
        <v>7.3</v>
      </c>
      <c r="T304" t="s">
        <v>684</v>
      </c>
      <c r="U304" t="s">
        <v>824</v>
      </c>
      <c r="V304">
        <v>2008</v>
      </c>
      <c r="W304" t="s">
        <v>939</v>
      </c>
      <c r="X304" t="s">
        <v>986</v>
      </c>
      <c r="Y304" t="str">
        <f>IF(ISBLANK(Table2[[#This Row],[ref]]),NA(),_xlfn.XLOOKUP(Table2[[#This Row],[ref]],Crossref!U:U,Crossref!E:E,_xlfn.XLOOKUP(Table2[[#This Row],[ref_short]],Crossref!AO:AO,Crossref!E:E)))</f>
        <v>10.1016/j.prevetmed.2007.06.004</v>
      </c>
      <c r="Z304" t="str">
        <f>IF(ISBLANK(Table2[[#This Row],[ref_short]]),NA(),_xlfn.XLOOKUP(Table2[[#This Row],[new_ref]],Crossref!E:E,Crossref!AO:AO,Table2[[#This Row],[ref_short]]))</f>
        <v>Eblé et al., 2008</v>
      </c>
      <c r="AA304" t="b">
        <f>NOT(IFERROR(Table2[[#This Row],[ref_short]]=Table2[[#This Row],[new_ref_short]],FALSE))</f>
        <v>1</v>
      </c>
    </row>
    <row r="305" spans="1:27" x14ac:dyDescent="0.3">
      <c r="A305" t="s">
        <v>990</v>
      </c>
      <c r="B305" t="s">
        <v>486</v>
      </c>
      <c r="E305" t="s">
        <v>256</v>
      </c>
      <c r="F305" t="s">
        <v>271</v>
      </c>
      <c r="G305" t="s">
        <v>323</v>
      </c>
      <c r="H305" t="s">
        <v>358</v>
      </c>
      <c r="L305" t="s">
        <v>487</v>
      </c>
      <c r="M305" t="s">
        <v>610</v>
      </c>
      <c r="N305" t="s">
        <v>613</v>
      </c>
      <c r="O305">
        <v>5.3</v>
      </c>
      <c r="P305">
        <v>4.7</v>
      </c>
      <c r="Q305">
        <v>6</v>
      </c>
      <c r="T305" t="s">
        <v>684</v>
      </c>
      <c r="U305" t="s">
        <v>824</v>
      </c>
      <c r="V305">
        <v>2008</v>
      </c>
      <c r="W305" t="s">
        <v>939</v>
      </c>
      <c r="X305" t="s">
        <v>986</v>
      </c>
      <c r="Y305" t="str">
        <f>IF(ISBLANK(Table2[[#This Row],[ref]]),NA(),_xlfn.XLOOKUP(Table2[[#This Row],[ref]],Crossref!U:U,Crossref!E:E,_xlfn.XLOOKUP(Table2[[#This Row],[ref_short]],Crossref!AO:AO,Crossref!E:E)))</f>
        <v>10.1016/j.prevetmed.2007.06.004</v>
      </c>
      <c r="Z305" t="str">
        <f>IF(ISBLANK(Table2[[#This Row],[ref_short]]),NA(),_xlfn.XLOOKUP(Table2[[#This Row],[new_ref]],Crossref!E:E,Crossref!AO:AO,Table2[[#This Row],[ref_short]]))</f>
        <v>Eblé et al., 2008</v>
      </c>
      <c r="AA305" t="b">
        <f>NOT(IFERROR(Table2[[#This Row],[ref_short]]=Table2[[#This Row],[new_ref_short]],FALSE))</f>
        <v>1</v>
      </c>
    </row>
    <row r="306" spans="1:27" x14ac:dyDescent="0.3">
      <c r="A306" t="s">
        <v>990</v>
      </c>
      <c r="B306" t="s">
        <v>487</v>
      </c>
      <c r="E306" t="s">
        <v>256</v>
      </c>
      <c r="F306" t="s">
        <v>271</v>
      </c>
      <c r="G306" t="s">
        <v>323</v>
      </c>
      <c r="H306" t="s">
        <v>358</v>
      </c>
      <c r="L306" t="s">
        <v>487</v>
      </c>
      <c r="M306" t="s">
        <v>610</v>
      </c>
      <c r="N306" t="s">
        <v>613</v>
      </c>
      <c r="O306">
        <v>2.2999999999999998</v>
      </c>
      <c r="P306">
        <v>0.9</v>
      </c>
      <c r="Q306">
        <v>5.7</v>
      </c>
      <c r="T306" t="s">
        <v>684</v>
      </c>
      <c r="U306" t="s">
        <v>824</v>
      </c>
      <c r="V306">
        <v>2008</v>
      </c>
      <c r="W306" t="s">
        <v>939</v>
      </c>
      <c r="X306" t="s">
        <v>986</v>
      </c>
      <c r="Y306" t="str">
        <f>IF(ISBLANK(Table2[[#This Row],[ref]]),NA(),_xlfn.XLOOKUP(Table2[[#This Row],[ref]],Crossref!U:U,Crossref!E:E,_xlfn.XLOOKUP(Table2[[#This Row],[ref_short]],Crossref!AO:AO,Crossref!E:E)))</f>
        <v>10.1016/j.prevetmed.2007.06.004</v>
      </c>
      <c r="Z306" t="str">
        <f>IF(ISBLANK(Table2[[#This Row],[ref_short]]),NA(),_xlfn.XLOOKUP(Table2[[#This Row],[new_ref]],Crossref!E:E,Crossref!AO:AO,Table2[[#This Row],[ref_short]]))</f>
        <v>Eblé et al., 2008</v>
      </c>
      <c r="AA306" t="b">
        <f>NOT(IFERROR(Table2[[#This Row],[ref_short]]=Table2[[#This Row],[new_ref_short]],FALSE))</f>
        <v>1</v>
      </c>
    </row>
    <row r="307" spans="1:27" x14ac:dyDescent="0.3">
      <c r="A307" t="s">
        <v>992</v>
      </c>
      <c r="C307" t="s">
        <v>1014</v>
      </c>
      <c r="E307" t="s">
        <v>254</v>
      </c>
      <c r="F307" t="s">
        <v>272</v>
      </c>
      <c r="H307" t="s">
        <v>375</v>
      </c>
      <c r="M307" t="s">
        <v>1049</v>
      </c>
      <c r="O307">
        <v>2</v>
      </c>
      <c r="T307" t="s">
        <v>1069</v>
      </c>
      <c r="U307" t="s">
        <v>827</v>
      </c>
      <c r="V307">
        <v>2021</v>
      </c>
      <c r="W307" t="s">
        <v>942</v>
      </c>
      <c r="X307" t="s">
        <v>986</v>
      </c>
      <c r="Y307" t="str">
        <f>IF(ISBLANK(Table2[[#This Row],[ref]]),NA(),_xlfn.XLOOKUP(Table2[[#This Row],[ref]],Crossref!U:U,Crossref!E:E,_xlfn.XLOOKUP(Table2[[#This Row],[ref_short]],Crossref!AO:AO,Crossref!E:E)))</f>
        <v>10.1186/s40813-021-00189-z</v>
      </c>
      <c r="Z307" t="str">
        <f>IF(ISBLANK(Table2[[#This Row],[ref_short]]),NA(),_xlfn.XLOOKUP(Table2[[#This Row],[new_ref]],Crossref!E:E,Crossref!AO:AO,Table2[[#This Row],[ref_short]]))</f>
        <v>Meester et al., 2021</v>
      </c>
      <c r="AA307" t="b">
        <f>NOT(IFERROR(Table2[[#This Row],[ref_short]]=Table2[[#This Row],[new_ref_short]],FALSE))</f>
        <v>0</v>
      </c>
    </row>
    <row r="308" spans="1:27" x14ac:dyDescent="0.3">
      <c r="A308" t="s">
        <v>992</v>
      </c>
      <c r="C308" t="s">
        <v>1014</v>
      </c>
      <c r="E308" t="s">
        <v>254</v>
      </c>
      <c r="F308" t="s">
        <v>272</v>
      </c>
      <c r="H308" t="s">
        <v>375</v>
      </c>
      <c r="M308" t="s">
        <v>1049</v>
      </c>
      <c r="O308">
        <v>7</v>
      </c>
      <c r="T308" t="s">
        <v>1069</v>
      </c>
      <c r="U308" t="s">
        <v>827</v>
      </c>
      <c r="V308">
        <v>2021</v>
      </c>
      <c r="W308" t="s">
        <v>942</v>
      </c>
      <c r="X308" t="s">
        <v>986</v>
      </c>
      <c r="Y308" t="str">
        <f>IF(ISBLANK(Table2[[#This Row],[ref]]),NA(),_xlfn.XLOOKUP(Table2[[#This Row],[ref]],Crossref!U:U,Crossref!E:E,_xlfn.XLOOKUP(Table2[[#This Row],[ref_short]],Crossref!AO:AO,Crossref!E:E)))</f>
        <v>10.1186/s40813-021-00189-z</v>
      </c>
      <c r="Z308" t="str">
        <f>IF(ISBLANK(Table2[[#This Row],[ref_short]]),NA(),_xlfn.XLOOKUP(Table2[[#This Row],[new_ref]],Crossref!E:E,Crossref!AO:AO,Table2[[#This Row],[ref_short]]))</f>
        <v>Meester et al., 2021</v>
      </c>
      <c r="AA308" t="b">
        <f>NOT(IFERROR(Table2[[#This Row],[ref_short]]=Table2[[#This Row],[new_ref_short]],FALSE))</f>
        <v>0</v>
      </c>
    </row>
    <row r="309" spans="1:27" x14ac:dyDescent="0.3">
      <c r="A309" t="s">
        <v>992</v>
      </c>
      <c r="C309" t="s">
        <v>1014</v>
      </c>
      <c r="E309" t="s">
        <v>254</v>
      </c>
      <c r="F309" t="s">
        <v>272</v>
      </c>
      <c r="H309" t="s">
        <v>375</v>
      </c>
      <c r="M309" t="s">
        <v>1050</v>
      </c>
      <c r="O309">
        <v>6.9</v>
      </c>
      <c r="P309">
        <v>5.8</v>
      </c>
      <c r="Q309">
        <v>7.9</v>
      </c>
      <c r="T309" t="s">
        <v>1069</v>
      </c>
      <c r="U309" t="s">
        <v>827</v>
      </c>
      <c r="V309">
        <v>2021</v>
      </c>
      <c r="W309" t="s">
        <v>942</v>
      </c>
      <c r="X309" t="s">
        <v>986</v>
      </c>
      <c r="Y309" t="str">
        <f>IF(ISBLANK(Table2[[#This Row],[ref]]),NA(),_xlfn.XLOOKUP(Table2[[#This Row],[ref]],Crossref!U:U,Crossref!E:E,_xlfn.XLOOKUP(Table2[[#This Row],[ref_short]],Crossref!AO:AO,Crossref!E:E)))</f>
        <v>10.1186/s40813-021-00189-z</v>
      </c>
      <c r="Z309" t="str">
        <f>IF(ISBLANK(Table2[[#This Row],[ref_short]]),NA(),_xlfn.XLOOKUP(Table2[[#This Row],[new_ref]],Crossref!E:E,Crossref!AO:AO,Table2[[#This Row],[ref_short]]))</f>
        <v>Meester et al., 2021</v>
      </c>
      <c r="AA309" t="b">
        <f>NOT(IFERROR(Table2[[#This Row],[ref_short]]=Table2[[#This Row],[new_ref_short]],FALSE))</f>
        <v>0</v>
      </c>
    </row>
    <row r="310" spans="1:27" x14ac:dyDescent="0.3">
      <c r="A310" t="s">
        <v>992</v>
      </c>
      <c r="C310" t="s">
        <v>1014</v>
      </c>
      <c r="E310" t="s">
        <v>254</v>
      </c>
      <c r="F310" t="s">
        <v>272</v>
      </c>
      <c r="H310" t="s">
        <v>375</v>
      </c>
      <c r="L310" t="s">
        <v>1042</v>
      </c>
      <c r="M310" t="s">
        <v>1050</v>
      </c>
      <c r="O310">
        <v>12.9</v>
      </c>
      <c r="P310">
        <v>12.8</v>
      </c>
      <c r="Q310">
        <v>14.4</v>
      </c>
      <c r="T310" t="s">
        <v>1069</v>
      </c>
      <c r="U310" t="s">
        <v>827</v>
      </c>
      <c r="V310">
        <v>2021</v>
      </c>
      <c r="W310" t="s">
        <v>942</v>
      </c>
      <c r="X310" t="s">
        <v>986</v>
      </c>
      <c r="Y310" t="str">
        <f>IF(ISBLANK(Table2[[#This Row],[ref]]),NA(),_xlfn.XLOOKUP(Table2[[#This Row],[ref]],Crossref!U:U,Crossref!E:E,_xlfn.XLOOKUP(Table2[[#This Row],[ref_short]],Crossref!AO:AO,Crossref!E:E)))</f>
        <v>10.1186/s40813-021-00189-z</v>
      </c>
      <c r="Z310" t="str">
        <f>IF(ISBLANK(Table2[[#This Row],[ref_short]]),NA(),_xlfn.XLOOKUP(Table2[[#This Row],[new_ref]],Crossref!E:E,Crossref!AO:AO,Table2[[#This Row],[ref_short]]))</f>
        <v>Meester et al., 2021</v>
      </c>
      <c r="AA310" t="b">
        <f>NOT(IFERROR(Table2[[#This Row],[ref_short]]=Table2[[#This Row],[new_ref_short]],FALSE))</f>
        <v>0</v>
      </c>
    </row>
    <row r="311" spans="1:27" x14ac:dyDescent="0.3">
      <c r="A311" t="s">
        <v>992</v>
      </c>
      <c r="C311" t="s">
        <v>1014</v>
      </c>
      <c r="E311" t="s">
        <v>254</v>
      </c>
      <c r="F311" t="s">
        <v>272</v>
      </c>
      <c r="H311" t="s">
        <v>375</v>
      </c>
      <c r="M311" t="s">
        <v>1051</v>
      </c>
      <c r="O311">
        <v>6</v>
      </c>
      <c r="T311" t="s">
        <v>1069</v>
      </c>
      <c r="U311" t="s">
        <v>827</v>
      </c>
      <c r="V311">
        <v>2021</v>
      </c>
      <c r="W311" t="s">
        <v>942</v>
      </c>
      <c r="X311" t="s">
        <v>986</v>
      </c>
      <c r="Y311" t="str">
        <f>IF(ISBLANK(Table2[[#This Row],[ref]]),NA(),_xlfn.XLOOKUP(Table2[[#This Row],[ref]],Crossref!U:U,Crossref!E:E,_xlfn.XLOOKUP(Table2[[#This Row],[ref_short]],Crossref!AO:AO,Crossref!E:E)))</f>
        <v>10.1186/s40813-021-00189-z</v>
      </c>
      <c r="Z311" t="str">
        <f>IF(ISBLANK(Table2[[#This Row],[ref_short]]),NA(),_xlfn.XLOOKUP(Table2[[#This Row],[new_ref]],Crossref!E:E,Crossref!AO:AO,Table2[[#This Row],[ref_short]]))</f>
        <v>Meester et al., 2021</v>
      </c>
      <c r="AA311" t="b">
        <f>NOT(IFERROR(Table2[[#This Row],[ref_short]]=Table2[[#This Row],[new_ref_short]],FALSE))</f>
        <v>0</v>
      </c>
    </row>
    <row r="312" spans="1:27" x14ac:dyDescent="0.3">
      <c r="A312" t="s">
        <v>992</v>
      </c>
      <c r="C312" t="s">
        <v>1014</v>
      </c>
      <c r="E312" t="s">
        <v>254</v>
      </c>
      <c r="F312" t="s">
        <v>272</v>
      </c>
      <c r="H312" t="s">
        <v>375</v>
      </c>
      <c r="M312" t="s">
        <v>1051</v>
      </c>
      <c r="O312">
        <v>19</v>
      </c>
      <c r="T312" t="s">
        <v>1069</v>
      </c>
      <c r="U312" t="s">
        <v>827</v>
      </c>
      <c r="V312">
        <v>2021</v>
      </c>
      <c r="W312" t="s">
        <v>942</v>
      </c>
      <c r="X312" t="s">
        <v>986</v>
      </c>
      <c r="Y312" t="str">
        <f>IF(ISBLANK(Table2[[#This Row],[ref]]),NA(),_xlfn.XLOOKUP(Table2[[#This Row],[ref]],Crossref!U:U,Crossref!E:E,_xlfn.XLOOKUP(Table2[[#This Row],[ref_short]],Crossref!AO:AO,Crossref!E:E)))</f>
        <v>10.1186/s40813-021-00189-z</v>
      </c>
      <c r="Z312" t="str">
        <f>IF(ISBLANK(Table2[[#This Row],[ref_short]]),NA(),_xlfn.XLOOKUP(Table2[[#This Row],[new_ref]],Crossref!E:E,Crossref!AO:AO,Table2[[#This Row],[ref_short]]))</f>
        <v>Meester et al., 2021</v>
      </c>
      <c r="AA312" t="b">
        <f>NOT(IFERROR(Table2[[#This Row],[ref_short]]=Table2[[#This Row],[new_ref_short]],FALSE))</f>
        <v>0</v>
      </c>
    </row>
    <row r="313" spans="1:27" x14ac:dyDescent="0.3">
      <c r="A313" t="s">
        <v>992</v>
      </c>
      <c r="C313" t="s">
        <v>1014</v>
      </c>
      <c r="E313" t="s">
        <v>254</v>
      </c>
      <c r="F313" t="s">
        <v>272</v>
      </c>
      <c r="H313" t="s">
        <v>375</v>
      </c>
      <c r="L313" t="s">
        <v>1042</v>
      </c>
      <c r="M313" t="s">
        <v>1051</v>
      </c>
      <c r="O313">
        <v>13.4</v>
      </c>
      <c r="T313" t="s">
        <v>1069</v>
      </c>
      <c r="U313" t="s">
        <v>827</v>
      </c>
      <c r="V313">
        <v>2021</v>
      </c>
      <c r="W313" t="s">
        <v>942</v>
      </c>
      <c r="X313" t="s">
        <v>986</v>
      </c>
      <c r="Y313" t="str">
        <f>IF(ISBLANK(Table2[[#This Row],[ref]]),NA(),_xlfn.XLOOKUP(Table2[[#This Row],[ref]],Crossref!U:U,Crossref!E:E,_xlfn.XLOOKUP(Table2[[#This Row],[ref_short]],Crossref!AO:AO,Crossref!E:E)))</f>
        <v>10.1186/s40813-021-00189-z</v>
      </c>
      <c r="Z313" t="str">
        <f>IF(ISBLANK(Table2[[#This Row],[ref_short]]),NA(),_xlfn.XLOOKUP(Table2[[#This Row],[new_ref]],Crossref!E:E,Crossref!AO:AO,Table2[[#This Row],[ref_short]]))</f>
        <v>Meester et al., 2021</v>
      </c>
      <c r="AA313" t="b">
        <f>NOT(IFERROR(Table2[[#This Row],[ref_short]]=Table2[[#This Row],[new_ref_short]],FALSE))</f>
        <v>0</v>
      </c>
    </row>
    <row r="314" spans="1:27" x14ac:dyDescent="0.3">
      <c r="A314" t="s">
        <v>992</v>
      </c>
      <c r="C314" t="s">
        <v>1014</v>
      </c>
      <c r="E314" t="s">
        <v>254</v>
      </c>
      <c r="F314" t="s">
        <v>272</v>
      </c>
      <c r="H314" t="s">
        <v>375</v>
      </c>
      <c r="L314" t="s">
        <v>1043</v>
      </c>
      <c r="O314">
        <v>12.9</v>
      </c>
      <c r="P314">
        <v>8.3000000000000007</v>
      </c>
      <c r="Q314">
        <v>17</v>
      </c>
      <c r="T314" t="s">
        <v>1069</v>
      </c>
      <c r="U314" t="s">
        <v>827</v>
      </c>
      <c r="V314">
        <v>2021</v>
      </c>
      <c r="W314" t="s">
        <v>942</v>
      </c>
      <c r="X314" t="s">
        <v>986</v>
      </c>
      <c r="Y314" t="str">
        <f>IF(ISBLANK(Table2[[#This Row],[ref]]),NA(),_xlfn.XLOOKUP(Table2[[#This Row],[ref]],Crossref!U:U,Crossref!E:E,_xlfn.XLOOKUP(Table2[[#This Row],[ref_short]],Crossref!AO:AO,Crossref!E:E)))</f>
        <v>10.1186/s40813-021-00189-z</v>
      </c>
      <c r="Z314" t="str">
        <f>IF(ISBLANK(Table2[[#This Row],[ref_short]]),NA(),_xlfn.XLOOKUP(Table2[[#This Row],[new_ref]],Crossref!E:E,Crossref!AO:AO,Table2[[#This Row],[ref_short]]))</f>
        <v>Meester et al., 2021</v>
      </c>
      <c r="AA314" t="b">
        <f>NOT(IFERROR(Table2[[#This Row],[ref_short]]=Table2[[#This Row],[new_ref_short]],FALSE))</f>
        <v>0</v>
      </c>
    </row>
    <row r="315" spans="1:27" x14ac:dyDescent="0.3">
      <c r="A315" t="s">
        <v>992</v>
      </c>
      <c r="C315" t="s">
        <v>1014</v>
      </c>
      <c r="E315" t="s">
        <v>254</v>
      </c>
      <c r="F315" t="s">
        <v>272</v>
      </c>
      <c r="H315" t="s">
        <v>375</v>
      </c>
      <c r="M315" t="s">
        <v>1049</v>
      </c>
      <c r="O315">
        <v>9</v>
      </c>
      <c r="T315" t="s">
        <v>1069</v>
      </c>
      <c r="U315" t="s">
        <v>827</v>
      </c>
      <c r="V315">
        <v>2021</v>
      </c>
      <c r="W315" t="s">
        <v>942</v>
      </c>
      <c r="X315" t="s">
        <v>986</v>
      </c>
      <c r="Y315" t="str">
        <f>IF(ISBLANK(Table2[[#This Row],[ref]]),NA(),_xlfn.XLOOKUP(Table2[[#This Row],[ref]],Crossref!U:U,Crossref!E:E,_xlfn.XLOOKUP(Table2[[#This Row],[ref_short]],Crossref!AO:AO,Crossref!E:E)))</f>
        <v>10.1186/s40813-021-00189-z</v>
      </c>
      <c r="Z315" t="str">
        <f>IF(ISBLANK(Table2[[#This Row],[ref_short]]),NA(),_xlfn.XLOOKUP(Table2[[#This Row],[new_ref]],Crossref!E:E,Crossref!AO:AO,Table2[[#This Row],[ref_short]]))</f>
        <v>Meester et al., 2021</v>
      </c>
      <c r="AA315" t="b">
        <f>NOT(IFERROR(Table2[[#This Row],[ref_short]]=Table2[[#This Row],[new_ref_short]],FALSE))</f>
        <v>0</v>
      </c>
    </row>
    <row r="316" spans="1:27" x14ac:dyDescent="0.3">
      <c r="A316" t="s">
        <v>992</v>
      </c>
      <c r="C316" t="s">
        <v>1014</v>
      </c>
      <c r="E316" t="s">
        <v>254</v>
      </c>
      <c r="F316" t="s">
        <v>272</v>
      </c>
      <c r="H316" t="s">
        <v>375</v>
      </c>
      <c r="M316" t="s">
        <v>1049</v>
      </c>
      <c r="O316">
        <v>15</v>
      </c>
      <c r="T316" t="s">
        <v>1069</v>
      </c>
      <c r="U316" t="s">
        <v>827</v>
      </c>
      <c r="V316">
        <v>2021</v>
      </c>
      <c r="W316" t="s">
        <v>942</v>
      </c>
      <c r="X316" t="s">
        <v>986</v>
      </c>
      <c r="Y316" t="str">
        <f>IF(ISBLANK(Table2[[#This Row],[ref]]),NA(),_xlfn.XLOOKUP(Table2[[#This Row],[ref]],Crossref!U:U,Crossref!E:E,_xlfn.XLOOKUP(Table2[[#This Row],[ref_short]],Crossref!AO:AO,Crossref!E:E)))</f>
        <v>10.1186/s40813-021-00189-z</v>
      </c>
      <c r="Z316" t="str">
        <f>IF(ISBLANK(Table2[[#This Row],[ref_short]]),NA(),_xlfn.XLOOKUP(Table2[[#This Row],[new_ref]],Crossref!E:E,Crossref!AO:AO,Table2[[#This Row],[ref_short]]))</f>
        <v>Meester et al., 2021</v>
      </c>
      <c r="AA316" t="b">
        <f>NOT(IFERROR(Table2[[#This Row],[ref_short]]=Table2[[#This Row],[new_ref_short]],FALSE))</f>
        <v>0</v>
      </c>
    </row>
    <row r="317" spans="1:27" x14ac:dyDescent="0.3">
      <c r="A317" t="s">
        <v>992</v>
      </c>
      <c r="C317" t="s">
        <v>1014</v>
      </c>
      <c r="E317" t="s">
        <v>254</v>
      </c>
      <c r="F317" t="s">
        <v>272</v>
      </c>
      <c r="H317" t="s">
        <v>375</v>
      </c>
      <c r="M317" t="s">
        <v>1049</v>
      </c>
      <c r="O317">
        <v>17</v>
      </c>
      <c r="T317" t="s">
        <v>1069</v>
      </c>
      <c r="U317" t="s">
        <v>827</v>
      </c>
      <c r="V317">
        <v>2021</v>
      </c>
      <c r="W317" t="s">
        <v>942</v>
      </c>
      <c r="X317" t="s">
        <v>986</v>
      </c>
      <c r="Y317" t="str">
        <f>IF(ISBLANK(Table2[[#This Row],[ref]]),NA(),_xlfn.XLOOKUP(Table2[[#This Row],[ref]],Crossref!U:U,Crossref!E:E,_xlfn.XLOOKUP(Table2[[#This Row],[ref_short]],Crossref!AO:AO,Crossref!E:E)))</f>
        <v>10.1186/s40813-021-00189-z</v>
      </c>
      <c r="Z317" t="str">
        <f>IF(ISBLANK(Table2[[#This Row],[ref_short]]),NA(),_xlfn.XLOOKUP(Table2[[#This Row],[new_ref]],Crossref!E:E,Crossref!AO:AO,Table2[[#This Row],[ref_short]]))</f>
        <v>Meester et al., 2021</v>
      </c>
      <c r="AA317" t="b">
        <f>NOT(IFERROR(Table2[[#This Row],[ref_short]]=Table2[[#This Row],[new_ref_short]],FALSE))</f>
        <v>0</v>
      </c>
    </row>
    <row r="318" spans="1:27" x14ac:dyDescent="0.3">
      <c r="A318" t="s">
        <v>992</v>
      </c>
      <c r="C318" t="s">
        <v>1014</v>
      </c>
      <c r="E318" t="s">
        <v>254</v>
      </c>
      <c r="F318" t="s">
        <v>272</v>
      </c>
      <c r="H318" t="s">
        <v>375</v>
      </c>
      <c r="M318" t="s">
        <v>1049</v>
      </c>
      <c r="O318">
        <v>23</v>
      </c>
      <c r="T318" t="s">
        <v>1069</v>
      </c>
      <c r="U318" t="s">
        <v>827</v>
      </c>
      <c r="V318">
        <v>2021</v>
      </c>
      <c r="W318" t="s">
        <v>942</v>
      </c>
      <c r="X318" t="s">
        <v>986</v>
      </c>
      <c r="Y318" t="str">
        <f>IF(ISBLANK(Table2[[#This Row],[ref]]),NA(),_xlfn.XLOOKUP(Table2[[#This Row],[ref]],Crossref!U:U,Crossref!E:E,_xlfn.XLOOKUP(Table2[[#This Row],[ref_short]],Crossref!AO:AO,Crossref!E:E)))</f>
        <v>10.1186/s40813-021-00189-z</v>
      </c>
      <c r="Z318" t="str">
        <f>IF(ISBLANK(Table2[[#This Row],[ref_short]]),NA(),_xlfn.XLOOKUP(Table2[[#This Row],[new_ref]],Crossref!E:E,Crossref!AO:AO,Table2[[#This Row],[ref_short]]))</f>
        <v>Meester et al., 2021</v>
      </c>
      <c r="AA318" t="b">
        <f>NOT(IFERROR(Table2[[#This Row],[ref_short]]=Table2[[#This Row],[new_ref_short]],FALSE))</f>
        <v>0</v>
      </c>
    </row>
    <row r="319" spans="1:27" x14ac:dyDescent="0.3">
      <c r="A319" t="s">
        <v>992</v>
      </c>
      <c r="C319" t="s">
        <v>1014</v>
      </c>
      <c r="E319" t="s">
        <v>254</v>
      </c>
      <c r="F319" t="s">
        <v>272</v>
      </c>
      <c r="H319" t="s">
        <v>375</v>
      </c>
      <c r="M319" t="s">
        <v>1049</v>
      </c>
      <c r="O319">
        <v>30</v>
      </c>
      <c r="T319" t="s">
        <v>1069</v>
      </c>
      <c r="U319" t="s">
        <v>827</v>
      </c>
      <c r="V319">
        <v>2021</v>
      </c>
      <c r="W319" t="s">
        <v>942</v>
      </c>
      <c r="X319" t="s">
        <v>986</v>
      </c>
      <c r="Y319" t="str">
        <f>IF(ISBLANK(Table2[[#This Row],[ref]]),NA(),_xlfn.XLOOKUP(Table2[[#This Row],[ref]],Crossref!U:U,Crossref!E:E,_xlfn.XLOOKUP(Table2[[#This Row],[ref_short]],Crossref!AO:AO,Crossref!E:E)))</f>
        <v>10.1186/s40813-021-00189-z</v>
      </c>
      <c r="Z319" t="str">
        <f>IF(ISBLANK(Table2[[#This Row],[ref_short]]),NA(),_xlfn.XLOOKUP(Table2[[#This Row],[new_ref]],Crossref!E:E,Crossref!AO:AO,Table2[[#This Row],[ref_short]]))</f>
        <v>Meester et al., 2021</v>
      </c>
      <c r="AA319" t="b">
        <f>NOT(IFERROR(Table2[[#This Row],[ref_short]]=Table2[[#This Row],[new_ref_short]],FALSE))</f>
        <v>0</v>
      </c>
    </row>
    <row r="320" spans="1:27" x14ac:dyDescent="0.3">
      <c r="A320" t="s">
        <v>992</v>
      </c>
      <c r="C320" t="s">
        <v>1014</v>
      </c>
      <c r="E320" t="s">
        <v>254</v>
      </c>
      <c r="F320" t="s">
        <v>272</v>
      </c>
      <c r="H320" t="s">
        <v>375</v>
      </c>
      <c r="M320" t="s">
        <v>1049</v>
      </c>
      <c r="O320">
        <v>21</v>
      </c>
      <c r="T320" t="s">
        <v>1069</v>
      </c>
      <c r="U320" t="s">
        <v>827</v>
      </c>
      <c r="V320">
        <v>2021</v>
      </c>
      <c r="W320" t="s">
        <v>942</v>
      </c>
      <c r="X320" t="s">
        <v>986</v>
      </c>
      <c r="Y320" t="str">
        <f>IF(ISBLANK(Table2[[#This Row],[ref]]),NA(),_xlfn.XLOOKUP(Table2[[#This Row],[ref]],Crossref!U:U,Crossref!E:E,_xlfn.XLOOKUP(Table2[[#This Row],[ref_short]],Crossref!AO:AO,Crossref!E:E)))</f>
        <v>10.1186/s40813-021-00189-z</v>
      </c>
      <c r="Z320" t="str">
        <f>IF(ISBLANK(Table2[[#This Row],[ref_short]]),NA(),_xlfn.XLOOKUP(Table2[[#This Row],[new_ref]],Crossref!E:E,Crossref!AO:AO,Table2[[#This Row],[ref_short]]))</f>
        <v>Meester et al., 2021</v>
      </c>
      <c r="AA320" t="b">
        <f>NOT(IFERROR(Table2[[#This Row],[ref_short]]=Table2[[#This Row],[new_ref_short]],FALSE))</f>
        <v>0</v>
      </c>
    </row>
    <row r="321" spans="1:27" x14ac:dyDescent="0.3">
      <c r="A321" t="s">
        <v>992</v>
      </c>
      <c r="C321" t="s">
        <v>1014</v>
      </c>
      <c r="E321" t="s">
        <v>254</v>
      </c>
      <c r="F321" t="s">
        <v>272</v>
      </c>
      <c r="H321" t="s">
        <v>375</v>
      </c>
      <c r="M321" t="s">
        <v>1049</v>
      </c>
      <c r="O321">
        <v>37</v>
      </c>
      <c r="T321" t="s">
        <v>1069</v>
      </c>
      <c r="U321" t="s">
        <v>827</v>
      </c>
      <c r="V321">
        <v>2021</v>
      </c>
      <c r="W321" t="s">
        <v>942</v>
      </c>
      <c r="X321" t="s">
        <v>986</v>
      </c>
      <c r="Y321" t="str">
        <f>IF(ISBLANK(Table2[[#This Row],[ref]]),NA(),_xlfn.XLOOKUP(Table2[[#This Row],[ref]],Crossref!U:U,Crossref!E:E,_xlfn.XLOOKUP(Table2[[#This Row],[ref_short]],Crossref!AO:AO,Crossref!E:E)))</f>
        <v>10.1186/s40813-021-00189-z</v>
      </c>
      <c r="Z321" t="str">
        <f>IF(ISBLANK(Table2[[#This Row],[ref_short]]),NA(),_xlfn.XLOOKUP(Table2[[#This Row],[new_ref]],Crossref!E:E,Crossref!AO:AO,Table2[[#This Row],[ref_short]]))</f>
        <v>Meester et al., 2021</v>
      </c>
      <c r="AA321" t="b">
        <f>NOT(IFERROR(Table2[[#This Row],[ref_short]]=Table2[[#This Row],[new_ref_short]],FALSE))</f>
        <v>0</v>
      </c>
    </row>
    <row r="322" spans="1:27" x14ac:dyDescent="0.3">
      <c r="A322" t="s">
        <v>992</v>
      </c>
      <c r="C322" t="s">
        <v>1014</v>
      </c>
      <c r="E322" t="s">
        <v>254</v>
      </c>
      <c r="F322" t="s">
        <v>272</v>
      </c>
      <c r="H322" t="s">
        <v>375</v>
      </c>
      <c r="M322" t="s">
        <v>1049</v>
      </c>
      <c r="O322">
        <v>62</v>
      </c>
      <c r="T322" t="s">
        <v>1069</v>
      </c>
      <c r="U322" t="s">
        <v>827</v>
      </c>
      <c r="V322">
        <v>2021</v>
      </c>
      <c r="W322" t="s">
        <v>942</v>
      </c>
      <c r="X322" t="s">
        <v>986</v>
      </c>
      <c r="Y322" t="str">
        <f>IF(ISBLANK(Table2[[#This Row],[ref]]),NA(),_xlfn.XLOOKUP(Table2[[#This Row],[ref]],Crossref!U:U,Crossref!E:E,_xlfn.XLOOKUP(Table2[[#This Row],[ref_short]],Crossref!AO:AO,Crossref!E:E)))</f>
        <v>10.1186/s40813-021-00189-z</v>
      </c>
      <c r="Z322" t="str">
        <f>IF(ISBLANK(Table2[[#This Row],[ref_short]]),NA(),_xlfn.XLOOKUP(Table2[[#This Row],[new_ref]],Crossref!E:E,Crossref!AO:AO,Table2[[#This Row],[ref_short]]))</f>
        <v>Meester et al., 2021</v>
      </c>
      <c r="AA322" t="b">
        <f>NOT(IFERROR(Table2[[#This Row],[ref_short]]=Table2[[#This Row],[new_ref_short]],FALSE))</f>
        <v>0</v>
      </c>
    </row>
    <row r="323" spans="1:27" x14ac:dyDescent="0.3">
      <c r="A323" t="s">
        <v>992</v>
      </c>
      <c r="C323" t="s">
        <v>1014</v>
      </c>
      <c r="E323" t="s">
        <v>254</v>
      </c>
      <c r="F323" t="s">
        <v>272</v>
      </c>
      <c r="H323" t="s">
        <v>375</v>
      </c>
      <c r="M323" t="s">
        <v>1049</v>
      </c>
      <c r="O323">
        <v>3</v>
      </c>
      <c r="T323" t="s">
        <v>1069</v>
      </c>
      <c r="U323" t="s">
        <v>827</v>
      </c>
      <c r="V323">
        <v>2021</v>
      </c>
      <c r="W323" t="s">
        <v>942</v>
      </c>
      <c r="X323" t="s">
        <v>986</v>
      </c>
      <c r="Y323" t="str">
        <f>IF(ISBLANK(Table2[[#This Row],[ref]]),NA(),_xlfn.XLOOKUP(Table2[[#This Row],[ref]],Crossref!U:U,Crossref!E:E,_xlfn.XLOOKUP(Table2[[#This Row],[ref_short]],Crossref!AO:AO,Crossref!E:E)))</f>
        <v>10.1186/s40813-021-00189-z</v>
      </c>
      <c r="Z323" t="str">
        <f>IF(ISBLANK(Table2[[#This Row],[ref_short]]),NA(),_xlfn.XLOOKUP(Table2[[#This Row],[new_ref]],Crossref!E:E,Crossref!AO:AO,Table2[[#This Row],[ref_short]]))</f>
        <v>Meester et al., 2021</v>
      </c>
      <c r="AA323" t="b">
        <f>NOT(IFERROR(Table2[[#This Row],[ref_short]]=Table2[[#This Row],[new_ref_short]],FALSE))</f>
        <v>0</v>
      </c>
    </row>
    <row r="324" spans="1:27" x14ac:dyDescent="0.3">
      <c r="A324" t="s">
        <v>992</v>
      </c>
      <c r="C324" t="s">
        <v>1014</v>
      </c>
      <c r="E324" t="s">
        <v>254</v>
      </c>
      <c r="F324" t="s">
        <v>272</v>
      </c>
      <c r="H324" t="s">
        <v>375</v>
      </c>
      <c r="M324" t="s">
        <v>1051</v>
      </c>
      <c r="O324">
        <v>9</v>
      </c>
      <c r="T324" t="s">
        <v>1069</v>
      </c>
      <c r="U324" t="s">
        <v>827</v>
      </c>
      <c r="V324">
        <v>2021</v>
      </c>
      <c r="W324" t="s">
        <v>942</v>
      </c>
      <c r="X324" t="s">
        <v>986</v>
      </c>
      <c r="Y324" t="str">
        <f>IF(ISBLANK(Table2[[#This Row],[ref]]),NA(),_xlfn.XLOOKUP(Table2[[#This Row],[ref]],Crossref!U:U,Crossref!E:E,_xlfn.XLOOKUP(Table2[[#This Row],[ref_short]],Crossref!AO:AO,Crossref!E:E)))</f>
        <v>10.1186/s40813-021-00189-z</v>
      </c>
      <c r="Z324" t="str">
        <f>IF(ISBLANK(Table2[[#This Row],[ref_short]]),NA(),_xlfn.XLOOKUP(Table2[[#This Row],[new_ref]],Crossref!E:E,Crossref!AO:AO,Table2[[#This Row],[ref_short]]))</f>
        <v>Meester et al., 2021</v>
      </c>
      <c r="AA324" t="b">
        <f>NOT(IFERROR(Table2[[#This Row],[ref_short]]=Table2[[#This Row],[new_ref_short]],FALSE))</f>
        <v>0</v>
      </c>
    </row>
    <row r="325" spans="1:27" x14ac:dyDescent="0.3">
      <c r="A325" t="s">
        <v>992</v>
      </c>
      <c r="C325" t="s">
        <v>1014</v>
      </c>
      <c r="E325" t="s">
        <v>254</v>
      </c>
      <c r="F325" t="s">
        <v>272</v>
      </c>
      <c r="H325" t="s">
        <v>375</v>
      </c>
      <c r="M325" t="s">
        <v>1051</v>
      </c>
      <c r="O325">
        <v>17</v>
      </c>
      <c r="T325" t="s">
        <v>1069</v>
      </c>
      <c r="U325" t="s">
        <v>827</v>
      </c>
      <c r="V325">
        <v>2021</v>
      </c>
      <c r="W325" t="s">
        <v>942</v>
      </c>
      <c r="X325" t="s">
        <v>986</v>
      </c>
      <c r="Y325" t="str">
        <f>IF(ISBLANK(Table2[[#This Row],[ref]]),NA(),_xlfn.XLOOKUP(Table2[[#This Row],[ref]],Crossref!U:U,Crossref!E:E,_xlfn.XLOOKUP(Table2[[#This Row],[ref_short]],Crossref!AO:AO,Crossref!E:E)))</f>
        <v>10.1186/s40813-021-00189-z</v>
      </c>
      <c r="Z325" t="str">
        <f>IF(ISBLANK(Table2[[#This Row],[ref_short]]),NA(),_xlfn.XLOOKUP(Table2[[#This Row],[new_ref]],Crossref!E:E,Crossref!AO:AO,Table2[[#This Row],[ref_short]]))</f>
        <v>Meester et al., 2021</v>
      </c>
      <c r="AA325" t="b">
        <f>NOT(IFERROR(Table2[[#This Row],[ref_short]]=Table2[[#This Row],[new_ref_short]],FALSE))</f>
        <v>0</v>
      </c>
    </row>
    <row r="326" spans="1:27" x14ac:dyDescent="0.3">
      <c r="A326" t="s">
        <v>992</v>
      </c>
      <c r="C326" t="s">
        <v>1014</v>
      </c>
      <c r="E326" t="s">
        <v>254</v>
      </c>
      <c r="F326" t="s">
        <v>272</v>
      </c>
      <c r="H326" t="s">
        <v>375</v>
      </c>
      <c r="M326" t="s">
        <v>1049</v>
      </c>
      <c r="O326">
        <v>3.2</v>
      </c>
      <c r="P326">
        <v>2</v>
      </c>
      <c r="Q326">
        <v>4.3</v>
      </c>
      <c r="T326" t="s">
        <v>1069</v>
      </c>
      <c r="U326" t="s">
        <v>827</v>
      </c>
      <c r="V326">
        <v>2021</v>
      </c>
      <c r="W326" t="s">
        <v>942</v>
      </c>
      <c r="X326" t="s">
        <v>986</v>
      </c>
      <c r="Y326" t="str">
        <f>IF(ISBLANK(Table2[[#This Row],[ref]]),NA(),_xlfn.XLOOKUP(Table2[[#This Row],[ref]],Crossref!U:U,Crossref!E:E,_xlfn.XLOOKUP(Table2[[#This Row],[ref_short]],Crossref!AO:AO,Crossref!E:E)))</f>
        <v>10.1186/s40813-021-00189-z</v>
      </c>
      <c r="Z326" t="str">
        <f>IF(ISBLANK(Table2[[#This Row],[ref_short]]),NA(),_xlfn.XLOOKUP(Table2[[#This Row],[new_ref]],Crossref!E:E,Crossref!AO:AO,Table2[[#This Row],[ref_short]]))</f>
        <v>Meester et al., 2021</v>
      </c>
      <c r="AA326" t="b">
        <f>NOT(IFERROR(Table2[[#This Row],[ref_short]]=Table2[[#This Row],[new_ref_short]],FALSE))</f>
        <v>0</v>
      </c>
    </row>
    <row r="327" spans="1:27" x14ac:dyDescent="0.3">
      <c r="A327" t="s">
        <v>992</v>
      </c>
      <c r="C327" t="s">
        <v>1014</v>
      </c>
      <c r="E327" t="s">
        <v>254</v>
      </c>
      <c r="F327" t="s">
        <v>272</v>
      </c>
      <c r="H327" t="s">
        <v>375</v>
      </c>
      <c r="M327" t="s">
        <v>1051</v>
      </c>
      <c r="O327">
        <v>7.2</v>
      </c>
      <c r="P327">
        <v>4.8</v>
      </c>
      <c r="Q327">
        <v>9.6</v>
      </c>
      <c r="T327" t="s">
        <v>1069</v>
      </c>
      <c r="U327" t="s">
        <v>827</v>
      </c>
      <c r="V327">
        <v>2021</v>
      </c>
      <c r="W327" t="s">
        <v>942</v>
      </c>
      <c r="X327" t="s">
        <v>986</v>
      </c>
      <c r="Y327" t="str">
        <f>IF(ISBLANK(Table2[[#This Row],[ref]]),NA(),_xlfn.XLOOKUP(Table2[[#This Row],[ref]],Crossref!U:U,Crossref!E:E,_xlfn.XLOOKUP(Table2[[#This Row],[ref_short]],Crossref!AO:AO,Crossref!E:E)))</f>
        <v>10.1186/s40813-021-00189-z</v>
      </c>
      <c r="Z327" t="str">
        <f>IF(ISBLANK(Table2[[#This Row],[ref_short]]),NA(),_xlfn.XLOOKUP(Table2[[#This Row],[new_ref]],Crossref!E:E,Crossref!AO:AO,Table2[[#This Row],[ref_short]]))</f>
        <v>Meester et al., 2021</v>
      </c>
      <c r="AA327" t="b">
        <f>NOT(IFERROR(Table2[[#This Row],[ref_short]]=Table2[[#This Row],[new_ref_short]],FALSE))</f>
        <v>0</v>
      </c>
    </row>
    <row r="328" spans="1:27" x14ac:dyDescent="0.3">
      <c r="A328" t="s">
        <v>992</v>
      </c>
      <c r="C328" t="s">
        <v>1014</v>
      </c>
      <c r="E328" t="s">
        <v>254</v>
      </c>
      <c r="F328" t="s">
        <v>272</v>
      </c>
      <c r="H328" t="s">
        <v>375</v>
      </c>
      <c r="M328" t="s">
        <v>1050</v>
      </c>
      <c r="O328">
        <v>22</v>
      </c>
      <c r="T328" t="s">
        <v>1069</v>
      </c>
      <c r="U328" t="s">
        <v>827</v>
      </c>
      <c r="V328">
        <v>2021</v>
      </c>
      <c r="W328" t="s">
        <v>942</v>
      </c>
      <c r="X328" t="s">
        <v>986</v>
      </c>
      <c r="Y328" t="str">
        <f>IF(ISBLANK(Table2[[#This Row],[ref]]),NA(),_xlfn.XLOOKUP(Table2[[#This Row],[ref]],Crossref!U:U,Crossref!E:E,_xlfn.XLOOKUP(Table2[[#This Row],[ref_short]],Crossref!AO:AO,Crossref!E:E)))</f>
        <v>10.1186/s40813-021-00189-z</v>
      </c>
      <c r="Z328" t="str">
        <f>IF(ISBLANK(Table2[[#This Row],[ref_short]]),NA(),_xlfn.XLOOKUP(Table2[[#This Row],[new_ref]],Crossref!E:E,Crossref!AO:AO,Table2[[#This Row],[ref_short]]))</f>
        <v>Meester et al., 2021</v>
      </c>
      <c r="AA328" t="b">
        <f>NOT(IFERROR(Table2[[#This Row],[ref_short]]=Table2[[#This Row],[new_ref_short]],FALSE))</f>
        <v>0</v>
      </c>
    </row>
    <row r="329" spans="1:27" x14ac:dyDescent="0.3">
      <c r="A329" t="s">
        <v>992</v>
      </c>
      <c r="C329" t="s">
        <v>1014</v>
      </c>
      <c r="E329" t="s">
        <v>254</v>
      </c>
      <c r="F329" t="s">
        <v>272</v>
      </c>
      <c r="H329" t="s">
        <v>375</v>
      </c>
      <c r="M329" t="s">
        <v>1050</v>
      </c>
      <c r="O329">
        <v>25</v>
      </c>
      <c r="T329" t="s">
        <v>1069</v>
      </c>
      <c r="U329" t="s">
        <v>827</v>
      </c>
      <c r="V329">
        <v>2021</v>
      </c>
      <c r="W329" t="s">
        <v>942</v>
      </c>
      <c r="X329" t="s">
        <v>986</v>
      </c>
      <c r="Y329" t="str">
        <f>IF(ISBLANK(Table2[[#This Row],[ref]]),NA(),_xlfn.XLOOKUP(Table2[[#This Row],[ref]],Crossref!U:U,Crossref!E:E,_xlfn.XLOOKUP(Table2[[#This Row],[ref_short]],Crossref!AO:AO,Crossref!E:E)))</f>
        <v>10.1186/s40813-021-00189-z</v>
      </c>
      <c r="Z329" t="str">
        <f>IF(ISBLANK(Table2[[#This Row],[ref_short]]),NA(),_xlfn.XLOOKUP(Table2[[#This Row],[new_ref]],Crossref!E:E,Crossref!AO:AO,Table2[[#This Row],[ref_short]]))</f>
        <v>Meester et al., 2021</v>
      </c>
      <c r="AA329" t="b">
        <f>NOT(IFERROR(Table2[[#This Row],[ref_short]]=Table2[[#This Row],[new_ref_short]],FALSE))</f>
        <v>0</v>
      </c>
    </row>
    <row r="330" spans="1:27" x14ac:dyDescent="0.3">
      <c r="A330" t="s">
        <v>992</v>
      </c>
      <c r="C330" t="s">
        <v>1014</v>
      </c>
      <c r="E330" t="s">
        <v>254</v>
      </c>
      <c r="F330" t="s">
        <v>272</v>
      </c>
      <c r="H330" t="s">
        <v>375</v>
      </c>
      <c r="M330" t="s">
        <v>1051</v>
      </c>
      <c r="O330">
        <v>7.1</v>
      </c>
      <c r="P330">
        <v>3.2</v>
      </c>
      <c r="Q330">
        <v>12.3</v>
      </c>
      <c r="T330" t="s">
        <v>1069</v>
      </c>
      <c r="U330" t="s">
        <v>827</v>
      </c>
      <c r="V330">
        <v>2021</v>
      </c>
      <c r="W330" t="s">
        <v>942</v>
      </c>
      <c r="X330" t="s">
        <v>986</v>
      </c>
      <c r="Y330" t="str">
        <f>IF(ISBLANK(Table2[[#This Row],[ref]]),NA(),_xlfn.XLOOKUP(Table2[[#This Row],[ref]],Crossref!U:U,Crossref!E:E,_xlfn.XLOOKUP(Table2[[#This Row],[ref_short]],Crossref!AO:AO,Crossref!E:E)))</f>
        <v>10.1186/s40813-021-00189-z</v>
      </c>
      <c r="Z330" t="str">
        <f>IF(ISBLANK(Table2[[#This Row],[ref_short]]),NA(),_xlfn.XLOOKUP(Table2[[#This Row],[new_ref]],Crossref!E:E,Crossref!AO:AO,Table2[[#This Row],[ref_short]]))</f>
        <v>Meester et al., 2021</v>
      </c>
      <c r="AA330" t="b">
        <f>NOT(IFERROR(Table2[[#This Row],[ref_short]]=Table2[[#This Row],[new_ref_short]],FALSE))</f>
        <v>0</v>
      </c>
    </row>
    <row r="331" spans="1:27" x14ac:dyDescent="0.3">
      <c r="A331" t="s">
        <v>992</v>
      </c>
      <c r="C331" t="s">
        <v>1014</v>
      </c>
      <c r="E331" t="s">
        <v>254</v>
      </c>
      <c r="F331" t="s">
        <v>272</v>
      </c>
      <c r="H331" t="s">
        <v>375</v>
      </c>
      <c r="M331" t="s">
        <v>1050</v>
      </c>
      <c r="O331">
        <v>12.9</v>
      </c>
      <c r="P331">
        <v>12.8</v>
      </c>
      <c r="Q331">
        <v>14.4</v>
      </c>
      <c r="T331" t="s">
        <v>1069</v>
      </c>
      <c r="U331" t="s">
        <v>827</v>
      </c>
      <c r="V331">
        <v>2021</v>
      </c>
      <c r="W331" t="s">
        <v>942</v>
      </c>
      <c r="X331" t="s">
        <v>986</v>
      </c>
      <c r="Y331" t="str">
        <f>IF(ISBLANK(Table2[[#This Row],[ref]]),NA(),_xlfn.XLOOKUP(Table2[[#This Row],[ref]],Crossref!U:U,Crossref!E:E,_xlfn.XLOOKUP(Table2[[#This Row],[ref_short]],Crossref!AO:AO,Crossref!E:E)))</f>
        <v>10.1186/s40813-021-00189-z</v>
      </c>
      <c r="Z331" t="str">
        <f>IF(ISBLANK(Table2[[#This Row],[ref_short]]),NA(),_xlfn.XLOOKUP(Table2[[#This Row],[new_ref]],Crossref!E:E,Crossref!AO:AO,Table2[[#This Row],[ref_short]]))</f>
        <v>Meester et al., 2021</v>
      </c>
      <c r="AA331" t="b">
        <f>NOT(IFERROR(Table2[[#This Row],[ref_short]]=Table2[[#This Row],[new_ref_short]],FALSE))</f>
        <v>0</v>
      </c>
    </row>
    <row r="332" spans="1:27" x14ac:dyDescent="0.3">
      <c r="A332" t="s">
        <v>992</v>
      </c>
      <c r="C332" t="s">
        <v>1014</v>
      </c>
      <c r="E332" t="s">
        <v>254</v>
      </c>
      <c r="F332" t="s">
        <v>272</v>
      </c>
      <c r="H332" t="s">
        <v>375</v>
      </c>
      <c r="M332" t="s">
        <v>1051</v>
      </c>
      <c r="O332">
        <v>13.4</v>
      </c>
      <c r="P332">
        <v>8.6</v>
      </c>
      <c r="Q332">
        <v>17.100000000000001</v>
      </c>
      <c r="T332" t="s">
        <v>1069</v>
      </c>
      <c r="U332" t="s">
        <v>827</v>
      </c>
      <c r="V332">
        <v>2021</v>
      </c>
      <c r="W332" t="s">
        <v>942</v>
      </c>
      <c r="X332" t="s">
        <v>986</v>
      </c>
      <c r="Y332" t="str">
        <f>IF(ISBLANK(Table2[[#This Row],[ref]]),NA(),_xlfn.XLOOKUP(Table2[[#This Row],[ref]],Crossref!U:U,Crossref!E:E,_xlfn.XLOOKUP(Table2[[#This Row],[ref_short]],Crossref!AO:AO,Crossref!E:E)))</f>
        <v>10.1186/s40813-021-00189-z</v>
      </c>
      <c r="Z332" t="str">
        <f>IF(ISBLANK(Table2[[#This Row],[ref_short]]),NA(),_xlfn.XLOOKUP(Table2[[#This Row],[new_ref]],Crossref!E:E,Crossref!AO:AO,Table2[[#This Row],[ref_short]]))</f>
        <v>Meester et al., 2021</v>
      </c>
      <c r="AA332" t="b">
        <f>NOT(IFERROR(Table2[[#This Row],[ref_short]]=Table2[[#This Row],[new_ref_short]],FALSE))</f>
        <v>0</v>
      </c>
    </row>
    <row r="333" spans="1:27" x14ac:dyDescent="0.3">
      <c r="A333" t="s">
        <v>992</v>
      </c>
      <c r="C333" t="s">
        <v>1014</v>
      </c>
      <c r="E333" t="s">
        <v>254</v>
      </c>
      <c r="F333" t="s">
        <v>272</v>
      </c>
      <c r="H333" t="s">
        <v>375</v>
      </c>
      <c r="M333" t="s">
        <v>1050</v>
      </c>
      <c r="O333">
        <v>12.3</v>
      </c>
      <c r="P333">
        <v>4.4000000000000004</v>
      </c>
      <c r="Q333">
        <v>25.5</v>
      </c>
      <c r="T333" t="s">
        <v>1069</v>
      </c>
      <c r="U333" t="s">
        <v>827</v>
      </c>
      <c r="V333">
        <v>2021</v>
      </c>
      <c r="W333" t="s">
        <v>942</v>
      </c>
      <c r="X333" t="s">
        <v>986</v>
      </c>
      <c r="Y333" t="str">
        <f>IF(ISBLANK(Table2[[#This Row],[ref]]),NA(),_xlfn.XLOOKUP(Table2[[#This Row],[ref]],Crossref!U:U,Crossref!E:E,_xlfn.XLOOKUP(Table2[[#This Row],[ref_short]],Crossref!AO:AO,Crossref!E:E)))</f>
        <v>10.1186/s40813-021-00189-z</v>
      </c>
      <c r="Z333" t="str">
        <f>IF(ISBLANK(Table2[[#This Row],[ref_short]]),NA(),_xlfn.XLOOKUP(Table2[[#This Row],[new_ref]],Crossref!E:E,Crossref!AO:AO,Table2[[#This Row],[ref_short]]))</f>
        <v>Meester et al., 2021</v>
      </c>
      <c r="AA333" t="b">
        <f>NOT(IFERROR(Table2[[#This Row],[ref_short]]=Table2[[#This Row],[new_ref_short]],FALSE))</f>
        <v>0</v>
      </c>
    </row>
    <row r="334" spans="1:27" x14ac:dyDescent="0.3">
      <c r="A334" t="s">
        <v>992</v>
      </c>
      <c r="C334" t="s">
        <v>1014</v>
      </c>
      <c r="E334" t="s">
        <v>254</v>
      </c>
      <c r="F334" t="s">
        <v>272</v>
      </c>
      <c r="H334" t="s">
        <v>375</v>
      </c>
      <c r="L334" t="s">
        <v>1044</v>
      </c>
      <c r="M334" t="s">
        <v>1050</v>
      </c>
      <c r="O334">
        <v>11.6</v>
      </c>
      <c r="P334">
        <v>2</v>
      </c>
      <c r="Q334">
        <v>21.6</v>
      </c>
      <c r="T334" t="s">
        <v>1069</v>
      </c>
      <c r="U334" t="s">
        <v>827</v>
      </c>
      <c r="V334">
        <v>2021</v>
      </c>
      <c r="W334" t="s">
        <v>942</v>
      </c>
      <c r="X334" t="s">
        <v>986</v>
      </c>
      <c r="Y334" t="str">
        <f>IF(ISBLANK(Table2[[#This Row],[ref]]),NA(),_xlfn.XLOOKUP(Table2[[#This Row],[ref]],Crossref!U:U,Crossref!E:E,_xlfn.XLOOKUP(Table2[[#This Row],[ref_short]],Crossref!AO:AO,Crossref!E:E)))</f>
        <v>10.1186/s40813-021-00189-z</v>
      </c>
      <c r="Z334" t="str">
        <f>IF(ISBLANK(Table2[[#This Row],[ref_short]]),NA(),_xlfn.XLOOKUP(Table2[[#This Row],[new_ref]],Crossref!E:E,Crossref!AO:AO,Table2[[#This Row],[ref_short]]))</f>
        <v>Meester et al., 2021</v>
      </c>
      <c r="AA334" t="b">
        <f>NOT(IFERROR(Table2[[#This Row],[ref_short]]=Table2[[#This Row],[new_ref_short]],FALSE))</f>
        <v>0</v>
      </c>
    </row>
    <row r="335" spans="1:27" x14ac:dyDescent="0.3">
      <c r="A335" t="s">
        <v>990</v>
      </c>
      <c r="C335" t="s">
        <v>1014</v>
      </c>
      <c r="E335" t="s">
        <v>254</v>
      </c>
      <c r="F335" t="s">
        <v>272</v>
      </c>
      <c r="H335" t="s">
        <v>375</v>
      </c>
      <c r="M335" t="s">
        <v>1051</v>
      </c>
      <c r="O335">
        <v>10.5</v>
      </c>
      <c r="P335">
        <v>8.1</v>
      </c>
      <c r="Q335">
        <v>13</v>
      </c>
      <c r="T335" t="s">
        <v>1069</v>
      </c>
      <c r="U335" t="s">
        <v>827</v>
      </c>
      <c r="V335">
        <v>2021</v>
      </c>
      <c r="W335" t="s">
        <v>942</v>
      </c>
      <c r="X335" t="s">
        <v>986</v>
      </c>
      <c r="Y335" t="str">
        <f>IF(ISBLANK(Table2[[#This Row],[ref]]),NA(),_xlfn.XLOOKUP(Table2[[#This Row],[ref]],Crossref!U:U,Crossref!E:E,_xlfn.XLOOKUP(Table2[[#This Row],[ref_short]],Crossref!AO:AO,Crossref!E:E)))</f>
        <v>10.1186/s40813-021-00189-z</v>
      </c>
      <c r="Z335" t="str">
        <f>IF(ISBLANK(Table2[[#This Row],[ref_short]]),NA(),_xlfn.XLOOKUP(Table2[[#This Row],[new_ref]],Crossref!E:E,Crossref!AO:AO,Table2[[#This Row],[ref_short]]))</f>
        <v>Meester et al., 2021</v>
      </c>
      <c r="AA335" t="b">
        <f>NOT(IFERROR(Table2[[#This Row],[ref_short]]=Table2[[#This Row],[new_ref_short]],FALSE))</f>
        <v>0</v>
      </c>
    </row>
    <row r="336" spans="1:27" x14ac:dyDescent="0.3">
      <c r="A336" t="s">
        <v>990</v>
      </c>
      <c r="B336" t="s">
        <v>1006</v>
      </c>
      <c r="C336" t="s">
        <v>1014</v>
      </c>
      <c r="E336" t="s">
        <v>254</v>
      </c>
      <c r="F336" t="s">
        <v>272</v>
      </c>
      <c r="H336" t="s">
        <v>375</v>
      </c>
      <c r="M336" t="s">
        <v>1049</v>
      </c>
      <c r="O336">
        <v>18</v>
      </c>
      <c r="T336" t="s">
        <v>1069</v>
      </c>
      <c r="U336" t="s">
        <v>827</v>
      </c>
      <c r="V336">
        <v>2021</v>
      </c>
      <c r="W336" t="s">
        <v>942</v>
      </c>
      <c r="X336" t="s">
        <v>986</v>
      </c>
      <c r="Y336" t="str">
        <f>IF(ISBLANK(Table2[[#This Row],[ref]]),NA(),_xlfn.XLOOKUP(Table2[[#This Row],[ref]],Crossref!U:U,Crossref!E:E,_xlfn.XLOOKUP(Table2[[#This Row],[ref_short]],Crossref!AO:AO,Crossref!E:E)))</f>
        <v>10.1186/s40813-021-00189-z</v>
      </c>
      <c r="Z336" t="str">
        <f>IF(ISBLANK(Table2[[#This Row],[ref_short]]),NA(),_xlfn.XLOOKUP(Table2[[#This Row],[new_ref]],Crossref!E:E,Crossref!AO:AO,Table2[[#This Row],[ref_short]]))</f>
        <v>Meester et al., 2021</v>
      </c>
      <c r="AA336" t="b">
        <f>NOT(IFERROR(Table2[[#This Row],[ref_short]]=Table2[[#This Row],[new_ref_short]],FALSE))</f>
        <v>0</v>
      </c>
    </row>
    <row r="337" spans="1:27" x14ac:dyDescent="0.3">
      <c r="A337" t="s">
        <v>990</v>
      </c>
      <c r="B337" t="s">
        <v>1006</v>
      </c>
      <c r="C337" t="s">
        <v>1014</v>
      </c>
      <c r="E337" t="s">
        <v>254</v>
      </c>
      <c r="F337" t="s">
        <v>272</v>
      </c>
      <c r="H337" t="s">
        <v>375</v>
      </c>
      <c r="M337" t="s">
        <v>1049</v>
      </c>
      <c r="O337">
        <v>11</v>
      </c>
      <c r="T337" t="s">
        <v>1069</v>
      </c>
      <c r="U337" t="s">
        <v>827</v>
      </c>
      <c r="V337">
        <v>2021</v>
      </c>
      <c r="W337" t="s">
        <v>942</v>
      </c>
      <c r="X337" t="s">
        <v>986</v>
      </c>
      <c r="Y337" t="str">
        <f>IF(ISBLANK(Table2[[#This Row],[ref]]),NA(),_xlfn.XLOOKUP(Table2[[#This Row],[ref]],Crossref!U:U,Crossref!E:E,_xlfn.XLOOKUP(Table2[[#This Row],[ref_short]],Crossref!AO:AO,Crossref!E:E)))</f>
        <v>10.1186/s40813-021-00189-z</v>
      </c>
      <c r="Z337" t="str">
        <f>IF(ISBLANK(Table2[[#This Row],[ref_short]]),NA(),_xlfn.XLOOKUP(Table2[[#This Row],[new_ref]],Crossref!E:E,Crossref!AO:AO,Table2[[#This Row],[ref_short]]))</f>
        <v>Meester et al., 2021</v>
      </c>
      <c r="AA337" t="b">
        <f>NOT(IFERROR(Table2[[#This Row],[ref_short]]=Table2[[#This Row],[new_ref_short]],FALSE))</f>
        <v>0</v>
      </c>
    </row>
    <row r="338" spans="1:27" x14ac:dyDescent="0.3">
      <c r="A338" t="s">
        <v>990</v>
      </c>
      <c r="B338" t="s">
        <v>1006</v>
      </c>
      <c r="C338" t="s">
        <v>1014</v>
      </c>
      <c r="E338" t="s">
        <v>254</v>
      </c>
      <c r="F338" t="s">
        <v>272</v>
      </c>
      <c r="H338" t="s">
        <v>375</v>
      </c>
      <c r="M338" t="s">
        <v>1049</v>
      </c>
      <c r="O338">
        <v>28</v>
      </c>
      <c r="T338" t="s">
        <v>1069</v>
      </c>
      <c r="U338" t="s">
        <v>827</v>
      </c>
      <c r="V338">
        <v>2021</v>
      </c>
      <c r="W338" t="s">
        <v>942</v>
      </c>
      <c r="X338" t="s">
        <v>986</v>
      </c>
      <c r="Y338" t="str">
        <f>IF(ISBLANK(Table2[[#This Row],[ref]]),NA(),_xlfn.XLOOKUP(Table2[[#This Row],[ref]],Crossref!U:U,Crossref!E:E,_xlfn.XLOOKUP(Table2[[#This Row],[ref_short]],Crossref!AO:AO,Crossref!E:E)))</f>
        <v>10.1186/s40813-021-00189-z</v>
      </c>
      <c r="Z338" t="str">
        <f>IF(ISBLANK(Table2[[#This Row],[ref_short]]),NA(),_xlfn.XLOOKUP(Table2[[#This Row],[new_ref]],Crossref!E:E,Crossref!AO:AO,Table2[[#This Row],[ref_short]]))</f>
        <v>Meester et al., 2021</v>
      </c>
      <c r="AA338" t="b">
        <f>NOT(IFERROR(Table2[[#This Row],[ref_short]]=Table2[[#This Row],[new_ref_short]],FALSE))</f>
        <v>0</v>
      </c>
    </row>
    <row r="339" spans="1:27" x14ac:dyDescent="0.3">
      <c r="A339" t="s">
        <v>990</v>
      </c>
      <c r="B339" t="s">
        <v>1006</v>
      </c>
      <c r="C339" t="s">
        <v>1014</v>
      </c>
      <c r="E339" t="s">
        <v>254</v>
      </c>
      <c r="F339" t="s">
        <v>272</v>
      </c>
      <c r="H339" t="s">
        <v>375</v>
      </c>
      <c r="M339" t="s">
        <v>1052</v>
      </c>
      <c r="O339">
        <v>49</v>
      </c>
      <c r="P339">
        <v>17</v>
      </c>
      <c r="Q339">
        <v>141</v>
      </c>
      <c r="T339" t="s">
        <v>1069</v>
      </c>
      <c r="U339" t="s">
        <v>827</v>
      </c>
      <c r="V339">
        <v>2021</v>
      </c>
      <c r="W339" t="s">
        <v>942</v>
      </c>
      <c r="X339" t="s">
        <v>986</v>
      </c>
      <c r="Y339" t="str">
        <f>IF(ISBLANK(Table2[[#This Row],[ref]]),NA(),_xlfn.XLOOKUP(Table2[[#This Row],[ref]],Crossref!U:U,Crossref!E:E,_xlfn.XLOOKUP(Table2[[#This Row],[ref_short]],Crossref!AO:AO,Crossref!E:E)))</f>
        <v>10.1186/s40813-021-00189-z</v>
      </c>
      <c r="Z339" t="str">
        <f>IF(ISBLANK(Table2[[#This Row],[ref_short]]),NA(),_xlfn.XLOOKUP(Table2[[#This Row],[new_ref]],Crossref!E:E,Crossref!AO:AO,Table2[[#This Row],[ref_short]]))</f>
        <v>Meester et al., 2021</v>
      </c>
      <c r="AA339" t="b">
        <f>NOT(IFERROR(Table2[[#This Row],[ref_short]]=Table2[[#This Row],[new_ref_short]],FALSE))</f>
        <v>0</v>
      </c>
    </row>
    <row r="340" spans="1:27" x14ac:dyDescent="0.3">
      <c r="A340" t="s">
        <v>990</v>
      </c>
      <c r="B340" t="s">
        <v>1006</v>
      </c>
      <c r="C340" t="s">
        <v>1014</v>
      </c>
      <c r="E340" t="s">
        <v>254</v>
      </c>
      <c r="F340" t="s">
        <v>272</v>
      </c>
      <c r="H340" t="s">
        <v>375</v>
      </c>
      <c r="M340" t="s">
        <v>1052</v>
      </c>
      <c r="O340">
        <v>13</v>
      </c>
      <c r="P340">
        <v>11</v>
      </c>
      <c r="Q340">
        <v>17</v>
      </c>
      <c r="T340" t="s">
        <v>1069</v>
      </c>
      <c r="U340" t="s">
        <v>827</v>
      </c>
      <c r="V340">
        <v>2021</v>
      </c>
      <c r="W340" t="s">
        <v>942</v>
      </c>
      <c r="X340" t="s">
        <v>986</v>
      </c>
      <c r="Y340" t="str">
        <f>IF(ISBLANK(Table2[[#This Row],[ref]]),NA(),_xlfn.XLOOKUP(Table2[[#This Row],[ref]],Crossref!U:U,Crossref!E:E,_xlfn.XLOOKUP(Table2[[#This Row],[ref_short]],Crossref!AO:AO,Crossref!E:E)))</f>
        <v>10.1186/s40813-021-00189-z</v>
      </c>
      <c r="Z340" t="str">
        <f>IF(ISBLANK(Table2[[#This Row],[ref_short]]),NA(),_xlfn.XLOOKUP(Table2[[#This Row],[new_ref]],Crossref!E:E,Crossref!AO:AO,Table2[[#This Row],[ref_short]]))</f>
        <v>Meester et al., 2021</v>
      </c>
      <c r="AA340" t="b">
        <f>NOT(IFERROR(Table2[[#This Row],[ref_short]]=Table2[[#This Row],[new_ref_short]],FALSE))</f>
        <v>0</v>
      </c>
    </row>
    <row r="341" spans="1:27" x14ac:dyDescent="0.3">
      <c r="A341" t="s">
        <v>990</v>
      </c>
      <c r="B341" t="s">
        <v>1006</v>
      </c>
      <c r="C341" t="s">
        <v>1014</v>
      </c>
      <c r="E341" t="s">
        <v>254</v>
      </c>
      <c r="F341" t="s">
        <v>272</v>
      </c>
      <c r="H341" t="s">
        <v>375</v>
      </c>
      <c r="M341" t="s">
        <v>1049</v>
      </c>
      <c r="O341">
        <v>39.9</v>
      </c>
      <c r="P341">
        <v>27.7</v>
      </c>
      <c r="Q341">
        <v>52.1</v>
      </c>
      <c r="T341" t="s">
        <v>1069</v>
      </c>
      <c r="U341" t="s">
        <v>827</v>
      </c>
      <c r="V341">
        <v>2021</v>
      </c>
      <c r="W341" t="s">
        <v>942</v>
      </c>
      <c r="X341" t="s">
        <v>986</v>
      </c>
      <c r="Y341" t="str">
        <f>IF(ISBLANK(Table2[[#This Row],[ref]]),NA(),_xlfn.XLOOKUP(Table2[[#This Row],[ref]],Crossref!U:U,Crossref!E:E,_xlfn.XLOOKUP(Table2[[#This Row],[ref_short]],Crossref!AO:AO,Crossref!E:E)))</f>
        <v>10.1186/s40813-021-00189-z</v>
      </c>
      <c r="Z341" t="str">
        <f>IF(ISBLANK(Table2[[#This Row],[ref_short]]),NA(),_xlfn.XLOOKUP(Table2[[#This Row],[new_ref]],Crossref!E:E,Crossref!AO:AO,Table2[[#This Row],[ref_short]]))</f>
        <v>Meester et al., 2021</v>
      </c>
      <c r="AA341" t="b">
        <f>NOT(IFERROR(Table2[[#This Row],[ref_short]]=Table2[[#This Row],[new_ref_short]],FALSE))</f>
        <v>0</v>
      </c>
    </row>
    <row r="342" spans="1:27" x14ac:dyDescent="0.3">
      <c r="A342" t="s">
        <v>990</v>
      </c>
      <c r="B342" t="s">
        <v>1006</v>
      </c>
      <c r="C342" t="s">
        <v>1014</v>
      </c>
      <c r="E342" t="s">
        <v>254</v>
      </c>
      <c r="F342" t="s">
        <v>272</v>
      </c>
      <c r="H342" t="s">
        <v>375</v>
      </c>
      <c r="M342" t="s">
        <v>1051</v>
      </c>
      <c r="O342">
        <v>23.3</v>
      </c>
      <c r="P342">
        <v>18.7</v>
      </c>
      <c r="Q342">
        <v>27.9</v>
      </c>
      <c r="T342" t="s">
        <v>1069</v>
      </c>
      <c r="U342" t="s">
        <v>827</v>
      </c>
      <c r="V342">
        <v>2021</v>
      </c>
      <c r="W342" t="s">
        <v>942</v>
      </c>
      <c r="X342" t="s">
        <v>986</v>
      </c>
      <c r="Y342" t="str">
        <f>IF(ISBLANK(Table2[[#This Row],[ref]]),NA(),_xlfn.XLOOKUP(Table2[[#This Row],[ref]],Crossref!U:U,Crossref!E:E,_xlfn.XLOOKUP(Table2[[#This Row],[ref_short]],Crossref!AO:AO,Crossref!E:E)))</f>
        <v>10.1186/s40813-021-00189-z</v>
      </c>
      <c r="Z342" t="str">
        <f>IF(ISBLANK(Table2[[#This Row],[ref_short]]),NA(),_xlfn.XLOOKUP(Table2[[#This Row],[new_ref]],Crossref!E:E,Crossref!AO:AO,Table2[[#This Row],[ref_short]]))</f>
        <v>Meester et al., 2021</v>
      </c>
      <c r="AA342" t="b">
        <f>NOT(IFERROR(Table2[[#This Row],[ref_short]]=Table2[[#This Row],[new_ref_short]],FALSE))</f>
        <v>0</v>
      </c>
    </row>
    <row r="343" spans="1:27" x14ac:dyDescent="0.3">
      <c r="A343" t="s">
        <v>990</v>
      </c>
      <c r="B343" t="s">
        <v>1006</v>
      </c>
      <c r="C343" t="s">
        <v>1014</v>
      </c>
      <c r="E343" t="s">
        <v>254</v>
      </c>
      <c r="F343" t="s">
        <v>272</v>
      </c>
      <c r="H343" t="s">
        <v>375</v>
      </c>
      <c r="M343" t="s">
        <v>1053</v>
      </c>
      <c r="O343">
        <v>9.6999999999999993</v>
      </c>
      <c r="P343">
        <v>8.1999999999999993</v>
      </c>
      <c r="Q343">
        <v>11.3</v>
      </c>
      <c r="T343" t="s">
        <v>1069</v>
      </c>
      <c r="U343" t="s">
        <v>827</v>
      </c>
      <c r="V343">
        <v>2021</v>
      </c>
      <c r="W343" t="s">
        <v>942</v>
      </c>
      <c r="X343" t="s">
        <v>986</v>
      </c>
      <c r="Y343" t="str">
        <f>IF(ISBLANK(Table2[[#This Row],[ref]]),NA(),_xlfn.XLOOKUP(Table2[[#This Row],[ref]],Crossref!U:U,Crossref!E:E,_xlfn.XLOOKUP(Table2[[#This Row],[ref_short]],Crossref!AO:AO,Crossref!E:E)))</f>
        <v>10.1186/s40813-021-00189-z</v>
      </c>
      <c r="Z343" t="str">
        <f>IF(ISBLANK(Table2[[#This Row],[ref_short]]),NA(),_xlfn.XLOOKUP(Table2[[#This Row],[new_ref]],Crossref!E:E,Crossref!AO:AO,Table2[[#This Row],[ref_short]]))</f>
        <v>Meester et al., 2021</v>
      </c>
      <c r="AA343" t="b">
        <f>NOT(IFERROR(Table2[[#This Row],[ref_short]]=Table2[[#This Row],[new_ref_short]],FALSE))</f>
        <v>0</v>
      </c>
    </row>
    <row r="344" spans="1:27" x14ac:dyDescent="0.3">
      <c r="A344" t="s">
        <v>990</v>
      </c>
      <c r="B344" t="s">
        <v>1006</v>
      </c>
      <c r="C344" t="s">
        <v>1014</v>
      </c>
      <c r="E344" t="s">
        <v>254</v>
      </c>
      <c r="F344" t="s">
        <v>272</v>
      </c>
      <c r="H344" t="s">
        <v>375</v>
      </c>
      <c r="M344" t="s">
        <v>1053</v>
      </c>
      <c r="O344">
        <v>48.6</v>
      </c>
      <c r="P344">
        <v>27.9</v>
      </c>
      <c r="Q344">
        <v>84.6</v>
      </c>
      <c r="T344" t="s">
        <v>1069</v>
      </c>
      <c r="U344" t="s">
        <v>827</v>
      </c>
      <c r="V344">
        <v>2021</v>
      </c>
      <c r="W344" t="s">
        <v>942</v>
      </c>
      <c r="X344" t="s">
        <v>986</v>
      </c>
      <c r="Y344" t="str">
        <f>IF(ISBLANK(Table2[[#This Row],[ref]]),NA(),_xlfn.XLOOKUP(Table2[[#This Row],[ref]],Crossref!U:U,Crossref!E:E,_xlfn.XLOOKUP(Table2[[#This Row],[ref_short]],Crossref!AO:AO,Crossref!E:E)))</f>
        <v>10.1186/s40813-021-00189-z</v>
      </c>
      <c r="Z344" t="str">
        <f>IF(ISBLANK(Table2[[#This Row],[ref_short]]),NA(),_xlfn.XLOOKUP(Table2[[#This Row],[new_ref]],Crossref!E:E,Crossref!AO:AO,Table2[[#This Row],[ref_short]]))</f>
        <v>Meester et al., 2021</v>
      </c>
      <c r="AA344" t="b">
        <f>NOT(IFERROR(Table2[[#This Row],[ref_short]]=Table2[[#This Row],[new_ref_short]],FALSE))</f>
        <v>0</v>
      </c>
    </row>
    <row r="345" spans="1:27" x14ac:dyDescent="0.3">
      <c r="A345" t="s">
        <v>990</v>
      </c>
      <c r="B345" t="s">
        <v>1007</v>
      </c>
      <c r="C345" t="s">
        <v>1014</v>
      </c>
      <c r="E345" t="s">
        <v>253</v>
      </c>
      <c r="F345" t="s">
        <v>272</v>
      </c>
      <c r="H345" t="s">
        <v>375</v>
      </c>
      <c r="L345" t="s">
        <v>488</v>
      </c>
      <c r="O345">
        <v>14</v>
      </c>
      <c r="P345">
        <v>3.7</v>
      </c>
      <c r="Q345">
        <v>27</v>
      </c>
      <c r="T345" t="s">
        <v>691</v>
      </c>
      <c r="U345" t="s">
        <v>829</v>
      </c>
      <c r="V345">
        <v>2012</v>
      </c>
      <c r="W345" t="s">
        <v>944</v>
      </c>
      <c r="X345" t="s">
        <v>986</v>
      </c>
      <c r="Y345" t="str">
        <f>IF(ISBLANK(Table2[[#This Row],[ref]]),NA(),_xlfn.XLOOKUP(Table2[[#This Row],[ref]],Crossref!U:U,Crossref!E:E,_xlfn.XLOOKUP(Table2[[#This Row],[ref_short]],Crossref!AO:AO,Crossref!E:E)))</f>
        <v>10.1016/j.epidem.2012.02.002</v>
      </c>
      <c r="Z345" t="str">
        <f>IF(ISBLANK(Table2[[#This Row],[ref_short]]),NA(),_xlfn.XLOOKUP(Table2[[#This Row],[new_ref]],Crossref!E:E,Crossref!AO:AO,Table2[[#This Row],[ref_short]]))</f>
        <v>Backer et al., 2012</v>
      </c>
      <c r="AA345" t="b">
        <f>NOT(IFERROR(Table2[[#This Row],[ref_short]]=Table2[[#This Row],[new_ref_short]],FALSE))</f>
        <v>0</v>
      </c>
    </row>
    <row r="346" spans="1:27" x14ac:dyDescent="0.3">
      <c r="A346" t="s">
        <v>990</v>
      </c>
      <c r="B346" t="s">
        <v>1007</v>
      </c>
      <c r="C346" t="s">
        <v>1014</v>
      </c>
      <c r="E346" t="s">
        <v>253</v>
      </c>
      <c r="F346" t="s">
        <v>272</v>
      </c>
      <c r="H346" t="s">
        <v>375</v>
      </c>
      <c r="L346" t="s">
        <v>489</v>
      </c>
      <c r="O346">
        <v>26</v>
      </c>
      <c r="P346">
        <v>9.9</v>
      </c>
      <c r="Q346">
        <v>53</v>
      </c>
      <c r="T346" t="s">
        <v>691</v>
      </c>
      <c r="U346" t="s">
        <v>829</v>
      </c>
      <c r="V346">
        <v>2012</v>
      </c>
      <c r="W346" t="s">
        <v>944</v>
      </c>
      <c r="X346" t="s">
        <v>986</v>
      </c>
      <c r="Y346" t="str">
        <f>IF(ISBLANK(Table2[[#This Row],[ref]]),NA(),_xlfn.XLOOKUP(Table2[[#This Row],[ref]],Crossref!U:U,Crossref!E:E,_xlfn.XLOOKUP(Table2[[#This Row],[ref_short]],Crossref!AO:AO,Crossref!E:E)))</f>
        <v>10.1016/j.epidem.2012.02.002</v>
      </c>
      <c r="Z346" t="str">
        <f>IF(ISBLANK(Table2[[#This Row],[ref_short]]),NA(),_xlfn.XLOOKUP(Table2[[#This Row],[new_ref]],Crossref!E:E,Crossref!AO:AO,Table2[[#This Row],[ref_short]]))</f>
        <v>Backer et al., 2012</v>
      </c>
      <c r="AA346" t="b">
        <f>NOT(IFERROR(Table2[[#This Row],[ref_short]]=Table2[[#This Row],[new_ref_short]],FALSE))</f>
        <v>0</v>
      </c>
    </row>
    <row r="347" spans="1:27" x14ac:dyDescent="0.3">
      <c r="A347" t="s">
        <v>990</v>
      </c>
      <c r="B347" t="s">
        <v>1007</v>
      </c>
      <c r="C347" t="s">
        <v>1014</v>
      </c>
      <c r="E347" t="s">
        <v>253</v>
      </c>
      <c r="F347" t="s">
        <v>272</v>
      </c>
      <c r="H347" t="s">
        <v>375</v>
      </c>
      <c r="L347" t="s">
        <v>490</v>
      </c>
      <c r="O347">
        <v>14</v>
      </c>
      <c r="P347">
        <v>3.5</v>
      </c>
      <c r="Q347">
        <v>36</v>
      </c>
      <c r="T347" t="s">
        <v>691</v>
      </c>
      <c r="U347" t="s">
        <v>829</v>
      </c>
      <c r="V347">
        <v>2012</v>
      </c>
      <c r="W347" t="s">
        <v>944</v>
      </c>
      <c r="X347" t="s">
        <v>986</v>
      </c>
      <c r="Y347" t="str">
        <f>IF(ISBLANK(Table2[[#This Row],[ref]]),NA(),_xlfn.XLOOKUP(Table2[[#This Row],[ref]],Crossref!U:U,Crossref!E:E,_xlfn.XLOOKUP(Table2[[#This Row],[ref_short]],Crossref!AO:AO,Crossref!E:E)))</f>
        <v>10.1016/j.epidem.2012.02.002</v>
      </c>
      <c r="Z347" t="str">
        <f>IF(ISBLANK(Table2[[#This Row],[ref_short]]),NA(),_xlfn.XLOOKUP(Table2[[#This Row],[new_ref]],Crossref!E:E,Crossref!AO:AO,Table2[[#This Row],[ref_short]]))</f>
        <v>Backer et al., 2012</v>
      </c>
      <c r="AA347" t="b">
        <f>NOT(IFERROR(Table2[[#This Row],[ref_short]]=Table2[[#This Row],[new_ref_short]],FALSE))</f>
        <v>0</v>
      </c>
    </row>
    <row r="348" spans="1:27" x14ac:dyDescent="0.3">
      <c r="A348" t="s">
        <v>990</v>
      </c>
      <c r="B348" t="s">
        <v>1007</v>
      </c>
      <c r="C348" t="s">
        <v>1014</v>
      </c>
      <c r="E348" t="s">
        <v>253</v>
      </c>
      <c r="F348" t="s">
        <v>272</v>
      </c>
      <c r="H348" t="s">
        <v>375</v>
      </c>
      <c r="L348" t="s">
        <v>491</v>
      </c>
      <c r="O348">
        <v>6</v>
      </c>
      <c r="P348">
        <v>1.1000000000000001</v>
      </c>
      <c r="Q348">
        <v>20</v>
      </c>
      <c r="T348" t="s">
        <v>691</v>
      </c>
      <c r="U348" t="s">
        <v>829</v>
      </c>
      <c r="V348">
        <v>2012</v>
      </c>
      <c r="W348" t="s">
        <v>944</v>
      </c>
      <c r="X348" t="s">
        <v>986</v>
      </c>
      <c r="Y348" t="str">
        <f>IF(ISBLANK(Table2[[#This Row],[ref]]),NA(),_xlfn.XLOOKUP(Table2[[#This Row],[ref]],Crossref!U:U,Crossref!E:E,_xlfn.XLOOKUP(Table2[[#This Row],[ref_short]],Crossref!AO:AO,Crossref!E:E)))</f>
        <v>10.1016/j.epidem.2012.02.002</v>
      </c>
      <c r="Z348" t="str">
        <f>IF(ISBLANK(Table2[[#This Row],[ref_short]]),NA(),_xlfn.XLOOKUP(Table2[[#This Row],[new_ref]],Crossref!E:E,Crossref!AO:AO,Table2[[#This Row],[ref_short]]))</f>
        <v>Backer et al., 2012</v>
      </c>
      <c r="AA348" t="b">
        <f>NOT(IFERROR(Table2[[#This Row],[ref_short]]=Table2[[#This Row],[new_ref_short]],FALSE))</f>
        <v>0</v>
      </c>
    </row>
    <row r="349" spans="1:27" x14ac:dyDescent="0.3">
      <c r="A349" t="s">
        <v>990</v>
      </c>
      <c r="B349" t="s">
        <v>1007</v>
      </c>
      <c r="C349" t="s">
        <v>1014</v>
      </c>
      <c r="E349" t="s">
        <v>253</v>
      </c>
      <c r="F349" t="s">
        <v>272</v>
      </c>
      <c r="H349" t="s">
        <v>375</v>
      </c>
      <c r="L349" t="s">
        <v>492</v>
      </c>
      <c r="O349">
        <v>12</v>
      </c>
      <c r="P349">
        <v>3.4</v>
      </c>
      <c r="Q349">
        <v>29</v>
      </c>
      <c r="T349" t="s">
        <v>691</v>
      </c>
      <c r="U349" t="s">
        <v>829</v>
      </c>
      <c r="V349">
        <v>2012</v>
      </c>
      <c r="W349" t="s">
        <v>944</v>
      </c>
      <c r="X349" t="s">
        <v>986</v>
      </c>
      <c r="Y349" t="str">
        <f>IF(ISBLANK(Table2[[#This Row],[ref]]),NA(),_xlfn.XLOOKUP(Table2[[#This Row],[ref]],Crossref!U:U,Crossref!E:E,_xlfn.XLOOKUP(Table2[[#This Row],[ref_short]],Crossref!AO:AO,Crossref!E:E)))</f>
        <v>10.1016/j.epidem.2012.02.002</v>
      </c>
      <c r="Z349" t="str">
        <f>IF(ISBLANK(Table2[[#This Row],[ref_short]]),NA(),_xlfn.XLOOKUP(Table2[[#This Row],[new_ref]],Crossref!E:E,Crossref!AO:AO,Table2[[#This Row],[ref_short]]))</f>
        <v>Backer et al., 2012</v>
      </c>
      <c r="AA349" t="b">
        <f>NOT(IFERROR(Table2[[#This Row],[ref_short]]=Table2[[#This Row],[new_ref_short]],FALSE))</f>
        <v>0</v>
      </c>
    </row>
    <row r="350" spans="1:27" x14ac:dyDescent="0.3">
      <c r="A350" t="s">
        <v>990</v>
      </c>
      <c r="B350" t="s">
        <v>1007</v>
      </c>
      <c r="C350" t="s">
        <v>1014</v>
      </c>
      <c r="E350" t="s">
        <v>253</v>
      </c>
      <c r="F350" t="s">
        <v>272</v>
      </c>
      <c r="H350" t="s">
        <v>375</v>
      </c>
      <c r="L350" t="s">
        <v>493</v>
      </c>
      <c r="O350">
        <v>18</v>
      </c>
      <c r="P350">
        <v>6.5</v>
      </c>
      <c r="Q350">
        <v>33</v>
      </c>
      <c r="T350" t="s">
        <v>691</v>
      </c>
      <c r="U350" t="s">
        <v>829</v>
      </c>
      <c r="V350">
        <v>2012</v>
      </c>
      <c r="W350" t="s">
        <v>944</v>
      </c>
      <c r="X350" t="s">
        <v>986</v>
      </c>
      <c r="Y350" t="str">
        <f>IF(ISBLANK(Table2[[#This Row],[ref]]),NA(),_xlfn.XLOOKUP(Table2[[#This Row],[ref]],Crossref!U:U,Crossref!E:E,_xlfn.XLOOKUP(Table2[[#This Row],[ref_short]],Crossref!AO:AO,Crossref!E:E)))</f>
        <v>10.1016/j.epidem.2012.02.002</v>
      </c>
      <c r="Z350" t="str">
        <f>IF(ISBLANK(Table2[[#This Row],[ref_short]]),NA(),_xlfn.XLOOKUP(Table2[[#This Row],[new_ref]],Crossref!E:E,Crossref!AO:AO,Table2[[#This Row],[ref_short]]))</f>
        <v>Backer et al., 2012</v>
      </c>
      <c r="AA350" t="b">
        <f>NOT(IFERROR(Table2[[#This Row],[ref_short]]=Table2[[#This Row],[new_ref_short]],FALSE))</f>
        <v>0</v>
      </c>
    </row>
    <row r="351" spans="1:27" x14ac:dyDescent="0.3">
      <c r="A351" t="s">
        <v>990</v>
      </c>
      <c r="B351" t="s">
        <v>1007</v>
      </c>
      <c r="C351" t="s">
        <v>1014</v>
      </c>
      <c r="E351" t="s">
        <v>253</v>
      </c>
      <c r="F351" t="s">
        <v>272</v>
      </c>
      <c r="H351" t="s">
        <v>375</v>
      </c>
      <c r="L351" t="s">
        <v>494</v>
      </c>
      <c r="O351">
        <v>14</v>
      </c>
      <c r="P351">
        <v>3.5</v>
      </c>
      <c r="Q351">
        <v>37</v>
      </c>
      <c r="T351" t="s">
        <v>691</v>
      </c>
      <c r="U351" t="s">
        <v>829</v>
      </c>
      <c r="V351">
        <v>2012</v>
      </c>
      <c r="W351" t="s">
        <v>944</v>
      </c>
      <c r="X351" t="s">
        <v>986</v>
      </c>
      <c r="Y351" t="str">
        <f>IF(ISBLANK(Table2[[#This Row],[ref]]),NA(),_xlfn.XLOOKUP(Table2[[#This Row],[ref]],Crossref!U:U,Crossref!E:E,_xlfn.XLOOKUP(Table2[[#This Row],[ref_short]],Crossref!AO:AO,Crossref!E:E)))</f>
        <v>10.1016/j.epidem.2012.02.002</v>
      </c>
      <c r="Z351" t="str">
        <f>IF(ISBLANK(Table2[[#This Row],[ref_short]]),NA(),_xlfn.XLOOKUP(Table2[[#This Row],[new_ref]],Crossref!E:E,Crossref!AO:AO,Table2[[#This Row],[ref_short]]))</f>
        <v>Backer et al., 2012</v>
      </c>
      <c r="AA351" t="b">
        <f>NOT(IFERROR(Table2[[#This Row],[ref_short]]=Table2[[#This Row],[new_ref_short]],FALSE))</f>
        <v>0</v>
      </c>
    </row>
    <row r="352" spans="1:27" x14ac:dyDescent="0.3">
      <c r="A352" t="s">
        <v>990</v>
      </c>
      <c r="B352" t="s">
        <v>1007</v>
      </c>
      <c r="C352" t="s">
        <v>1014</v>
      </c>
      <c r="E352" t="s">
        <v>253</v>
      </c>
      <c r="F352" t="s">
        <v>272</v>
      </c>
      <c r="H352" t="s">
        <v>375</v>
      </c>
      <c r="L352" t="s">
        <v>495</v>
      </c>
      <c r="O352">
        <v>16</v>
      </c>
      <c r="P352">
        <v>4.5</v>
      </c>
      <c r="Q352">
        <v>35</v>
      </c>
      <c r="T352" t="s">
        <v>691</v>
      </c>
      <c r="U352" t="s">
        <v>829</v>
      </c>
      <c r="V352">
        <v>2012</v>
      </c>
      <c r="W352" t="s">
        <v>944</v>
      </c>
      <c r="X352" t="s">
        <v>986</v>
      </c>
      <c r="Y352" t="str">
        <f>IF(ISBLANK(Table2[[#This Row],[ref]]),NA(),_xlfn.XLOOKUP(Table2[[#This Row],[ref]],Crossref!U:U,Crossref!E:E,_xlfn.XLOOKUP(Table2[[#This Row],[ref_short]],Crossref!AO:AO,Crossref!E:E)))</f>
        <v>10.1016/j.epidem.2012.02.002</v>
      </c>
      <c r="Z352" t="str">
        <f>IF(ISBLANK(Table2[[#This Row],[ref_short]]),NA(),_xlfn.XLOOKUP(Table2[[#This Row],[new_ref]],Crossref!E:E,Crossref!AO:AO,Table2[[#This Row],[ref_short]]))</f>
        <v>Backer et al., 2012</v>
      </c>
      <c r="AA352" t="b">
        <f>NOT(IFERROR(Table2[[#This Row],[ref_short]]=Table2[[#This Row],[new_ref_short]],FALSE))</f>
        <v>0</v>
      </c>
    </row>
    <row r="353" spans="1:27" x14ac:dyDescent="0.3">
      <c r="A353" t="s">
        <v>990</v>
      </c>
      <c r="B353" t="s">
        <v>1007</v>
      </c>
      <c r="C353" t="s">
        <v>1014</v>
      </c>
      <c r="E353" t="s">
        <v>253</v>
      </c>
      <c r="F353" t="s">
        <v>272</v>
      </c>
      <c r="H353" t="s">
        <v>375</v>
      </c>
      <c r="L353" t="s">
        <v>496</v>
      </c>
      <c r="O353">
        <v>30</v>
      </c>
      <c r="P353">
        <v>18</v>
      </c>
      <c r="Q353">
        <v>48</v>
      </c>
      <c r="T353" t="s">
        <v>691</v>
      </c>
      <c r="U353" t="s">
        <v>829</v>
      </c>
      <c r="V353">
        <v>2012</v>
      </c>
      <c r="W353" t="s">
        <v>944</v>
      </c>
      <c r="X353" t="s">
        <v>986</v>
      </c>
      <c r="Y353" t="str">
        <f>IF(ISBLANK(Table2[[#This Row],[ref]]),NA(),_xlfn.XLOOKUP(Table2[[#This Row],[ref]],Crossref!U:U,Crossref!E:E,_xlfn.XLOOKUP(Table2[[#This Row],[ref_short]],Crossref!AO:AO,Crossref!E:E)))</f>
        <v>10.1016/j.epidem.2012.02.002</v>
      </c>
      <c r="Z353" t="str">
        <f>IF(ISBLANK(Table2[[#This Row],[ref_short]]),NA(),_xlfn.XLOOKUP(Table2[[#This Row],[new_ref]],Crossref!E:E,Crossref!AO:AO,Table2[[#This Row],[ref_short]]))</f>
        <v>Backer et al., 2012</v>
      </c>
      <c r="AA353" t="b">
        <f>NOT(IFERROR(Table2[[#This Row],[ref_short]]=Table2[[#This Row],[new_ref_short]],FALSE))</f>
        <v>0</v>
      </c>
    </row>
    <row r="354" spans="1:27" x14ac:dyDescent="0.3">
      <c r="A354" t="s">
        <v>990</v>
      </c>
      <c r="B354" t="s">
        <v>1007</v>
      </c>
      <c r="C354" t="s">
        <v>1014</v>
      </c>
      <c r="E354" t="s">
        <v>253</v>
      </c>
      <c r="F354" t="s">
        <v>272</v>
      </c>
      <c r="H354" t="s">
        <v>375</v>
      </c>
      <c r="L354" t="s">
        <v>497</v>
      </c>
      <c r="O354">
        <v>19</v>
      </c>
      <c r="P354">
        <v>7</v>
      </c>
      <c r="Q354">
        <v>42</v>
      </c>
      <c r="T354" t="s">
        <v>691</v>
      </c>
      <c r="U354" t="s">
        <v>829</v>
      </c>
      <c r="V354">
        <v>2012</v>
      </c>
      <c r="W354" t="s">
        <v>944</v>
      </c>
      <c r="X354" t="s">
        <v>986</v>
      </c>
      <c r="Y354" t="str">
        <f>IF(ISBLANK(Table2[[#This Row],[ref]]),NA(),_xlfn.XLOOKUP(Table2[[#This Row],[ref]],Crossref!U:U,Crossref!E:E,_xlfn.XLOOKUP(Table2[[#This Row],[ref_short]],Crossref!AO:AO,Crossref!E:E)))</f>
        <v>10.1016/j.epidem.2012.02.002</v>
      </c>
      <c r="Z354" t="str">
        <f>IF(ISBLANK(Table2[[#This Row],[ref_short]]),NA(),_xlfn.XLOOKUP(Table2[[#This Row],[new_ref]],Crossref!E:E,Crossref!AO:AO,Table2[[#This Row],[ref_short]]))</f>
        <v>Backer et al., 2012</v>
      </c>
      <c r="AA354" t="b">
        <f>NOT(IFERROR(Table2[[#This Row],[ref_short]]=Table2[[#This Row],[new_ref_short]],FALSE))</f>
        <v>0</v>
      </c>
    </row>
    <row r="355" spans="1:27" x14ac:dyDescent="0.3">
      <c r="A355" t="s">
        <v>990</v>
      </c>
      <c r="B355" t="s">
        <v>1007</v>
      </c>
      <c r="C355" t="s">
        <v>1014</v>
      </c>
      <c r="E355" t="s">
        <v>253</v>
      </c>
      <c r="F355" t="s">
        <v>272</v>
      </c>
      <c r="H355" t="s">
        <v>375</v>
      </c>
      <c r="L355" t="s">
        <v>498</v>
      </c>
      <c r="O355">
        <v>24</v>
      </c>
      <c r="P355">
        <v>18</v>
      </c>
      <c r="Q355">
        <v>33</v>
      </c>
      <c r="T355" t="s">
        <v>691</v>
      </c>
      <c r="U355" t="s">
        <v>829</v>
      </c>
      <c r="V355">
        <v>2012</v>
      </c>
      <c r="W355" t="s">
        <v>944</v>
      </c>
      <c r="X355" t="s">
        <v>986</v>
      </c>
      <c r="Y355" t="str">
        <f>IF(ISBLANK(Table2[[#This Row],[ref]]),NA(),_xlfn.XLOOKUP(Table2[[#This Row],[ref]],Crossref!U:U,Crossref!E:E,_xlfn.XLOOKUP(Table2[[#This Row],[ref_short]],Crossref!AO:AO,Crossref!E:E)))</f>
        <v>10.1016/j.epidem.2012.02.002</v>
      </c>
      <c r="Z355" t="str">
        <f>IF(ISBLANK(Table2[[#This Row],[ref_short]]),NA(),_xlfn.XLOOKUP(Table2[[#This Row],[new_ref]],Crossref!E:E,Crossref!AO:AO,Table2[[#This Row],[ref_short]]))</f>
        <v>Backer et al., 2012</v>
      </c>
      <c r="AA355" t="b">
        <f>NOT(IFERROR(Table2[[#This Row],[ref_short]]=Table2[[#This Row],[new_ref_short]],FALSE))</f>
        <v>0</v>
      </c>
    </row>
    <row r="356" spans="1:27" x14ac:dyDescent="0.3">
      <c r="A356" t="s">
        <v>990</v>
      </c>
      <c r="B356" t="s">
        <v>1008</v>
      </c>
      <c r="C356" t="s">
        <v>1014</v>
      </c>
      <c r="E356" t="s">
        <v>253</v>
      </c>
      <c r="F356" t="s">
        <v>272</v>
      </c>
      <c r="H356" t="s">
        <v>375</v>
      </c>
      <c r="L356" t="s">
        <v>488</v>
      </c>
      <c r="O356">
        <v>11</v>
      </c>
      <c r="P356">
        <v>3.3</v>
      </c>
      <c r="Q356">
        <v>26</v>
      </c>
      <c r="T356" t="s">
        <v>691</v>
      </c>
      <c r="U356" t="s">
        <v>829</v>
      </c>
      <c r="V356">
        <v>2012</v>
      </c>
      <c r="W356" t="s">
        <v>944</v>
      </c>
      <c r="X356" t="s">
        <v>986</v>
      </c>
      <c r="Y356" t="str">
        <f>IF(ISBLANK(Table2[[#This Row],[ref]]),NA(),_xlfn.XLOOKUP(Table2[[#This Row],[ref]],Crossref!U:U,Crossref!E:E,_xlfn.XLOOKUP(Table2[[#This Row],[ref_short]],Crossref!AO:AO,Crossref!E:E)))</f>
        <v>10.1016/j.epidem.2012.02.002</v>
      </c>
      <c r="Z356" t="str">
        <f>IF(ISBLANK(Table2[[#This Row],[ref_short]]),NA(),_xlfn.XLOOKUP(Table2[[#This Row],[new_ref]],Crossref!E:E,Crossref!AO:AO,Table2[[#This Row],[ref_short]]))</f>
        <v>Backer et al., 2012</v>
      </c>
      <c r="AA356" t="b">
        <f>NOT(IFERROR(Table2[[#This Row],[ref_short]]=Table2[[#This Row],[new_ref_short]],FALSE))</f>
        <v>0</v>
      </c>
    </row>
    <row r="357" spans="1:27" x14ac:dyDescent="0.3">
      <c r="A357" t="s">
        <v>990</v>
      </c>
      <c r="B357" t="s">
        <v>1008</v>
      </c>
      <c r="C357" t="s">
        <v>1014</v>
      </c>
      <c r="E357" t="s">
        <v>253</v>
      </c>
      <c r="F357" t="s">
        <v>272</v>
      </c>
      <c r="H357" t="s">
        <v>375</v>
      </c>
      <c r="L357" t="s">
        <v>489</v>
      </c>
      <c r="O357">
        <v>29</v>
      </c>
      <c r="P357">
        <v>13</v>
      </c>
      <c r="Q357">
        <v>54</v>
      </c>
      <c r="T357" t="s">
        <v>691</v>
      </c>
      <c r="U357" t="s">
        <v>829</v>
      </c>
      <c r="V357">
        <v>2012</v>
      </c>
      <c r="W357" t="s">
        <v>944</v>
      </c>
      <c r="X357" t="s">
        <v>986</v>
      </c>
      <c r="Y357" t="str">
        <f>IF(ISBLANK(Table2[[#This Row],[ref]]),NA(),_xlfn.XLOOKUP(Table2[[#This Row],[ref]],Crossref!U:U,Crossref!E:E,_xlfn.XLOOKUP(Table2[[#This Row],[ref_short]],Crossref!AO:AO,Crossref!E:E)))</f>
        <v>10.1016/j.epidem.2012.02.002</v>
      </c>
      <c r="Z357" t="str">
        <f>IF(ISBLANK(Table2[[#This Row],[ref_short]]),NA(),_xlfn.XLOOKUP(Table2[[#This Row],[new_ref]],Crossref!E:E,Crossref!AO:AO,Table2[[#This Row],[ref_short]]))</f>
        <v>Backer et al., 2012</v>
      </c>
      <c r="AA357" t="b">
        <f>NOT(IFERROR(Table2[[#This Row],[ref_short]]=Table2[[#This Row],[new_ref_short]],FALSE))</f>
        <v>0</v>
      </c>
    </row>
    <row r="358" spans="1:27" x14ac:dyDescent="0.3">
      <c r="A358" t="s">
        <v>990</v>
      </c>
      <c r="B358" t="s">
        <v>1008</v>
      </c>
      <c r="C358" t="s">
        <v>1014</v>
      </c>
      <c r="E358" t="s">
        <v>253</v>
      </c>
      <c r="F358" t="s">
        <v>272</v>
      </c>
      <c r="H358" t="s">
        <v>375</v>
      </c>
      <c r="L358" t="s">
        <v>490</v>
      </c>
      <c r="O358">
        <v>13</v>
      </c>
      <c r="P358">
        <v>3.1</v>
      </c>
      <c r="Q358">
        <v>36</v>
      </c>
      <c r="T358" t="s">
        <v>691</v>
      </c>
      <c r="U358" t="s">
        <v>829</v>
      </c>
      <c r="V358">
        <v>2012</v>
      </c>
      <c r="W358" t="s">
        <v>944</v>
      </c>
      <c r="X358" t="s">
        <v>986</v>
      </c>
      <c r="Y358" t="str">
        <f>IF(ISBLANK(Table2[[#This Row],[ref]]),NA(),_xlfn.XLOOKUP(Table2[[#This Row],[ref]],Crossref!U:U,Crossref!E:E,_xlfn.XLOOKUP(Table2[[#This Row],[ref_short]],Crossref!AO:AO,Crossref!E:E)))</f>
        <v>10.1016/j.epidem.2012.02.002</v>
      </c>
      <c r="Z358" t="str">
        <f>IF(ISBLANK(Table2[[#This Row],[ref_short]]),NA(),_xlfn.XLOOKUP(Table2[[#This Row],[new_ref]],Crossref!E:E,Crossref!AO:AO,Table2[[#This Row],[ref_short]]))</f>
        <v>Backer et al., 2012</v>
      </c>
      <c r="AA358" t="b">
        <f>NOT(IFERROR(Table2[[#This Row],[ref_short]]=Table2[[#This Row],[new_ref_short]],FALSE))</f>
        <v>0</v>
      </c>
    </row>
    <row r="359" spans="1:27" x14ac:dyDescent="0.3">
      <c r="A359" t="s">
        <v>990</v>
      </c>
      <c r="B359" t="s">
        <v>1008</v>
      </c>
      <c r="C359" t="s">
        <v>1014</v>
      </c>
      <c r="E359" t="s">
        <v>253</v>
      </c>
      <c r="F359" t="s">
        <v>272</v>
      </c>
      <c r="H359" t="s">
        <v>375</v>
      </c>
      <c r="L359" t="s">
        <v>491</v>
      </c>
      <c r="O359">
        <v>4.3</v>
      </c>
      <c r="P359">
        <v>0.48</v>
      </c>
      <c r="Q359">
        <v>18</v>
      </c>
      <c r="T359" t="s">
        <v>691</v>
      </c>
      <c r="U359" t="s">
        <v>829</v>
      </c>
      <c r="V359">
        <v>2012</v>
      </c>
      <c r="W359" t="s">
        <v>944</v>
      </c>
      <c r="X359" t="s">
        <v>986</v>
      </c>
      <c r="Y359" t="str">
        <f>IF(ISBLANK(Table2[[#This Row],[ref]]),NA(),_xlfn.XLOOKUP(Table2[[#This Row],[ref]],Crossref!U:U,Crossref!E:E,_xlfn.XLOOKUP(Table2[[#This Row],[ref_short]],Crossref!AO:AO,Crossref!E:E)))</f>
        <v>10.1016/j.epidem.2012.02.002</v>
      </c>
      <c r="Z359" t="str">
        <f>IF(ISBLANK(Table2[[#This Row],[ref_short]]),NA(),_xlfn.XLOOKUP(Table2[[#This Row],[new_ref]],Crossref!E:E,Crossref!AO:AO,Table2[[#This Row],[ref_short]]))</f>
        <v>Backer et al., 2012</v>
      </c>
      <c r="AA359" t="b">
        <f>NOT(IFERROR(Table2[[#This Row],[ref_short]]=Table2[[#This Row],[new_ref_short]],FALSE))</f>
        <v>0</v>
      </c>
    </row>
    <row r="360" spans="1:27" x14ac:dyDescent="0.3">
      <c r="A360" t="s">
        <v>990</v>
      </c>
      <c r="B360" t="s">
        <v>1008</v>
      </c>
      <c r="C360" t="s">
        <v>1014</v>
      </c>
      <c r="E360" t="s">
        <v>253</v>
      </c>
      <c r="F360" t="s">
        <v>272</v>
      </c>
      <c r="H360" t="s">
        <v>375</v>
      </c>
      <c r="L360" t="s">
        <v>492</v>
      </c>
      <c r="O360">
        <v>12</v>
      </c>
      <c r="P360">
        <v>3.3</v>
      </c>
      <c r="Q360">
        <v>29</v>
      </c>
      <c r="T360" t="s">
        <v>691</v>
      </c>
      <c r="U360" t="s">
        <v>829</v>
      </c>
      <c r="V360">
        <v>2012</v>
      </c>
      <c r="W360" t="s">
        <v>944</v>
      </c>
      <c r="X360" t="s">
        <v>986</v>
      </c>
      <c r="Y360" t="str">
        <f>IF(ISBLANK(Table2[[#This Row],[ref]]),NA(),_xlfn.XLOOKUP(Table2[[#This Row],[ref]],Crossref!U:U,Crossref!E:E,_xlfn.XLOOKUP(Table2[[#This Row],[ref_short]],Crossref!AO:AO,Crossref!E:E)))</f>
        <v>10.1016/j.epidem.2012.02.002</v>
      </c>
      <c r="Z360" t="str">
        <f>IF(ISBLANK(Table2[[#This Row],[ref_short]]),NA(),_xlfn.XLOOKUP(Table2[[#This Row],[new_ref]],Crossref!E:E,Crossref!AO:AO,Table2[[#This Row],[ref_short]]))</f>
        <v>Backer et al., 2012</v>
      </c>
      <c r="AA360" t="b">
        <f>NOT(IFERROR(Table2[[#This Row],[ref_short]]=Table2[[#This Row],[new_ref_short]],FALSE))</f>
        <v>0</v>
      </c>
    </row>
    <row r="361" spans="1:27" x14ac:dyDescent="0.3">
      <c r="A361" t="s">
        <v>990</v>
      </c>
      <c r="B361" t="s">
        <v>1008</v>
      </c>
      <c r="C361" t="s">
        <v>1014</v>
      </c>
      <c r="E361" t="s">
        <v>253</v>
      </c>
      <c r="F361" t="s">
        <v>272</v>
      </c>
      <c r="H361" t="s">
        <v>375</v>
      </c>
      <c r="L361" t="s">
        <v>493</v>
      </c>
      <c r="O361">
        <v>16</v>
      </c>
      <c r="P361">
        <v>5.6</v>
      </c>
      <c r="Q361">
        <v>32</v>
      </c>
      <c r="T361" t="s">
        <v>691</v>
      </c>
      <c r="U361" t="s">
        <v>829</v>
      </c>
      <c r="V361">
        <v>2012</v>
      </c>
      <c r="W361" t="s">
        <v>944</v>
      </c>
      <c r="X361" t="s">
        <v>986</v>
      </c>
      <c r="Y361" t="str">
        <f>IF(ISBLANK(Table2[[#This Row],[ref]]),NA(),_xlfn.XLOOKUP(Table2[[#This Row],[ref]],Crossref!U:U,Crossref!E:E,_xlfn.XLOOKUP(Table2[[#This Row],[ref_short]],Crossref!AO:AO,Crossref!E:E)))</f>
        <v>10.1016/j.epidem.2012.02.002</v>
      </c>
      <c r="Z361" t="str">
        <f>IF(ISBLANK(Table2[[#This Row],[ref_short]]),NA(),_xlfn.XLOOKUP(Table2[[#This Row],[new_ref]],Crossref!E:E,Crossref!AO:AO,Table2[[#This Row],[ref_short]]))</f>
        <v>Backer et al., 2012</v>
      </c>
      <c r="AA361" t="b">
        <f>NOT(IFERROR(Table2[[#This Row],[ref_short]]=Table2[[#This Row],[new_ref_short]],FALSE))</f>
        <v>0</v>
      </c>
    </row>
    <row r="362" spans="1:27" x14ac:dyDescent="0.3">
      <c r="A362" t="s">
        <v>990</v>
      </c>
      <c r="B362" t="s">
        <v>1008</v>
      </c>
      <c r="C362" t="s">
        <v>1014</v>
      </c>
      <c r="E362" t="s">
        <v>253</v>
      </c>
      <c r="F362" t="s">
        <v>272</v>
      </c>
      <c r="H362" t="s">
        <v>375</v>
      </c>
      <c r="L362" t="s">
        <v>494</v>
      </c>
      <c r="O362">
        <v>13</v>
      </c>
      <c r="P362">
        <v>3.1</v>
      </c>
      <c r="Q362">
        <v>37</v>
      </c>
      <c r="T362" t="s">
        <v>691</v>
      </c>
      <c r="U362" t="s">
        <v>829</v>
      </c>
      <c r="V362">
        <v>2012</v>
      </c>
      <c r="W362" t="s">
        <v>944</v>
      </c>
      <c r="X362" t="s">
        <v>986</v>
      </c>
      <c r="Y362" t="str">
        <f>IF(ISBLANK(Table2[[#This Row],[ref]]),NA(),_xlfn.XLOOKUP(Table2[[#This Row],[ref]],Crossref!U:U,Crossref!E:E,_xlfn.XLOOKUP(Table2[[#This Row],[ref_short]],Crossref!AO:AO,Crossref!E:E)))</f>
        <v>10.1016/j.epidem.2012.02.002</v>
      </c>
      <c r="Z362" t="str">
        <f>IF(ISBLANK(Table2[[#This Row],[ref_short]]),NA(),_xlfn.XLOOKUP(Table2[[#This Row],[new_ref]],Crossref!E:E,Crossref!AO:AO,Table2[[#This Row],[ref_short]]))</f>
        <v>Backer et al., 2012</v>
      </c>
      <c r="AA362" t="b">
        <f>NOT(IFERROR(Table2[[#This Row],[ref_short]]=Table2[[#This Row],[new_ref_short]],FALSE))</f>
        <v>0</v>
      </c>
    </row>
    <row r="363" spans="1:27" x14ac:dyDescent="0.3">
      <c r="A363" t="s">
        <v>990</v>
      </c>
      <c r="B363" t="s">
        <v>1008</v>
      </c>
      <c r="C363" t="s">
        <v>1014</v>
      </c>
      <c r="E363" t="s">
        <v>253</v>
      </c>
      <c r="F363" t="s">
        <v>272</v>
      </c>
      <c r="H363" t="s">
        <v>375</v>
      </c>
      <c r="L363" t="s">
        <v>495</v>
      </c>
      <c r="O363">
        <v>15</v>
      </c>
      <c r="P363">
        <v>4.7</v>
      </c>
      <c r="Q363">
        <v>33</v>
      </c>
      <c r="T363" t="s">
        <v>691</v>
      </c>
      <c r="U363" t="s">
        <v>829</v>
      </c>
      <c r="V363">
        <v>2012</v>
      </c>
      <c r="W363" t="s">
        <v>944</v>
      </c>
      <c r="X363" t="s">
        <v>986</v>
      </c>
      <c r="Y363" t="str">
        <f>IF(ISBLANK(Table2[[#This Row],[ref]]),NA(),_xlfn.XLOOKUP(Table2[[#This Row],[ref]],Crossref!U:U,Crossref!E:E,_xlfn.XLOOKUP(Table2[[#This Row],[ref_short]],Crossref!AO:AO,Crossref!E:E)))</f>
        <v>10.1016/j.epidem.2012.02.002</v>
      </c>
      <c r="Z363" t="str">
        <f>IF(ISBLANK(Table2[[#This Row],[ref_short]]),NA(),_xlfn.XLOOKUP(Table2[[#This Row],[new_ref]],Crossref!E:E,Crossref!AO:AO,Table2[[#This Row],[ref_short]]))</f>
        <v>Backer et al., 2012</v>
      </c>
      <c r="AA363" t="b">
        <f>NOT(IFERROR(Table2[[#This Row],[ref_short]]=Table2[[#This Row],[new_ref_short]],FALSE))</f>
        <v>0</v>
      </c>
    </row>
    <row r="364" spans="1:27" x14ac:dyDescent="0.3">
      <c r="A364" t="s">
        <v>990</v>
      </c>
      <c r="B364" t="s">
        <v>1008</v>
      </c>
      <c r="C364" t="s">
        <v>1014</v>
      </c>
      <c r="E364" t="s">
        <v>253</v>
      </c>
      <c r="F364" t="s">
        <v>272</v>
      </c>
      <c r="H364" t="s">
        <v>375</v>
      </c>
      <c r="L364" t="s">
        <v>496</v>
      </c>
      <c r="O364">
        <v>28</v>
      </c>
      <c r="P364">
        <v>16</v>
      </c>
      <c r="Q364">
        <v>48</v>
      </c>
      <c r="T364" t="s">
        <v>691</v>
      </c>
      <c r="U364" t="s">
        <v>829</v>
      </c>
      <c r="V364">
        <v>2012</v>
      </c>
      <c r="W364" t="s">
        <v>944</v>
      </c>
      <c r="X364" t="s">
        <v>986</v>
      </c>
      <c r="Y364" t="str">
        <f>IF(ISBLANK(Table2[[#This Row],[ref]]),NA(),_xlfn.XLOOKUP(Table2[[#This Row],[ref]],Crossref!U:U,Crossref!E:E,_xlfn.XLOOKUP(Table2[[#This Row],[ref_short]],Crossref!AO:AO,Crossref!E:E)))</f>
        <v>10.1016/j.epidem.2012.02.002</v>
      </c>
      <c r="Z364" t="str">
        <f>IF(ISBLANK(Table2[[#This Row],[ref_short]]),NA(),_xlfn.XLOOKUP(Table2[[#This Row],[new_ref]],Crossref!E:E,Crossref!AO:AO,Table2[[#This Row],[ref_short]]))</f>
        <v>Backer et al., 2012</v>
      </c>
      <c r="AA364" t="b">
        <f>NOT(IFERROR(Table2[[#This Row],[ref_short]]=Table2[[#This Row],[new_ref_short]],FALSE))</f>
        <v>0</v>
      </c>
    </row>
    <row r="365" spans="1:27" x14ac:dyDescent="0.3">
      <c r="A365" t="s">
        <v>990</v>
      </c>
      <c r="B365" t="s">
        <v>1008</v>
      </c>
      <c r="C365" t="s">
        <v>1014</v>
      </c>
      <c r="E365" t="s">
        <v>253</v>
      </c>
      <c r="F365" t="s">
        <v>272</v>
      </c>
      <c r="H365" t="s">
        <v>375</v>
      </c>
      <c r="L365" t="s">
        <v>497</v>
      </c>
      <c r="O365">
        <v>23</v>
      </c>
      <c r="P365">
        <v>9.8000000000000007</v>
      </c>
      <c r="Q365">
        <v>45</v>
      </c>
      <c r="T365" t="s">
        <v>691</v>
      </c>
      <c r="U365" t="s">
        <v>829</v>
      </c>
      <c r="V365">
        <v>2012</v>
      </c>
      <c r="W365" t="s">
        <v>944</v>
      </c>
      <c r="X365" t="s">
        <v>986</v>
      </c>
      <c r="Y365" t="str">
        <f>IF(ISBLANK(Table2[[#This Row],[ref]]),NA(),_xlfn.XLOOKUP(Table2[[#This Row],[ref]],Crossref!U:U,Crossref!E:E,_xlfn.XLOOKUP(Table2[[#This Row],[ref_short]],Crossref!AO:AO,Crossref!E:E)))</f>
        <v>10.1016/j.epidem.2012.02.002</v>
      </c>
      <c r="Z365" t="str">
        <f>IF(ISBLANK(Table2[[#This Row],[ref_short]]),NA(),_xlfn.XLOOKUP(Table2[[#This Row],[new_ref]],Crossref!E:E,Crossref!AO:AO,Table2[[#This Row],[ref_short]]))</f>
        <v>Backer et al., 2012</v>
      </c>
      <c r="AA365" t="b">
        <f>NOT(IFERROR(Table2[[#This Row],[ref_short]]=Table2[[#This Row],[new_ref_short]],FALSE))</f>
        <v>0</v>
      </c>
    </row>
    <row r="366" spans="1:27" x14ac:dyDescent="0.3">
      <c r="A366" t="s">
        <v>990</v>
      </c>
      <c r="B366" t="s">
        <v>1008</v>
      </c>
      <c r="C366" t="s">
        <v>1014</v>
      </c>
      <c r="E366" t="s">
        <v>253</v>
      </c>
      <c r="F366" t="s">
        <v>272</v>
      </c>
      <c r="H366" t="s">
        <v>375</v>
      </c>
      <c r="L366" t="s">
        <v>498</v>
      </c>
      <c r="O366">
        <v>27</v>
      </c>
      <c r="P366">
        <v>20</v>
      </c>
      <c r="Q366">
        <v>39</v>
      </c>
      <c r="T366" t="s">
        <v>691</v>
      </c>
      <c r="U366" t="s">
        <v>829</v>
      </c>
      <c r="V366">
        <v>2012</v>
      </c>
      <c r="W366" t="s">
        <v>944</v>
      </c>
      <c r="X366" t="s">
        <v>986</v>
      </c>
      <c r="Y366" t="str">
        <f>IF(ISBLANK(Table2[[#This Row],[ref]]),NA(),_xlfn.XLOOKUP(Table2[[#This Row],[ref]],Crossref!U:U,Crossref!E:E,_xlfn.XLOOKUP(Table2[[#This Row],[ref_short]],Crossref!AO:AO,Crossref!E:E)))</f>
        <v>10.1016/j.epidem.2012.02.002</v>
      </c>
      <c r="Z366" t="str">
        <f>IF(ISBLANK(Table2[[#This Row],[ref_short]]),NA(),_xlfn.XLOOKUP(Table2[[#This Row],[new_ref]],Crossref!E:E,Crossref!AO:AO,Table2[[#This Row],[ref_short]]))</f>
        <v>Backer et al., 2012</v>
      </c>
      <c r="AA366" t="b">
        <f>NOT(IFERROR(Table2[[#This Row],[ref_short]]=Table2[[#This Row],[new_ref_short]],FALSE))</f>
        <v>0</v>
      </c>
    </row>
    <row r="367" spans="1:27" x14ac:dyDescent="0.3">
      <c r="A367" t="s">
        <v>990</v>
      </c>
      <c r="C367" t="s">
        <v>1014</v>
      </c>
      <c r="E367" t="s">
        <v>254</v>
      </c>
      <c r="F367" t="s">
        <v>272</v>
      </c>
      <c r="H367" t="s">
        <v>375</v>
      </c>
      <c r="L367" t="s">
        <v>499</v>
      </c>
      <c r="O367">
        <v>43</v>
      </c>
      <c r="P367">
        <v>33</v>
      </c>
      <c r="Q367">
        <v>59</v>
      </c>
      <c r="T367" t="s">
        <v>692</v>
      </c>
      <c r="U367" t="s">
        <v>830</v>
      </c>
      <c r="V367">
        <v>2012</v>
      </c>
      <c r="W367" t="s">
        <v>945</v>
      </c>
      <c r="X367" t="s">
        <v>986</v>
      </c>
      <c r="Y367" t="str">
        <f>IF(ISBLANK(Table2[[#This Row],[ref]]),NA(),_xlfn.XLOOKUP(Table2[[#This Row],[ref]],Crossref!U:U,Crossref!E:E,_xlfn.XLOOKUP(Table2[[#This Row],[ref_short]],Crossref!AO:AO,Crossref!E:E)))</f>
        <v>10.1186/1756-0500-5-190</v>
      </c>
      <c r="Z367" t="str">
        <f>IF(ISBLANK(Table2[[#This Row],[ref_short]]),NA(),_xlfn.XLOOKUP(Table2[[#This Row],[new_ref]],Crossref!E:E,Crossref!AO:AO,Table2[[#This Row],[ref_short]]))</f>
        <v>Berto et al., 2012</v>
      </c>
      <c r="AA367" t="b">
        <f>NOT(IFERROR(Table2[[#This Row],[ref_short]]=Table2[[#This Row],[new_ref_short]],FALSE))</f>
        <v>0</v>
      </c>
    </row>
    <row r="368" spans="1:27" x14ac:dyDescent="0.3">
      <c r="A368" t="s">
        <v>990</v>
      </c>
      <c r="C368" t="s">
        <v>1014</v>
      </c>
      <c r="E368" t="s">
        <v>254</v>
      </c>
      <c r="F368" t="s">
        <v>272</v>
      </c>
      <c r="H368" t="s">
        <v>375</v>
      </c>
      <c r="L368" t="s">
        <v>500</v>
      </c>
      <c r="O368">
        <v>43</v>
      </c>
      <c r="P368">
        <v>29</v>
      </c>
      <c r="Q368">
        <v>73</v>
      </c>
      <c r="T368" t="s">
        <v>692</v>
      </c>
      <c r="U368" t="s">
        <v>830</v>
      </c>
      <c r="V368">
        <v>2012</v>
      </c>
      <c r="W368" t="s">
        <v>945</v>
      </c>
      <c r="X368" t="s">
        <v>986</v>
      </c>
      <c r="Y368" t="str">
        <f>IF(ISBLANK(Table2[[#This Row],[ref]]),NA(),_xlfn.XLOOKUP(Table2[[#This Row],[ref]],Crossref!U:U,Crossref!E:E,_xlfn.XLOOKUP(Table2[[#This Row],[ref_short]],Crossref!AO:AO,Crossref!E:E)))</f>
        <v>10.1186/1756-0500-5-190</v>
      </c>
      <c r="Z368" t="str">
        <f>IF(ISBLANK(Table2[[#This Row],[ref_short]]),NA(),_xlfn.XLOOKUP(Table2[[#This Row],[new_ref]],Crossref!E:E,Crossref!AO:AO,Table2[[#This Row],[ref_short]]))</f>
        <v>Berto et al., 2012</v>
      </c>
      <c r="AA368" t="b">
        <f>NOT(IFERROR(Table2[[#This Row],[ref_short]]=Table2[[#This Row],[new_ref_short]],FALSE))</f>
        <v>0</v>
      </c>
    </row>
    <row r="369" spans="1:27" x14ac:dyDescent="0.3">
      <c r="A369" t="s">
        <v>990</v>
      </c>
      <c r="C369" t="s">
        <v>1014</v>
      </c>
      <c r="E369" t="s">
        <v>254</v>
      </c>
      <c r="F369" t="s">
        <v>272</v>
      </c>
      <c r="H369" t="s">
        <v>375</v>
      </c>
      <c r="L369" t="s">
        <v>501</v>
      </c>
      <c r="O369">
        <v>101</v>
      </c>
      <c r="P369">
        <v>70</v>
      </c>
      <c r="Q369">
        <v>403</v>
      </c>
      <c r="T369" t="s">
        <v>692</v>
      </c>
      <c r="U369" t="s">
        <v>830</v>
      </c>
      <c r="V369">
        <v>2012</v>
      </c>
      <c r="W369" t="s">
        <v>945</v>
      </c>
      <c r="X369" t="s">
        <v>986</v>
      </c>
      <c r="Y369" t="str">
        <f>IF(ISBLANK(Table2[[#This Row],[ref]]),NA(),_xlfn.XLOOKUP(Table2[[#This Row],[ref]],Crossref!U:U,Crossref!E:E,_xlfn.XLOOKUP(Table2[[#This Row],[ref_short]],Crossref!AO:AO,Crossref!E:E)))</f>
        <v>10.1186/1756-0500-5-190</v>
      </c>
      <c r="Z369" t="str">
        <f>IF(ISBLANK(Table2[[#This Row],[ref_short]]),NA(),_xlfn.XLOOKUP(Table2[[#This Row],[new_ref]],Crossref!E:E,Crossref!AO:AO,Table2[[#This Row],[ref_short]]))</f>
        <v>Berto et al., 2012</v>
      </c>
      <c r="AA369" t="b">
        <f>NOT(IFERROR(Table2[[#This Row],[ref_short]]=Table2[[#This Row],[new_ref_short]],FALSE))</f>
        <v>0</v>
      </c>
    </row>
    <row r="370" spans="1:27" x14ac:dyDescent="0.3">
      <c r="A370" t="s">
        <v>992</v>
      </c>
      <c r="C370" t="s">
        <v>1014</v>
      </c>
      <c r="E370" t="s">
        <v>256</v>
      </c>
      <c r="F370" t="s">
        <v>272</v>
      </c>
      <c r="H370" t="s">
        <v>375</v>
      </c>
      <c r="O370">
        <v>6.9</v>
      </c>
      <c r="P370">
        <v>5.8</v>
      </c>
      <c r="Q370">
        <v>7.9</v>
      </c>
      <c r="T370" t="s">
        <v>693</v>
      </c>
      <c r="U370" t="s">
        <v>831</v>
      </c>
      <c r="V370">
        <v>2013</v>
      </c>
      <c r="W370" t="s">
        <v>946</v>
      </c>
      <c r="X370" t="s">
        <v>986</v>
      </c>
      <c r="Y370" t="str">
        <f>IF(ISBLANK(Table2[[#This Row],[ref]]),NA(),_xlfn.XLOOKUP(Table2[[#This Row],[ref]],Crossref!U:U,Crossref!E:E,_xlfn.XLOOKUP(Table2[[#This Row],[ref_short]],Crossref!AO:AO,Crossref!E:E)))</f>
        <v>10.1186/1297-9716-44-102</v>
      </c>
      <c r="Z370" t="str">
        <f>IF(ISBLANK(Table2[[#This Row],[ref_short]]),NA(),_xlfn.XLOOKUP(Table2[[#This Row],[new_ref]],Crossref!E:E,Crossref!AO:AO,Table2[[#This Row],[ref_short]]))</f>
        <v>Andraud et al., 2013</v>
      </c>
      <c r="AA370" t="b">
        <f>NOT(IFERROR(Table2[[#This Row],[ref_short]]=Table2[[#This Row],[new_ref_short]],FALSE))</f>
        <v>0</v>
      </c>
    </row>
    <row r="371" spans="1:27" x14ac:dyDescent="0.3">
      <c r="A371" t="s">
        <v>990</v>
      </c>
      <c r="C371" t="s">
        <v>1014</v>
      </c>
      <c r="E371" t="s">
        <v>256</v>
      </c>
      <c r="F371" t="s">
        <v>272</v>
      </c>
      <c r="H371" t="s">
        <v>375</v>
      </c>
      <c r="O371">
        <v>9.6999999999999993</v>
      </c>
      <c r="P371">
        <v>8.1999999999999993</v>
      </c>
      <c r="Q371">
        <v>11.2</v>
      </c>
      <c r="T371" t="s">
        <v>693</v>
      </c>
      <c r="U371" t="s">
        <v>831</v>
      </c>
      <c r="V371">
        <v>2013</v>
      </c>
      <c r="W371" t="s">
        <v>946</v>
      </c>
      <c r="X371" t="s">
        <v>986</v>
      </c>
      <c r="Y371" t="str">
        <f>IF(ISBLANK(Table2[[#This Row],[ref]]),NA(),_xlfn.XLOOKUP(Table2[[#This Row],[ref]],Crossref!U:U,Crossref!E:E,_xlfn.XLOOKUP(Table2[[#This Row],[ref_short]],Crossref!AO:AO,Crossref!E:E)))</f>
        <v>10.1186/1297-9716-44-102</v>
      </c>
      <c r="Z371" t="str">
        <f>IF(ISBLANK(Table2[[#This Row],[ref_short]]),NA(),_xlfn.XLOOKUP(Table2[[#This Row],[new_ref]],Crossref!E:E,Crossref!AO:AO,Table2[[#This Row],[ref_short]]))</f>
        <v>Andraud et al., 2013</v>
      </c>
      <c r="AA371" t="b">
        <f>NOT(IFERROR(Table2[[#This Row],[ref_short]]=Table2[[#This Row],[new_ref_short]],FALSE))</f>
        <v>0</v>
      </c>
    </row>
    <row r="372" spans="1:27" x14ac:dyDescent="0.3">
      <c r="A372" t="s">
        <v>991</v>
      </c>
      <c r="E372" t="s">
        <v>256</v>
      </c>
      <c r="F372" t="s">
        <v>272</v>
      </c>
      <c r="H372" t="s">
        <v>375</v>
      </c>
      <c r="O372">
        <v>5.2</v>
      </c>
      <c r="P372">
        <v>3.5</v>
      </c>
      <c r="Q372">
        <v>10</v>
      </c>
      <c r="T372" t="s">
        <v>693</v>
      </c>
      <c r="U372" t="s">
        <v>831</v>
      </c>
      <c r="V372">
        <v>2013</v>
      </c>
      <c r="W372" t="s">
        <v>946</v>
      </c>
      <c r="X372" t="s">
        <v>986</v>
      </c>
      <c r="Y372" t="str">
        <f>IF(ISBLANK(Table2[[#This Row],[ref]]),NA(),_xlfn.XLOOKUP(Table2[[#This Row],[ref]],Crossref!U:U,Crossref!E:E,_xlfn.XLOOKUP(Table2[[#This Row],[ref_short]],Crossref!AO:AO,Crossref!E:E)))</f>
        <v>10.1186/1297-9716-44-102</v>
      </c>
      <c r="Z372" t="str">
        <f>IF(ISBLANK(Table2[[#This Row],[ref_short]]),NA(),_xlfn.XLOOKUP(Table2[[#This Row],[new_ref]],Crossref!E:E,Crossref!AO:AO,Table2[[#This Row],[ref_short]]))</f>
        <v>Andraud et al., 2013</v>
      </c>
      <c r="AA372" t="b">
        <f>NOT(IFERROR(Table2[[#This Row],[ref_short]]=Table2[[#This Row],[new_ref_short]],FALSE))</f>
        <v>0</v>
      </c>
    </row>
    <row r="373" spans="1:27" x14ac:dyDescent="0.3">
      <c r="A373" t="s">
        <v>990</v>
      </c>
      <c r="C373" t="s">
        <v>1016</v>
      </c>
      <c r="E373" t="s">
        <v>9</v>
      </c>
      <c r="F373" t="s">
        <v>273</v>
      </c>
      <c r="H373" t="s">
        <v>368</v>
      </c>
      <c r="O373">
        <v>7</v>
      </c>
      <c r="P373">
        <v>1</v>
      </c>
      <c r="Q373">
        <v>18</v>
      </c>
      <c r="R373" t="s">
        <v>617</v>
      </c>
      <c r="U373" t="s">
        <v>1085</v>
      </c>
      <c r="V373">
        <v>2017</v>
      </c>
      <c r="W373" t="s">
        <v>1099</v>
      </c>
      <c r="Y373" t="e">
        <f>IF(ISBLANK(Table2[[#This Row],[ref]]),NA(),_xlfn.XLOOKUP(Table2[[#This Row],[ref]],Crossref!U:U,Crossref!E:E,_xlfn.XLOOKUP(Table2[[#This Row],[ref_short]],Crossref!AO:AO,Crossref!E:E)))</f>
        <v>#N/A</v>
      </c>
      <c r="Z373" t="e">
        <f>IF(ISBLANK(Table2[[#This Row],[ref_short]]),NA(),_xlfn.XLOOKUP(Table2[[#This Row],[new_ref]],Crossref!E:E,Crossref!AO:AO,Table2[[#This Row],[ref_short]]))</f>
        <v>#N/A</v>
      </c>
      <c r="AA373" t="b">
        <f>NOT(IFERROR(Table2[[#This Row],[ref_short]]=Table2[[#This Row],[new_ref_short]],FALSE))</f>
        <v>1</v>
      </c>
    </row>
    <row r="374" spans="1:27" x14ac:dyDescent="0.3">
      <c r="A374" t="s">
        <v>990</v>
      </c>
      <c r="C374" t="s">
        <v>1014</v>
      </c>
      <c r="E374" t="s">
        <v>9</v>
      </c>
      <c r="F374" t="s">
        <v>274</v>
      </c>
      <c r="H374" t="s">
        <v>1030</v>
      </c>
      <c r="K374" t="s">
        <v>395</v>
      </c>
      <c r="O374">
        <v>21</v>
      </c>
      <c r="T374" t="s">
        <v>1070</v>
      </c>
      <c r="U374" t="s">
        <v>801</v>
      </c>
      <c r="V374">
        <v>2021</v>
      </c>
      <c r="W374" t="s">
        <v>948</v>
      </c>
      <c r="X374" t="s">
        <v>986</v>
      </c>
      <c r="Y374" t="str">
        <f>IF(ISBLANK(Table2[[#This Row],[ref]]),NA(),_xlfn.XLOOKUP(Table2[[#This Row],[ref]],Crossref!U:U,Crossref!E:E,_xlfn.XLOOKUP(Table2[[#This Row],[ref_short]],Crossref!AO:AO,Crossref!E:E)))</f>
        <v>10.2903/j.efsa.2021.6708</v>
      </c>
      <c r="Z374" t="str">
        <f>IF(ISBLANK(Table2[[#This Row],[ref_short]]),NA(),_xlfn.XLOOKUP(Table2[[#This Row],[new_ref]],Crossref!E:E,Crossref!AO:AO,Table2[[#This Row],[ref_short]]))</f>
        <v>EFSA Panel on Animal Health and Welfare (AHAW), 2021</v>
      </c>
      <c r="AA374" t="b">
        <f>NOT(IFERROR(Table2[[#This Row],[ref_short]]=Table2[[#This Row],[new_ref_short]],FALSE))</f>
        <v>1</v>
      </c>
    </row>
    <row r="375" spans="1:27" x14ac:dyDescent="0.3">
      <c r="A375" t="s">
        <v>993</v>
      </c>
      <c r="C375" t="s">
        <v>1014</v>
      </c>
      <c r="E375" t="s">
        <v>254</v>
      </c>
      <c r="F375" t="s">
        <v>274</v>
      </c>
      <c r="H375" t="s">
        <v>1030</v>
      </c>
      <c r="O375">
        <v>2</v>
      </c>
      <c r="T375" t="s">
        <v>1071</v>
      </c>
      <c r="U375" t="s">
        <v>1086</v>
      </c>
      <c r="V375">
        <v>2014</v>
      </c>
      <c r="W375" t="s">
        <v>1100</v>
      </c>
      <c r="X375" t="s">
        <v>986</v>
      </c>
      <c r="Y375" t="str">
        <f>IF(ISBLANK(Table2[[#This Row],[ref]]),NA(),_xlfn.XLOOKUP(Table2[[#This Row],[ref]],Crossref!U:U,Crossref!E:E,_xlfn.XLOOKUP(Table2[[#This Row],[ref_short]],Crossref!AO:AO,Crossref!E:E)))</f>
        <v>10.3390/v6062287</v>
      </c>
      <c r="Z375" t="str">
        <f>IF(ISBLANK(Table2[[#This Row],[ref_short]]),NA(),_xlfn.XLOOKUP(Table2[[#This Row],[new_ref]],Crossref!E:E,Crossref!AO:AO,Table2[[#This Row],[ref_short]]))</f>
        <v>Kumar et al., 2014</v>
      </c>
      <c r="AA375" t="b">
        <f>NOT(IFERROR(Table2[[#This Row],[ref_short]]=Table2[[#This Row],[new_ref_short]],FALSE))</f>
        <v>0</v>
      </c>
    </row>
    <row r="376" spans="1:27" x14ac:dyDescent="0.3">
      <c r="A376" t="s">
        <v>993</v>
      </c>
      <c r="C376" t="s">
        <v>1014</v>
      </c>
      <c r="E376" t="s">
        <v>254</v>
      </c>
      <c r="F376" t="s">
        <v>274</v>
      </c>
      <c r="H376" t="s">
        <v>1030</v>
      </c>
      <c r="O376">
        <v>7</v>
      </c>
      <c r="T376" t="s">
        <v>1071</v>
      </c>
      <c r="U376" t="s">
        <v>1086</v>
      </c>
      <c r="V376">
        <v>2014</v>
      </c>
      <c r="W376" t="s">
        <v>1100</v>
      </c>
      <c r="X376" t="s">
        <v>986</v>
      </c>
      <c r="Y376" t="str">
        <f>IF(ISBLANK(Table2[[#This Row],[ref]]),NA(),_xlfn.XLOOKUP(Table2[[#This Row],[ref]],Crossref!U:U,Crossref!E:E,_xlfn.XLOOKUP(Table2[[#This Row],[ref_short]],Crossref!AO:AO,Crossref!E:E)))</f>
        <v>10.3390/v6062287</v>
      </c>
      <c r="Z376" t="str">
        <f>IF(ISBLANK(Table2[[#This Row],[ref_short]]),NA(),_xlfn.XLOOKUP(Table2[[#This Row],[new_ref]],Crossref!E:E,Crossref!AO:AO,Table2[[#This Row],[ref_short]]))</f>
        <v>Kumar et al., 2014</v>
      </c>
      <c r="AA376" t="b">
        <f>NOT(IFERROR(Table2[[#This Row],[ref_short]]=Table2[[#This Row],[new_ref_short]],FALSE))</f>
        <v>0</v>
      </c>
    </row>
    <row r="377" spans="1:27" x14ac:dyDescent="0.3">
      <c r="A377" t="s">
        <v>990</v>
      </c>
      <c r="B377" t="s">
        <v>1009</v>
      </c>
      <c r="E377" t="s">
        <v>254</v>
      </c>
      <c r="F377" t="s">
        <v>275</v>
      </c>
      <c r="H377" t="s">
        <v>373</v>
      </c>
      <c r="O377">
        <v>14.8</v>
      </c>
      <c r="T377" t="s">
        <v>711</v>
      </c>
      <c r="U377" t="s">
        <v>848</v>
      </c>
      <c r="V377">
        <v>2016</v>
      </c>
      <c r="W377" t="s">
        <v>960</v>
      </c>
      <c r="X377" t="s">
        <v>986</v>
      </c>
      <c r="Y377" t="str">
        <f>IF(ISBLANK(Table2[[#This Row],[ref]]),NA(),_xlfn.XLOOKUP(Table2[[#This Row],[ref]],Crossref!U:U,Crossref!E:E,_xlfn.XLOOKUP(Table2[[#This Row],[ref_short]],Crossref!AO:AO,Crossref!E:E)))</f>
        <v>10.1186/s13567-016-0391-4</v>
      </c>
      <c r="Z377" t="str">
        <f>IF(ISBLANK(Table2[[#This Row],[ref_short]]),NA(),_xlfn.XLOOKUP(Table2[[#This Row],[new_ref]],Crossref!E:E,Crossref!AO:AO,Table2[[#This Row],[ref_short]]))</f>
        <v>Pileri et al., 2016</v>
      </c>
      <c r="AA377" t="b">
        <f>NOT(IFERROR(Table2[[#This Row],[ref_short]]=Table2[[#This Row],[new_ref_short]],FALSE))</f>
        <v>1</v>
      </c>
    </row>
    <row r="378" spans="1:27" x14ac:dyDescent="0.3">
      <c r="A378" t="s">
        <v>990</v>
      </c>
      <c r="B378" t="s">
        <v>1010</v>
      </c>
      <c r="E378" t="s">
        <v>254</v>
      </c>
      <c r="F378" t="s">
        <v>275</v>
      </c>
      <c r="H378" t="s">
        <v>373</v>
      </c>
      <c r="O378">
        <v>9</v>
      </c>
      <c r="T378" t="s">
        <v>711</v>
      </c>
      <c r="U378" t="s">
        <v>848</v>
      </c>
      <c r="V378">
        <v>2016</v>
      </c>
      <c r="W378" t="s">
        <v>960</v>
      </c>
      <c r="X378" t="s">
        <v>986</v>
      </c>
      <c r="Y378" t="str">
        <f>IF(ISBLANK(Table2[[#This Row],[ref]]),NA(),_xlfn.XLOOKUP(Table2[[#This Row],[ref]],Crossref!U:U,Crossref!E:E,_xlfn.XLOOKUP(Table2[[#This Row],[ref_short]],Crossref!AO:AO,Crossref!E:E)))</f>
        <v>10.1186/s13567-016-0391-4</v>
      </c>
      <c r="Z378" t="str">
        <f>IF(ISBLANK(Table2[[#This Row],[ref_short]]),NA(),_xlfn.XLOOKUP(Table2[[#This Row],[new_ref]],Crossref!E:E,Crossref!AO:AO,Table2[[#This Row],[ref_short]]))</f>
        <v>Pileri et al., 2016</v>
      </c>
      <c r="AA378" t="b">
        <f>NOT(IFERROR(Table2[[#This Row],[ref_short]]=Table2[[#This Row],[new_ref_short]],FALSE))</f>
        <v>1</v>
      </c>
    </row>
    <row r="379" spans="1:27" x14ac:dyDescent="0.3">
      <c r="A379" t="s">
        <v>992</v>
      </c>
      <c r="B379" t="s">
        <v>1011</v>
      </c>
      <c r="E379" t="s">
        <v>254</v>
      </c>
      <c r="F379" t="s">
        <v>275</v>
      </c>
      <c r="H379" t="s">
        <v>373</v>
      </c>
      <c r="O379">
        <v>0.5</v>
      </c>
      <c r="T379" t="s">
        <v>711</v>
      </c>
      <c r="U379" t="s">
        <v>848</v>
      </c>
      <c r="V379">
        <v>2016</v>
      </c>
      <c r="W379" t="s">
        <v>960</v>
      </c>
      <c r="X379" t="s">
        <v>986</v>
      </c>
      <c r="Y379" t="str">
        <f>IF(ISBLANK(Table2[[#This Row],[ref]]),NA(),_xlfn.XLOOKUP(Table2[[#This Row],[ref]],Crossref!U:U,Crossref!E:E,_xlfn.XLOOKUP(Table2[[#This Row],[ref_short]],Crossref!AO:AO,Crossref!E:E)))</f>
        <v>10.1186/s13567-016-0391-4</v>
      </c>
      <c r="Z379" t="str">
        <f>IF(ISBLANK(Table2[[#This Row],[ref_short]]),NA(),_xlfn.XLOOKUP(Table2[[#This Row],[new_ref]],Crossref!E:E,Crossref!AO:AO,Table2[[#This Row],[ref_short]]))</f>
        <v>Pileri et al., 2016</v>
      </c>
      <c r="AA379" t="b">
        <f>NOT(IFERROR(Table2[[#This Row],[ref_short]]=Table2[[#This Row],[new_ref_short]],FALSE))</f>
        <v>1</v>
      </c>
    </row>
    <row r="380" spans="1:27" x14ac:dyDescent="0.3">
      <c r="A380" t="s">
        <v>992</v>
      </c>
      <c r="F380" t="s">
        <v>275</v>
      </c>
      <c r="H380" t="s">
        <v>358</v>
      </c>
      <c r="O380">
        <v>0</v>
      </c>
      <c r="R380" t="s">
        <v>1056</v>
      </c>
      <c r="U380" t="s">
        <v>838</v>
      </c>
      <c r="V380">
        <v>2012</v>
      </c>
      <c r="Y380" t="e">
        <f>IF(ISBLANK(Table2[[#This Row],[ref]]),NA(),_xlfn.XLOOKUP(Table2[[#This Row],[ref]],Crossref!U:U,Crossref!E:E,_xlfn.XLOOKUP(Table2[[#This Row],[ref_short]],Crossref!AO:AO,Crossref!E:E)))</f>
        <v>#N/A</v>
      </c>
      <c r="Z380" t="e">
        <f>IF(ISBLANK(Table2[[#This Row],[ref_short]]),NA(),_xlfn.XLOOKUP(Table2[[#This Row],[new_ref]],Crossref!E:E,Crossref!AO:AO,Table2[[#This Row],[ref_short]]))</f>
        <v>#N/A</v>
      </c>
      <c r="AA380" t="b">
        <f>NOT(IFERROR(Table2[[#This Row],[ref_short]]=Table2[[#This Row],[new_ref_short]],FALSE))</f>
        <v>1</v>
      </c>
    </row>
    <row r="381" spans="1:27" x14ac:dyDescent="0.3">
      <c r="A381" t="s">
        <v>992</v>
      </c>
      <c r="F381" t="s">
        <v>275</v>
      </c>
      <c r="H381" t="s">
        <v>358</v>
      </c>
      <c r="O381">
        <v>2</v>
      </c>
      <c r="R381" t="s">
        <v>1056</v>
      </c>
      <c r="U381" t="s">
        <v>838</v>
      </c>
      <c r="V381">
        <v>2012</v>
      </c>
      <c r="Y381" t="e">
        <f>IF(ISBLANK(Table2[[#This Row],[ref]]),NA(),_xlfn.XLOOKUP(Table2[[#This Row],[ref]],Crossref!U:U,Crossref!E:E,_xlfn.XLOOKUP(Table2[[#This Row],[ref_short]],Crossref!AO:AO,Crossref!E:E)))</f>
        <v>#N/A</v>
      </c>
      <c r="Z381" t="e">
        <f>IF(ISBLANK(Table2[[#This Row],[ref_short]]),NA(),_xlfn.XLOOKUP(Table2[[#This Row],[new_ref]],Crossref!E:E,Crossref!AO:AO,Table2[[#This Row],[ref_short]]))</f>
        <v>#N/A</v>
      </c>
      <c r="AA381" t="b">
        <f>NOT(IFERROR(Table2[[#This Row],[ref_short]]=Table2[[#This Row],[new_ref_short]],FALSE))</f>
        <v>1</v>
      </c>
    </row>
    <row r="382" spans="1:27" x14ac:dyDescent="0.3">
      <c r="A382" t="s">
        <v>992</v>
      </c>
      <c r="C382" t="s">
        <v>1021</v>
      </c>
      <c r="E382" t="s">
        <v>254</v>
      </c>
      <c r="F382" t="s">
        <v>276</v>
      </c>
      <c r="H382" t="s">
        <v>368</v>
      </c>
      <c r="O382">
        <v>1.5</v>
      </c>
      <c r="T382" t="s">
        <v>1072</v>
      </c>
      <c r="U382" t="s">
        <v>1087</v>
      </c>
      <c r="V382">
        <v>2015</v>
      </c>
      <c r="W382" t="s">
        <v>1101</v>
      </c>
      <c r="X382" t="s">
        <v>986</v>
      </c>
      <c r="Y382" t="str">
        <f>IF(ISBLANK(Table2[[#This Row],[ref]]),NA(),_xlfn.XLOOKUP(Table2[[#This Row],[ref]],Crossref!U:U,Crossref!E:E,_xlfn.XLOOKUP(Table2[[#This Row],[ref_short]],Crossref!AO:AO,Crossref!E:E)))</f>
        <v>10.1186/s13567-015-0185-0</v>
      </c>
      <c r="Z382" t="str">
        <f>IF(ISBLANK(Table2[[#This Row],[ref_short]]),NA(),_xlfn.XLOOKUP(Table2[[#This Row],[new_ref]],Crossref!E:E,Crossref!AO:AO,Table2[[#This Row],[ref_short]]))</f>
        <v>Koets et al., 2015</v>
      </c>
      <c r="AA382" t="b">
        <f>NOT(IFERROR(Table2[[#This Row],[ref_short]]=Table2[[#This Row],[new_ref_short]],FALSE))</f>
        <v>0</v>
      </c>
    </row>
    <row r="383" spans="1:27" x14ac:dyDescent="0.3">
      <c r="A383" t="s">
        <v>992</v>
      </c>
      <c r="C383" t="s">
        <v>1021</v>
      </c>
      <c r="E383" t="s">
        <v>254</v>
      </c>
      <c r="F383" t="s">
        <v>276</v>
      </c>
      <c r="H383" t="s">
        <v>368</v>
      </c>
      <c r="O383">
        <v>2</v>
      </c>
      <c r="T383" t="s">
        <v>1072</v>
      </c>
      <c r="U383" t="s">
        <v>1087</v>
      </c>
      <c r="V383">
        <v>2015</v>
      </c>
      <c r="W383" t="s">
        <v>1101</v>
      </c>
      <c r="X383" t="s">
        <v>986</v>
      </c>
      <c r="Y383" t="str">
        <f>IF(ISBLANK(Table2[[#This Row],[ref]]),NA(),_xlfn.XLOOKUP(Table2[[#This Row],[ref]],Crossref!U:U,Crossref!E:E,_xlfn.XLOOKUP(Table2[[#This Row],[ref_short]],Crossref!AO:AO,Crossref!E:E)))</f>
        <v>10.1186/s13567-015-0185-0</v>
      </c>
      <c r="Z383" t="str">
        <f>IF(ISBLANK(Table2[[#This Row],[ref_short]]),NA(),_xlfn.XLOOKUP(Table2[[#This Row],[new_ref]],Crossref!E:E,Crossref!AO:AO,Table2[[#This Row],[ref_short]]))</f>
        <v>Koets et al., 2015</v>
      </c>
      <c r="AA383" t="b">
        <f>NOT(IFERROR(Table2[[#This Row],[ref_short]]=Table2[[#This Row],[new_ref_short]],FALSE))</f>
        <v>0</v>
      </c>
    </row>
    <row r="384" spans="1:27" x14ac:dyDescent="0.3">
      <c r="A384" t="s">
        <v>992</v>
      </c>
      <c r="C384" t="s">
        <v>1021</v>
      </c>
      <c r="E384" t="s">
        <v>253</v>
      </c>
      <c r="F384" t="s">
        <v>276</v>
      </c>
      <c r="H384" t="s">
        <v>368</v>
      </c>
      <c r="I384" t="s">
        <v>382</v>
      </c>
      <c r="K384" t="s">
        <v>439</v>
      </c>
      <c r="L384" t="s">
        <v>1045</v>
      </c>
      <c r="O384">
        <v>0.33</v>
      </c>
      <c r="T384" t="s">
        <v>714</v>
      </c>
      <c r="U384" t="s">
        <v>850</v>
      </c>
      <c r="V384">
        <v>2018</v>
      </c>
      <c r="W384" t="s">
        <v>962</v>
      </c>
      <c r="X384" t="s">
        <v>986</v>
      </c>
      <c r="Y384" t="str">
        <f>IF(ISBLANK(Table2[[#This Row],[ref]]),NA(),_xlfn.XLOOKUP(Table2[[#This Row],[ref]],Crossref!U:U,Crossref!E:E,_xlfn.XLOOKUP(Table2[[#This Row],[ref_short]],Crossref!AO:AO,Crossref!E:E)))</f>
        <v>10.1371/journal.pone.0203190</v>
      </c>
      <c r="Z384" t="str">
        <f>IF(ISBLANK(Table2[[#This Row],[ref_short]]),NA(),_xlfn.XLOOKUP(Table2[[#This Row],[new_ref]],Crossref!E:E,Crossref!AO:AO,Table2[[#This Row],[ref_short]]))</f>
        <v>Konboon et al., 2018</v>
      </c>
      <c r="AA384" t="b">
        <f>NOT(IFERROR(Table2[[#This Row],[ref_short]]=Table2[[#This Row],[new_ref_short]],FALSE))</f>
        <v>0</v>
      </c>
    </row>
    <row r="385" spans="1:27" x14ac:dyDescent="0.3">
      <c r="A385" t="s">
        <v>990</v>
      </c>
      <c r="C385" t="s">
        <v>1021</v>
      </c>
      <c r="E385" t="s">
        <v>253</v>
      </c>
      <c r="F385" t="s">
        <v>276</v>
      </c>
      <c r="H385" t="s">
        <v>368</v>
      </c>
      <c r="I385" t="s">
        <v>382</v>
      </c>
      <c r="K385" t="s">
        <v>439</v>
      </c>
      <c r="L385" t="s">
        <v>1045</v>
      </c>
      <c r="O385">
        <v>2</v>
      </c>
      <c r="T385" t="s">
        <v>714</v>
      </c>
      <c r="U385" t="s">
        <v>850</v>
      </c>
      <c r="V385">
        <v>2018</v>
      </c>
      <c r="W385" t="s">
        <v>962</v>
      </c>
      <c r="X385" t="s">
        <v>986</v>
      </c>
      <c r="Y385" t="str">
        <f>IF(ISBLANK(Table2[[#This Row],[ref]]),NA(),_xlfn.XLOOKUP(Table2[[#This Row],[ref]],Crossref!U:U,Crossref!E:E,_xlfn.XLOOKUP(Table2[[#This Row],[ref_short]],Crossref!AO:AO,Crossref!E:E)))</f>
        <v>10.1371/journal.pone.0203190</v>
      </c>
      <c r="Z385" t="str">
        <f>IF(ISBLANK(Table2[[#This Row],[ref_short]]),NA(),_xlfn.XLOOKUP(Table2[[#This Row],[new_ref]],Crossref!E:E,Crossref!AO:AO,Table2[[#This Row],[ref_short]]))</f>
        <v>Konboon et al., 2018</v>
      </c>
      <c r="AA385" t="b">
        <f>NOT(IFERROR(Table2[[#This Row],[ref_short]]=Table2[[#This Row],[new_ref_short]],FALSE))</f>
        <v>0</v>
      </c>
    </row>
    <row r="386" spans="1:27" x14ac:dyDescent="0.3">
      <c r="A386" t="s">
        <v>990</v>
      </c>
      <c r="C386" t="s">
        <v>1021</v>
      </c>
      <c r="E386" t="s">
        <v>253</v>
      </c>
      <c r="F386" t="s">
        <v>276</v>
      </c>
      <c r="H386" t="s">
        <v>368</v>
      </c>
      <c r="I386" t="s">
        <v>382</v>
      </c>
      <c r="K386" t="s">
        <v>439</v>
      </c>
      <c r="L386" t="s">
        <v>1045</v>
      </c>
      <c r="O386">
        <v>10</v>
      </c>
      <c r="T386" t="s">
        <v>714</v>
      </c>
      <c r="U386" t="s">
        <v>850</v>
      </c>
      <c r="V386">
        <v>2018</v>
      </c>
      <c r="W386" t="s">
        <v>962</v>
      </c>
      <c r="X386" t="s">
        <v>986</v>
      </c>
      <c r="Y386" t="str">
        <f>IF(ISBLANK(Table2[[#This Row],[ref]]),NA(),_xlfn.XLOOKUP(Table2[[#This Row],[ref]],Crossref!U:U,Crossref!E:E,_xlfn.XLOOKUP(Table2[[#This Row],[ref_short]],Crossref!AO:AO,Crossref!E:E)))</f>
        <v>10.1371/journal.pone.0203190</v>
      </c>
      <c r="Z386" t="str">
        <f>IF(ISBLANK(Table2[[#This Row],[ref_short]]),NA(),_xlfn.XLOOKUP(Table2[[#This Row],[new_ref]],Crossref!E:E,Crossref!AO:AO,Table2[[#This Row],[ref_short]]))</f>
        <v>Konboon et al., 2018</v>
      </c>
      <c r="AA386" t="b">
        <f>NOT(IFERROR(Table2[[#This Row],[ref_short]]=Table2[[#This Row],[new_ref_short]],FALSE))</f>
        <v>0</v>
      </c>
    </row>
    <row r="387" spans="1:27" x14ac:dyDescent="0.3">
      <c r="A387" t="s">
        <v>990</v>
      </c>
      <c r="C387" t="s">
        <v>1014</v>
      </c>
      <c r="E387" t="s">
        <v>253</v>
      </c>
      <c r="F387" t="s">
        <v>277</v>
      </c>
      <c r="G387" t="s">
        <v>346</v>
      </c>
      <c r="H387" t="s">
        <v>368</v>
      </c>
      <c r="O387">
        <v>10</v>
      </c>
      <c r="T387" t="s">
        <v>1073</v>
      </c>
      <c r="U387" t="s">
        <v>860</v>
      </c>
      <c r="V387">
        <v>2007</v>
      </c>
      <c r="W387" t="s">
        <v>1102</v>
      </c>
      <c r="X387" t="s">
        <v>986</v>
      </c>
      <c r="Y387" t="str">
        <f>IF(ISBLANK(Table2[[#This Row],[ref]]),NA(),_xlfn.XLOOKUP(Table2[[#This Row],[ref]],Crossref!U:U,Crossref!E:E,_xlfn.XLOOKUP(Table2[[#This Row],[ref_short]],Crossref!AO:AO,Crossref!E:E)))</f>
        <v>10.1051/vetres:2007036</v>
      </c>
      <c r="Z387" t="str">
        <f>IF(ISBLANK(Table2[[#This Row],[ref_short]]),NA(),_xlfn.XLOOKUP(Table2[[#This Row],[new_ref]],Crossref!E:E,Crossref!AO:AO,Table2[[#This Row],[ref_short]]))</f>
        <v>Van Schaik et al., 2007</v>
      </c>
      <c r="AA387" t="b">
        <f>NOT(IFERROR(Table2[[#This Row],[ref_short]]=Table2[[#This Row],[new_ref_short]],FALSE))</f>
        <v>0</v>
      </c>
    </row>
    <row r="388" spans="1:27" x14ac:dyDescent="0.3">
      <c r="A388" t="s">
        <v>992</v>
      </c>
      <c r="C388" t="s">
        <v>1014</v>
      </c>
      <c r="E388" t="s">
        <v>253</v>
      </c>
      <c r="F388" t="s">
        <v>277</v>
      </c>
      <c r="G388" t="s">
        <v>346</v>
      </c>
      <c r="H388" t="s">
        <v>368</v>
      </c>
      <c r="O388">
        <v>1</v>
      </c>
      <c r="T388" t="s">
        <v>1073</v>
      </c>
      <c r="U388" t="s">
        <v>860</v>
      </c>
      <c r="V388">
        <v>2007</v>
      </c>
      <c r="W388" t="s">
        <v>1102</v>
      </c>
      <c r="X388" t="s">
        <v>986</v>
      </c>
      <c r="Y388" t="str">
        <f>IF(ISBLANK(Table2[[#This Row],[ref]]),NA(),_xlfn.XLOOKUP(Table2[[#This Row],[ref]],Crossref!U:U,Crossref!E:E,_xlfn.XLOOKUP(Table2[[#This Row],[ref_short]],Crossref!AO:AO,Crossref!E:E)))</f>
        <v>10.1051/vetres:2007036</v>
      </c>
      <c r="Z388" t="str">
        <f>IF(ISBLANK(Table2[[#This Row],[ref_short]]),NA(),_xlfn.XLOOKUP(Table2[[#This Row],[new_ref]],Crossref!E:E,Crossref!AO:AO,Table2[[#This Row],[ref_short]]))</f>
        <v>Van Schaik et al., 2007</v>
      </c>
      <c r="AA388" t="b">
        <f>NOT(IFERROR(Table2[[#This Row],[ref_short]]=Table2[[#This Row],[new_ref_short]],FALSE))</f>
        <v>0</v>
      </c>
    </row>
    <row r="389" spans="1:27" x14ac:dyDescent="0.3">
      <c r="A389" t="s">
        <v>992</v>
      </c>
      <c r="C389" t="s">
        <v>1014</v>
      </c>
      <c r="E389" t="s">
        <v>253</v>
      </c>
      <c r="F389" t="s">
        <v>277</v>
      </c>
      <c r="G389" t="s">
        <v>346</v>
      </c>
      <c r="H389" t="s">
        <v>368</v>
      </c>
      <c r="O389">
        <v>2</v>
      </c>
      <c r="T389" t="s">
        <v>1073</v>
      </c>
      <c r="U389" t="s">
        <v>860</v>
      </c>
      <c r="V389">
        <v>2007</v>
      </c>
      <c r="W389" t="s">
        <v>1102</v>
      </c>
      <c r="X389" t="s">
        <v>986</v>
      </c>
      <c r="Y389" t="str">
        <f>IF(ISBLANK(Table2[[#This Row],[ref]]),NA(),_xlfn.XLOOKUP(Table2[[#This Row],[ref]],Crossref!U:U,Crossref!E:E,_xlfn.XLOOKUP(Table2[[#This Row],[ref_short]],Crossref!AO:AO,Crossref!E:E)))</f>
        <v>10.1051/vetres:2007036</v>
      </c>
      <c r="Z389" t="str">
        <f>IF(ISBLANK(Table2[[#This Row],[ref_short]]),NA(),_xlfn.XLOOKUP(Table2[[#This Row],[new_ref]],Crossref!E:E,Crossref!AO:AO,Table2[[#This Row],[ref_short]]))</f>
        <v>Van Schaik et al., 2007</v>
      </c>
      <c r="AA389" t="b">
        <f>NOT(IFERROR(Table2[[#This Row],[ref_short]]=Table2[[#This Row],[new_ref_short]],FALSE))</f>
        <v>0</v>
      </c>
    </row>
    <row r="390" spans="1:27" x14ac:dyDescent="0.3">
      <c r="A390" t="s">
        <v>990</v>
      </c>
      <c r="C390" t="s">
        <v>1014</v>
      </c>
      <c r="E390" t="s">
        <v>253</v>
      </c>
      <c r="F390" t="s">
        <v>277</v>
      </c>
      <c r="G390" t="s">
        <v>346</v>
      </c>
      <c r="H390" t="s">
        <v>368</v>
      </c>
      <c r="O390">
        <v>17</v>
      </c>
      <c r="T390" t="s">
        <v>722</v>
      </c>
      <c r="U390" t="s">
        <v>861</v>
      </c>
      <c r="V390">
        <v>2007</v>
      </c>
      <c r="W390" t="s">
        <v>972</v>
      </c>
      <c r="X390" t="s">
        <v>986</v>
      </c>
      <c r="Y390" t="str">
        <f>IF(ISBLANK(Table2[[#This Row],[ref]]),NA(),_xlfn.XLOOKUP(Table2[[#This Row],[ref]],Crossref!U:U,Crossref!E:E,_xlfn.XLOOKUP(Table2[[#This Row],[ref_short]],Crossref!AO:AO,Crossref!E:E)))</f>
        <v>10.1016/j.prevetmed.2006.11.006</v>
      </c>
      <c r="Z390" t="str">
        <f>IF(ISBLANK(Table2[[#This Row],[ref_short]]),NA(),_xlfn.XLOOKUP(Table2[[#This Row],[new_ref]],Crossref!E:E,Crossref!AO:AO,Table2[[#This Row],[ref_short]]))</f>
        <v>Nielsen et al., 2007</v>
      </c>
      <c r="AA390" t="b">
        <f>NOT(IFERROR(Table2[[#This Row],[ref_short]]=Table2[[#This Row],[new_ref_short]],FALSE))</f>
        <v>0</v>
      </c>
    </row>
    <row r="391" spans="1:27" x14ac:dyDescent="0.3">
      <c r="A391" t="s">
        <v>992</v>
      </c>
      <c r="C391" t="s">
        <v>1022</v>
      </c>
      <c r="E391" t="s">
        <v>253</v>
      </c>
      <c r="F391" t="s">
        <v>278</v>
      </c>
      <c r="H391" t="s">
        <v>373</v>
      </c>
      <c r="O391">
        <v>0.5</v>
      </c>
      <c r="T391" t="s">
        <v>1074</v>
      </c>
      <c r="U391" t="s">
        <v>868</v>
      </c>
      <c r="V391">
        <v>2018</v>
      </c>
      <c r="W391" t="s">
        <v>980</v>
      </c>
      <c r="X391" t="s">
        <v>986</v>
      </c>
      <c r="Y391" t="str">
        <f>IF(ISBLANK(Table2[[#This Row],[ref]]),NA(),_xlfn.XLOOKUP(Table2[[#This Row],[ref]],Crossref!U:U,Crossref!E:E,_xlfn.XLOOKUP(Table2[[#This Row],[ref_short]],Crossref!AO:AO,Crossref!E:E)))</f>
        <v>10.1371/journal.pone.0202493</v>
      </c>
      <c r="Z391" t="str">
        <f>IF(ISBLANK(Table2[[#This Row],[ref_short]]),NA(),_xlfn.XLOOKUP(Table2[[#This Row],[new_ref]],Crossref!E:E,Crossref!AO:AO,Table2[[#This Row],[ref_short]]))</f>
        <v>Etbaigha et al., 2018</v>
      </c>
      <c r="AA391" t="b">
        <f>NOT(IFERROR(Table2[[#This Row],[ref_short]]=Table2[[#This Row],[new_ref_short]],FALSE))</f>
        <v>0</v>
      </c>
    </row>
    <row r="392" spans="1:27" x14ac:dyDescent="0.3">
      <c r="A392" t="s">
        <v>990</v>
      </c>
      <c r="C392" t="s">
        <v>1022</v>
      </c>
      <c r="E392" t="s">
        <v>253</v>
      </c>
      <c r="F392" t="s">
        <v>278</v>
      </c>
      <c r="H392" t="s">
        <v>373</v>
      </c>
      <c r="O392">
        <v>0.2</v>
      </c>
      <c r="T392" t="s">
        <v>1074</v>
      </c>
      <c r="U392" t="s">
        <v>868</v>
      </c>
      <c r="V392">
        <v>2018</v>
      </c>
      <c r="W392" t="s">
        <v>980</v>
      </c>
      <c r="X392" t="s">
        <v>986</v>
      </c>
      <c r="Y392" t="str">
        <f>IF(ISBLANK(Table2[[#This Row],[ref]]),NA(),_xlfn.XLOOKUP(Table2[[#This Row],[ref]],Crossref!U:U,Crossref!E:E,_xlfn.XLOOKUP(Table2[[#This Row],[ref_short]],Crossref!AO:AO,Crossref!E:E)))</f>
        <v>10.1371/journal.pone.0202493</v>
      </c>
      <c r="Z392" t="str">
        <f>IF(ISBLANK(Table2[[#This Row],[ref_short]]),NA(),_xlfn.XLOOKUP(Table2[[#This Row],[new_ref]],Crossref!E:E,Crossref!AO:AO,Table2[[#This Row],[ref_short]]))</f>
        <v>Etbaigha et al., 2018</v>
      </c>
      <c r="AA392" t="b">
        <f>NOT(IFERROR(Table2[[#This Row],[ref_short]]=Table2[[#This Row],[new_ref_short]],FALSE))</f>
        <v>0</v>
      </c>
    </row>
    <row r="393" spans="1:27" x14ac:dyDescent="0.3">
      <c r="A393" t="s">
        <v>990</v>
      </c>
      <c r="C393" t="s">
        <v>1014</v>
      </c>
      <c r="E393" t="s">
        <v>256</v>
      </c>
      <c r="F393" t="s">
        <v>278</v>
      </c>
      <c r="H393" t="s">
        <v>373</v>
      </c>
      <c r="O393">
        <v>6.4</v>
      </c>
      <c r="T393" t="s">
        <v>733</v>
      </c>
      <c r="U393" t="s">
        <v>872</v>
      </c>
      <c r="V393">
        <v>2016</v>
      </c>
      <c r="W393" t="s">
        <v>984</v>
      </c>
      <c r="X393" t="s">
        <v>986</v>
      </c>
      <c r="Y393" t="str">
        <f>IF(ISBLANK(Table2[[#This Row],[ref]]),NA(),_xlfn.XLOOKUP(Table2[[#This Row],[ref]],Crossref!U:U,Crossref!E:E,_xlfn.XLOOKUP(Table2[[#This Row],[ref_short]],Crossref!AO:AO,Crossref!E:E)))</f>
        <v>10.1186/s13567-016-0365-6</v>
      </c>
      <c r="Z393" t="str">
        <f>IF(ISBLANK(Table2[[#This Row],[ref_short]]),NA(),_xlfn.XLOOKUP(Table2[[#This Row],[new_ref]],Crossref!E:E,Crossref!AO:AO,Table2[[#This Row],[ref_short]]))</f>
        <v>Cador et al., 2016</v>
      </c>
      <c r="AA393" t="b">
        <f>NOT(IFERROR(Table2[[#This Row],[ref_short]]=Table2[[#This Row],[new_ref_short]],FALSE))</f>
        <v>0</v>
      </c>
    </row>
    <row r="394" spans="1:27" x14ac:dyDescent="0.3">
      <c r="A394" t="s">
        <v>990</v>
      </c>
      <c r="C394" t="s">
        <v>1014</v>
      </c>
      <c r="E394" t="s">
        <v>256</v>
      </c>
      <c r="F394" t="s">
        <v>278</v>
      </c>
      <c r="G394" t="s">
        <v>1026</v>
      </c>
      <c r="H394" t="s">
        <v>373</v>
      </c>
      <c r="O394">
        <v>3.9</v>
      </c>
      <c r="T394" t="s">
        <v>1075</v>
      </c>
      <c r="U394" t="s">
        <v>1088</v>
      </c>
      <c r="V394">
        <v>2020</v>
      </c>
      <c r="W394" t="s">
        <v>1103</v>
      </c>
      <c r="X394" t="s">
        <v>986</v>
      </c>
      <c r="Y394" t="str">
        <f>IF(ISBLANK(Table2[[#This Row],[ref]]),NA(),_xlfn.XLOOKUP(Table2[[#This Row],[ref]],Crossref!U:U,Crossref!E:E,_xlfn.XLOOKUP(Table2[[#This Row],[ref_short]],Crossref!AO:AO,Crossref!E:E)))</f>
        <v>10.1371/journal.ppat.1008628</v>
      </c>
      <c r="Z394" t="str">
        <f>IF(ISBLANK(Table2[[#This Row],[ref_short]]),NA(),_xlfn.XLOOKUP(Table2[[#This Row],[new_ref]],Crossref!E:E,Crossref!AO:AO,Table2[[#This Row],[ref_short]]))</f>
        <v>Canini et al., 2020</v>
      </c>
      <c r="AA394" t="b">
        <f>NOT(IFERROR(Table2[[#This Row],[ref_short]]=Table2[[#This Row],[new_ref_short]],FALSE))</f>
        <v>0</v>
      </c>
    </row>
    <row r="395" spans="1:27" x14ac:dyDescent="0.3">
      <c r="A395" t="s">
        <v>992</v>
      </c>
      <c r="C395" t="s">
        <v>1014</v>
      </c>
      <c r="E395" t="s">
        <v>256</v>
      </c>
      <c r="F395" t="s">
        <v>278</v>
      </c>
      <c r="G395" t="s">
        <v>1026</v>
      </c>
      <c r="H395" t="s">
        <v>373</v>
      </c>
      <c r="L395" t="s">
        <v>1046</v>
      </c>
      <c r="O395">
        <v>0.75</v>
      </c>
      <c r="T395" t="s">
        <v>1075</v>
      </c>
      <c r="U395" t="s">
        <v>1088</v>
      </c>
      <c r="V395">
        <v>2020</v>
      </c>
      <c r="W395" t="s">
        <v>1103</v>
      </c>
      <c r="X395" t="s">
        <v>986</v>
      </c>
      <c r="Y395" t="str">
        <f>IF(ISBLANK(Table2[[#This Row],[ref]]),NA(),_xlfn.XLOOKUP(Table2[[#This Row],[ref]],Crossref!U:U,Crossref!E:E,_xlfn.XLOOKUP(Table2[[#This Row],[ref_short]],Crossref!AO:AO,Crossref!E:E)))</f>
        <v>10.1371/journal.ppat.1008628</v>
      </c>
      <c r="Z395" t="str">
        <f>IF(ISBLANK(Table2[[#This Row],[ref_short]]),NA(),_xlfn.XLOOKUP(Table2[[#This Row],[new_ref]],Crossref!E:E,Crossref!AO:AO,Table2[[#This Row],[ref_short]]))</f>
        <v>Canini et al., 2020</v>
      </c>
      <c r="AA395" t="b">
        <f>NOT(IFERROR(Table2[[#This Row],[ref_short]]=Table2[[#This Row],[new_ref_short]],FALSE))</f>
        <v>0</v>
      </c>
    </row>
    <row r="396" spans="1:27" x14ac:dyDescent="0.3">
      <c r="A396" t="s">
        <v>992</v>
      </c>
      <c r="C396" t="s">
        <v>1014</v>
      </c>
      <c r="E396" t="s">
        <v>256</v>
      </c>
      <c r="F396" t="s">
        <v>278</v>
      </c>
      <c r="G396" t="s">
        <v>1026</v>
      </c>
      <c r="H396" t="s">
        <v>373</v>
      </c>
      <c r="L396" t="s">
        <v>1047</v>
      </c>
      <c r="O396">
        <v>2.54</v>
      </c>
      <c r="T396" t="s">
        <v>1075</v>
      </c>
      <c r="U396" t="s">
        <v>1088</v>
      </c>
      <c r="V396">
        <v>2020</v>
      </c>
      <c r="W396" t="s">
        <v>1103</v>
      </c>
      <c r="X396" t="s">
        <v>986</v>
      </c>
      <c r="Y396" t="str">
        <f>IF(ISBLANK(Table2[[#This Row],[ref]]),NA(),_xlfn.XLOOKUP(Table2[[#This Row],[ref]],Crossref!U:U,Crossref!E:E,_xlfn.XLOOKUP(Table2[[#This Row],[ref_short]],Crossref!AO:AO,Crossref!E:E)))</f>
        <v>10.1371/journal.ppat.1008628</v>
      </c>
      <c r="Z396" t="str">
        <f>IF(ISBLANK(Table2[[#This Row],[ref_short]]),NA(),_xlfn.XLOOKUP(Table2[[#This Row],[new_ref]],Crossref!E:E,Crossref!AO:AO,Table2[[#This Row],[ref_short]]))</f>
        <v>Canini et al., 2020</v>
      </c>
      <c r="AA396" t="b">
        <f>NOT(IFERROR(Table2[[#This Row],[ref_short]]=Table2[[#This Row],[new_ref_short]],FALSE))</f>
        <v>0</v>
      </c>
    </row>
    <row r="397" spans="1:27" x14ac:dyDescent="0.3">
      <c r="A397" t="s">
        <v>992</v>
      </c>
      <c r="C397" t="s">
        <v>1014</v>
      </c>
      <c r="E397" t="s">
        <v>256</v>
      </c>
      <c r="F397" t="s">
        <v>278</v>
      </c>
      <c r="G397" t="s">
        <v>1026</v>
      </c>
      <c r="H397" t="s">
        <v>373</v>
      </c>
      <c r="L397" t="s">
        <v>1048</v>
      </c>
      <c r="O397">
        <v>3.22</v>
      </c>
      <c r="T397" t="s">
        <v>1075</v>
      </c>
      <c r="U397" t="s">
        <v>1088</v>
      </c>
      <c r="V397">
        <v>2020</v>
      </c>
      <c r="W397" t="s">
        <v>1103</v>
      </c>
      <c r="X397" t="s">
        <v>986</v>
      </c>
      <c r="Y397" t="str">
        <f>IF(ISBLANK(Table2[[#This Row],[ref]]),NA(),_xlfn.XLOOKUP(Table2[[#This Row],[ref]],Crossref!U:U,Crossref!E:E,_xlfn.XLOOKUP(Table2[[#This Row],[ref_short]],Crossref!AO:AO,Crossref!E:E)))</f>
        <v>10.1371/journal.ppat.1008628</v>
      </c>
      <c r="Z397" t="str">
        <f>IF(ISBLANK(Table2[[#This Row],[ref_short]]),NA(),_xlfn.XLOOKUP(Table2[[#This Row],[new_ref]],Crossref!E:E,Crossref!AO:AO,Table2[[#This Row],[ref_short]]))</f>
        <v>Canini et al., 2020</v>
      </c>
      <c r="AA397" t="b">
        <f>NOT(IFERROR(Table2[[#This Row],[ref_short]]=Table2[[#This Row],[new_ref_short]],FALSE))</f>
        <v>0</v>
      </c>
    </row>
    <row r="398" spans="1:27" x14ac:dyDescent="0.3">
      <c r="A398" t="s">
        <v>992</v>
      </c>
      <c r="C398" t="s">
        <v>1014</v>
      </c>
      <c r="E398" t="s">
        <v>253</v>
      </c>
      <c r="F398" t="s">
        <v>278</v>
      </c>
      <c r="O398">
        <v>2</v>
      </c>
      <c r="T398" t="s">
        <v>730</v>
      </c>
      <c r="U398" t="s">
        <v>869</v>
      </c>
      <c r="V398">
        <v>2023</v>
      </c>
      <c r="W398" t="s">
        <v>981</v>
      </c>
      <c r="X398" t="s">
        <v>986</v>
      </c>
      <c r="Y398" t="str">
        <f>IF(ISBLANK(Table2[[#This Row],[ref]]),NA(),_xlfn.XLOOKUP(Table2[[#This Row],[ref]],Crossref!U:U,Crossref!E:E,_xlfn.XLOOKUP(Table2[[#This Row],[ref_short]],Crossref!AO:AO,Crossref!E:E)))</f>
        <v>10.1371/journal.pone.0278495</v>
      </c>
      <c r="Z398" t="str">
        <f>IF(ISBLANK(Table2[[#This Row],[ref_short]]),NA(),_xlfn.XLOOKUP(Table2[[#This Row],[new_ref]],Crossref!E:E,Crossref!AO:AO,Table2[[#This Row],[ref_short]]))</f>
        <v>Kontowicz et al., 2023</v>
      </c>
      <c r="AA398" t="b">
        <f>NOT(IFERROR(Table2[[#This Row],[ref_short]]=Table2[[#This Row],[new_ref_short]],FALSE))</f>
        <v>0</v>
      </c>
    </row>
    <row r="399" spans="1:27" x14ac:dyDescent="0.3">
      <c r="A399" t="s">
        <v>990</v>
      </c>
      <c r="C399" t="s">
        <v>1014</v>
      </c>
      <c r="E399" t="s">
        <v>253</v>
      </c>
      <c r="F399" t="s">
        <v>278</v>
      </c>
      <c r="O399">
        <v>5</v>
      </c>
      <c r="T399" t="s">
        <v>730</v>
      </c>
      <c r="U399" t="s">
        <v>869</v>
      </c>
      <c r="V399">
        <v>2023</v>
      </c>
      <c r="W399" t="s">
        <v>981</v>
      </c>
      <c r="X399" t="s">
        <v>986</v>
      </c>
      <c r="Y399" t="str">
        <f>IF(ISBLANK(Table2[[#This Row],[ref]]),NA(),_xlfn.XLOOKUP(Table2[[#This Row],[ref]],Crossref!U:U,Crossref!E:E,_xlfn.XLOOKUP(Table2[[#This Row],[ref_short]],Crossref!AO:AO,Crossref!E:E)))</f>
        <v>10.1371/journal.pone.0278495</v>
      </c>
      <c r="Z399" t="str">
        <f>IF(ISBLANK(Table2[[#This Row],[ref_short]]),NA(),_xlfn.XLOOKUP(Table2[[#This Row],[new_ref]],Crossref!E:E,Crossref!AO:AO,Table2[[#This Row],[ref_short]]))</f>
        <v>Kontowicz et al., 2023</v>
      </c>
      <c r="AA399" t="b">
        <f>NOT(IFERROR(Table2[[#This Row],[ref_short]]=Table2[[#This Row],[new_ref_short]],FALSE))</f>
        <v>0</v>
      </c>
    </row>
    <row r="400" spans="1:27" x14ac:dyDescent="0.3">
      <c r="A400" t="s">
        <v>990</v>
      </c>
      <c r="C400" t="s">
        <v>1014</v>
      </c>
      <c r="E400" t="s">
        <v>256</v>
      </c>
      <c r="F400" t="s">
        <v>278</v>
      </c>
      <c r="G400" t="s">
        <v>351</v>
      </c>
      <c r="H400" t="s">
        <v>373</v>
      </c>
      <c r="L400" t="s">
        <v>602</v>
      </c>
      <c r="O400">
        <v>4.7</v>
      </c>
      <c r="T400" t="s">
        <v>731</v>
      </c>
      <c r="U400" t="s">
        <v>870</v>
      </c>
      <c r="V400">
        <v>2011</v>
      </c>
      <c r="W400" t="s">
        <v>982</v>
      </c>
      <c r="X400" t="s">
        <v>986</v>
      </c>
      <c r="Y400" t="str">
        <f>IF(ISBLANK(Table2[[#This Row],[ref]]),NA(),_xlfn.XLOOKUP(Table2[[#This Row],[ref]],Crossref!U:U,Crossref!E:E,_xlfn.XLOOKUP(Table2[[#This Row],[ref_short]],Crossref!AO:AO,Crossref!E:E)))</f>
        <v>10.1186/1297-9716-42-120</v>
      </c>
      <c r="Z400" t="str">
        <f>IF(ISBLANK(Table2[[#This Row],[ref_short]]),NA(),_xlfn.XLOOKUP(Table2[[#This Row],[new_ref]],Crossref!E:E,Crossref!AO:AO,Table2[[#This Row],[ref_short]]))</f>
        <v>Romagosa et al., 2011</v>
      </c>
      <c r="AA400" t="b">
        <f>NOT(IFERROR(Table2[[#This Row],[ref_short]]=Table2[[#This Row],[new_ref_short]],FALSE))</f>
        <v>0</v>
      </c>
    </row>
    <row r="401" spans="1:27" x14ac:dyDescent="0.3">
      <c r="A401" t="s">
        <v>990</v>
      </c>
      <c r="C401" t="s">
        <v>1014</v>
      </c>
      <c r="E401" t="s">
        <v>256</v>
      </c>
      <c r="F401" t="s">
        <v>278</v>
      </c>
      <c r="G401" t="s">
        <v>351</v>
      </c>
      <c r="H401" t="s">
        <v>373</v>
      </c>
      <c r="L401" t="s">
        <v>602</v>
      </c>
      <c r="O401">
        <v>4.2</v>
      </c>
      <c r="T401" t="s">
        <v>731</v>
      </c>
      <c r="U401" t="s">
        <v>870</v>
      </c>
      <c r="V401">
        <v>2011</v>
      </c>
      <c r="W401" t="s">
        <v>982</v>
      </c>
      <c r="X401" t="s">
        <v>986</v>
      </c>
      <c r="Y401" t="str">
        <f>IF(ISBLANK(Table2[[#This Row],[ref]]),NA(),_xlfn.XLOOKUP(Table2[[#This Row],[ref]],Crossref!U:U,Crossref!E:E,_xlfn.XLOOKUP(Table2[[#This Row],[ref_short]],Crossref!AO:AO,Crossref!E:E)))</f>
        <v>10.1186/1297-9716-42-120</v>
      </c>
      <c r="Z401" t="str">
        <f>IF(ISBLANK(Table2[[#This Row],[ref_short]]),NA(),_xlfn.XLOOKUP(Table2[[#This Row],[new_ref]],Crossref!E:E,Crossref!AO:AO,Table2[[#This Row],[ref_short]]))</f>
        <v>Romagosa et al., 2011</v>
      </c>
      <c r="AA401" t="b">
        <f>NOT(IFERROR(Table2[[#This Row],[ref_short]]=Table2[[#This Row],[new_ref_short]],FALSE))</f>
        <v>0</v>
      </c>
    </row>
    <row r="402" spans="1:27" x14ac:dyDescent="0.3">
      <c r="A402" t="s">
        <v>990</v>
      </c>
      <c r="C402" t="s">
        <v>1014</v>
      </c>
      <c r="E402" t="s">
        <v>256</v>
      </c>
      <c r="F402" t="s">
        <v>278</v>
      </c>
      <c r="G402" t="s">
        <v>351</v>
      </c>
      <c r="H402" t="s">
        <v>373</v>
      </c>
      <c r="L402" t="s">
        <v>602</v>
      </c>
      <c r="O402">
        <v>4.5999999999999996</v>
      </c>
      <c r="T402" t="s">
        <v>731</v>
      </c>
      <c r="U402" t="s">
        <v>870</v>
      </c>
      <c r="V402">
        <v>2011</v>
      </c>
      <c r="W402" t="s">
        <v>982</v>
      </c>
      <c r="X402" t="s">
        <v>986</v>
      </c>
      <c r="Y402" t="str">
        <f>IF(ISBLANK(Table2[[#This Row],[ref]]),NA(),_xlfn.XLOOKUP(Table2[[#This Row],[ref]],Crossref!U:U,Crossref!E:E,_xlfn.XLOOKUP(Table2[[#This Row],[ref_short]],Crossref!AO:AO,Crossref!E:E)))</f>
        <v>10.1186/1297-9716-42-120</v>
      </c>
      <c r="Z402" t="str">
        <f>IF(ISBLANK(Table2[[#This Row],[ref_short]]),NA(),_xlfn.XLOOKUP(Table2[[#This Row],[new_ref]],Crossref!E:E,Crossref!AO:AO,Table2[[#This Row],[ref_short]]))</f>
        <v>Romagosa et al., 2011</v>
      </c>
      <c r="AA402" t="b">
        <f>NOT(IFERROR(Table2[[#This Row],[ref_short]]=Table2[[#This Row],[new_ref_short]],FALSE))</f>
        <v>0</v>
      </c>
    </row>
    <row r="403" spans="1:27" x14ac:dyDescent="0.3">
      <c r="A403" t="s">
        <v>990</v>
      </c>
      <c r="C403" t="s">
        <v>1014</v>
      </c>
      <c r="E403" t="s">
        <v>256</v>
      </c>
      <c r="F403" t="s">
        <v>278</v>
      </c>
      <c r="G403" t="s">
        <v>351</v>
      </c>
      <c r="H403" t="s">
        <v>373</v>
      </c>
      <c r="L403" t="s">
        <v>107</v>
      </c>
      <c r="N403" t="s">
        <v>615</v>
      </c>
      <c r="O403">
        <v>4</v>
      </c>
      <c r="T403" t="s">
        <v>731</v>
      </c>
      <c r="U403" t="s">
        <v>870</v>
      </c>
      <c r="V403">
        <v>2011</v>
      </c>
      <c r="W403" t="s">
        <v>982</v>
      </c>
      <c r="X403" t="s">
        <v>986</v>
      </c>
      <c r="Y403" t="str">
        <f>IF(ISBLANK(Table2[[#This Row],[ref]]),NA(),_xlfn.XLOOKUP(Table2[[#This Row],[ref]],Crossref!U:U,Crossref!E:E,_xlfn.XLOOKUP(Table2[[#This Row],[ref_short]],Crossref!AO:AO,Crossref!E:E)))</f>
        <v>10.1186/1297-9716-42-120</v>
      </c>
      <c r="Z403" t="str">
        <f>IF(ISBLANK(Table2[[#This Row],[ref_short]]),NA(),_xlfn.XLOOKUP(Table2[[#This Row],[new_ref]],Crossref!E:E,Crossref!AO:AO,Table2[[#This Row],[ref_short]]))</f>
        <v>Romagosa et al., 2011</v>
      </c>
      <c r="AA403" t="b">
        <f>NOT(IFERROR(Table2[[#This Row],[ref_short]]=Table2[[#This Row],[new_ref_short]],FALSE))</f>
        <v>0</v>
      </c>
    </row>
    <row r="404" spans="1:27" x14ac:dyDescent="0.3">
      <c r="A404" t="s">
        <v>990</v>
      </c>
      <c r="C404" t="s">
        <v>1014</v>
      </c>
      <c r="E404" t="s">
        <v>256</v>
      </c>
      <c r="F404" t="s">
        <v>278</v>
      </c>
      <c r="G404" t="s">
        <v>351</v>
      </c>
      <c r="H404" t="s">
        <v>373</v>
      </c>
      <c r="L404" t="s">
        <v>107</v>
      </c>
      <c r="N404" t="s">
        <v>615</v>
      </c>
      <c r="O404">
        <v>5</v>
      </c>
      <c r="T404" t="s">
        <v>731</v>
      </c>
      <c r="U404" t="s">
        <v>870</v>
      </c>
      <c r="V404">
        <v>2011</v>
      </c>
      <c r="W404" t="s">
        <v>982</v>
      </c>
      <c r="X404" t="s">
        <v>986</v>
      </c>
      <c r="Y404" t="str">
        <f>IF(ISBLANK(Table2[[#This Row],[ref]]),NA(),_xlfn.XLOOKUP(Table2[[#This Row],[ref]],Crossref!U:U,Crossref!E:E,_xlfn.XLOOKUP(Table2[[#This Row],[ref_short]],Crossref!AO:AO,Crossref!E:E)))</f>
        <v>10.1186/1297-9716-42-120</v>
      </c>
      <c r="Z404" t="str">
        <f>IF(ISBLANK(Table2[[#This Row],[ref_short]]),NA(),_xlfn.XLOOKUP(Table2[[#This Row],[new_ref]],Crossref!E:E,Crossref!AO:AO,Table2[[#This Row],[ref_short]]))</f>
        <v>Romagosa et al., 2011</v>
      </c>
      <c r="AA404" t="b">
        <f>NOT(IFERROR(Table2[[#This Row],[ref_short]]=Table2[[#This Row],[new_ref_short]],FALSE))</f>
        <v>0</v>
      </c>
    </row>
    <row r="405" spans="1:27" x14ac:dyDescent="0.3">
      <c r="A405" t="s">
        <v>990</v>
      </c>
      <c r="C405" t="s">
        <v>1014</v>
      </c>
      <c r="E405" t="s">
        <v>256</v>
      </c>
      <c r="F405" t="s">
        <v>278</v>
      </c>
      <c r="G405" t="s">
        <v>351</v>
      </c>
      <c r="H405" t="s">
        <v>373</v>
      </c>
      <c r="L405" t="s">
        <v>107</v>
      </c>
      <c r="N405" t="s">
        <v>615</v>
      </c>
      <c r="O405">
        <v>3.5</v>
      </c>
      <c r="T405" t="s">
        <v>731</v>
      </c>
      <c r="U405" t="s">
        <v>870</v>
      </c>
      <c r="V405">
        <v>2011</v>
      </c>
      <c r="W405" t="s">
        <v>982</v>
      </c>
      <c r="X405" t="s">
        <v>986</v>
      </c>
      <c r="Y405" t="str">
        <f>IF(ISBLANK(Table2[[#This Row],[ref]]),NA(),_xlfn.XLOOKUP(Table2[[#This Row],[ref]],Crossref!U:U,Crossref!E:E,_xlfn.XLOOKUP(Table2[[#This Row],[ref_short]],Crossref!AO:AO,Crossref!E:E)))</f>
        <v>10.1186/1297-9716-42-120</v>
      </c>
      <c r="Z405" t="str">
        <f>IF(ISBLANK(Table2[[#This Row],[ref_short]]),NA(),_xlfn.XLOOKUP(Table2[[#This Row],[new_ref]],Crossref!E:E,Crossref!AO:AO,Table2[[#This Row],[ref_short]]))</f>
        <v>Romagosa et al., 2011</v>
      </c>
      <c r="AA405" t="b">
        <f>NOT(IFERROR(Table2[[#This Row],[ref_short]]=Table2[[#This Row],[new_ref_short]],FALSE))</f>
        <v>0</v>
      </c>
    </row>
    <row r="406" spans="1:27" x14ac:dyDescent="0.3">
      <c r="A406" t="s">
        <v>990</v>
      </c>
      <c r="C406" t="s">
        <v>1014</v>
      </c>
      <c r="E406" t="s">
        <v>256</v>
      </c>
      <c r="F406" t="s">
        <v>278</v>
      </c>
      <c r="G406" t="s">
        <v>351</v>
      </c>
      <c r="H406" t="s">
        <v>373</v>
      </c>
      <c r="L406" t="s">
        <v>107</v>
      </c>
      <c r="N406" t="s">
        <v>615</v>
      </c>
      <c r="O406">
        <v>2.4</v>
      </c>
      <c r="T406" t="s">
        <v>731</v>
      </c>
      <c r="U406" t="s">
        <v>870</v>
      </c>
      <c r="V406">
        <v>2011</v>
      </c>
      <c r="W406" t="s">
        <v>982</v>
      </c>
      <c r="X406" t="s">
        <v>986</v>
      </c>
      <c r="Y406" t="str">
        <f>IF(ISBLANK(Table2[[#This Row],[ref]]),NA(),_xlfn.XLOOKUP(Table2[[#This Row],[ref]],Crossref!U:U,Crossref!E:E,_xlfn.XLOOKUP(Table2[[#This Row],[ref_short]],Crossref!AO:AO,Crossref!E:E)))</f>
        <v>10.1186/1297-9716-42-120</v>
      </c>
      <c r="Z406" t="str">
        <f>IF(ISBLANK(Table2[[#This Row],[ref_short]]),NA(),_xlfn.XLOOKUP(Table2[[#This Row],[new_ref]],Crossref!E:E,Crossref!AO:AO,Table2[[#This Row],[ref_short]]))</f>
        <v>Romagosa et al., 2011</v>
      </c>
      <c r="AA406" t="b">
        <f>NOT(IFERROR(Table2[[#This Row],[ref_short]]=Table2[[#This Row],[new_ref_short]],FALSE))</f>
        <v>0</v>
      </c>
    </row>
    <row r="407" spans="1:27" x14ac:dyDescent="0.3">
      <c r="A407" t="s">
        <v>992</v>
      </c>
      <c r="C407" t="s">
        <v>1014</v>
      </c>
      <c r="E407" t="s">
        <v>259</v>
      </c>
      <c r="F407" t="s">
        <v>278</v>
      </c>
      <c r="G407" t="s">
        <v>354</v>
      </c>
      <c r="H407" t="s">
        <v>373</v>
      </c>
      <c r="K407" t="s">
        <v>447</v>
      </c>
      <c r="O407">
        <v>2.2000000000000002</v>
      </c>
      <c r="T407" t="s">
        <v>734</v>
      </c>
      <c r="U407" t="s">
        <v>873</v>
      </c>
      <c r="V407">
        <v>2013</v>
      </c>
      <c r="W407" t="s">
        <v>985</v>
      </c>
      <c r="X407" t="s">
        <v>986</v>
      </c>
      <c r="Y407" t="str">
        <f>IF(ISBLANK(Table2[[#This Row],[ref]]),NA(),_xlfn.XLOOKUP(Table2[[#This Row],[ref]],Crossref!U:U,Crossref!E:E,_xlfn.XLOOKUP(Table2[[#This Row],[ref_short]],Crossref!AO:AO,Crossref!E:E)))</f>
        <v>10.1186/1297-9716-44-72</v>
      </c>
      <c r="Z407" t="str">
        <f>IF(ISBLANK(Table2[[#This Row],[ref_short]]),NA(),_xlfn.XLOOKUP(Table2[[#This Row],[new_ref]],Crossref!E:E,Crossref!AO:AO,Table2[[#This Row],[ref_short]]))</f>
        <v>Rose et al., 2013</v>
      </c>
      <c r="AA407" t="b">
        <f>NOT(IFERROR(Table2[[#This Row],[ref_short]]=Table2[[#This Row],[new_ref_short]],FALSE))</f>
        <v>0</v>
      </c>
    </row>
    <row r="408" spans="1:27" x14ac:dyDescent="0.3">
      <c r="A408" t="s">
        <v>992</v>
      </c>
      <c r="C408" t="s">
        <v>1014</v>
      </c>
      <c r="E408" t="s">
        <v>259</v>
      </c>
      <c r="F408" t="s">
        <v>278</v>
      </c>
      <c r="G408" t="s">
        <v>355</v>
      </c>
      <c r="H408" t="s">
        <v>373</v>
      </c>
      <c r="K408" t="s">
        <v>448</v>
      </c>
      <c r="O408">
        <v>2.2000000000000002</v>
      </c>
      <c r="T408" t="s">
        <v>734</v>
      </c>
      <c r="U408" t="s">
        <v>873</v>
      </c>
      <c r="V408">
        <v>2013</v>
      </c>
      <c r="W408" t="s">
        <v>985</v>
      </c>
      <c r="X408" t="s">
        <v>986</v>
      </c>
      <c r="Y408" t="str">
        <f>IF(ISBLANK(Table2[[#This Row],[ref]]),NA(),_xlfn.XLOOKUP(Table2[[#This Row],[ref]],Crossref!U:U,Crossref!E:E,_xlfn.XLOOKUP(Table2[[#This Row],[ref_short]],Crossref!AO:AO,Crossref!E:E)))</f>
        <v>10.1186/1297-9716-44-72</v>
      </c>
      <c r="Z408" t="str">
        <f>IF(ISBLANK(Table2[[#This Row],[ref_short]]),NA(),_xlfn.XLOOKUP(Table2[[#This Row],[new_ref]],Crossref!E:E,Crossref!AO:AO,Table2[[#This Row],[ref_short]]))</f>
        <v>Rose et al., 2013</v>
      </c>
      <c r="AA408" t="b">
        <f>NOT(IFERROR(Table2[[#This Row],[ref_short]]=Table2[[#This Row],[new_ref_short]],FALSE))</f>
        <v>0</v>
      </c>
    </row>
    <row r="409" spans="1:27" x14ac:dyDescent="0.3">
      <c r="A409" t="s">
        <v>992</v>
      </c>
      <c r="C409" t="s">
        <v>1014</v>
      </c>
      <c r="E409" t="s">
        <v>259</v>
      </c>
      <c r="F409" t="s">
        <v>278</v>
      </c>
      <c r="G409" t="s">
        <v>355</v>
      </c>
      <c r="H409" t="s">
        <v>373</v>
      </c>
      <c r="K409" t="s">
        <v>449</v>
      </c>
      <c r="O409">
        <v>1.4</v>
      </c>
      <c r="T409" t="s">
        <v>734</v>
      </c>
      <c r="U409" t="s">
        <v>873</v>
      </c>
      <c r="V409">
        <v>2013</v>
      </c>
      <c r="W409" t="s">
        <v>985</v>
      </c>
      <c r="X409" t="s">
        <v>986</v>
      </c>
      <c r="Y409" t="str">
        <f>IF(ISBLANK(Table2[[#This Row],[ref]]),NA(),_xlfn.XLOOKUP(Table2[[#This Row],[ref]],Crossref!U:U,Crossref!E:E,_xlfn.XLOOKUP(Table2[[#This Row],[ref_short]],Crossref!AO:AO,Crossref!E:E)))</f>
        <v>10.1186/1297-9716-44-72</v>
      </c>
      <c r="Z409" t="str">
        <f>IF(ISBLANK(Table2[[#This Row],[ref_short]]),NA(),_xlfn.XLOOKUP(Table2[[#This Row],[new_ref]],Crossref!E:E,Crossref!AO:AO,Table2[[#This Row],[ref_short]]))</f>
        <v>Rose et al., 2013</v>
      </c>
      <c r="AA409" t="b">
        <f>NOT(IFERROR(Table2[[#This Row],[ref_short]]=Table2[[#This Row],[new_ref_short]],FALSE))</f>
        <v>0</v>
      </c>
    </row>
    <row r="410" spans="1:27" x14ac:dyDescent="0.3">
      <c r="A410" t="s">
        <v>992</v>
      </c>
      <c r="C410" t="s">
        <v>1014</v>
      </c>
      <c r="E410" t="s">
        <v>259</v>
      </c>
      <c r="F410" t="s">
        <v>278</v>
      </c>
      <c r="G410" t="s">
        <v>356</v>
      </c>
      <c r="H410" t="s">
        <v>373</v>
      </c>
      <c r="K410" t="s">
        <v>450</v>
      </c>
      <c r="O410">
        <v>1.4</v>
      </c>
      <c r="T410" t="s">
        <v>734</v>
      </c>
      <c r="U410" t="s">
        <v>873</v>
      </c>
      <c r="V410">
        <v>2013</v>
      </c>
      <c r="W410" t="s">
        <v>985</v>
      </c>
      <c r="X410" t="s">
        <v>986</v>
      </c>
      <c r="Y410" t="str">
        <f>IF(ISBLANK(Table2[[#This Row],[ref]]),NA(),_xlfn.XLOOKUP(Table2[[#This Row],[ref]],Crossref!U:U,Crossref!E:E,_xlfn.XLOOKUP(Table2[[#This Row],[ref_short]],Crossref!AO:AO,Crossref!E:E)))</f>
        <v>10.1186/1297-9716-44-72</v>
      </c>
      <c r="Z410" t="str">
        <f>IF(ISBLANK(Table2[[#This Row],[ref_short]]),NA(),_xlfn.XLOOKUP(Table2[[#This Row],[new_ref]],Crossref!E:E,Crossref!AO:AO,Table2[[#This Row],[ref_short]]))</f>
        <v>Rose et al., 2013</v>
      </c>
      <c r="AA410" t="b">
        <f>NOT(IFERROR(Table2[[#This Row],[ref_short]]=Table2[[#This Row],[new_ref_short]],FALSE))</f>
        <v>0</v>
      </c>
    </row>
    <row r="411" spans="1:27" x14ac:dyDescent="0.3">
      <c r="A411" t="s">
        <v>992</v>
      </c>
      <c r="C411" t="s">
        <v>1014</v>
      </c>
      <c r="E411" t="s">
        <v>259</v>
      </c>
      <c r="F411" t="s">
        <v>278</v>
      </c>
      <c r="G411" t="s">
        <v>357</v>
      </c>
      <c r="H411" t="s">
        <v>373</v>
      </c>
      <c r="K411" t="s">
        <v>451</v>
      </c>
      <c r="O411">
        <v>5</v>
      </c>
      <c r="T411" t="s">
        <v>734</v>
      </c>
      <c r="U411" t="s">
        <v>873</v>
      </c>
      <c r="V411">
        <v>2013</v>
      </c>
      <c r="W411" t="s">
        <v>985</v>
      </c>
      <c r="X411" t="s">
        <v>986</v>
      </c>
      <c r="Y411" t="str">
        <f>IF(ISBLANK(Table2[[#This Row],[ref]]),NA(),_xlfn.XLOOKUP(Table2[[#This Row],[ref]],Crossref!U:U,Crossref!E:E,_xlfn.XLOOKUP(Table2[[#This Row],[ref_short]],Crossref!AO:AO,Crossref!E:E)))</f>
        <v>10.1186/1297-9716-44-72</v>
      </c>
      <c r="Z411" t="str">
        <f>IF(ISBLANK(Table2[[#This Row],[ref_short]]),NA(),_xlfn.XLOOKUP(Table2[[#This Row],[new_ref]],Crossref!E:E,Crossref!AO:AO,Table2[[#This Row],[ref_short]]))</f>
        <v>Rose et al., 2013</v>
      </c>
      <c r="AA411" t="b">
        <f>NOT(IFERROR(Table2[[#This Row],[ref_short]]=Table2[[#This Row],[new_ref_short]],FALSE))</f>
        <v>0</v>
      </c>
    </row>
    <row r="412" spans="1:27" x14ac:dyDescent="0.3">
      <c r="A412" t="s">
        <v>990</v>
      </c>
      <c r="C412" t="s">
        <v>1014</v>
      </c>
      <c r="E412" t="s">
        <v>259</v>
      </c>
      <c r="F412" t="s">
        <v>278</v>
      </c>
      <c r="G412" t="s">
        <v>354</v>
      </c>
      <c r="H412" t="s">
        <v>373</v>
      </c>
      <c r="K412" t="s">
        <v>447</v>
      </c>
      <c r="O412">
        <v>5.6</v>
      </c>
      <c r="T412" t="s">
        <v>734</v>
      </c>
      <c r="U412" t="s">
        <v>873</v>
      </c>
      <c r="V412">
        <v>2013</v>
      </c>
      <c r="W412" t="s">
        <v>985</v>
      </c>
      <c r="X412" t="s">
        <v>986</v>
      </c>
      <c r="Y412" t="str">
        <f>IF(ISBLANK(Table2[[#This Row],[ref]]),NA(),_xlfn.XLOOKUP(Table2[[#This Row],[ref]],Crossref!U:U,Crossref!E:E,_xlfn.XLOOKUP(Table2[[#This Row],[ref_short]],Crossref!AO:AO,Crossref!E:E)))</f>
        <v>10.1186/1297-9716-44-72</v>
      </c>
      <c r="Z412" t="str">
        <f>IF(ISBLANK(Table2[[#This Row],[ref_short]]),NA(),_xlfn.XLOOKUP(Table2[[#This Row],[new_ref]],Crossref!E:E,Crossref!AO:AO,Table2[[#This Row],[ref_short]]))</f>
        <v>Rose et al., 2013</v>
      </c>
      <c r="AA412" t="b">
        <f>NOT(IFERROR(Table2[[#This Row],[ref_short]]=Table2[[#This Row],[new_ref_short]],FALSE))</f>
        <v>0</v>
      </c>
    </row>
    <row r="413" spans="1:27" x14ac:dyDescent="0.3">
      <c r="A413" t="s">
        <v>990</v>
      </c>
      <c r="C413" t="s">
        <v>1014</v>
      </c>
      <c r="E413" t="s">
        <v>259</v>
      </c>
      <c r="F413" t="s">
        <v>278</v>
      </c>
      <c r="G413" t="s">
        <v>355</v>
      </c>
      <c r="H413" t="s">
        <v>373</v>
      </c>
      <c r="K413" t="s">
        <v>448</v>
      </c>
      <c r="O413">
        <v>7.5</v>
      </c>
      <c r="T413" t="s">
        <v>734</v>
      </c>
      <c r="U413" t="s">
        <v>873</v>
      </c>
      <c r="V413">
        <v>2013</v>
      </c>
      <c r="W413" t="s">
        <v>985</v>
      </c>
      <c r="X413" t="s">
        <v>986</v>
      </c>
      <c r="Y413" t="str">
        <f>IF(ISBLANK(Table2[[#This Row],[ref]]),NA(),_xlfn.XLOOKUP(Table2[[#This Row],[ref]],Crossref!U:U,Crossref!E:E,_xlfn.XLOOKUP(Table2[[#This Row],[ref_short]],Crossref!AO:AO,Crossref!E:E)))</f>
        <v>10.1186/1297-9716-44-72</v>
      </c>
      <c r="Z413" t="str">
        <f>IF(ISBLANK(Table2[[#This Row],[ref_short]]),NA(),_xlfn.XLOOKUP(Table2[[#This Row],[new_ref]],Crossref!E:E,Crossref!AO:AO,Table2[[#This Row],[ref_short]]))</f>
        <v>Rose et al., 2013</v>
      </c>
      <c r="AA413" t="b">
        <f>NOT(IFERROR(Table2[[#This Row],[ref_short]]=Table2[[#This Row],[new_ref_short]],FALSE))</f>
        <v>0</v>
      </c>
    </row>
    <row r="414" spans="1:27" x14ac:dyDescent="0.3">
      <c r="A414" t="s">
        <v>990</v>
      </c>
      <c r="C414" t="s">
        <v>1014</v>
      </c>
      <c r="E414" t="s">
        <v>259</v>
      </c>
      <c r="F414" t="s">
        <v>278</v>
      </c>
      <c r="G414" t="s">
        <v>355</v>
      </c>
      <c r="H414" t="s">
        <v>373</v>
      </c>
      <c r="K414" t="s">
        <v>449</v>
      </c>
      <c r="O414">
        <v>6</v>
      </c>
      <c r="T414" t="s">
        <v>734</v>
      </c>
      <c r="U414" t="s">
        <v>873</v>
      </c>
      <c r="V414">
        <v>2013</v>
      </c>
      <c r="W414" t="s">
        <v>985</v>
      </c>
      <c r="X414" t="s">
        <v>986</v>
      </c>
      <c r="Y414" t="str">
        <f>IF(ISBLANK(Table2[[#This Row],[ref]]),NA(),_xlfn.XLOOKUP(Table2[[#This Row],[ref]],Crossref!U:U,Crossref!E:E,_xlfn.XLOOKUP(Table2[[#This Row],[ref_short]],Crossref!AO:AO,Crossref!E:E)))</f>
        <v>10.1186/1297-9716-44-72</v>
      </c>
      <c r="Z414" t="str">
        <f>IF(ISBLANK(Table2[[#This Row],[ref_short]]),NA(),_xlfn.XLOOKUP(Table2[[#This Row],[new_ref]],Crossref!E:E,Crossref!AO:AO,Table2[[#This Row],[ref_short]]))</f>
        <v>Rose et al., 2013</v>
      </c>
      <c r="AA414" t="b">
        <f>NOT(IFERROR(Table2[[#This Row],[ref_short]]=Table2[[#This Row],[new_ref_short]],FALSE))</f>
        <v>0</v>
      </c>
    </row>
    <row r="415" spans="1:27" x14ac:dyDescent="0.3">
      <c r="A415" t="s">
        <v>990</v>
      </c>
      <c r="C415" t="s">
        <v>1014</v>
      </c>
      <c r="E415" t="s">
        <v>259</v>
      </c>
      <c r="F415" t="s">
        <v>278</v>
      </c>
      <c r="G415" t="s">
        <v>356</v>
      </c>
      <c r="H415" t="s">
        <v>373</v>
      </c>
      <c r="K415" t="s">
        <v>450</v>
      </c>
      <c r="O415">
        <v>7.6</v>
      </c>
      <c r="T415" t="s">
        <v>734</v>
      </c>
      <c r="U415" t="s">
        <v>873</v>
      </c>
      <c r="V415">
        <v>2013</v>
      </c>
      <c r="W415" t="s">
        <v>985</v>
      </c>
      <c r="X415" t="s">
        <v>986</v>
      </c>
      <c r="Y415" t="str">
        <f>IF(ISBLANK(Table2[[#This Row],[ref]]),NA(),_xlfn.XLOOKUP(Table2[[#This Row],[ref]],Crossref!U:U,Crossref!E:E,_xlfn.XLOOKUP(Table2[[#This Row],[ref_short]],Crossref!AO:AO,Crossref!E:E)))</f>
        <v>10.1186/1297-9716-44-72</v>
      </c>
      <c r="Z415" t="str">
        <f>IF(ISBLANK(Table2[[#This Row],[ref_short]]),NA(),_xlfn.XLOOKUP(Table2[[#This Row],[new_ref]],Crossref!E:E,Crossref!AO:AO,Table2[[#This Row],[ref_short]]))</f>
        <v>Rose et al., 2013</v>
      </c>
      <c r="AA415" t="b">
        <f>NOT(IFERROR(Table2[[#This Row],[ref_short]]=Table2[[#This Row],[new_ref_short]],FALSE))</f>
        <v>0</v>
      </c>
    </row>
    <row r="416" spans="1:27" x14ac:dyDescent="0.3">
      <c r="A416" t="s">
        <v>990</v>
      </c>
      <c r="C416" t="s">
        <v>1014</v>
      </c>
      <c r="E416" t="s">
        <v>259</v>
      </c>
      <c r="F416" t="s">
        <v>278</v>
      </c>
      <c r="G416" t="s">
        <v>357</v>
      </c>
      <c r="H416" t="s">
        <v>373</v>
      </c>
      <c r="K416" t="s">
        <v>451</v>
      </c>
      <c r="O416">
        <v>10.4</v>
      </c>
      <c r="T416" t="s">
        <v>734</v>
      </c>
      <c r="U416" t="s">
        <v>873</v>
      </c>
      <c r="V416">
        <v>2013</v>
      </c>
      <c r="W416" t="s">
        <v>985</v>
      </c>
      <c r="X416" t="s">
        <v>986</v>
      </c>
      <c r="Y416" t="str">
        <f>IF(ISBLANK(Table2[[#This Row],[ref]]),NA(),_xlfn.XLOOKUP(Table2[[#This Row],[ref]],Crossref!U:U,Crossref!E:E,_xlfn.XLOOKUP(Table2[[#This Row],[ref_short]],Crossref!AO:AO,Crossref!E:E)))</f>
        <v>10.1186/1297-9716-44-72</v>
      </c>
      <c r="Z416" t="str">
        <f>IF(ISBLANK(Table2[[#This Row],[ref_short]]),NA(),_xlfn.XLOOKUP(Table2[[#This Row],[new_ref]],Crossref!E:E,Crossref!AO:AO,Table2[[#This Row],[ref_short]]))</f>
        <v>Rose et al., 2013</v>
      </c>
      <c r="AA416" t="b">
        <f>NOT(IFERROR(Table2[[#This Row],[ref_short]]=Table2[[#This Row],[new_ref_short]],FALSE))</f>
        <v>0</v>
      </c>
    </row>
  </sheetData>
  <conditionalFormatting sqref="W1:W1048576">
    <cfRule type="containsBlanks" dxfId="20" priority="3">
      <formula>LEN(TRIM(W1))=0</formula>
    </cfRule>
  </conditionalFormatting>
  <conditionalFormatting sqref="Y1:Z1048576">
    <cfRule type="containsErrors" dxfId="19" priority="1">
      <formula>ISERROR(Y1)</formula>
    </cfRule>
  </conditionalFormatting>
  <conditionalFormatting sqref="AA1:AA1048576">
    <cfRule type="cellIs" dxfId="18" priority="2" operator="equal">
      <formula>TRUE</formula>
    </cfRule>
  </conditionalFormatting>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50"/>
  <sheetViews>
    <sheetView workbookViewId="0">
      <selection activeCell="J1" sqref="J1:N1048576"/>
    </sheetView>
  </sheetViews>
  <sheetFormatPr baseColWidth="10" defaultColWidth="8.88671875" defaultRowHeight="14.4" x14ac:dyDescent="0.3"/>
  <cols>
    <col min="1" max="1" width="30.88671875" bestFit="1" customWidth="1"/>
    <col min="2" max="2" width="9.33203125" customWidth="1"/>
    <col min="4" max="4" width="11.44140625" customWidth="1"/>
    <col min="5" max="5" width="15.44140625" customWidth="1"/>
    <col min="6" max="6" width="10.44140625" customWidth="1"/>
    <col min="7" max="7" width="10.88671875" customWidth="1"/>
    <col min="8" max="8" width="28.6640625" bestFit="1" customWidth="1"/>
    <col min="9" max="9" width="7.33203125" bestFit="1" customWidth="1"/>
    <col min="11" max="11" width="13.109375" customWidth="1"/>
    <col min="13" max="13" width="28.6640625" bestFit="1" customWidth="1"/>
  </cols>
  <sheetData>
    <row r="1" spans="1:14" x14ac:dyDescent="0.3">
      <c r="A1" s="1" t="s">
        <v>6712</v>
      </c>
      <c r="B1" t="s">
        <v>6711</v>
      </c>
      <c r="C1" t="s">
        <v>6740</v>
      </c>
      <c r="D1" s="1" t="s">
        <v>6716</v>
      </c>
      <c r="E1" t="s">
        <v>6717</v>
      </c>
      <c r="F1" t="s">
        <v>6737</v>
      </c>
      <c r="G1" t="s">
        <v>6731</v>
      </c>
      <c r="H1" s="1" t="s">
        <v>6735</v>
      </c>
      <c r="I1" s="1" t="s">
        <v>235</v>
      </c>
      <c r="J1" s="1" t="s">
        <v>6732</v>
      </c>
      <c r="K1" t="s">
        <v>6733</v>
      </c>
      <c r="L1" t="s">
        <v>6734</v>
      </c>
      <c r="M1" t="s">
        <v>7388</v>
      </c>
      <c r="N1" t="s">
        <v>7389</v>
      </c>
    </row>
    <row r="2" spans="1:14" x14ac:dyDescent="0.3">
      <c r="A2" t="s">
        <v>1104</v>
      </c>
      <c r="D2" t="s">
        <v>273</v>
      </c>
      <c r="G2" t="s">
        <v>1158</v>
      </c>
      <c r="H2" t="s">
        <v>1205</v>
      </c>
      <c r="I2">
        <v>2013</v>
      </c>
      <c r="J2" t="s">
        <v>1246</v>
      </c>
      <c r="K2" t="s">
        <v>988</v>
      </c>
      <c r="L2" t="str">
        <f>IF(ISBLANK(Table3[[#This Row],[ref]]),NA(),_xlfn.XLOOKUP(Table3[[#This Row],[ref]],Crossref!U:U,Crossref!E:E,_xlfn.XLOOKUP(Table3[[#This Row],[ref_short]],Crossref!AO:AO,Crossref!E:E)))</f>
        <v>10.1080/01652176.2013.799301</v>
      </c>
      <c r="M2" t="str">
        <f>IF(ISBLANK(Table3[[#This Row],[ref_short]]),NA(),_xlfn.XLOOKUP(Table3[[#This Row],[new_ref]],Crossref!E:E,Crossref!AO:AO,Table3[[#This Row],[ref_short]]))</f>
        <v>Biswas et al., 2013</v>
      </c>
      <c r="N2" t="b">
        <f>NOT(IFERROR(Table3[[#This Row],[ref_short]]=Table3[[#This Row],[new_ref_short]],FALSE))</f>
        <v>1</v>
      </c>
    </row>
    <row r="3" spans="1:14" x14ac:dyDescent="0.3">
      <c r="A3" t="s">
        <v>1105</v>
      </c>
      <c r="C3" t="s">
        <v>260</v>
      </c>
      <c r="D3" t="s">
        <v>266</v>
      </c>
      <c r="E3" t="s">
        <v>1116</v>
      </c>
      <c r="F3" t="s">
        <v>1119</v>
      </c>
      <c r="G3" t="s">
        <v>1159</v>
      </c>
      <c r="H3" t="s">
        <v>1206</v>
      </c>
      <c r="I3">
        <v>2011</v>
      </c>
      <c r="J3" t="s">
        <v>1247</v>
      </c>
      <c r="K3" t="s">
        <v>988</v>
      </c>
      <c r="L3" t="str">
        <f>IF(ISBLANK(Table3[[#This Row],[ref]]),NA(),_xlfn.XLOOKUP(Table3[[#This Row],[ref]],Crossref!U:U,Crossref!E:E,_xlfn.XLOOKUP(Table3[[#This Row],[ref_short]],Crossref!AO:AO,Crossref!E:E)))</f>
        <v>10.21423/bovine-vol45no2p118-123</v>
      </c>
      <c r="M3" t="str">
        <f>IF(ISBLANK(Table3[[#This Row],[ref_short]]),NA(),_xlfn.XLOOKUP(Table3[[#This Row],[new_ref]],Crossref!E:E,Crossref!AO:AO,Table3[[#This Row],[ref_short]]))</f>
        <v>Stevens et al., 2011</v>
      </c>
      <c r="N3" t="b">
        <f>NOT(IFERROR(Table3[[#This Row],[ref_short]]=Table3[[#This Row],[new_ref_short]],FALSE))</f>
        <v>1</v>
      </c>
    </row>
    <row r="4" spans="1:14" x14ac:dyDescent="0.3">
      <c r="A4" t="s">
        <v>1105</v>
      </c>
      <c r="C4" t="s">
        <v>260</v>
      </c>
      <c r="D4" t="s">
        <v>266</v>
      </c>
      <c r="E4" t="s">
        <v>1116</v>
      </c>
      <c r="F4" t="s">
        <v>1120</v>
      </c>
      <c r="G4" t="s">
        <v>1160</v>
      </c>
      <c r="H4" t="s">
        <v>1206</v>
      </c>
      <c r="I4">
        <v>2011</v>
      </c>
      <c r="J4" t="s">
        <v>1247</v>
      </c>
      <c r="K4" t="s">
        <v>988</v>
      </c>
      <c r="L4" t="str">
        <f>IF(ISBLANK(Table3[[#This Row],[ref]]),NA(),_xlfn.XLOOKUP(Table3[[#This Row],[ref]],Crossref!U:U,Crossref!E:E,_xlfn.XLOOKUP(Table3[[#This Row],[ref_short]],Crossref!AO:AO,Crossref!E:E)))</f>
        <v>10.21423/bovine-vol45no2p118-123</v>
      </c>
      <c r="M4" t="str">
        <f>IF(ISBLANK(Table3[[#This Row],[ref_short]]),NA(),_xlfn.XLOOKUP(Table3[[#This Row],[new_ref]],Crossref!E:E,Crossref!AO:AO,Table3[[#This Row],[ref_short]]))</f>
        <v>Stevens et al., 2011</v>
      </c>
      <c r="N4" t="b">
        <f>NOT(IFERROR(Table3[[#This Row],[ref_short]]=Table3[[#This Row],[new_ref_short]],FALSE))</f>
        <v>1</v>
      </c>
    </row>
    <row r="5" spans="1:14" x14ac:dyDescent="0.3">
      <c r="A5" t="s">
        <v>1105</v>
      </c>
      <c r="C5" t="s">
        <v>260</v>
      </c>
      <c r="D5" t="s">
        <v>266</v>
      </c>
      <c r="E5" t="s">
        <v>1116</v>
      </c>
      <c r="F5" t="s">
        <v>1121</v>
      </c>
      <c r="G5" t="s">
        <v>1161</v>
      </c>
      <c r="H5" t="s">
        <v>1206</v>
      </c>
      <c r="I5">
        <v>2011</v>
      </c>
      <c r="J5" t="s">
        <v>1247</v>
      </c>
      <c r="K5" t="s">
        <v>988</v>
      </c>
      <c r="L5" t="str">
        <f>IF(ISBLANK(Table3[[#This Row],[ref]]),NA(),_xlfn.XLOOKUP(Table3[[#This Row],[ref]],Crossref!U:U,Crossref!E:E,_xlfn.XLOOKUP(Table3[[#This Row],[ref_short]],Crossref!AO:AO,Crossref!E:E)))</f>
        <v>10.21423/bovine-vol45no2p118-123</v>
      </c>
      <c r="M5" t="str">
        <f>IF(ISBLANK(Table3[[#This Row],[ref_short]]),NA(),_xlfn.XLOOKUP(Table3[[#This Row],[new_ref]],Crossref!E:E,Crossref!AO:AO,Table3[[#This Row],[ref_short]]))</f>
        <v>Stevens et al., 2011</v>
      </c>
      <c r="N5" t="b">
        <f>NOT(IFERROR(Table3[[#This Row],[ref_short]]=Table3[[#This Row],[new_ref_short]],FALSE))</f>
        <v>1</v>
      </c>
    </row>
    <row r="6" spans="1:14" x14ac:dyDescent="0.3">
      <c r="A6" t="s">
        <v>1104</v>
      </c>
      <c r="C6" t="s">
        <v>1112</v>
      </c>
      <c r="D6" t="s">
        <v>261</v>
      </c>
      <c r="F6" t="s">
        <v>395</v>
      </c>
      <c r="G6" t="s">
        <v>1162</v>
      </c>
      <c r="H6" t="s">
        <v>1207</v>
      </c>
      <c r="I6">
        <v>2020</v>
      </c>
      <c r="J6" t="s">
        <v>1248</v>
      </c>
      <c r="K6" t="s">
        <v>986</v>
      </c>
      <c r="L6" t="str">
        <f>IF(ISBLANK(Table3[[#This Row],[ref]]),NA(),_xlfn.XLOOKUP(Table3[[#This Row],[ref]],Crossref!U:U,Crossref!E:E,_xlfn.XLOOKUP(Table3[[#This Row],[ref_short]],Crossref!AO:AO,Crossref!E:E)))</f>
        <v>10.1016/j.rvsc.2020.06.009</v>
      </c>
      <c r="M6" t="str">
        <f>IF(ISBLANK(Table3[[#This Row],[ref_short]]),NA(),_xlfn.XLOOKUP(Table3[[#This Row],[new_ref]],Crossref!E:E,Crossref!AO:AO,Table3[[#This Row],[ref_short]]))</f>
        <v>De Lorenzi et al., 2020</v>
      </c>
      <c r="N6" t="b">
        <f>NOT(IFERROR(Table3[[#This Row],[ref_short]]=Table3[[#This Row],[new_ref_short]],FALSE))</f>
        <v>1</v>
      </c>
    </row>
    <row r="7" spans="1:14" x14ac:dyDescent="0.3">
      <c r="A7" t="s">
        <v>1104</v>
      </c>
      <c r="C7" t="s">
        <v>1112</v>
      </c>
      <c r="D7" t="s">
        <v>261</v>
      </c>
      <c r="F7" t="s">
        <v>1122</v>
      </c>
      <c r="G7" t="s">
        <v>1163</v>
      </c>
      <c r="H7" t="s">
        <v>1208</v>
      </c>
      <c r="I7">
        <v>2021</v>
      </c>
      <c r="J7" t="s">
        <v>1249</v>
      </c>
      <c r="K7" t="s">
        <v>986</v>
      </c>
      <c r="L7" t="e">
        <f>IF(ISBLANK(Table3[[#This Row],[ref]]),NA(),_xlfn.XLOOKUP(Table3[[#This Row],[ref]],Crossref!U:U,Crossref!E:E,_xlfn.XLOOKUP(Table3[[#This Row],[ref_short]],Crossref!AO:AO,Crossref!E:E)))</f>
        <v>#N/A</v>
      </c>
      <c r="M7" t="e">
        <f>IF(ISBLANK(Table3[[#This Row],[ref_short]]),NA(),_xlfn.XLOOKUP(Table3[[#This Row],[new_ref]],Crossref!E:E,Crossref!AO:AO,Table3[[#This Row],[ref_short]]))</f>
        <v>#N/A</v>
      </c>
      <c r="N7" t="b">
        <f>NOT(IFERROR(Table3[[#This Row],[ref_short]]=Table3[[#This Row],[new_ref_short]],FALSE))</f>
        <v>1</v>
      </c>
    </row>
    <row r="8" spans="1:14" x14ac:dyDescent="0.3">
      <c r="A8" t="s">
        <v>1104</v>
      </c>
      <c r="C8" t="s">
        <v>260</v>
      </c>
      <c r="D8" t="s">
        <v>261</v>
      </c>
      <c r="E8" t="s">
        <v>279</v>
      </c>
      <c r="F8" t="s">
        <v>1123</v>
      </c>
      <c r="G8" t="s">
        <v>1164</v>
      </c>
      <c r="H8" t="s">
        <v>1209</v>
      </c>
      <c r="I8">
        <v>2017</v>
      </c>
      <c r="J8" t="s">
        <v>1250</v>
      </c>
      <c r="K8" t="s">
        <v>986</v>
      </c>
      <c r="L8" t="e">
        <f>IF(ISBLANK(Table3[[#This Row],[ref]]),NA(),_xlfn.XLOOKUP(Table3[[#This Row],[ref]],Crossref!U:U,Crossref!E:E,_xlfn.XLOOKUP(Table3[[#This Row],[ref_short]],Crossref!AO:AO,Crossref!E:E)))</f>
        <v>#N/A</v>
      </c>
      <c r="M8" t="e">
        <f>IF(ISBLANK(Table3[[#This Row],[ref_short]]),NA(),_xlfn.XLOOKUP(Table3[[#This Row],[new_ref]],Crossref!E:E,Crossref!AO:AO,Table3[[#This Row],[ref_short]]))</f>
        <v>#N/A</v>
      </c>
      <c r="N8" t="b">
        <f>NOT(IFERROR(Table3[[#This Row],[ref_short]]=Table3[[#This Row],[new_ref_short]],FALSE))</f>
        <v>1</v>
      </c>
    </row>
    <row r="9" spans="1:14" x14ac:dyDescent="0.3">
      <c r="A9" t="s">
        <v>1104</v>
      </c>
      <c r="C9" t="s">
        <v>1112</v>
      </c>
      <c r="D9" t="s">
        <v>261</v>
      </c>
      <c r="F9" t="s">
        <v>1124</v>
      </c>
      <c r="G9" t="s">
        <v>1165</v>
      </c>
      <c r="H9" t="s">
        <v>1210</v>
      </c>
      <c r="I9">
        <v>2022</v>
      </c>
      <c r="J9" t="s">
        <v>1251</v>
      </c>
      <c r="K9" t="s">
        <v>986</v>
      </c>
      <c r="L9" t="str">
        <f>IF(ISBLANK(Table3[[#This Row],[ref]]),NA(),_xlfn.XLOOKUP(Table3[[#This Row],[ref]],Crossref!U:U,Crossref!E:E,_xlfn.XLOOKUP(Table3[[#This Row],[ref_short]],Crossref!AO:AO,Crossref!E:E)))</f>
        <v>10.3390/v14071384</v>
      </c>
      <c r="M9" t="str">
        <f>IF(ISBLANK(Table3[[#This Row],[ref_short]]),NA(),_xlfn.XLOOKUP(Table3[[#This Row],[new_ref]],Crossref!E:E,Crossref!AO:AO,Table3[[#This Row],[ref_short]]))</f>
        <v>Beato et al., 2022</v>
      </c>
      <c r="N9" t="b">
        <f>NOT(IFERROR(Table3[[#This Row],[ref_short]]=Table3[[#This Row],[new_ref_short]],FALSE))</f>
        <v>0</v>
      </c>
    </row>
    <row r="10" spans="1:14" x14ac:dyDescent="0.3">
      <c r="A10" t="s">
        <v>1104</v>
      </c>
      <c r="C10" t="s">
        <v>260</v>
      </c>
      <c r="D10" t="s">
        <v>261</v>
      </c>
      <c r="F10" t="s">
        <v>1125</v>
      </c>
      <c r="G10" t="s">
        <v>1166</v>
      </c>
      <c r="H10" t="s">
        <v>1211</v>
      </c>
      <c r="I10">
        <v>2022</v>
      </c>
      <c r="J10" t="s">
        <v>1252</v>
      </c>
      <c r="K10" t="s">
        <v>986</v>
      </c>
      <c r="L10" t="str">
        <f>IF(ISBLANK(Table3[[#This Row],[ref]]),NA(),_xlfn.XLOOKUP(Table3[[#This Row],[ref]],Crossref!U:U,Crossref!E:E,_xlfn.XLOOKUP(Table3[[#This Row],[ref_short]],Crossref!AO:AO,Crossref!E:E)))</f>
        <v>10.1186/s40813-022-00277-8</v>
      </c>
      <c r="M10" t="str">
        <f>IF(ISBLANK(Table3[[#This Row],[ref_short]]),NA(),_xlfn.XLOOKUP(Table3[[#This Row],[new_ref]],Crossref!E:E,Crossref!AO:AO,Table3[[#This Row],[ref_short]]))</f>
        <v>Nuanualsuwan et al., 2022</v>
      </c>
      <c r="N10" t="b">
        <f>NOT(IFERROR(Table3[[#This Row],[ref_short]]=Table3[[#This Row],[new_ref_short]],FALSE))</f>
        <v>0</v>
      </c>
    </row>
    <row r="11" spans="1:14" x14ac:dyDescent="0.3">
      <c r="A11" t="s">
        <v>1104</v>
      </c>
      <c r="C11" t="s">
        <v>260</v>
      </c>
      <c r="D11" t="s">
        <v>261</v>
      </c>
      <c r="F11" t="s">
        <v>1126</v>
      </c>
      <c r="G11" t="s">
        <v>1167</v>
      </c>
      <c r="H11" t="s">
        <v>1212</v>
      </c>
      <c r="I11">
        <v>2022</v>
      </c>
      <c r="J11" t="s">
        <v>1253</v>
      </c>
      <c r="K11" t="s">
        <v>986</v>
      </c>
      <c r="L11" t="str">
        <f>IF(ISBLANK(Table3[[#This Row],[ref]]),NA(),_xlfn.XLOOKUP(Table3[[#This Row],[ref]],Crossref!U:U,Crossref!E:E,_xlfn.XLOOKUP(Table3[[#This Row],[ref_short]],Crossref!AO:AO,Crossref!E:E)))</f>
        <v>10.1111/tbed.14176</v>
      </c>
      <c r="M11" t="str">
        <f>IF(ISBLANK(Table3[[#This Row],[ref_short]]),NA(),_xlfn.XLOOKUP(Table3[[#This Row],[new_ref]],Crossref!E:E,Crossref!AO:AO,Table3[[#This Row],[ref_short]]))</f>
        <v>Khanal et al., 2021</v>
      </c>
      <c r="N11" t="b">
        <f>NOT(IFERROR(Table3[[#This Row],[ref_short]]=Table3[[#This Row],[new_ref_short]],FALSE))</f>
        <v>1</v>
      </c>
    </row>
    <row r="12" spans="1:14" x14ac:dyDescent="0.3">
      <c r="A12" t="s">
        <v>1104</v>
      </c>
      <c r="C12" t="s">
        <v>1112</v>
      </c>
      <c r="D12" t="s">
        <v>262</v>
      </c>
      <c r="F12" t="s">
        <v>1127</v>
      </c>
      <c r="G12" t="s">
        <v>1168</v>
      </c>
      <c r="H12" t="s">
        <v>1213</v>
      </c>
      <c r="I12">
        <v>2007</v>
      </c>
      <c r="J12" t="s">
        <v>1254</v>
      </c>
      <c r="K12" t="s">
        <v>986</v>
      </c>
      <c r="L12" t="str">
        <f>IF(ISBLANK(Table3[[#This Row],[ref]]),NA(),_xlfn.XLOOKUP(Table3[[#This Row],[ref]],Crossref!U:U,Crossref!E:E,_xlfn.XLOOKUP(Table3[[#This Row],[ref_short]],Crossref!AO:AO,Crossref!E:E)))</f>
        <v>10.1111/j.1863-2378.2007.01029.x</v>
      </c>
      <c r="M12" t="str">
        <f>IF(ISBLANK(Table3[[#This Row],[ref_short]]),NA(),_xlfn.XLOOKUP(Table3[[#This Row],[new_ref]],Crossref!E:E,Crossref!AO:AO,Table3[[#This Row],[ref_short]]))</f>
        <v>De Benedictis et al., 2007</v>
      </c>
      <c r="N12" t="b">
        <f>NOT(IFERROR(Table3[[#This Row],[ref_short]]=Table3[[#This Row],[new_ref_short]],FALSE))</f>
        <v>1</v>
      </c>
    </row>
    <row r="13" spans="1:14" x14ac:dyDescent="0.3">
      <c r="A13" t="s">
        <v>1104</v>
      </c>
      <c r="C13" t="s">
        <v>253</v>
      </c>
      <c r="D13" t="s">
        <v>262</v>
      </c>
      <c r="G13" t="s">
        <v>1169</v>
      </c>
      <c r="H13" t="s">
        <v>1214</v>
      </c>
      <c r="I13">
        <v>2008</v>
      </c>
      <c r="J13" t="s">
        <v>1255</v>
      </c>
      <c r="K13" t="s">
        <v>986</v>
      </c>
      <c r="L13" t="str">
        <f>IF(ISBLANK(Table3[[#This Row],[ref]]),NA(),_xlfn.XLOOKUP(Table3[[#This Row],[ref]],Crossref!U:U,Crossref!E:E,_xlfn.XLOOKUP(Table3[[#This Row],[ref_short]],Crossref!AO:AO,Crossref!E:E)))</f>
        <v>10.1637/8055-070907-reg</v>
      </c>
      <c r="M13" t="str">
        <f>IF(ISBLANK(Table3[[#This Row],[ref_short]]),NA(),_xlfn.XLOOKUP(Table3[[#This Row],[new_ref]],Crossref!E:E,Crossref!AO:AO,Table3[[#This Row],[ref_short]]))</f>
        <v>Lombardi et al., 2008</v>
      </c>
      <c r="N13" t="b">
        <f>NOT(IFERROR(Table3[[#This Row],[ref_short]]=Table3[[#This Row],[new_ref_short]],FALSE))</f>
        <v>0</v>
      </c>
    </row>
    <row r="14" spans="1:14" x14ac:dyDescent="0.3">
      <c r="A14" t="s">
        <v>1104</v>
      </c>
      <c r="C14" t="s">
        <v>253</v>
      </c>
      <c r="D14" t="s">
        <v>262</v>
      </c>
      <c r="F14" t="s">
        <v>1128</v>
      </c>
      <c r="G14" t="s">
        <v>1170</v>
      </c>
      <c r="H14" t="s">
        <v>1215</v>
      </c>
      <c r="I14">
        <v>2022</v>
      </c>
      <c r="J14" t="s">
        <v>1256</v>
      </c>
      <c r="K14" t="s">
        <v>986</v>
      </c>
      <c r="L14" t="str">
        <f>IF(ISBLANK(Table3[[#This Row],[ref]]),NA(),_xlfn.XLOOKUP(Table3[[#This Row],[ref]],Crossref!U:U,Crossref!E:E,_xlfn.XLOOKUP(Table3[[#This Row],[ref_short]],Crossref!AO:AO,Crossref!E:E)))</f>
        <v>10.3201/eid2803.211752</v>
      </c>
      <c r="M14" t="str">
        <f>IF(ISBLANK(Table3[[#This Row],[ref_short]]),NA(),_xlfn.XLOOKUP(Table3[[#This Row],[new_ref]],Crossref!E:E,Crossref!AO:AO,Table3[[#This Row],[ref_short]]))</f>
        <v>Bandou et al., 2022</v>
      </c>
      <c r="N14" t="b">
        <f>NOT(IFERROR(Table3[[#This Row],[ref_short]]=Table3[[#This Row],[new_ref_short]],FALSE))</f>
        <v>0</v>
      </c>
    </row>
    <row r="15" spans="1:14" x14ac:dyDescent="0.3">
      <c r="A15" t="s">
        <v>1106</v>
      </c>
      <c r="C15" t="s">
        <v>256</v>
      </c>
      <c r="D15" t="s">
        <v>275</v>
      </c>
      <c r="F15" t="s">
        <v>1129</v>
      </c>
      <c r="G15" t="s">
        <v>1171</v>
      </c>
      <c r="H15" t="s">
        <v>1216</v>
      </c>
      <c r="I15">
        <v>2002</v>
      </c>
      <c r="J15" t="s">
        <v>1257</v>
      </c>
      <c r="K15" t="s">
        <v>986</v>
      </c>
      <c r="L15" t="e">
        <f>IF(ISBLANK(Table3[[#This Row],[ref]]),NA(),_xlfn.XLOOKUP(Table3[[#This Row],[ref]],Crossref!U:U,Crossref!E:E,_xlfn.XLOOKUP(Table3[[#This Row],[ref_short]],Crossref!AO:AO,Crossref!E:E)))</f>
        <v>#N/A</v>
      </c>
      <c r="M15" t="e">
        <f>IF(ISBLANK(Table3[[#This Row],[ref_short]]),NA(),_xlfn.XLOOKUP(Table3[[#This Row],[new_ref]],Crossref!E:E,Crossref!AO:AO,Table3[[#This Row],[ref_short]]))</f>
        <v>#N/A</v>
      </c>
      <c r="N15" t="b">
        <f>NOT(IFERROR(Table3[[#This Row],[ref_short]]=Table3[[#This Row],[new_ref_short]],FALSE))</f>
        <v>1</v>
      </c>
    </row>
    <row r="16" spans="1:14" x14ac:dyDescent="0.3">
      <c r="A16" t="s">
        <v>1106</v>
      </c>
      <c r="C16" t="s">
        <v>256</v>
      </c>
      <c r="D16" t="s">
        <v>275</v>
      </c>
      <c r="F16" t="s">
        <v>1130</v>
      </c>
      <c r="G16" t="s">
        <v>1172</v>
      </c>
      <c r="H16" t="s">
        <v>1217</v>
      </c>
      <c r="I16">
        <v>2009</v>
      </c>
      <c r="J16" t="s">
        <v>1258</v>
      </c>
      <c r="K16" t="s">
        <v>986</v>
      </c>
      <c r="L16" t="e">
        <f>IF(ISBLANK(Table3[[#This Row],[ref]]),NA(),_xlfn.XLOOKUP(Table3[[#This Row],[ref]],Crossref!U:U,Crossref!E:E,_xlfn.XLOOKUP(Table3[[#This Row],[ref_short]],Crossref!AO:AO,Crossref!E:E)))</f>
        <v>#N/A</v>
      </c>
      <c r="M16" t="e">
        <f>IF(ISBLANK(Table3[[#This Row],[ref_short]]),NA(),_xlfn.XLOOKUP(Table3[[#This Row],[new_ref]],Crossref!E:E,Crossref!AO:AO,Table3[[#This Row],[ref_short]]))</f>
        <v>#N/A</v>
      </c>
      <c r="N16" t="b">
        <f>NOT(IFERROR(Table3[[#This Row],[ref_short]]=Table3[[#This Row],[new_ref_short]],FALSE))</f>
        <v>1</v>
      </c>
    </row>
    <row r="17" spans="1:14" x14ac:dyDescent="0.3">
      <c r="A17" t="s">
        <v>1106</v>
      </c>
      <c r="C17" t="s">
        <v>256</v>
      </c>
      <c r="D17" t="s">
        <v>275</v>
      </c>
      <c r="F17" t="s">
        <v>1131</v>
      </c>
      <c r="G17" t="s">
        <v>1173</v>
      </c>
      <c r="H17" t="s">
        <v>1218</v>
      </c>
      <c r="I17">
        <v>2004</v>
      </c>
      <c r="J17" t="s">
        <v>1259</v>
      </c>
      <c r="K17" t="s">
        <v>986</v>
      </c>
      <c r="L17" t="e">
        <f>IF(ISBLANK(Table3[[#This Row],[ref]]),NA(),_xlfn.XLOOKUP(Table3[[#This Row],[ref]],Crossref!U:U,Crossref!E:E,_xlfn.XLOOKUP(Table3[[#This Row],[ref_short]],Crossref!AO:AO,Crossref!E:E)))</f>
        <v>#N/A</v>
      </c>
      <c r="M17" t="e">
        <f>IF(ISBLANK(Table3[[#This Row],[ref_short]]),NA(),_xlfn.XLOOKUP(Table3[[#This Row],[new_ref]],Crossref!E:E,Crossref!AO:AO,Table3[[#This Row],[ref_short]]))</f>
        <v>#N/A</v>
      </c>
      <c r="N17" t="b">
        <f>NOT(IFERROR(Table3[[#This Row],[ref_short]]=Table3[[#This Row],[new_ref_short]],FALSE))</f>
        <v>1</v>
      </c>
    </row>
    <row r="18" spans="1:14" x14ac:dyDescent="0.3">
      <c r="A18" t="s">
        <v>1106</v>
      </c>
      <c r="C18" t="s">
        <v>259</v>
      </c>
      <c r="D18" t="s">
        <v>275</v>
      </c>
      <c r="F18" t="s">
        <v>1132</v>
      </c>
      <c r="G18" t="s">
        <v>1174</v>
      </c>
      <c r="H18" t="s">
        <v>1219</v>
      </c>
      <c r="I18">
        <v>2002</v>
      </c>
      <c r="J18" t="s">
        <v>1260</v>
      </c>
      <c r="K18" t="s">
        <v>986</v>
      </c>
      <c r="L18" t="e">
        <f>IF(ISBLANK(Table3[[#This Row],[ref]]),NA(),_xlfn.XLOOKUP(Table3[[#This Row],[ref]],Crossref!U:U,Crossref!E:E,_xlfn.XLOOKUP(Table3[[#This Row],[ref_short]],Crossref!AO:AO,Crossref!E:E)))</f>
        <v>#N/A</v>
      </c>
      <c r="M18" t="e">
        <f>IF(ISBLANK(Table3[[#This Row],[ref_short]]),NA(),_xlfn.XLOOKUP(Table3[[#This Row],[new_ref]],Crossref!E:E,Crossref!AO:AO,Table3[[#This Row],[ref_short]]))</f>
        <v>#N/A</v>
      </c>
      <c r="N18" t="b">
        <f>NOT(IFERROR(Table3[[#This Row],[ref_short]]=Table3[[#This Row],[new_ref_short]],FALSE))</f>
        <v>1</v>
      </c>
    </row>
    <row r="19" spans="1:14" x14ac:dyDescent="0.3">
      <c r="A19" t="s">
        <v>1104</v>
      </c>
      <c r="B19" t="s">
        <v>1107</v>
      </c>
      <c r="C19" t="s">
        <v>1112</v>
      </c>
      <c r="D19" t="s">
        <v>275</v>
      </c>
      <c r="F19" t="s">
        <v>1133</v>
      </c>
      <c r="G19" t="s">
        <v>1175</v>
      </c>
      <c r="H19" t="s">
        <v>848</v>
      </c>
      <c r="I19">
        <v>2016</v>
      </c>
      <c r="J19" t="s">
        <v>960</v>
      </c>
      <c r="K19" t="s">
        <v>986</v>
      </c>
      <c r="L19" t="str">
        <f>IF(ISBLANK(Table3[[#This Row],[ref]]),NA(),_xlfn.XLOOKUP(Table3[[#This Row],[ref]],Crossref!U:U,Crossref!E:E,_xlfn.XLOOKUP(Table3[[#This Row],[ref_short]],Crossref!AO:AO,Crossref!E:E)))</f>
        <v>10.1186/s13567-016-0391-4</v>
      </c>
      <c r="M19" t="str">
        <f>IF(ISBLANK(Table3[[#This Row],[ref_short]]),NA(),_xlfn.XLOOKUP(Table3[[#This Row],[new_ref]],Crossref!E:E,Crossref!AO:AO,Table3[[#This Row],[ref_short]]))</f>
        <v>Pileri et al., 2016</v>
      </c>
      <c r="N19" t="b">
        <f>NOT(IFERROR(Table3[[#This Row],[ref_short]]=Table3[[#This Row],[new_ref_short]],FALSE))</f>
        <v>1</v>
      </c>
    </row>
    <row r="20" spans="1:14" x14ac:dyDescent="0.3">
      <c r="A20" t="s">
        <v>1104</v>
      </c>
      <c r="C20" t="s">
        <v>260</v>
      </c>
      <c r="D20" t="s">
        <v>271</v>
      </c>
      <c r="F20" t="s">
        <v>1134</v>
      </c>
      <c r="G20" t="s">
        <v>1176</v>
      </c>
      <c r="H20" t="s">
        <v>1220</v>
      </c>
      <c r="I20">
        <v>2020</v>
      </c>
      <c r="J20" t="s">
        <v>937</v>
      </c>
      <c r="K20" t="s">
        <v>986</v>
      </c>
      <c r="L20" t="str">
        <f>IF(ISBLANK(Table3[[#This Row],[ref]]),NA(),_xlfn.XLOOKUP(Table3[[#This Row],[ref]],Crossref!U:U,Crossref!E:E,_xlfn.XLOOKUP(Table3[[#This Row],[ref_short]],Crossref!AO:AO,Crossref!E:E)))</f>
        <v>10.1128/mbio.00381-20</v>
      </c>
      <c r="M20" t="str">
        <f>IF(ISBLANK(Table3[[#This Row],[ref_short]]),NA(),_xlfn.XLOOKUP(Table3[[#This Row],[new_ref]],Crossref!E:E,Crossref!AO:AO,Table3[[#This Row],[ref_short]]))</f>
        <v>Colenutt et al., 2020</v>
      </c>
      <c r="N20" t="b">
        <f>NOT(IFERROR(Table3[[#This Row],[ref_short]]=Table3[[#This Row],[new_ref_short]],FALSE))</f>
        <v>0</v>
      </c>
    </row>
    <row r="21" spans="1:14" x14ac:dyDescent="0.3">
      <c r="A21" t="s">
        <v>1104</v>
      </c>
      <c r="B21" t="s">
        <v>1104</v>
      </c>
      <c r="C21" t="s">
        <v>1112</v>
      </c>
      <c r="D21" t="s">
        <v>271</v>
      </c>
      <c r="F21" t="s">
        <v>1135</v>
      </c>
      <c r="G21" t="s">
        <v>1177</v>
      </c>
      <c r="H21" t="s">
        <v>1221</v>
      </c>
      <c r="I21">
        <v>2019</v>
      </c>
      <c r="J21" t="s">
        <v>1261</v>
      </c>
      <c r="K21" t="s">
        <v>986</v>
      </c>
      <c r="L21" t="str">
        <f>IF(ISBLANK(Table3[[#This Row],[ref]]),NA(),_xlfn.XLOOKUP(Table3[[#This Row],[ref]],Crossref!U:U,Crossref!E:E,_xlfn.XLOOKUP(Table3[[#This Row],[ref_short]],Crossref!AO:AO,Crossref!E:E)))</f>
        <v>10.3389/fvets.2019.00381</v>
      </c>
      <c r="M21" t="str">
        <f>IF(ISBLANK(Table3[[#This Row],[ref_short]]),NA(),_xlfn.XLOOKUP(Table3[[#This Row],[new_ref]],Crossref!E:E,Crossref!AO:AO,Table3[[#This Row],[ref_short]]))</f>
        <v>Auty et al., 2019</v>
      </c>
      <c r="N21" t="b">
        <f>NOT(IFERROR(Table3[[#This Row],[ref_short]]=Table3[[#This Row],[new_ref_short]],FALSE))</f>
        <v>0</v>
      </c>
    </row>
    <row r="22" spans="1:14" x14ac:dyDescent="0.3">
      <c r="A22" t="s">
        <v>1104</v>
      </c>
      <c r="B22" t="s">
        <v>1104</v>
      </c>
      <c r="C22" t="s">
        <v>1112</v>
      </c>
      <c r="D22" t="s">
        <v>271</v>
      </c>
      <c r="F22" t="s">
        <v>1136</v>
      </c>
      <c r="G22" t="s">
        <v>1178</v>
      </c>
      <c r="H22" t="s">
        <v>1222</v>
      </c>
      <c r="I22">
        <v>2019</v>
      </c>
      <c r="J22" t="s">
        <v>1262</v>
      </c>
      <c r="K22" t="s">
        <v>986</v>
      </c>
      <c r="L22" t="str">
        <f>IF(ISBLANK(Table3[[#This Row],[ref]]),NA(),_xlfn.XLOOKUP(Table3[[#This Row],[ref]],Crossref!U:U,Crossref!E:E,_xlfn.XLOOKUP(Table3[[#This Row],[ref_short]],Crossref!AO:AO,Crossref!E:E)))</f>
        <v>10.1111/tbed.13383</v>
      </c>
      <c r="M22" t="str">
        <f>IF(ISBLANK(Table3[[#This Row],[ref_short]]),NA(),_xlfn.XLOOKUP(Table3[[#This Row],[new_ref]],Crossref!E:E,Crossref!AO:AO,Table3[[#This Row],[ref_short]]))</f>
        <v>Mielke et al., 2019</v>
      </c>
      <c r="N22" t="b">
        <f>NOT(IFERROR(Table3[[#This Row],[ref_short]]=Table3[[#This Row],[new_ref_short]],FALSE))</f>
        <v>1</v>
      </c>
    </row>
    <row r="23" spans="1:14" x14ac:dyDescent="0.3">
      <c r="A23" t="s">
        <v>1104</v>
      </c>
      <c r="C23" t="s">
        <v>1113</v>
      </c>
      <c r="D23" t="s">
        <v>274</v>
      </c>
      <c r="H23" t="s">
        <v>2670</v>
      </c>
      <c r="I23">
        <v>2020</v>
      </c>
      <c r="J23" t="s">
        <v>1263</v>
      </c>
      <c r="K23" t="s">
        <v>986</v>
      </c>
      <c r="L23" t="e">
        <f>IF(ISBLANK(Table3[[#This Row],[ref]]),NA(),_xlfn.XLOOKUP(Table3[[#This Row],[ref]],Crossref!U:U,Crossref!E:E,_xlfn.XLOOKUP(Table3[[#This Row],[ref_short]],Crossref!AO:AO,Crossref!E:E)))</f>
        <v>#N/A</v>
      </c>
      <c r="M23" t="e">
        <f>IF(ISBLANK(Table3[[#This Row],[ref_short]]),NA(),_xlfn.XLOOKUP(Table3[[#This Row],[new_ref]],Crossref!E:E,Crossref!AO:AO,Table3[[#This Row],[ref_short]]))</f>
        <v>#N/A</v>
      </c>
      <c r="N23" t="b">
        <f>NOT(IFERROR(Table3[[#This Row],[ref_short]]=Table3[[#This Row],[new_ref_short]],FALSE))</f>
        <v>1</v>
      </c>
    </row>
    <row r="24" spans="1:14" x14ac:dyDescent="0.3">
      <c r="A24" t="s">
        <v>1104</v>
      </c>
      <c r="B24" t="s">
        <v>1108</v>
      </c>
      <c r="C24" t="s">
        <v>1112</v>
      </c>
      <c r="D24" t="s">
        <v>276</v>
      </c>
      <c r="F24" t="s">
        <v>1137</v>
      </c>
      <c r="G24" t="s">
        <v>1179</v>
      </c>
      <c r="H24" t="s">
        <v>852</v>
      </c>
      <c r="I24">
        <v>2006</v>
      </c>
      <c r="J24" t="s">
        <v>963</v>
      </c>
      <c r="K24" t="s">
        <v>986</v>
      </c>
      <c r="L24" t="str">
        <f>IF(ISBLANK(Table3[[#This Row],[ref]]),NA(),_xlfn.XLOOKUP(Table3[[#This Row],[ref]],Crossref!U:U,Crossref!E:E,_xlfn.XLOOKUP(Table3[[#This Row],[ref_short]],Crossref!AO:AO,Crossref!E:E)))</f>
        <v>10.1016/j.tvjl.2005.07.017</v>
      </c>
      <c r="M24" t="str">
        <f>IF(ISBLANK(Table3[[#This Row],[ref_short]]),NA(),_xlfn.XLOOKUP(Table3[[#This Row],[new_ref]],Crossref!E:E,Crossref!AO:AO,Table3[[#This Row],[ref_short]]))</f>
        <v>Humphry et al., 2006</v>
      </c>
      <c r="N24" t="b">
        <f>NOT(IFERROR(Table3[[#This Row],[ref_short]]=Table3[[#This Row],[new_ref_short]],FALSE))</f>
        <v>0</v>
      </c>
    </row>
    <row r="25" spans="1:14" x14ac:dyDescent="0.3">
      <c r="A25" t="s">
        <v>1104</v>
      </c>
      <c r="B25" t="s">
        <v>1109</v>
      </c>
      <c r="C25" t="s">
        <v>1112</v>
      </c>
      <c r="D25" t="s">
        <v>276</v>
      </c>
      <c r="F25" t="s">
        <v>1137</v>
      </c>
      <c r="G25" t="s">
        <v>1180</v>
      </c>
      <c r="H25" t="s">
        <v>852</v>
      </c>
      <c r="I25">
        <v>2006</v>
      </c>
      <c r="J25" t="s">
        <v>963</v>
      </c>
      <c r="K25" t="s">
        <v>986</v>
      </c>
      <c r="L25" t="str">
        <f>IF(ISBLANK(Table3[[#This Row],[ref]]),NA(),_xlfn.XLOOKUP(Table3[[#This Row],[ref]],Crossref!U:U,Crossref!E:E,_xlfn.XLOOKUP(Table3[[#This Row],[ref_short]],Crossref!AO:AO,Crossref!E:E)))</f>
        <v>10.1016/j.tvjl.2005.07.017</v>
      </c>
      <c r="M25" t="str">
        <f>IF(ISBLANK(Table3[[#This Row],[ref_short]]),NA(),_xlfn.XLOOKUP(Table3[[#This Row],[new_ref]],Crossref!E:E,Crossref!AO:AO,Table3[[#This Row],[ref_short]]))</f>
        <v>Humphry et al., 2006</v>
      </c>
      <c r="N25" t="b">
        <f>NOT(IFERROR(Table3[[#This Row],[ref_short]]=Table3[[#This Row],[new_ref_short]],FALSE))</f>
        <v>0</v>
      </c>
    </row>
    <row r="26" spans="1:14" x14ac:dyDescent="0.3">
      <c r="A26" t="s">
        <v>1104</v>
      </c>
      <c r="B26" t="s">
        <v>1110</v>
      </c>
      <c r="C26" t="s">
        <v>253</v>
      </c>
      <c r="D26" t="s">
        <v>276</v>
      </c>
      <c r="F26" t="s">
        <v>1121</v>
      </c>
      <c r="G26" t="s">
        <v>1181</v>
      </c>
      <c r="H26" t="s">
        <v>1223</v>
      </c>
      <c r="I26">
        <v>2000</v>
      </c>
      <c r="J26" t="s">
        <v>1264</v>
      </c>
      <c r="K26" t="s">
        <v>986</v>
      </c>
      <c r="L26" t="str">
        <f>IF(ISBLANK(Table3[[#This Row],[ref]]),NA(),_xlfn.XLOOKUP(Table3[[#This Row],[ref]],Crossref!U:U,Crossref!E:E,_xlfn.XLOOKUP(Table3[[#This Row],[ref_short]],Crossref!AO:AO,Crossref!E:E)))</f>
        <v>10.1016/s0167-5877(99)00069-0</v>
      </c>
      <c r="M26" t="str">
        <f>IF(ISBLANK(Table3[[#This Row],[ref_short]]),NA(),_xlfn.XLOOKUP(Table3[[#This Row],[new_ref]],Crossref!E:E,Crossref!AO:AO,Table3[[#This Row],[ref_short]]))</f>
        <v>Reviriego et al., 2000</v>
      </c>
      <c r="N26" t="b">
        <f>NOT(IFERROR(Table3[[#This Row],[ref_short]]=Table3[[#This Row],[new_ref_short]],FALSE))</f>
        <v>0</v>
      </c>
    </row>
    <row r="27" spans="1:14" x14ac:dyDescent="0.3">
      <c r="A27" t="s">
        <v>1104</v>
      </c>
      <c r="B27" t="s">
        <v>1111</v>
      </c>
      <c r="C27" t="s">
        <v>1112</v>
      </c>
      <c r="D27" t="s">
        <v>276</v>
      </c>
      <c r="F27" t="s">
        <v>1138</v>
      </c>
      <c r="G27" t="s">
        <v>1182</v>
      </c>
      <c r="H27" t="s">
        <v>1224</v>
      </c>
      <c r="I27">
        <v>2013</v>
      </c>
      <c r="J27" t="s">
        <v>1265</v>
      </c>
      <c r="K27" t="s">
        <v>986</v>
      </c>
      <c r="L27" t="str">
        <f>IF(ISBLANK(Table3[[#This Row],[ref]]),NA(),_xlfn.XLOOKUP(Table3[[#This Row],[ref]],Crossref!U:U,Crossref!E:E,_xlfn.XLOOKUP(Table3[[#This Row],[ref_short]],Crossref!AO:AO,Crossref!E:E)))</f>
        <v>10.3109/1040841x.2013.867830</v>
      </c>
      <c r="M27" t="str">
        <f>IF(ISBLANK(Table3[[#This Row],[ref_short]]),NA(),_xlfn.XLOOKUP(Table3[[#This Row],[new_ref]],Crossref!E:E,Crossref!AO:AO,Table3[[#This Row],[ref_short]]))</f>
        <v>Elliott et al., 2014</v>
      </c>
      <c r="N27" t="b">
        <f>NOT(IFERROR(Table3[[#This Row],[ref_short]]=Table3[[#This Row],[new_ref_short]],FALSE))</f>
        <v>1</v>
      </c>
    </row>
    <row r="28" spans="1:14" x14ac:dyDescent="0.3">
      <c r="A28" t="s">
        <v>1104</v>
      </c>
      <c r="C28" t="s">
        <v>260</v>
      </c>
      <c r="D28" t="s">
        <v>270</v>
      </c>
      <c r="F28" t="s">
        <v>1139</v>
      </c>
      <c r="G28" t="s">
        <v>1183</v>
      </c>
      <c r="H28" t="s">
        <v>1225</v>
      </c>
      <c r="I28">
        <v>2022</v>
      </c>
      <c r="J28" t="s">
        <v>1266</v>
      </c>
      <c r="K28" t="s">
        <v>986</v>
      </c>
      <c r="L28" t="str">
        <f>IF(ISBLANK(Table3[[#This Row],[ref]]),NA(),_xlfn.XLOOKUP(Table3[[#This Row],[ref]],Crossref!U:U,Crossref!E:E,_xlfn.XLOOKUP(Table3[[#This Row],[ref_short]],Crossref!AO:AO,Crossref!E:E)))</f>
        <v>10.3390/ani12030284</v>
      </c>
      <c r="M28" t="str">
        <f>IF(ISBLANK(Table3[[#This Row],[ref_short]]),NA(),_xlfn.XLOOKUP(Table3[[#This Row],[new_ref]],Crossref!E:E,Crossref!AO:AO,Table3[[#This Row],[ref_short]]))</f>
        <v>Nguyen et al., 2022</v>
      </c>
      <c r="N28" t="b">
        <f>NOT(IFERROR(Table3[[#This Row],[ref_short]]=Table3[[#This Row],[new_ref_short]],FALSE))</f>
        <v>0</v>
      </c>
    </row>
    <row r="29" spans="1:14" x14ac:dyDescent="0.3">
      <c r="A29" t="s">
        <v>1104</v>
      </c>
      <c r="C29" t="s">
        <v>260</v>
      </c>
      <c r="D29" t="s">
        <v>1114</v>
      </c>
      <c r="F29" t="s">
        <v>1140</v>
      </c>
      <c r="G29" t="s">
        <v>1184</v>
      </c>
      <c r="H29" t="s">
        <v>1226</v>
      </c>
      <c r="I29">
        <v>2011</v>
      </c>
      <c r="J29" t="s">
        <v>1267</v>
      </c>
      <c r="K29" t="s">
        <v>986</v>
      </c>
      <c r="L29" t="str">
        <f>IF(ISBLANK(Table3[[#This Row],[ref]]),NA(),_xlfn.XLOOKUP(Table3[[#This Row],[ref]],Crossref!U:U,Crossref!E:E,_xlfn.XLOOKUP(Table3[[#This Row],[ref_short]],Crossref!AO:AO,Crossref!E:E)))</f>
        <v>10.1128/aem.01329-10</v>
      </c>
      <c r="M29" t="str">
        <f>IF(ISBLANK(Table3[[#This Row],[ref_short]]),NA(),_xlfn.XLOOKUP(Table3[[#This Row],[new_ref]],Crossref!E:E,Crossref!AO:AO,Table3[[#This Row],[ref_short]]))</f>
        <v>Moriarty et al., 2011</v>
      </c>
      <c r="N29" t="b">
        <f>NOT(IFERROR(Table3[[#This Row],[ref_short]]=Table3[[#This Row],[new_ref_short]],FALSE))</f>
        <v>0</v>
      </c>
    </row>
    <row r="30" spans="1:14" x14ac:dyDescent="0.3">
      <c r="A30" t="s">
        <v>1104</v>
      </c>
      <c r="C30" t="s">
        <v>259</v>
      </c>
      <c r="D30" t="s">
        <v>269</v>
      </c>
      <c r="F30" t="s">
        <v>1141</v>
      </c>
      <c r="G30" t="s">
        <v>1185</v>
      </c>
      <c r="H30" t="s">
        <v>1227</v>
      </c>
      <c r="I30">
        <v>2013</v>
      </c>
      <c r="J30" t="s">
        <v>1268</v>
      </c>
      <c r="K30" t="s">
        <v>986</v>
      </c>
      <c r="L30" t="str">
        <f>IF(ISBLANK(Table3[[#This Row],[ref]]),NA(),_xlfn.XLOOKUP(Table3[[#This Row],[ref]],Crossref!U:U,Crossref!E:E,_xlfn.XLOOKUP(Table3[[#This Row],[ref_short]],Crossref!AO:AO,Crossref!E:E)))</f>
        <v>10.1128/aem.03472-12</v>
      </c>
      <c r="M30" t="str">
        <f>IF(ISBLANK(Table3[[#This Row],[ref_short]]),NA(),_xlfn.XLOOKUP(Table3[[#This Row],[new_ref]],Crossref!E:E,Crossref!AO:AO,Table3[[#This Row],[ref_short]]))</f>
        <v>Kersh et al., 2013</v>
      </c>
      <c r="N30" t="b">
        <f>NOT(IFERROR(Table3[[#This Row],[ref_short]]=Table3[[#This Row],[new_ref_short]],FALSE))</f>
        <v>0</v>
      </c>
    </row>
    <row r="31" spans="1:14" x14ac:dyDescent="0.3">
      <c r="A31" t="s">
        <v>1104</v>
      </c>
      <c r="C31" t="s">
        <v>260</v>
      </c>
      <c r="D31" t="s">
        <v>269</v>
      </c>
      <c r="F31" t="s">
        <v>1142</v>
      </c>
      <c r="G31" t="s">
        <v>1186</v>
      </c>
      <c r="H31" t="s">
        <v>1228</v>
      </c>
      <c r="I31">
        <v>2014</v>
      </c>
      <c r="J31" t="s">
        <v>1269</v>
      </c>
      <c r="K31" t="s">
        <v>986</v>
      </c>
      <c r="L31" t="str">
        <f>IF(ISBLANK(Table3[[#This Row],[ref]]),NA(),_xlfn.XLOOKUP(Table3[[#This Row],[ref]],Crossref!U:U,Crossref!E:E,_xlfn.XLOOKUP(Table3[[#This Row],[ref_short]],Crossref!AO:AO,Crossref!E:E)))</f>
        <v>10.1159/000357107</v>
      </c>
      <c r="M31" t="str">
        <f>IF(ISBLANK(Table3[[#This Row],[ref_short]]),NA(),_xlfn.XLOOKUP(Table3[[#This Row],[new_ref]],Crossref!E:E,Crossref!AO:AO,Table3[[#This Row],[ref_short]]))</f>
        <v>NANA, 2013</v>
      </c>
      <c r="N31" t="b">
        <f>NOT(IFERROR(Table3[[#This Row],[ref_short]]=Table3[[#This Row],[new_ref_short]],FALSE))</f>
        <v>1</v>
      </c>
    </row>
    <row r="32" spans="1:14" x14ac:dyDescent="0.3">
      <c r="A32" t="s">
        <v>1104</v>
      </c>
      <c r="C32" t="s">
        <v>260</v>
      </c>
      <c r="D32" t="s">
        <v>272</v>
      </c>
      <c r="F32" t="s">
        <v>1143</v>
      </c>
      <c r="G32" t="s">
        <v>1187</v>
      </c>
      <c r="H32" t="s">
        <v>1229</v>
      </c>
      <c r="I32">
        <v>2023</v>
      </c>
      <c r="J32" t="s">
        <v>1270</v>
      </c>
      <c r="K32" t="s">
        <v>986</v>
      </c>
      <c r="L32" t="str">
        <f>IF(ISBLANK(Table3[[#This Row],[ref]]),NA(),_xlfn.XLOOKUP(Table3[[#This Row],[ref]],Crossref!U:U,Crossref!E:E,_xlfn.XLOOKUP(Table3[[#This Row],[ref_short]],Crossref!AO:AO,Crossref!E:E)))</f>
        <v>10.1016/j.jhin.2023.01.013</v>
      </c>
      <c r="M32" t="str">
        <f>IF(ISBLANK(Table3[[#This Row],[ref_short]]),NA(),_xlfn.XLOOKUP(Table3[[#This Row],[new_ref]],Crossref!E:E,Crossref!AO:AO,Table3[[#This Row],[ref_short]]))</f>
        <v>Wißmann et al., 2023</v>
      </c>
      <c r="N32" t="b">
        <f>NOT(IFERROR(Table3[[#This Row],[ref_short]]=Table3[[#This Row],[new_ref_short]],FALSE))</f>
        <v>1</v>
      </c>
    </row>
    <row r="33" spans="1:14" x14ac:dyDescent="0.3">
      <c r="A33" t="s">
        <v>1104</v>
      </c>
      <c r="C33" t="s">
        <v>1112</v>
      </c>
      <c r="D33" t="s">
        <v>272</v>
      </c>
      <c r="F33" t="s">
        <v>1144</v>
      </c>
      <c r="G33" t="s">
        <v>1188</v>
      </c>
      <c r="H33" t="s">
        <v>827</v>
      </c>
      <c r="I33">
        <v>2021</v>
      </c>
      <c r="J33" t="s">
        <v>942</v>
      </c>
      <c r="K33" t="s">
        <v>986</v>
      </c>
      <c r="L33" t="str">
        <f>IF(ISBLANK(Table3[[#This Row],[ref]]),NA(),_xlfn.XLOOKUP(Table3[[#This Row],[ref]],Crossref!U:U,Crossref!E:E,_xlfn.XLOOKUP(Table3[[#This Row],[ref_short]],Crossref!AO:AO,Crossref!E:E)))</f>
        <v>10.1186/s40813-021-00189-z</v>
      </c>
      <c r="M33" t="str">
        <f>IF(ISBLANK(Table3[[#This Row],[ref_short]]),NA(),_xlfn.XLOOKUP(Table3[[#This Row],[new_ref]],Crossref!E:E,Crossref!AO:AO,Table3[[#This Row],[ref_short]]))</f>
        <v>Meester et al., 2021</v>
      </c>
      <c r="N33" t="b">
        <f>NOT(IFERROR(Table3[[#This Row],[ref_short]]=Table3[[#This Row],[new_ref_short]],FALSE))</f>
        <v>0</v>
      </c>
    </row>
    <row r="34" spans="1:14" x14ac:dyDescent="0.3">
      <c r="A34" t="s">
        <v>1104</v>
      </c>
      <c r="C34" t="s">
        <v>260</v>
      </c>
      <c r="D34" t="s">
        <v>278</v>
      </c>
      <c r="F34" t="s">
        <v>1145</v>
      </c>
      <c r="G34" t="s">
        <v>1189</v>
      </c>
      <c r="H34" t="s">
        <v>1230</v>
      </c>
      <c r="I34">
        <v>2014</v>
      </c>
      <c r="J34" t="s">
        <v>1271</v>
      </c>
      <c r="K34" t="s">
        <v>986</v>
      </c>
      <c r="L34" t="str">
        <f>IF(ISBLANK(Table3[[#This Row],[ref]]),NA(),_xlfn.XLOOKUP(Table3[[#This Row],[ref]],Crossref!U:U,Crossref!E:E,_xlfn.XLOOKUP(Table3[[#This Row],[ref_short]],Crossref!AO:AO,Crossref!E:E)))</f>
        <v>10.1016/j.ajic.2013.10.016</v>
      </c>
      <c r="M34" t="str">
        <f>IF(ISBLANK(Table3[[#This Row],[ref_short]]),NA(),_xlfn.XLOOKUP(Table3[[#This Row],[new_ref]],Crossref!E:E,Crossref!AO:AO,Table3[[#This Row],[ref_short]]))</f>
        <v>Oxford et al., 2014</v>
      </c>
      <c r="N34" t="b">
        <f>NOT(IFERROR(Table3[[#This Row],[ref_short]]=Table3[[#This Row],[new_ref_short]],FALSE))</f>
        <v>0</v>
      </c>
    </row>
    <row r="35" spans="1:14" x14ac:dyDescent="0.3">
      <c r="A35" t="s">
        <v>1104</v>
      </c>
      <c r="C35" t="s">
        <v>260</v>
      </c>
      <c r="D35" t="s">
        <v>278</v>
      </c>
      <c r="F35" t="s">
        <v>1104</v>
      </c>
      <c r="G35" t="s">
        <v>1190</v>
      </c>
      <c r="H35" t="s">
        <v>1231</v>
      </c>
      <c r="I35">
        <v>2022</v>
      </c>
      <c r="J35" t="s">
        <v>1272</v>
      </c>
      <c r="K35" t="s">
        <v>986</v>
      </c>
      <c r="L35" t="str">
        <f>IF(ISBLANK(Table3[[#This Row],[ref]]),NA(),_xlfn.XLOOKUP(Table3[[#This Row],[ref]],Crossref!U:U,Crossref!E:E,_xlfn.XLOOKUP(Table3[[#This Row],[ref_short]],Crossref!AO:AO,Crossref!E:E)))</f>
        <v>10.1590/1678-5150-pvb-6987</v>
      </c>
      <c r="M35" t="str">
        <f>IF(ISBLANK(Table3[[#This Row],[ref_short]]),NA(),_xlfn.XLOOKUP(Table3[[#This Row],[new_ref]],Crossref!E:E,Crossref!AO:AO,Table3[[#This Row],[ref_short]]))</f>
        <v>Lara et al., 2022</v>
      </c>
      <c r="N35" t="b">
        <f>NOT(IFERROR(Table3[[#This Row],[ref_short]]=Table3[[#This Row],[new_ref_short]],FALSE))</f>
        <v>0</v>
      </c>
    </row>
    <row r="36" spans="1:14" x14ac:dyDescent="0.3">
      <c r="A36" t="s">
        <v>1104</v>
      </c>
      <c r="C36" t="s">
        <v>260</v>
      </c>
      <c r="D36" t="s">
        <v>277</v>
      </c>
      <c r="F36" t="s">
        <v>1146</v>
      </c>
      <c r="G36" t="s">
        <v>1191</v>
      </c>
      <c r="H36" t="s">
        <v>1232</v>
      </c>
      <c r="I36">
        <v>2023</v>
      </c>
      <c r="J36" t="s">
        <v>1273</v>
      </c>
      <c r="K36" t="s">
        <v>986</v>
      </c>
      <c r="L36" t="str">
        <f>IF(ISBLANK(Table3[[#This Row],[ref]]),NA(),_xlfn.XLOOKUP(Table3[[#This Row],[ref]],Crossref!U:U,Crossref!E:E,_xlfn.XLOOKUP(Table3[[#This Row],[ref_short]],Crossref!AO:AO,Crossref!E:E)))</f>
        <v>10.1016/j.scitotenv.2023.163884</v>
      </c>
      <c r="M36" t="str">
        <f>IF(ISBLANK(Table3[[#This Row],[ref_short]]),NA(),_xlfn.XLOOKUP(Table3[[#This Row],[new_ref]],Crossref!E:E,Crossref!AO:AO,Table3[[#This Row],[ref_short]]))</f>
        <v>Krishnan et al., 2023</v>
      </c>
      <c r="N36" t="b">
        <f>NOT(IFERROR(Table3[[#This Row],[ref_short]]=Table3[[#This Row],[new_ref_short]],FALSE))</f>
        <v>0</v>
      </c>
    </row>
    <row r="37" spans="1:14" x14ac:dyDescent="0.3">
      <c r="A37" t="s">
        <v>1104</v>
      </c>
      <c r="C37" t="s">
        <v>260</v>
      </c>
      <c r="D37" t="s">
        <v>277</v>
      </c>
      <c r="E37" t="s">
        <v>1117</v>
      </c>
      <c r="F37" t="s">
        <v>1147</v>
      </c>
      <c r="G37" t="s">
        <v>1192</v>
      </c>
      <c r="H37" t="s">
        <v>1233</v>
      </c>
      <c r="I37">
        <v>2017</v>
      </c>
      <c r="J37" t="s">
        <v>1274</v>
      </c>
      <c r="K37" t="s">
        <v>986</v>
      </c>
      <c r="L37" t="str">
        <f>IF(ISBLANK(Table3[[#This Row],[ref]]),NA(),_xlfn.XLOOKUP(Table3[[#This Row],[ref]],Crossref!U:U,Crossref!E:E,_xlfn.XLOOKUP(Table3[[#This Row],[ref_short]],Crossref!AO:AO,Crossref!E:E)))</f>
        <v>10.1089/fpd.2017.2319</v>
      </c>
      <c r="M37" t="str">
        <f>IF(ISBLANK(Table3[[#This Row],[ref_short]]),NA(),_xlfn.XLOOKUP(Table3[[#This Row],[new_ref]],Crossref!E:E,Crossref!AO:AO,Table3[[#This Row],[ref_short]]))</f>
        <v>Wang et al., 2017</v>
      </c>
      <c r="N37" t="b">
        <f>NOT(IFERROR(Table3[[#This Row],[ref_short]]=Table3[[#This Row],[new_ref_short]],FALSE))</f>
        <v>0</v>
      </c>
    </row>
    <row r="38" spans="1:14" x14ac:dyDescent="0.3">
      <c r="A38" t="s">
        <v>1104</v>
      </c>
      <c r="C38" t="s">
        <v>260</v>
      </c>
      <c r="D38" t="s">
        <v>277</v>
      </c>
      <c r="E38" t="s">
        <v>1118</v>
      </c>
      <c r="F38" t="s">
        <v>1148</v>
      </c>
      <c r="G38" t="s">
        <v>1193</v>
      </c>
      <c r="H38" t="s">
        <v>1234</v>
      </c>
      <c r="I38">
        <v>2013</v>
      </c>
      <c r="J38" t="s">
        <v>1275</v>
      </c>
      <c r="K38" t="s">
        <v>986</v>
      </c>
      <c r="L38" t="str">
        <f>IF(ISBLANK(Table3[[#This Row],[ref]]),NA(),_xlfn.XLOOKUP(Table3[[#This Row],[ref]],Crossref!U:U,Crossref!E:E,_xlfn.XLOOKUP(Table3[[#This Row],[ref_short]],Crossref!AO:AO,Crossref!E:E)))</f>
        <v>10.4315/0362-028x.jfp-13-088</v>
      </c>
      <c r="M38" t="str">
        <f>IF(ISBLANK(Table3[[#This Row],[ref_short]]),NA(),_xlfn.XLOOKUP(Table3[[#This Row],[new_ref]],Crossref!E:E,Crossref!AO:AO,Table3[[#This Row],[ref_short]]))</f>
        <v>Finn et al., 2013</v>
      </c>
      <c r="N38" t="b">
        <f>NOT(IFERROR(Table3[[#This Row],[ref_short]]=Table3[[#This Row],[new_ref_short]],FALSE))</f>
        <v>0</v>
      </c>
    </row>
    <row r="39" spans="1:14" x14ac:dyDescent="0.3">
      <c r="A39" t="s">
        <v>1104</v>
      </c>
      <c r="C39" t="s">
        <v>253</v>
      </c>
      <c r="D39" t="s">
        <v>277</v>
      </c>
      <c r="H39" t="s">
        <v>862</v>
      </c>
      <c r="I39">
        <v>2007</v>
      </c>
      <c r="J39" t="s">
        <v>975</v>
      </c>
      <c r="K39" t="s">
        <v>986</v>
      </c>
      <c r="L39" t="str">
        <f>IF(ISBLANK(Table3[[#This Row],[ref]]),NA(),_xlfn.XLOOKUP(Table3[[#This Row],[ref]],Crossref!U:U,Crossref!E:E,_xlfn.XLOOKUP(Table3[[#This Row],[ref_short]],Crossref!AO:AO,Crossref!E:E)))</f>
        <v>10.1016/j.jtbi.2006.08.019</v>
      </c>
      <c r="M39" t="str">
        <f>IF(ISBLANK(Table3[[#This Row],[ref_short]]),NA(),_xlfn.XLOOKUP(Table3[[#This Row],[new_ref]],Crossref!E:E,Crossref!AO:AO,Table3[[#This Row],[ref_short]]))</f>
        <v>Xiao et al., 2007</v>
      </c>
      <c r="N39" t="b">
        <f>NOT(IFERROR(Table3[[#This Row],[ref_short]]=Table3[[#This Row],[new_ref_short]],FALSE))</f>
        <v>0</v>
      </c>
    </row>
    <row r="40" spans="1:14" x14ac:dyDescent="0.3">
      <c r="A40" t="s">
        <v>1104</v>
      </c>
      <c r="C40" t="s">
        <v>1112</v>
      </c>
      <c r="D40" t="s">
        <v>264</v>
      </c>
      <c r="F40" t="s">
        <v>1149</v>
      </c>
      <c r="G40" t="s">
        <v>1194</v>
      </c>
      <c r="H40" t="s">
        <v>1235</v>
      </c>
      <c r="I40">
        <v>2021</v>
      </c>
      <c r="J40" t="s">
        <v>1276</v>
      </c>
      <c r="K40" t="s">
        <v>986</v>
      </c>
      <c r="L40" t="str">
        <f>IF(ISBLANK(Table3[[#This Row],[ref]]),NA(),_xlfn.XLOOKUP(Table3[[#This Row],[ref]],Crossref!U:U,Crossref!E:E,_xlfn.XLOOKUP(Table3[[#This Row],[ref_short]],Crossref!AO:AO,Crossref!E:E)))</f>
        <v>10.1155/2021/8812898</v>
      </c>
      <c r="M40" t="str">
        <f>IF(ISBLANK(Table3[[#This Row],[ref_short]]),NA(),_xlfn.XLOOKUP(Table3[[#This Row],[new_ref]],Crossref!E:E,Crossref!AO:AO,Table3[[#This Row],[ref_short]]))</f>
        <v>Allen et al., 2021</v>
      </c>
      <c r="N40" t="b">
        <f>NOT(IFERROR(Table3[[#This Row],[ref_short]]=Table3[[#This Row],[new_ref_short]],FALSE))</f>
        <v>0</v>
      </c>
    </row>
    <row r="41" spans="1:14" x14ac:dyDescent="0.3">
      <c r="A41" t="s">
        <v>1104</v>
      </c>
      <c r="C41" t="s">
        <v>260</v>
      </c>
      <c r="D41" t="s">
        <v>264</v>
      </c>
      <c r="F41" t="s">
        <v>1150</v>
      </c>
      <c r="G41" t="s">
        <v>1195</v>
      </c>
      <c r="H41" t="s">
        <v>1236</v>
      </c>
      <c r="I41">
        <v>2023</v>
      </c>
      <c r="J41" t="s">
        <v>1277</v>
      </c>
      <c r="K41" t="s">
        <v>986</v>
      </c>
      <c r="L41" t="str">
        <f>IF(ISBLANK(Table3[[#This Row],[ref]]),NA(),_xlfn.XLOOKUP(Table3[[#This Row],[ref]],Crossref!U:U,Crossref!E:E,_xlfn.XLOOKUP(Table3[[#This Row],[ref_short]],Crossref!AO:AO,Crossref!E:E)))</f>
        <v>10.1089/apb.2023.0004</v>
      </c>
      <c r="M41" t="str">
        <f>IF(ISBLANK(Table3[[#This Row],[ref_short]]),NA(),_xlfn.XLOOKUP(Table3[[#This Row],[new_ref]],Crossref!E:E,Crossref!AO:AO,Table3[[#This Row],[ref_short]]))</f>
        <v>Guan et al., 2023</v>
      </c>
      <c r="N41" t="b">
        <f>NOT(IFERROR(Table3[[#This Row],[ref_short]]=Table3[[#This Row],[new_ref_short]],FALSE))</f>
        <v>0</v>
      </c>
    </row>
    <row r="42" spans="1:14" x14ac:dyDescent="0.3">
      <c r="A42" t="s">
        <v>1104</v>
      </c>
      <c r="C42" t="s">
        <v>1112</v>
      </c>
      <c r="D42" t="s">
        <v>1115</v>
      </c>
      <c r="F42" t="s">
        <v>1104</v>
      </c>
      <c r="G42" t="s">
        <v>1196</v>
      </c>
      <c r="H42" t="s">
        <v>1237</v>
      </c>
      <c r="I42">
        <v>2018</v>
      </c>
      <c r="J42" t="s">
        <v>1278</v>
      </c>
      <c r="K42" t="s">
        <v>986</v>
      </c>
      <c r="L42" t="e">
        <f>IF(ISBLANK(Table3[[#This Row],[ref]]),NA(),_xlfn.XLOOKUP(Table3[[#This Row],[ref]],Crossref!U:U,Crossref!E:E,_xlfn.XLOOKUP(Table3[[#This Row],[ref_short]],Crossref!AO:AO,Crossref!E:E)))</f>
        <v>#N/A</v>
      </c>
      <c r="M42" t="e">
        <f>IF(ISBLANK(Table3[[#This Row],[ref_short]]),NA(),_xlfn.XLOOKUP(Table3[[#This Row],[new_ref]],Crossref!E:E,Crossref!AO:AO,Table3[[#This Row],[ref_short]]))</f>
        <v>#N/A</v>
      </c>
      <c r="N42" t="b">
        <f>NOT(IFERROR(Table3[[#This Row],[ref_short]]=Table3[[#This Row],[new_ref_short]],FALSE))</f>
        <v>1</v>
      </c>
    </row>
    <row r="43" spans="1:14" x14ac:dyDescent="0.3">
      <c r="A43" t="s">
        <v>1104</v>
      </c>
      <c r="C43" t="s">
        <v>1112</v>
      </c>
      <c r="D43" t="s">
        <v>267</v>
      </c>
      <c r="F43" t="s">
        <v>1151</v>
      </c>
      <c r="G43" t="s">
        <v>1197</v>
      </c>
      <c r="H43" t="s">
        <v>1238</v>
      </c>
      <c r="I43">
        <v>2020</v>
      </c>
      <c r="J43" t="s">
        <v>1279</v>
      </c>
      <c r="K43" t="s">
        <v>986</v>
      </c>
      <c r="L43" t="e">
        <f>IF(ISBLANK(Table3[[#This Row],[ref]]),NA(),_xlfn.XLOOKUP(Table3[[#This Row],[ref]],Crossref!U:U,Crossref!E:E,_xlfn.XLOOKUP(Table3[[#This Row],[ref_short]],Crossref!AO:AO,Crossref!E:E)))</f>
        <v>#N/A</v>
      </c>
      <c r="M43" t="e">
        <f>IF(ISBLANK(Table3[[#This Row],[ref_short]]),NA(),_xlfn.XLOOKUP(Table3[[#This Row],[new_ref]],Crossref!E:E,Crossref!AO:AO,Table3[[#This Row],[ref_short]]))</f>
        <v>#N/A</v>
      </c>
      <c r="N43" t="b">
        <f>NOT(IFERROR(Table3[[#This Row],[ref_short]]=Table3[[#This Row],[new_ref_short]],FALSE))</f>
        <v>1</v>
      </c>
    </row>
    <row r="44" spans="1:14" x14ac:dyDescent="0.3">
      <c r="A44" t="s">
        <v>1104</v>
      </c>
      <c r="C44" t="s">
        <v>256</v>
      </c>
      <c r="D44" t="s">
        <v>267</v>
      </c>
      <c r="F44" t="s">
        <v>1152</v>
      </c>
      <c r="G44" t="s">
        <v>1198</v>
      </c>
      <c r="H44" t="s">
        <v>1239</v>
      </c>
      <c r="I44">
        <v>2017</v>
      </c>
      <c r="J44" t="s">
        <v>1280</v>
      </c>
      <c r="K44" t="s">
        <v>986</v>
      </c>
      <c r="L44" t="str">
        <f>IF(ISBLANK(Table3[[#This Row],[ref]]),NA(),_xlfn.XLOOKUP(Table3[[#This Row],[ref]],Crossref!U:U,Crossref!E:E,_xlfn.XLOOKUP(Table3[[#This Row],[ref_short]],Crossref!AO:AO,Crossref!E:E)))</f>
        <v>10.3382/ps/pex153</v>
      </c>
      <c r="M44" t="str">
        <f>IF(ISBLANK(Table3[[#This Row],[ref_short]]),NA(),_xlfn.XLOOKUP(Table3[[#This Row],[new_ref]],Crossref!E:E,Crossref!AO:AO,Table3[[#This Row],[ref_short]]))</f>
        <v>de Castro Burbarelli et al., 2017</v>
      </c>
      <c r="N44" t="b">
        <f>NOT(IFERROR(Table3[[#This Row],[ref_short]]=Table3[[#This Row],[new_ref_short]],FALSE))</f>
        <v>0</v>
      </c>
    </row>
    <row r="45" spans="1:14" x14ac:dyDescent="0.3">
      <c r="A45" t="s">
        <v>1104</v>
      </c>
      <c r="C45" t="s">
        <v>260</v>
      </c>
      <c r="D45" t="s">
        <v>265</v>
      </c>
      <c r="F45" t="s">
        <v>1153</v>
      </c>
      <c r="G45" t="s">
        <v>1199</v>
      </c>
      <c r="H45" t="s">
        <v>1240</v>
      </c>
      <c r="I45">
        <v>1993</v>
      </c>
      <c r="J45" t="s">
        <v>1281</v>
      </c>
      <c r="K45" t="s">
        <v>986</v>
      </c>
      <c r="L45" t="e">
        <f>IF(ISBLANK(Table3[[#This Row],[ref]]),NA(),_xlfn.XLOOKUP(Table3[[#This Row],[ref]],Crossref!U:U,Crossref!E:E,_xlfn.XLOOKUP(Table3[[#This Row],[ref_short]],Crossref!AO:AO,Crossref!E:E)))</f>
        <v>#N/A</v>
      </c>
      <c r="M45" t="e">
        <f>IF(ISBLANK(Table3[[#This Row],[ref_short]]),NA(),_xlfn.XLOOKUP(Table3[[#This Row],[new_ref]],Crossref!E:E,Crossref!AO:AO,Table3[[#This Row],[ref_short]]))</f>
        <v>#N/A</v>
      </c>
      <c r="N45" t="b">
        <f>NOT(IFERROR(Table3[[#This Row],[ref_short]]=Table3[[#This Row],[new_ref_short]],FALSE))</f>
        <v>1</v>
      </c>
    </row>
    <row r="46" spans="1:14" x14ac:dyDescent="0.3">
      <c r="A46" t="s">
        <v>1104</v>
      </c>
      <c r="C46" t="s">
        <v>260</v>
      </c>
      <c r="D46" t="s">
        <v>265</v>
      </c>
      <c r="F46" t="s">
        <v>1154</v>
      </c>
      <c r="G46" t="s">
        <v>1200</v>
      </c>
      <c r="H46" t="s">
        <v>1241</v>
      </c>
      <c r="I46">
        <v>2018</v>
      </c>
      <c r="J46" t="s">
        <v>1282</v>
      </c>
      <c r="K46" t="s">
        <v>986</v>
      </c>
      <c r="L46" t="str">
        <f>IF(ISBLANK(Table3[[#This Row],[ref]]),NA(),_xlfn.XLOOKUP(Table3[[#This Row],[ref]],Crossref!U:U,Crossref!E:E,_xlfn.XLOOKUP(Table3[[#This Row],[ref_short]],Crossref!AO:AO,Crossref!E:E)))</f>
        <v>10.1186/s12917-018-1335-1</v>
      </c>
      <c r="M46" t="str">
        <f>IF(ISBLANK(Table3[[#This Row],[ref_short]]),NA(),_xlfn.XLOOKUP(Table3[[#This Row],[new_ref]],Crossref!E:E,Crossref!AO:AO,Table3[[#This Row],[ref_short]]))</f>
        <v>Oma et al., 2018</v>
      </c>
      <c r="N46" t="b">
        <f>NOT(IFERROR(Table3[[#This Row],[ref_short]]=Table3[[#This Row],[new_ref_short]],FALSE))</f>
        <v>0</v>
      </c>
    </row>
    <row r="47" spans="1:14" x14ac:dyDescent="0.3">
      <c r="A47" t="s">
        <v>1104</v>
      </c>
      <c r="C47" t="s">
        <v>260</v>
      </c>
      <c r="D47" t="s">
        <v>265</v>
      </c>
      <c r="F47" t="s">
        <v>1155</v>
      </c>
      <c r="G47" t="s">
        <v>1201</v>
      </c>
      <c r="H47" t="s">
        <v>1242</v>
      </c>
      <c r="I47">
        <v>2023</v>
      </c>
      <c r="J47" t="s">
        <v>1283</v>
      </c>
      <c r="K47" t="s">
        <v>986</v>
      </c>
      <c r="L47" t="str">
        <f>IF(ISBLANK(Table3[[#This Row],[ref]]),NA(),_xlfn.XLOOKUP(Table3[[#This Row],[ref]],Crossref!U:U,Crossref!E:E,_xlfn.XLOOKUP(Table3[[#This Row],[ref_short]],Crossref!AO:AO,Crossref!E:E)))</f>
        <v>10.1016/j.jhin.2023.08.009</v>
      </c>
      <c r="M47" t="str">
        <f>IF(ISBLANK(Table3[[#This Row],[ref_short]]),NA(),_xlfn.XLOOKUP(Table3[[#This Row],[new_ref]],Crossref!E:E,Crossref!AO:AO,Table3[[#This Row],[ref_short]]))</f>
        <v>Meister et al., 2023</v>
      </c>
      <c r="N47" t="b">
        <f>NOT(IFERROR(Table3[[#This Row],[ref_short]]=Table3[[#This Row],[new_ref_short]],FALSE))</f>
        <v>0</v>
      </c>
    </row>
    <row r="48" spans="1:14" x14ac:dyDescent="0.3">
      <c r="A48" t="s">
        <v>1104</v>
      </c>
      <c r="C48" t="s">
        <v>1112</v>
      </c>
      <c r="D48" t="s">
        <v>273</v>
      </c>
      <c r="F48" t="s">
        <v>1156</v>
      </c>
      <c r="G48" t="s">
        <v>1202</v>
      </c>
      <c r="H48" t="s">
        <v>1243</v>
      </c>
      <c r="I48">
        <v>2007</v>
      </c>
      <c r="J48" t="s">
        <v>1284</v>
      </c>
      <c r="K48" t="s">
        <v>986</v>
      </c>
      <c r="L48" t="str">
        <f>IF(ISBLANK(Table3[[#This Row],[ref]]),NA(),_xlfn.XLOOKUP(Table3[[#This Row],[ref]],Crossref!U:U,Crossref!E:E,_xlfn.XLOOKUP(Table3[[#This Row],[ref_short]],Crossref!AO:AO,Crossref!E:E)))</f>
        <v>10.1016/b978-072169323-1.50053-2</v>
      </c>
      <c r="M48" t="str">
        <f>IF(ISBLANK(Table3[[#This Row],[ref_short]]),NA(),_xlfn.XLOOKUP(Table3[[#This Row],[new_ref]],Crossref!E:E,Crossref!AO:AO,Table3[[#This Row],[ref_short]]))</f>
        <v>KELLING, 2007</v>
      </c>
      <c r="N48" t="b">
        <f>NOT(IFERROR(Table3[[#This Row],[ref_short]]=Table3[[#This Row],[new_ref_short]],FALSE))</f>
        <v>0</v>
      </c>
    </row>
    <row r="49" spans="1:14" x14ac:dyDescent="0.3">
      <c r="A49" t="s">
        <v>1104</v>
      </c>
      <c r="C49" t="s">
        <v>260</v>
      </c>
      <c r="D49" t="s">
        <v>273</v>
      </c>
      <c r="F49" t="s">
        <v>1104</v>
      </c>
      <c r="G49" t="s">
        <v>1203</v>
      </c>
      <c r="H49" t="s">
        <v>1244</v>
      </c>
      <c r="I49">
        <v>2013</v>
      </c>
      <c r="J49" t="s">
        <v>1285</v>
      </c>
      <c r="K49" t="s">
        <v>986</v>
      </c>
      <c r="L49" t="str">
        <f>IF(ISBLANK(Table3[[#This Row],[ref]]),NA(),_xlfn.XLOOKUP(Table3[[#This Row],[ref]],Crossref!U:U,Crossref!E:E,_xlfn.XLOOKUP(Table3[[#This Row],[ref_short]],Crossref!AO:AO,Crossref!E:E)))</f>
        <v>10.1016/j.theriogenology.2013.08.012</v>
      </c>
      <c r="M49" t="str">
        <f>IF(ISBLANK(Table3[[#This Row],[ref_short]]),NA(),_xlfn.XLOOKUP(Table3[[#This Row],[new_ref]],Crossref!E:E,Crossref!AO:AO,Table3[[#This Row],[ref_short]]))</f>
        <v>Bielanski et al., 2013</v>
      </c>
      <c r="N49" t="b">
        <f>NOT(IFERROR(Table3[[#This Row],[ref_short]]=Table3[[#This Row],[new_ref_short]],FALSE))</f>
        <v>0</v>
      </c>
    </row>
    <row r="50" spans="1:14" x14ac:dyDescent="0.3">
      <c r="A50" t="s">
        <v>1104</v>
      </c>
      <c r="C50" t="s">
        <v>1112</v>
      </c>
      <c r="D50" t="s">
        <v>273</v>
      </c>
      <c r="F50" t="s">
        <v>1157</v>
      </c>
      <c r="G50" t="s">
        <v>1204</v>
      </c>
      <c r="H50" t="s">
        <v>1245</v>
      </c>
      <c r="I50">
        <v>2013</v>
      </c>
      <c r="J50" t="s">
        <v>1246</v>
      </c>
      <c r="K50" t="s">
        <v>986</v>
      </c>
      <c r="L50" t="str">
        <f>IF(ISBLANK(Table3[[#This Row],[ref]]),NA(),_xlfn.XLOOKUP(Table3[[#This Row],[ref]],Crossref!U:U,Crossref!E:E,_xlfn.XLOOKUP(Table3[[#This Row],[ref_short]],Crossref!AO:AO,Crossref!E:E)))</f>
        <v>10.1080/01652176.2013.799301</v>
      </c>
      <c r="M50" t="str">
        <f>IF(ISBLANK(Table3[[#This Row],[ref_short]]),NA(),_xlfn.XLOOKUP(Table3[[#This Row],[new_ref]],Crossref!E:E,Crossref!AO:AO,Table3[[#This Row],[ref_short]]))</f>
        <v>Biswas et al., 2013</v>
      </c>
      <c r="N50" t="b">
        <f>NOT(IFERROR(Table3[[#This Row],[ref_short]]=Table3[[#This Row],[new_ref_short]],FALSE))</f>
        <v>0</v>
      </c>
    </row>
  </sheetData>
  <conditionalFormatting sqref="J1:J1048576">
    <cfRule type="containsBlanks" dxfId="17" priority="1">
      <formula>LEN(TRIM(J1))=0</formula>
    </cfRule>
  </conditionalFormatting>
  <conditionalFormatting sqref="L1:M1048576">
    <cfRule type="containsErrors" dxfId="16" priority="2">
      <formula>ISERROR(L1)</formula>
    </cfRule>
  </conditionalFormatting>
  <conditionalFormatting sqref="N1:N1048576">
    <cfRule type="cellIs" dxfId="15" priority="3" operator="equal">
      <formula>TRUE</formula>
    </cfRule>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U724"/>
  <sheetViews>
    <sheetView topLeftCell="I1" workbookViewId="0">
      <selection activeCell="R2" sqref="R2"/>
    </sheetView>
  </sheetViews>
  <sheetFormatPr baseColWidth="10" defaultColWidth="8.88671875" defaultRowHeight="14.4" x14ac:dyDescent="0.3"/>
  <cols>
    <col min="1" max="1" width="12.5546875" bestFit="1" customWidth="1"/>
    <col min="2" max="8" width="10.6640625" customWidth="1"/>
    <col min="9" max="9" width="18.6640625" bestFit="1" customWidth="1"/>
    <col min="10" max="14" width="10.6640625" customWidth="1"/>
    <col min="15" max="15" width="29.6640625" bestFit="1" customWidth="1"/>
    <col min="16" max="16" width="7.33203125" bestFit="1" customWidth="1"/>
    <col min="18" max="18" width="11" bestFit="1" customWidth="1"/>
    <col min="20" max="20" width="28.6640625" bestFit="1" customWidth="1"/>
  </cols>
  <sheetData>
    <row r="1" spans="1:21" x14ac:dyDescent="0.3">
      <c r="A1" s="1" t="s">
        <v>6712</v>
      </c>
      <c r="B1" t="s">
        <v>6738</v>
      </c>
      <c r="C1" s="1" t="s">
        <v>6716</v>
      </c>
      <c r="D1" s="1" t="s">
        <v>6718</v>
      </c>
      <c r="E1" t="s">
        <v>6719</v>
      </c>
      <c r="F1" t="s">
        <v>6720</v>
      </c>
      <c r="G1" t="s">
        <v>6721</v>
      </c>
      <c r="H1" t="s">
        <v>6722</v>
      </c>
      <c r="I1" s="1" t="s">
        <v>6740</v>
      </c>
      <c r="J1" t="s">
        <v>6739</v>
      </c>
      <c r="K1" s="1" t="s">
        <v>6726</v>
      </c>
      <c r="L1" t="s">
        <v>6727</v>
      </c>
      <c r="M1" t="s">
        <v>6728</v>
      </c>
      <c r="N1" t="s">
        <v>6731</v>
      </c>
      <c r="O1" s="1" t="s">
        <v>6735</v>
      </c>
      <c r="P1" s="1" t="s">
        <v>235</v>
      </c>
      <c r="Q1" s="1" t="s">
        <v>6732</v>
      </c>
      <c r="R1" t="s">
        <v>6733</v>
      </c>
      <c r="S1" t="s">
        <v>6734</v>
      </c>
      <c r="T1" t="s">
        <v>7388</v>
      </c>
      <c r="U1" t="s">
        <v>7389</v>
      </c>
    </row>
    <row r="2" spans="1:21" x14ac:dyDescent="0.3">
      <c r="A2" t="s">
        <v>1288</v>
      </c>
      <c r="B2" t="s">
        <v>1290</v>
      </c>
      <c r="C2" t="s">
        <v>261</v>
      </c>
      <c r="D2" t="s">
        <v>1330</v>
      </c>
      <c r="I2" t="s">
        <v>1435</v>
      </c>
      <c r="J2" t="s">
        <v>1438</v>
      </c>
      <c r="K2">
        <v>0.98160000000000003</v>
      </c>
      <c r="L2">
        <v>0.95250000000000001</v>
      </c>
      <c r="M2">
        <v>0.99099999999999999</v>
      </c>
      <c r="N2" t="s">
        <v>1486</v>
      </c>
      <c r="O2" t="s">
        <v>1571</v>
      </c>
      <c r="P2">
        <v>2022</v>
      </c>
      <c r="Q2" t="s">
        <v>1629</v>
      </c>
      <c r="R2" t="s">
        <v>986</v>
      </c>
      <c r="S2" t="str">
        <f>IF(ISBLANK(Table4[[#This Row],[ref]]),NA(),_xlfn.XLOOKUP(Table4[[#This Row],[ref]],Crossref!U:U,Crossref!E:E,_xlfn.XLOOKUP(Table4[[#This Row],[ref_short]],Crossref!AO:AO,Crossref!E:E)))</f>
        <v>10.3390/v14020220</v>
      </c>
      <c r="T2" t="str">
        <f>IF(ISBLANK(Table4[[#This Row],[ref_short]]),NA(),_xlfn.XLOOKUP(Table4[[#This Row],[new_ref]],Crossref!E:E,Crossref!AO:AO,Table4[[#This Row],[ref_short]]))</f>
        <v>Pikalo et al., 2022</v>
      </c>
      <c r="U2" t="b">
        <f>NOT(IFERROR(Table4[[#This Row],[ref_short]]=Table4[[#This Row],[new_ref_short]],FALSE))</f>
        <v>0</v>
      </c>
    </row>
    <row r="3" spans="1:21" x14ac:dyDescent="0.3">
      <c r="A3" t="s">
        <v>1289</v>
      </c>
      <c r="B3" t="s">
        <v>1290</v>
      </c>
      <c r="C3" t="s">
        <v>261</v>
      </c>
      <c r="D3" t="s">
        <v>1330</v>
      </c>
      <c r="I3" t="s">
        <v>1435</v>
      </c>
      <c r="J3" t="s">
        <v>1438</v>
      </c>
      <c r="K3">
        <v>1</v>
      </c>
      <c r="L3">
        <v>1</v>
      </c>
      <c r="M3">
        <v>1</v>
      </c>
      <c r="N3" t="s">
        <v>1486</v>
      </c>
      <c r="O3" t="s">
        <v>1571</v>
      </c>
      <c r="P3">
        <v>2022</v>
      </c>
      <c r="Q3" t="s">
        <v>1629</v>
      </c>
      <c r="R3" t="s">
        <v>986</v>
      </c>
      <c r="S3" t="str">
        <f>IF(ISBLANK(Table4[[#This Row],[ref]]),NA(),_xlfn.XLOOKUP(Table4[[#This Row],[ref]],Crossref!U:U,Crossref!E:E,_xlfn.XLOOKUP(Table4[[#This Row],[ref_short]],Crossref!AO:AO,Crossref!E:E)))</f>
        <v>10.3390/v14020220</v>
      </c>
      <c r="T3" t="str">
        <f>IF(ISBLANK(Table4[[#This Row],[ref_short]]),NA(),_xlfn.XLOOKUP(Table4[[#This Row],[new_ref]],Crossref!E:E,Crossref!AO:AO,Table4[[#This Row],[ref_short]]))</f>
        <v>Pikalo et al., 2022</v>
      </c>
      <c r="U3" t="b">
        <f>NOT(IFERROR(Table4[[#This Row],[ref_short]]=Table4[[#This Row],[new_ref_short]],FALSE))</f>
        <v>0</v>
      </c>
    </row>
    <row r="4" spans="1:21" x14ac:dyDescent="0.3">
      <c r="A4" t="s">
        <v>1288</v>
      </c>
      <c r="B4" t="s">
        <v>1290</v>
      </c>
      <c r="C4" t="s">
        <v>261</v>
      </c>
      <c r="D4" t="s">
        <v>373</v>
      </c>
      <c r="I4" t="s">
        <v>1435</v>
      </c>
      <c r="J4" t="s">
        <v>1439</v>
      </c>
      <c r="N4" t="s">
        <v>1487</v>
      </c>
      <c r="O4" t="s">
        <v>1572</v>
      </c>
      <c r="P4">
        <v>2011</v>
      </c>
      <c r="Q4" t="s">
        <v>1630</v>
      </c>
      <c r="R4" t="s">
        <v>986</v>
      </c>
      <c r="S4" t="str">
        <f>IF(ISBLANK(Table4[[#This Row],[ref]]),NA(),_xlfn.XLOOKUP(Table4[[#This Row],[ref]],Crossref!U:U,Crossref!E:E,_xlfn.XLOOKUP(Table4[[#This Row],[ref_short]],Crossref!AO:AO,Crossref!E:E)))</f>
        <v>10.1016/j.jviromet.2011.09.007</v>
      </c>
      <c r="T4" t="str">
        <f>IF(ISBLANK(Table4[[#This Row],[ref_short]]),NA(),_xlfn.XLOOKUP(Table4[[#This Row],[new_ref]],Crossref!E:E,Crossref!AO:AO,Table4[[#This Row],[ref_short]]))</f>
        <v>Tignon et al., 2011</v>
      </c>
      <c r="U4" t="b">
        <f>NOT(IFERROR(Table4[[#This Row],[ref_short]]=Table4[[#This Row],[new_ref_short]],FALSE))</f>
        <v>0</v>
      </c>
    </row>
    <row r="5" spans="1:21" x14ac:dyDescent="0.3">
      <c r="A5" t="s">
        <v>1288</v>
      </c>
      <c r="B5" t="s">
        <v>1290</v>
      </c>
      <c r="C5" t="s">
        <v>261</v>
      </c>
      <c r="D5" t="s">
        <v>373</v>
      </c>
      <c r="I5" t="s">
        <v>1435</v>
      </c>
      <c r="J5" t="s">
        <v>1439</v>
      </c>
      <c r="N5" t="s">
        <v>1488</v>
      </c>
      <c r="O5" t="s">
        <v>1573</v>
      </c>
      <c r="P5">
        <v>2022</v>
      </c>
      <c r="Q5" t="s">
        <v>1631</v>
      </c>
      <c r="R5" t="s">
        <v>986</v>
      </c>
      <c r="S5" t="str">
        <f>IF(ISBLANK(Table4[[#This Row],[ref]]),NA(),_xlfn.XLOOKUP(Table4[[#This Row],[ref]],Crossref!U:U,Crossref!E:E,_xlfn.XLOOKUP(Table4[[#This Row],[ref_short]],Crossref!AO:AO,Crossref!E:E)))</f>
        <v>10.1111/tbed.14491</v>
      </c>
      <c r="T5" t="str">
        <f>IF(ISBLANK(Table4[[#This Row],[ref_short]]),NA(),_xlfn.XLOOKUP(Table4[[#This Row],[new_ref]],Crossref!E:E,Crossref!AO:AO,Table4[[#This Row],[ref_short]]))</f>
        <v>Auer et al., 2022</v>
      </c>
      <c r="U5" t="b">
        <f>NOT(IFERROR(Table4[[#This Row],[ref_short]]=Table4[[#This Row],[new_ref_short]],FALSE))</f>
        <v>0</v>
      </c>
    </row>
    <row r="6" spans="1:21" x14ac:dyDescent="0.3">
      <c r="A6" t="s">
        <v>1288</v>
      </c>
      <c r="B6" t="s">
        <v>1291</v>
      </c>
      <c r="C6" t="s">
        <v>261</v>
      </c>
      <c r="D6" t="s">
        <v>359</v>
      </c>
      <c r="I6" t="s">
        <v>255</v>
      </c>
      <c r="J6" t="s">
        <v>1440</v>
      </c>
      <c r="K6">
        <v>0.125</v>
      </c>
      <c r="N6" t="s">
        <v>1489</v>
      </c>
      <c r="O6" t="s">
        <v>2671</v>
      </c>
      <c r="P6">
        <v>2022</v>
      </c>
      <c r="Q6" t="s">
        <v>1632</v>
      </c>
      <c r="R6" t="s">
        <v>986</v>
      </c>
      <c r="S6" t="str">
        <f>IF(ISBLANK(Table4[[#This Row],[ref]]),NA(),_xlfn.XLOOKUP(Table4[[#This Row],[ref]],Crossref!U:U,Crossref!E:E,_xlfn.XLOOKUP(Table4[[#This Row],[ref_short]],Crossref!AO:AO,Crossref!E:E)))</f>
        <v>10.1111/tbed.14248</v>
      </c>
      <c r="T6" t="str">
        <f>IF(ISBLANK(Table4[[#This Row],[ref_short]]),NA(),_xlfn.XLOOKUP(Table4[[#This Row],[new_ref]],Crossref!E:E,Crossref!AO:AO,Table4[[#This Row],[ref_short]]))</f>
        <v>Deutschmann et al., 2021</v>
      </c>
      <c r="U6" t="b">
        <f>NOT(IFERROR(Table4[[#This Row],[ref_short]]=Table4[[#This Row],[new_ref_short]],FALSE))</f>
        <v>1</v>
      </c>
    </row>
    <row r="7" spans="1:21" x14ac:dyDescent="0.3">
      <c r="A7" t="s">
        <v>1288</v>
      </c>
      <c r="B7" t="s">
        <v>1291</v>
      </c>
      <c r="C7" t="s">
        <v>261</v>
      </c>
      <c r="D7" t="s">
        <v>359</v>
      </c>
      <c r="I7" t="s">
        <v>255</v>
      </c>
      <c r="J7" t="s">
        <v>1441</v>
      </c>
      <c r="K7">
        <v>0.44</v>
      </c>
      <c r="N7" t="s">
        <v>1489</v>
      </c>
      <c r="O7" t="s">
        <v>2671</v>
      </c>
      <c r="P7">
        <v>2022</v>
      </c>
      <c r="Q7" t="s">
        <v>1632</v>
      </c>
      <c r="R7" t="s">
        <v>986</v>
      </c>
      <c r="S7" t="str">
        <f>IF(ISBLANK(Table4[[#This Row],[ref]]),NA(),_xlfn.XLOOKUP(Table4[[#This Row],[ref]],Crossref!U:U,Crossref!E:E,_xlfn.XLOOKUP(Table4[[#This Row],[ref_short]],Crossref!AO:AO,Crossref!E:E)))</f>
        <v>10.1111/tbed.14248</v>
      </c>
      <c r="T7" t="str">
        <f>IF(ISBLANK(Table4[[#This Row],[ref_short]]),NA(),_xlfn.XLOOKUP(Table4[[#This Row],[new_ref]],Crossref!E:E,Crossref!AO:AO,Table4[[#This Row],[ref_short]]))</f>
        <v>Deutschmann et al., 2021</v>
      </c>
      <c r="U7" t="b">
        <f>NOT(IFERROR(Table4[[#This Row],[ref_short]]=Table4[[#This Row],[new_ref_short]],FALSE))</f>
        <v>1</v>
      </c>
    </row>
    <row r="8" spans="1:21" x14ac:dyDescent="0.3">
      <c r="A8" t="s">
        <v>1288</v>
      </c>
      <c r="B8" t="s">
        <v>1291</v>
      </c>
      <c r="C8" t="s">
        <v>261</v>
      </c>
      <c r="D8" t="s">
        <v>359</v>
      </c>
      <c r="I8" t="s">
        <v>255</v>
      </c>
      <c r="J8" t="s">
        <v>1442</v>
      </c>
      <c r="K8">
        <v>0.77</v>
      </c>
      <c r="N8" t="s">
        <v>1489</v>
      </c>
      <c r="O8" t="s">
        <v>2671</v>
      </c>
      <c r="P8">
        <v>2022</v>
      </c>
      <c r="Q8" t="s">
        <v>1632</v>
      </c>
      <c r="R8" t="s">
        <v>986</v>
      </c>
      <c r="S8" t="str">
        <f>IF(ISBLANK(Table4[[#This Row],[ref]]),NA(),_xlfn.XLOOKUP(Table4[[#This Row],[ref]],Crossref!U:U,Crossref!E:E,_xlfn.XLOOKUP(Table4[[#This Row],[ref_short]],Crossref!AO:AO,Crossref!E:E)))</f>
        <v>10.1111/tbed.14248</v>
      </c>
      <c r="T8" t="str">
        <f>IF(ISBLANK(Table4[[#This Row],[ref_short]]),NA(),_xlfn.XLOOKUP(Table4[[#This Row],[new_ref]],Crossref!E:E,Crossref!AO:AO,Table4[[#This Row],[ref_short]]))</f>
        <v>Deutschmann et al., 2021</v>
      </c>
      <c r="U8" t="b">
        <f>NOT(IFERROR(Table4[[#This Row],[ref_short]]=Table4[[#This Row],[new_ref_short]],FALSE))</f>
        <v>1</v>
      </c>
    </row>
    <row r="9" spans="1:21" x14ac:dyDescent="0.3">
      <c r="A9" t="s">
        <v>1289</v>
      </c>
      <c r="B9" t="s">
        <v>1291</v>
      </c>
      <c r="C9" t="s">
        <v>261</v>
      </c>
      <c r="D9" t="s">
        <v>359</v>
      </c>
      <c r="I9" t="s">
        <v>255</v>
      </c>
      <c r="J9" t="s">
        <v>1443</v>
      </c>
      <c r="K9">
        <v>0.01</v>
      </c>
      <c r="N9" t="s">
        <v>1489</v>
      </c>
      <c r="O9" t="s">
        <v>2671</v>
      </c>
      <c r="P9">
        <v>2022</v>
      </c>
      <c r="Q9" t="s">
        <v>1632</v>
      </c>
      <c r="R9" t="s">
        <v>986</v>
      </c>
      <c r="S9" t="str">
        <f>IF(ISBLANK(Table4[[#This Row],[ref]]),NA(),_xlfn.XLOOKUP(Table4[[#This Row],[ref]],Crossref!U:U,Crossref!E:E,_xlfn.XLOOKUP(Table4[[#This Row],[ref_short]],Crossref!AO:AO,Crossref!E:E)))</f>
        <v>10.1111/tbed.14248</v>
      </c>
      <c r="T9" t="str">
        <f>IF(ISBLANK(Table4[[#This Row],[ref_short]]),NA(),_xlfn.XLOOKUP(Table4[[#This Row],[new_ref]],Crossref!E:E,Crossref!AO:AO,Table4[[#This Row],[ref_short]]))</f>
        <v>Deutschmann et al., 2021</v>
      </c>
      <c r="U9" t="b">
        <f>NOT(IFERROR(Table4[[#This Row],[ref_short]]=Table4[[#This Row],[new_ref_short]],FALSE))</f>
        <v>1</v>
      </c>
    </row>
    <row r="10" spans="1:21" x14ac:dyDescent="0.3">
      <c r="A10" t="s">
        <v>1288</v>
      </c>
      <c r="B10" t="s">
        <v>1292</v>
      </c>
      <c r="C10" t="s">
        <v>261</v>
      </c>
      <c r="D10" t="s">
        <v>1331</v>
      </c>
      <c r="I10" t="s">
        <v>1435</v>
      </c>
      <c r="J10" t="s">
        <v>1444</v>
      </c>
      <c r="K10">
        <v>0.81799999999999995</v>
      </c>
      <c r="N10" t="s">
        <v>1490</v>
      </c>
      <c r="O10" t="s">
        <v>1574</v>
      </c>
      <c r="P10">
        <v>2017</v>
      </c>
      <c r="Q10" t="s">
        <v>1633</v>
      </c>
      <c r="R10" t="s">
        <v>986</v>
      </c>
      <c r="S10" t="str">
        <f>IF(ISBLANK(Table4[[#This Row],[ref]]),NA(),_xlfn.XLOOKUP(Table4[[#This Row],[ref]],Crossref!U:U,Crossref!E:E,_xlfn.XLOOKUP(Table4[[#This Row],[ref_short]],Crossref!AO:AO,Crossref!E:E)))</f>
        <v>10.7589/2016-05-112</v>
      </c>
      <c r="T10" t="str">
        <f>IF(ISBLANK(Table4[[#This Row],[ref_short]]),NA(),_xlfn.XLOOKUP(Table4[[#This Row],[new_ref]],Crossref!E:E,Crossref!AO:AO,Table4[[#This Row],[ref_short]]))</f>
        <v>Cappai et al., 2017</v>
      </c>
      <c r="U10" t="b">
        <f>NOT(IFERROR(Table4[[#This Row],[ref_short]]=Table4[[#This Row],[new_ref_short]],FALSE))</f>
        <v>0</v>
      </c>
    </row>
    <row r="11" spans="1:21" x14ac:dyDescent="0.3">
      <c r="A11" t="s">
        <v>1289</v>
      </c>
      <c r="B11" t="s">
        <v>1292</v>
      </c>
      <c r="C11" t="s">
        <v>261</v>
      </c>
      <c r="D11" t="s">
        <v>1331</v>
      </c>
      <c r="I11" t="s">
        <v>1435</v>
      </c>
      <c r="J11" t="s">
        <v>1444</v>
      </c>
      <c r="K11">
        <v>0.95899999999999996</v>
      </c>
      <c r="N11" t="s">
        <v>1490</v>
      </c>
      <c r="O11" t="s">
        <v>1574</v>
      </c>
      <c r="P11">
        <v>2017</v>
      </c>
      <c r="Q11" t="s">
        <v>1633</v>
      </c>
      <c r="R11" t="s">
        <v>986</v>
      </c>
      <c r="S11" t="str">
        <f>IF(ISBLANK(Table4[[#This Row],[ref]]),NA(),_xlfn.XLOOKUP(Table4[[#This Row],[ref]],Crossref!U:U,Crossref!E:E,_xlfn.XLOOKUP(Table4[[#This Row],[ref_short]],Crossref!AO:AO,Crossref!E:E)))</f>
        <v>10.7589/2016-05-112</v>
      </c>
      <c r="T11" t="str">
        <f>IF(ISBLANK(Table4[[#This Row],[ref_short]]),NA(),_xlfn.XLOOKUP(Table4[[#This Row],[new_ref]],Crossref!E:E,Crossref!AO:AO,Table4[[#This Row],[ref_short]]))</f>
        <v>Cappai et al., 2017</v>
      </c>
      <c r="U11" t="b">
        <f>NOT(IFERROR(Table4[[#This Row],[ref_short]]=Table4[[#This Row],[new_ref_short]],FALSE))</f>
        <v>0</v>
      </c>
    </row>
    <row r="12" spans="1:21" x14ac:dyDescent="0.3">
      <c r="A12" t="s">
        <v>1288</v>
      </c>
      <c r="B12" t="s">
        <v>1293</v>
      </c>
      <c r="C12" t="s">
        <v>261</v>
      </c>
      <c r="D12" t="s">
        <v>373</v>
      </c>
      <c r="I12" t="s">
        <v>1435</v>
      </c>
      <c r="J12" t="s">
        <v>1439</v>
      </c>
      <c r="K12">
        <v>0.77200000000000002</v>
      </c>
      <c r="N12" t="s">
        <v>1491</v>
      </c>
      <c r="O12" t="s">
        <v>1575</v>
      </c>
      <c r="P12">
        <v>2015</v>
      </c>
      <c r="Q12" t="s">
        <v>1634</v>
      </c>
      <c r="R12" t="s">
        <v>986</v>
      </c>
      <c r="S12" t="str">
        <f>IF(ISBLANK(Table4[[#This Row],[ref]]),NA(),_xlfn.XLOOKUP(Table4[[#This Row],[ref]],Crossref!U:U,Crossref!E:E,_xlfn.XLOOKUP(Table4[[#This Row],[ref_short]],Crossref!AO:AO,Crossref!E:E)))</f>
        <v>10.1128/jcm.00857-15</v>
      </c>
      <c r="T12" t="str">
        <f>IF(ISBLANK(Table4[[#This Row],[ref_short]]),NA(),_xlfn.XLOOKUP(Table4[[#This Row],[new_ref]],Crossref!E:E,Crossref!AO:AO,Table4[[#This Row],[ref_short]]))</f>
        <v>Gallardo et al., 2015</v>
      </c>
      <c r="U12" t="b">
        <f>NOT(IFERROR(Table4[[#This Row],[ref_short]]=Table4[[#This Row],[new_ref_short]],FALSE))</f>
        <v>0</v>
      </c>
    </row>
    <row r="13" spans="1:21" x14ac:dyDescent="0.3">
      <c r="A13" t="s">
        <v>1288</v>
      </c>
      <c r="B13" t="s">
        <v>1294</v>
      </c>
      <c r="C13" t="s">
        <v>261</v>
      </c>
      <c r="D13" t="s">
        <v>373</v>
      </c>
      <c r="I13" t="s">
        <v>1435</v>
      </c>
      <c r="J13" t="s">
        <v>1439</v>
      </c>
      <c r="K13">
        <v>0.42899999999999999</v>
      </c>
      <c r="L13">
        <v>0.35899999999999999</v>
      </c>
      <c r="M13">
        <v>0.501</v>
      </c>
      <c r="S13" t="e">
        <f>IF(ISBLANK(Table4[[#This Row],[ref]]),NA(),_xlfn.XLOOKUP(Table4[[#This Row],[ref]],Crossref!U:U,Crossref!E:E,_xlfn.XLOOKUP(Table4[[#This Row],[ref_short]],Crossref!AO:AO,Crossref!E:E)))</f>
        <v>#N/A</v>
      </c>
      <c r="T13" t="e">
        <f>IF(ISBLANK(Table4[[#This Row],[ref_short]]),NA(),_xlfn.XLOOKUP(Table4[[#This Row],[new_ref]],Crossref!E:E,Crossref!AO:AO,Table4[[#This Row],[ref_short]]))</f>
        <v>#N/A</v>
      </c>
      <c r="U13" t="b">
        <f>NOT(IFERROR(Table4[[#This Row],[ref_short]]=Table4[[#This Row],[new_ref_short]],FALSE))</f>
        <v>1</v>
      </c>
    </row>
    <row r="14" spans="1:21" x14ac:dyDescent="0.3">
      <c r="A14" t="s">
        <v>1288</v>
      </c>
      <c r="B14" t="s">
        <v>1294</v>
      </c>
      <c r="C14" t="s">
        <v>261</v>
      </c>
      <c r="D14" t="s">
        <v>373</v>
      </c>
      <c r="I14" t="s">
        <v>1435</v>
      </c>
      <c r="J14" t="s">
        <v>1445</v>
      </c>
      <c r="K14">
        <v>0.33300000000000002</v>
      </c>
      <c r="L14">
        <v>0.26800000000000002</v>
      </c>
      <c r="M14">
        <v>0.40400000000000003</v>
      </c>
      <c r="N14" t="s">
        <v>1492</v>
      </c>
      <c r="O14" t="s">
        <v>1576</v>
      </c>
      <c r="P14">
        <v>2023</v>
      </c>
      <c r="Q14" t="s">
        <v>1635</v>
      </c>
      <c r="R14" t="s">
        <v>986</v>
      </c>
      <c r="S14" t="str">
        <f>IF(ISBLANK(Table4[[#This Row],[ref]]),NA(),_xlfn.XLOOKUP(Table4[[#This Row],[ref]],Crossref!U:U,Crossref!E:E,_xlfn.XLOOKUP(Table4[[#This Row],[ref_short]],Crossref!AO:AO,Crossref!E:E)))</f>
        <v>10.3389/fvets.2023.1079918</v>
      </c>
      <c r="T14" t="str">
        <f>IF(ISBLANK(Table4[[#This Row],[ref_short]]),NA(),_xlfn.XLOOKUP(Table4[[#This Row],[new_ref]],Crossref!E:E,Crossref!AO:AO,Table4[[#This Row],[ref_short]]))</f>
        <v>Schambow et al., 2023</v>
      </c>
      <c r="U14" t="b">
        <f>NOT(IFERROR(Table4[[#This Row],[ref_short]]=Table4[[#This Row],[new_ref_short]],FALSE))</f>
        <v>0</v>
      </c>
    </row>
    <row r="15" spans="1:21" x14ac:dyDescent="0.3">
      <c r="A15" t="s">
        <v>1289</v>
      </c>
      <c r="B15" t="s">
        <v>1294</v>
      </c>
      <c r="C15" t="s">
        <v>261</v>
      </c>
      <c r="D15" t="s">
        <v>373</v>
      </c>
      <c r="I15" t="s">
        <v>1435</v>
      </c>
      <c r="J15" t="s">
        <v>1446</v>
      </c>
      <c r="K15">
        <v>0.99</v>
      </c>
      <c r="N15" t="s">
        <v>1492</v>
      </c>
      <c r="O15" t="s">
        <v>1576</v>
      </c>
      <c r="P15">
        <v>2023</v>
      </c>
      <c r="Q15" t="s">
        <v>1635</v>
      </c>
      <c r="R15" t="s">
        <v>986</v>
      </c>
      <c r="S15" t="str">
        <f>IF(ISBLANK(Table4[[#This Row],[ref]]),NA(),_xlfn.XLOOKUP(Table4[[#This Row],[ref]],Crossref!U:U,Crossref!E:E,_xlfn.XLOOKUP(Table4[[#This Row],[ref_short]],Crossref!AO:AO,Crossref!E:E)))</f>
        <v>10.3389/fvets.2023.1079918</v>
      </c>
      <c r="T15" t="str">
        <f>IF(ISBLANK(Table4[[#This Row],[ref_short]]),NA(),_xlfn.XLOOKUP(Table4[[#This Row],[new_ref]],Crossref!E:E,Crossref!AO:AO,Table4[[#This Row],[ref_short]]))</f>
        <v>Schambow et al., 2023</v>
      </c>
      <c r="U15" t="b">
        <f>NOT(IFERROR(Table4[[#This Row],[ref_short]]=Table4[[#This Row],[new_ref_short]],FALSE))</f>
        <v>0</v>
      </c>
    </row>
    <row r="16" spans="1:21" x14ac:dyDescent="0.3">
      <c r="A16" t="s">
        <v>1288</v>
      </c>
      <c r="B16" t="s">
        <v>1290</v>
      </c>
      <c r="C16" t="s">
        <v>261</v>
      </c>
      <c r="D16" t="s">
        <v>373</v>
      </c>
      <c r="I16" t="s">
        <v>1435</v>
      </c>
      <c r="J16" t="s">
        <v>1439</v>
      </c>
      <c r="K16">
        <v>0.65200000000000002</v>
      </c>
      <c r="L16">
        <v>0.58099999999999996</v>
      </c>
      <c r="M16">
        <v>0.71799999999999997</v>
      </c>
      <c r="N16" t="s">
        <v>1492</v>
      </c>
      <c r="O16" t="s">
        <v>1576</v>
      </c>
      <c r="P16">
        <v>2023</v>
      </c>
      <c r="Q16" t="s">
        <v>1635</v>
      </c>
      <c r="R16" t="s">
        <v>986</v>
      </c>
      <c r="S16" t="str">
        <f>IF(ISBLANK(Table4[[#This Row],[ref]]),NA(),_xlfn.XLOOKUP(Table4[[#This Row],[ref]],Crossref!U:U,Crossref!E:E,_xlfn.XLOOKUP(Table4[[#This Row],[ref_short]],Crossref!AO:AO,Crossref!E:E)))</f>
        <v>10.3389/fvets.2023.1079918</v>
      </c>
      <c r="T16" t="str">
        <f>IF(ISBLANK(Table4[[#This Row],[ref_short]]),NA(),_xlfn.XLOOKUP(Table4[[#This Row],[new_ref]],Crossref!E:E,Crossref!AO:AO,Table4[[#This Row],[ref_short]]))</f>
        <v>Schambow et al., 2023</v>
      </c>
      <c r="U16" t="b">
        <f>NOT(IFERROR(Table4[[#This Row],[ref_short]]=Table4[[#This Row],[new_ref_short]],FALSE))</f>
        <v>0</v>
      </c>
    </row>
    <row r="17" spans="1:21" x14ac:dyDescent="0.3">
      <c r="A17" t="s">
        <v>1288</v>
      </c>
      <c r="B17" t="s">
        <v>1290</v>
      </c>
      <c r="C17" t="s">
        <v>261</v>
      </c>
      <c r="D17" t="s">
        <v>373</v>
      </c>
      <c r="I17" t="s">
        <v>1435</v>
      </c>
      <c r="J17" t="s">
        <v>1445</v>
      </c>
      <c r="K17">
        <v>0.52</v>
      </c>
      <c r="L17">
        <v>0.44800000000000001</v>
      </c>
      <c r="M17">
        <v>0.59199999999999997</v>
      </c>
      <c r="N17" t="s">
        <v>1492</v>
      </c>
      <c r="O17" t="s">
        <v>1576</v>
      </c>
      <c r="P17">
        <v>2023</v>
      </c>
      <c r="Q17" t="s">
        <v>1635</v>
      </c>
      <c r="R17" t="s">
        <v>986</v>
      </c>
      <c r="S17" t="str">
        <f>IF(ISBLANK(Table4[[#This Row],[ref]]),NA(),_xlfn.XLOOKUP(Table4[[#This Row],[ref]],Crossref!U:U,Crossref!E:E,_xlfn.XLOOKUP(Table4[[#This Row],[ref_short]],Crossref!AO:AO,Crossref!E:E)))</f>
        <v>10.3389/fvets.2023.1079918</v>
      </c>
      <c r="T17" t="str">
        <f>IF(ISBLANK(Table4[[#This Row],[ref_short]]),NA(),_xlfn.XLOOKUP(Table4[[#This Row],[new_ref]],Crossref!E:E,Crossref!AO:AO,Table4[[#This Row],[ref_short]]))</f>
        <v>Schambow et al., 2023</v>
      </c>
      <c r="U17" t="b">
        <f>NOT(IFERROR(Table4[[#This Row],[ref_short]]=Table4[[#This Row],[new_ref_short]],FALSE))</f>
        <v>0</v>
      </c>
    </row>
    <row r="18" spans="1:21" x14ac:dyDescent="0.3">
      <c r="A18" t="s">
        <v>1289</v>
      </c>
      <c r="B18" t="s">
        <v>1290</v>
      </c>
      <c r="C18" t="s">
        <v>261</v>
      </c>
      <c r="D18" t="s">
        <v>373</v>
      </c>
      <c r="I18" t="s">
        <v>1435</v>
      </c>
      <c r="J18" t="s">
        <v>1446</v>
      </c>
      <c r="K18">
        <v>0.99</v>
      </c>
      <c r="N18" t="s">
        <v>1492</v>
      </c>
      <c r="O18" t="s">
        <v>1576</v>
      </c>
      <c r="P18">
        <v>2023</v>
      </c>
      <c r="Q18" t="s">
        <v>1635</v>
      </c>
      <c r="R18" t="s">
        <v>986</v>
      </c>
      <c r="S18" t="str">
        <f>IF(ISBLANK(Table4[[#This Row],[ref]]),NA(),_xlfn.XLOOKUP(Table4[[#This Row],[ref]],Crossref!U:U,Crossref!E:E,_xlfn.XLOOKUP(Table4[[#This Row],[ref_short]],Crossref!AO:AO,Crossref!E:E)))</f>
        <v>10.3389/fvets.2023.1079918</v>
      </c>
      <c r="T18" t="str">
        <f>IF(ISBLANK(Table4[[#This Row],[ref_short]]),NA(),_xlfn.XLOOKUP(Table4[[#This Row],[new_ref]],Crossref!E:E,Crossref!AO:AO,Table4[[#This Row],[ref_short]]))</f>
        <v>Schambow et al., 2023</v>
      </c>
      <c r="U18" t="b">
        <f>NOT(IFERROR(Table4[[#This Row],[ref_short]]=Table4[[#This Row],[new_ref_short]],FALSE))</f>
        <v>0</v>
      </c>
    </row>
    <row r="19" spans="1:21" x14ac:dyDescent="0.3">
      <c r="A19" t="s">
        <v>1288</v>
      </c>
      <c r="B19" t="s">
        <v>1294</v>
      </c>
      <c r="C19" t="s">
        <v>261</v>
      </c>
      <c r="D19" t="s">
        <v>373</v>
      </c>
      <c r="I19" t="s">
        <v>1435</v>
      </c>
      <c r="J19" t="s">
        <v>1447</v>
      </c>
      <c r="K19">
        <v>0.93100000000000005</v>
      </c>
      <c r="L19">
        <v>83.3</v>
      </c>
      <c r="M19">
        <v>98.1</v>
      </c>
      <c r="N19" t="s">
        <v>1493</v>
      </c>
      <c r="O19" t="s">
        <v>1577</v>
      </c>
      <c r="P19">
        <v>2017</v>
      </c>
      <c r="Q19" t="s">
        <v>1636</v>
      </c>
      <c r="R19" t="s">
        <v>986</v>
      </c>
      <c r="S19" t="str">
        <f>IF(ISBLANK(Table4[[#This Row],[ref]]),NA(),_xlfn.XLOOKUP(Table4[[#This Row],[ref]],Crossref!U:U,Crossref!E:E,_xlfn.XLOOKUP(Table4[[#This Row],[ref_short]],Crossref!AO:AO,Crossref!E:E)))</f>
        <v>10.1111/tbed.12706</v>
      </c>
      <c r="T19" t="str">
        <f>IF(ISBLANK(Table4[[#This Row],[ref_short]]),NA(),_xlfn.XLOOKUP(Table4[[#This Row],[new_ref]],Crossref!E:E,Crossref!AO:AO,Table4[[#This Row],[ref_short]]))</f>
        <v>Carlson et al., 2017</v>
      </c>
      <c r="U19" t="b">
        <f>NOT(IFERROR(Table4[[#This Row],[ref_short]]=Table4[[#This Row],[new_ref_short]],FALSE))</f>
        <v>0</v>
      </c>
    </row>
    <row r="20" spans="1:21" x14ac:dyDescent="0.3">
      <c r="A20" t="s">
        <v>1289</v>
      </c>
      <c r="B20" t="s">
        <v>1294</v>
      </c>
      <c r="C20" t="s">
        <v>261</v>
      </c>
      <c r="D20" t="s">
        <v>373</v>
      </c>
      <c r="I20" t="s">
        <v>1435</v>
      </c>
      <c r="J20" t="s">
        <v>1447</v>
      </c>
      <c r="K20">
        <v>1</v>
      </c>
      <c r="L20">
        <v>95.9</v>
      </c>
      <c r="M20">
        <v>100</v>
      </c>
      <c r="N20" t="s">
        <v>1493</v>
      </c>
      <c r="O20" t="s">
        <v>1577</v>
      </c>
      <c r="P20">
        <v>2017</v>
      </c>
      <c r="Q20" t="s">
        <v>1636</v>
      </c>
      <c r="R20" t="s">
        <v>986</v>
      </c>
      <c r="S20" t="str">
        <f>IF(ISBLANK(Table4[[#This Row],[ref]]),NA(),_xlfn.XLOOKUP(Table4[[#This Row],[ref]],Crossref!U:U,Crossref!E:E,_xlfn.XLOOKUP(Table4[[#This Row],[ref_short]],Crossref!AO:AO,Crossref!E:E)))</f>
        <v>10.1111/tbed.12706</v>
      </c>
      <c r="T20" t="str">
        <f>IF(ISBLANK(Table4[[#This Row],[ref_short]]),NA(),_xlfn.XLOOKUP(Table4[[#This Row],[new_ref]],Crossref!E:E,Crossref!AO:AO,Table4[[#This Row],[ref_short]]))</f>
        <v>Carlson et al., 2017</v>
      </c>
      <c r="U20" t="b">
        <f>NOT(IFERROR(Table4[[#This Row],[ref_short]]=Table4[[#This Row],[new_ref_short]],FALSE))</f>
        <v>0</v>
      </c>
    </row>
    <row r="21" spans="1:21" x14ac:dyDescent="0.3">
      <c r="A21" t="s">
        <v>1288</v>
      </c>
      <c r="B21" t="s">
        <v>1290</v>
      </c>
      <c r="C21" t="s">
        <v>261</v>
      </c>
      <c r="D21" t="s">
        <v>373</v>
      </c>
      <c r="I21" t="s">
        <v>1435</v>
      </c>
      <c r="J21" t="s">
        <v>1447</v>
      </c>
      <c r="K21">
        <v>0.98899999999999999</v>
      </c>
      <c r="L21">
        <v>93.4</v>
      </c>
      <c r="M21">
        <v>100</v>
      </c>
      <c r="N21" t="s">
        <v>1493</v>
      </c>
      <c r="O21" t="s">
        <v>1577</v>
      </c>
      <c r="P21">
        <v>2017</v>
      </c>
      <c r="Q21" t="s">
        <v>1636</v>
      </c>
      <c r="R21" t="s">
        <v>986</v>
      </c>
      <c r="S21" t="str">
        <f>IF(ISBLANK(Table4[[#This Row],[ref]]),NA(),_xlfn.XLOOKUP(Table4[[#This Row],[ref]],Crossref!U:U,Crossref!E:E,_xlfn.XLOOKUP(Table4[[#This Row],[ref_short]],Crossref!AO:AO,Crossref!E:E)))</f>
        <v>10.1111/tbed.12706</v>
      </c>
      <c r="T21" t="str">
        <f>IF(ISBLANK(Table4[[#This Row],[ref_short]]),NA(),_xlfn.XLOOKUP(Table4[[#This Row],[new_ref]],Crossref!E:E,Crossref!AO:AO,Table4[[#This Row],[ref_short]]))</f>
        <v>Carlson et al., 2017</v>
      </c>
      <c r="U21" t="b">
        <f>NOT(IFERROR(Table4[[#This Row],[ref_short]]=Table4[[#This Row],[new_ref_short]],FALSE))</f>
        <v>0</v>
      </c>
    </row>
    <row r="22" spans="1:21" x14ac:dyDescent="0.3">
      <c r="A22" t="s">
        <v>1289</v>
      </c>
      <c r="B22" t="s">
        <v>1290</v>
      </c>
      <c r="C22" t="s">
        <v>261</v>
      </c>
      <c r="D22" t="s">
        <v>373</v>
      </c>
      <c r="I22" t="s">
        <v>1435</v>
      </c>
      <c r="J22" t="s">
        <v>1447</v>
      </c>
      <c r="K22">
        <v>0.98099999999999998</v>
      </c>
      <c r="L22">
        <v>90.1</v>
      </c>
      <c r="M22">
        <v>100</v>
      </c>
      <c r="N22" t="s">
        <v>1493</v>
      </c>
      <c r="O22" t="s">
        <v>1577</v>
      </c>
      <c r="P22">
        <v>2017</v>
      </c>
      <c r="Q22" t="s">
        <v>1636</v>
      </c>
      <c r="R22" t="s">
        <v>986</v>
      </c>
      <c r="S22" t="str">
        <f>IF(ISBLANK(Table4[[#This Row],[ref]]),NA(),_xlfn.XLOOKUP(Table4[[#This Row],[ref]],Crossref!U:U,Crossref!E:E,_xlfn.XLOOKUP(Table4[[#This Row],[ref_short]],Crossref!AO:AO,Crossref!E:E)))</f>
        <v>10.1111/tbed.12706</v>
      </c>
      <c r="T22" t="str">
        <f>IF(ISBLANK(Table4[[#This Row],[ref_short]]),NA(),_xlfn.XLOOKUP(Table4[[#This Row],[new_ref]],Crossref!E:E,Crossref!AO:AO,Table4[[#This Row],[ref_short]]))</f>
        <v>Carlson et al., 2017</v>
      </c>
      <c r="U22" t="b">
        <f>NOT(IFERROR(Table4[[#This Row],[ref_short]]=Table4[[#This Row],[new_ref_short]],FALSE))</f>
        <v>0</v>
      </c>
    </row>
    <row r="23" spans="1:21" x14ac:dyDescent="0.3">
      <c r="A23" t="s">
        <v>1288</v>
      </c>
      <c r="B23" t="s">
        <v>1291</v>
      </c>
      <c r="C23" t="s">
        <v>261</v>
      </c>
      <c r="D23" t="s">
        <v>373</v>
      </c>
      <c r="I23" t="s">
        <v>1435</v>
      </c>
      <c r="J23" t="s">
        <v>1447</v>
      </c>
      <c r="K23">
        <v>0.94699999999999995</v>
      </c>
      <c r="L23">
        <v>85.4</v>
      </c>
      <c r="M23">
        <v>98.9</v>
      </c>
      <c r="N23" t="s">
        <v>1493</v>
      </c>
      <c r="O23" t="s">
        <v>1577</v>
      </c>
      <c r="P23">
        <v>2017</v>
      </c>
      <c r="Q23" t="s">
        <v>1636</v>
      </c>
      <c r="R23" t="s">
        <v>986</v>
      </c>
      <c r="S23" t="str">
        <f>IF(ISBLANK(Table4[[#This Row],[ref]]),NA(),_xlfn.XLOOKUP(Table4[[#This Row],[ref]],Crossref!U:U,Crossref!E:E,_xlfn.XLOOKUP(Table4[[#This Row],[ref_short]],Crossref!AO:AO,Crossref!E:E)))</f>
        <v>10.1111/tbed.12706</v>
      </c>
      <c r="T23" t="str">
        <f>IF(ISBLANK(Table4[[#This Row],[ref_short]]),NA(),_xlfn.XLOOKUP(Table4[[#This Row],[new_ref]],Crossref!E:E,Crossref!AO:AO,Table4[[#This Row],[ref_short]]))</f>
        <v>Carlson et al., 2017</v>
      </c>
      <c r="U23" t="b">
        <f>NOT(IFERROR(Table4[[#This Row],[ref_short]]=Table4[[#This Row],[new_ref_short]],FALSE))</f>
        <v>0</v>
      </c>
    </row>
    <row r="24" spans="1:21" x14ac:dyDescent="0.3">
      <c r="A24" t="s">
        <v>1289</v>
      </c>
      <c r="B24" t="s">
        <v>1291</v>
      </c>
      <c r="C24" t="s">
        <v>261</v>
      </c>
      <c r="D24" t="s">
        <v>373</v>
      </c>
      <c r="I24" t="s">
        <v>1435</v>
      </c>
      <c r="J24" t="s">
        <v>1447</v>
      </c>
      <c r="K24">
        <v>0.96099999999999997</v>
      </c>
      <c r="L24">
        <v>89</v>
      </c>
      <c r="M24">
        <v>99.2</v>
      </c>
      <c r="N24" t="s">
        <v>1493</v>
      </c>
      <c r="O24" t="s">
        <v>1577</v>
      </c>
      <c r="P24">
        <v>2017</v>
      </c>
      <c r="Q24" t="s">
        <v>1636</v>
      </c>
      <c r="R24" t="s">
        <v>986</v>
      </c>
      <c r="S24" t="str">
        <f>IF(ISBLANK(Table4[[#This Row],[ref]]),NA(),_xlfn.XLOOKUP(Table4[[#This Row],[ref]],Crossref!U:U,Crossref!E:E,_xlfn.XLOOKUP(Table4[[#This Row],[ref_short]],Crossref!AO:AO,Crossref!E:E)))</f>
        <v>10.1111/tbed.12706</v>
      </c>
      <c r="T24" t="str">
        <f>IF(ISBLANK(Table4[[#This Row],[ref_short]]),NA(),_xlfn.XLOOKUP(Table4[[#This Row],[new_ref]],Crossref!E:E,Crossref!AO:AO,Table4[[#This Row],[ref_short]]))</f>
        <v>Carlson et al., 2017</v>
      </c>
      <c r="U24" t="b">
        <f>NOT(IFERROR(Table4[[#This Row],[ref_short]]=Table4[[#This Row],[new_ref_short]],FALSE))</f>
        <v>0</v>
      </c>
    </row>
    <row r="25" spans="1:21" x14ac:dyDescent="0.3">
      <c r="A25" t="s">
        <v>1288</v>
      </c>
      <c r="B25" t="s">
        <v>1295</v>
      </c>
      <c r="C25" t="s">
        <v>262</v>
      </c>
      <c r="D25" t="s">
        <v>362</v>
      </c>
      <c r="I25" t="s">
        <v>1112</v>
      </c>
      <c r="K25">
        <v>0.98799999999999999</v>
      </c>
      <c r="L25">
        <v>0.96</v>
      </c>
      <c r="M25">
        <v>1</v>
      </c>
      <c r="N25" t="s">
        <v>1494</v>
      </c>
      <c r="O25" t="s">
        <v>1578</v>
      </c>
      <c r="P25">
        <v>2012</v>
      </c>
      <c r="Q25" t="s">
        <v>1637</v>
      </c>
      <c r="R25" t="s">
        <v>986</v>
      </c>
      <c r="S25" t="str">
        <f>IF(ISBLANK(Table4[[#This Row],[ref]]),NA(),_xlfn.XLOOKUP(Table4[[#This Row],[ref]],Crossref!U:U,Crossref!E:E,_xlfn.XLOOKUP(Table4[[#This Row],[ref_short]],Crossref!AO:AO,Crossref!E:E)))</f>
        <v>10.1111/j.1750-2659.2012.00391.x</v>
      </c>
      <c r="T25" t="str">
        <f>IF(ISBLANK(Table4[[#This Row],[ref_short]]),NA(),_xlfn.XLOOKUP(Table4[[#This Row],[new_ref]],Crossref!E:E,Crossref!AO:AO,Table4[[#This Row],[ref_short]]))</f>
        <v>Comin et al., 2012</v>
      </c>
      <c r="U25" t="b">
        <f>NOT(IFERROR(Table4[[#This Row],[ref_short]]=Table4[[#This Row],[new_ref_short]],FALSE))</f>
        <v>0</v>
      </c>
    </row>
    <row r="26" spans="1:21" x14ac:dyDescent="0.3">
      <c r="A26" t="s">
        <v>1289</v>
      </c>
      <c r="B26" t="s">
        <v>1295</v>
      </c>
      <c r="C26" t="s">
        <v>262</v>
      </c>
      <c r="D26" t="s">
        <v>362</v>
      </c>
      <c r="I26" t="s">
        <v>1112</v>
      </c>
      <c r="K26">
        <v>0.995</v>
      </c>
      <c r="L26">
        <v>0.98399999999999999</v>
      </c>
      <c r="M26">
        <v>1</v>
      </c>
      <c r="N26" t="s">
        <v>1494</v>
      </c>
      <c r="O26" t="s">
        <v>1578</v>
      </c>
      <c r="P26">
        <v>2012</v>
      </c>
      <c r="Q26" t="s">
        <v>1637</v>
      </c>
      <c r="R26" t="s">
        <v>986</v>
      </c>
      <c r="S26" t="str">
        <f>IF(ISBLANK(Table4[[#This Row],[ref]]),NA(),_xlfn.XLOOKUP(Table4[[#This Row],[ref]],Crossref!U:U,Crossref!E:E,_xlfn.XLOOKUP(Table4[[#This Row],[ref_short]],Crossref!AO:AO,Crossref!E:E)))</f>
        <v>10.1111/j.1750-2659.2012.00391.x</v>
      </c>
      <c r="T26" t="str">
        <f>IF(ISBLANK(Table4[[#This Row],[ref_short]]),NA(),_xlfn.XLOOKUP(Table4[[#This Row],[new_ref]],Crossref!E:E,Crossref!AO:AO,Table4[[#This Row],[ref_short]]))</f>
        <v>Comin et al., 2012</v>
      </c>
      <c r="U26" t="b">
        <f>NOT(IFERROR(Table4[[#This Row],[ref_short]]=Table4[[#This Row],[new_ref_short]],FALSE))</f>
        <v>0</v>
      </c>
    </row>
    <row r="27" spans="1:21" x14ac:dyDescent="0.3">
      <c r="A27" t="s">
        <v>1288</v>
      </c>
      <c r="B27" t="s">
        <v>1290</v>
      </c>
      <c r="C27" t="s">
        <v>262</v>
      </c>
      <c r="D27" t="s">
        <v>362</v>
      </c>
      <c r="I27" t="s">
        <v>1435</v>
      </c>
      <c r="J27" t="s">
        <v>1448</v>
      </c>
      <c r="K27">
        <v>1</v>
      </c>
      <c r="N27" t="s">
        <v>1495</v>
      </c>
      <c r="O27" t="s">
        <v>1579</v>
      </c>
      <c r="P27">
        <v>2020</v>
      </c>
      <c r="Q27" t="s">
        <v>1638</v>
      </c>
      <c r="R27" t="s">
        <v>986</v>
      </c>
      <c r="S27" t="str">
        <f>IF(ISBLANK(Table4[[#This Row],[ref]]),NA(),_xlfn.XLOOKUP(Table4[[#This Row],[ref]],Crossref!U:U,Crossref!E:E,_xlfn.XLOOKUP(Table4[[#This Row],[ref_short]],Crossref!AO:AO,Crossref!E:E)))</f>
        <v>10.1038/s41598-020-64003-6</v>
      </c>
      <c r="T27" t="str">
        <f>IF(ISBLANK(Table4[[#This Row],[ref_short]]),NA(),_xlfn.XLOOKUP(Table4[[#This Row],[new_ref]],Crossref!E:E,Crossref!AO:AO,Table4[[#This Row],[ref_short]]))</f>
        <v>Laconi et al., 2020</v>
      </c>
      <c r="U27" t="b">
        <f>NOT(IFERROR(Table4[[#This Row],[ref_short]]=Table4[[#This Row],[new_ref_short]],FALSE))</f>
        <v>0</v>
      </c>
    </row>
    <row r="28" spans="1:21" x14ac:dyDescent="0.3">
      <c r="A28" t="s">
        <v>1289</v>
      </c>
      <c r="B28" t="s">
        <v>1290</v>
      </c>
      <c r="C28" t="s">
        <v>262</v>
      </c>
      <c r="D28" t="s">
        <v>362</v>
      </c>
      <c r="I28" t="s">
        <v>1435</v>
      </c>
      <c r="J28" t="s">
        <v>1448</v>
      </c>
      <c r="K28">
        <v>1</v>
      </c>
      <c r="N28" t="s">
        <v>1495</v>
      </c>
      <c r="O28" t="s">
        <v>1579</v>
      </c>
      <c r="P28">
        <v>2020</v>
      </c>
      <c r="Q28" t="s">
        <v>1638</v>
      </c>
      <c r="R28" t="s">
        <v>986</v>
      </c>
      <c r="S28" t="str">
        <f>IF(ISBLANK(Table4[[#This Row],[ref]]),NA(),_xlfn.XLOOKUP(Table4[[#This Row],[ref]],Crossref!U:U,Crossref!E:E,_xlfn.XLOOKUP(Table4[[#This Row],[ref_short]],Crossref!AO:AO,Crossref!E:E)))</f>
        <v>10.1038/s41598-020-64003-6</v>
      </c>
      <c r="T28" t="str">
        <f>IF(ISBLANK(Table4[[#This Row],[ref_short]]),NA(),_xlfn.XLOOKUP(Table4[[#This Row],[new_ref]],Crossref!E:E,Crossref!AO:AO,Table4[[#This Row],[ref_short]]))</f>
        <v>Laconi et al., 2020</v>
      </c>
      <c r="U28" t="b">
        <f>NOT(IFERROR(Table4[[#This Row],[ref_short]]=Table4[[#This Row],[new_ref_short]],FALSE))</f>
        <v>0</v>
      </c>
    </row>
    <row r="29" spans="1:21" x14ac:dyDescent="0.3">
      <c r="A29" t="s">
        <v>1288</v>
      </c>
      <c r="B29" t="s">
        <v>1290</v>
      </c>
      <c r="C29" t="s">
        <v>262</v>
      </c>
      <c r="D29" t="s">
        <v>362</v>
      </c>
      <c r="I29" t="s">
        <v>1435</v>
      </c>
      <c r="J29" t="s">
        <v>1449</v>
      </c>
      <c r="K29">
        <v>0.89870000000000005</v>
      </c>
      <c r="N29" t="s">
        <v>1495</v>
      </c>
      <c r="O29" t="s">
        <v>1579</v>
      </c>
      <c r="P29">
        <v>2020</v>
      </c>
      <c r="Q29" t="s">
        <v>1638</v>
      </c>
      <c r="R29" t="s">
        <v>986</v>
      </c>
      <c r="S29" t="str">
        <f>IF(ISBLANK(Table4[[#This Row],[ref]]),NA(),_xlfn.XLOOKUP(Table4[[#This Row],[ref]],Crossref!U:U,Crossref!E:E,_xlfn.XLOOKUP(Table4[[#This Row],[ref_short]],Crossref!AO:AO,Crossref!E:E)))</f>
        <v>10.1038/s41598-020-64003-6</v>
      </c>
      <c r="T29" t="str">
        <f>IF(ISBLANK(Table4[[#This Row],[ref_short]]),NA(),_xlfn.XLOOKUP(Table4[[#This Row],[new_ref]],Crossref!E:E,Crossref!AO:AO,Table4[[#This Row],[ref_short]]))</f>
        <v>Laconi et al., 2020</v>
      </c>
      <c r="U29" t="b">
        <f>NOT(IFERROR(Table4[[#This Row],[ref_short]]=Table4[[#This Row],[new_ref_short]],FALSE))</f>
        <v>0</v>
      </c>
    </row>
    <row r="30" spans="1:21" x14ac:dyDescent="0.3">
      <c r="A30" t="s">
        <v>1288</v>
      </c>
      <c r="B30" t="s">
        <v>1290</v>
      </c>
      <c r="C30" t="s">
        <v>262</v>
      </c>
      <c r="D30" t="s">
        <v>362</v>
      </c>
      <c r="I30" t="s">
        <v>1435</v>
      </c>
      <c r="J30" t="s">
        <v>1449</v>
      </c>
      <c r="K30">
        <v>0.97470000000000001</v>
      </c>
      <c r="N30" t="s">
        <v>1495</v>
      </c>
      <c r="O30" t="s">
        <v>1579</v>
      </c>
      <c r="P30">
        <v>2020</v>
      </c>
      <c r="Q30" t="s">
        <v>1638</v>
      </c>
      <c r="R30" t="s">
        <v>986</v>
      </c>
      <c r="S30" t="str">
        <f>IF(ISBLANK(Table4[[#This Row],[ref]]),NA(),_xlfn.XLOOKUP(Table4[[#This Row],[ref]],Crossref!U:U,Crossref!E:E,_xlfn.XLOOKUP(Table4[[#This Row],[ref_short]],Crossref!AO:AO,Crossref!E:E)))</f>
        <v>10.1038/s41598-020-64003-6</v>
      </c>
      <c r="T30" t="str">
        <f>IF(ISBLANK(Table4[[#This Row],[ref_short]]),NA(),_xlfn.XLOOKUP(Table4[[#This Row],[new_ref]],Crossref!E:E,Crossref!AO:AO,Table4[[#This Row],[ref_short]]))</f>
        <v>Laconi et al., 2020</v>
      </c>
      <c r="U30" t="b">
        <f>NOT(IFERROR(Table4[[#This Row],[ref_short]]=Table4[[#This Row],[new_ref_short]],FALSE))</f>
        <v>0</v>
      </c>
    </row>
    <row r="31" spans="1:21" x14ac:dyDescent="0.3">
      <c r="A31" t="s">
        <v>1288</v>
      </c>
      <c r="B31" t="s">
        <v>1290</v>
      </c>
      <c r="C31" t="s">
        <v>262</v>
      </c>
      <c r="D31" t="s">
        <v>362</v>
      </c>
      <c r="I31" t="s">
        <v>1435</v>
      </c>
      <c r="J31" t="s">
        <v>1449</v>
      </c>
      <c r="K31">
        <v>0.98729999999999996</v>
      </c>
      <c r="N31" t="s">
        <v>1495</v>
      </c>
      <c r="O31" t="s">
        <v>1579</v>
      </c>
      <c r="P31">
        <v>2020</v>
      </c>
      <c r="Q31" t="s">
        <v>1638</v>
      </c>
      <c r="R31" t="s">
        <v>986</v>
      </c>
      <c r="S31" t="str">
        <f>IF(ISBLANK(Table4[[#This Row],[ref]]),NA(),_xlfn.XLOOKUP(Table4[[#This Row],[ref]],Crossref!U:U,Crossref!E:E,_xlfn.XLOOKUP(Table4[[#This Row],[ref_short]],Crossref!AO:AO,Crossref!E:E)))</f>
        <v>10.1038/s41598-020-64003-6</v>
      </c>
      <c r="T31" t="str">
        <f>IF(ISBLANK(Table4[[#This Row],[ref_short]]),NA(),_xlfn.XLOOKUP(Table4[[#This Row],[new_ref]],Crossref!E:E,Crossref!AO:AO,Table4[[#This Row],[ref_short]]))</f>
        <v>Laconi et al., 2020</v>
      </c>
      <c r="U31" t="b">
        <f>NOT(IFERROR(Table4[[#This Row],[ref_short]]=Table4[[#This Row],[new_ref_short]],FALSE))</f>
        <v>0</v>
      </c>
    </row>
    <row r="32" spans="1:21" x14ac:dyDescent="0.3">
      <c r="A32" t="s">
        <v>1288</v>
      </c>
      <c r="B32" t="s">
        <v>1290</v>
      </c>
      <c r="C32" t="s">
        <v>262</v>
      </c>
      <c r="D32" t="s">
        <v>362</v>
      </c>
      <c r="I32" t="s">
        <v>1435</v>
      </c>
      <c r="J32" t="s">
        <v>1449</v>
      </c>
      <c r="K32">
        <v>0.92410000000000003</v>
      </c>
      <c r="N32" t="s">
        <v>1495</v>
      </c>
      <c r="O32" t="s">
        <v>1579</v>
      </c>
      <c r="P32">
        <v>2020</v>
      </c>
      <c r="Q32" t="s">
        <v>1638</v>
      </c>
      <c r="R32" t="s">
        <v>986</v>
      </c>
      <c r="S32" t="str">
        <f>IF(ISBLANK(Table4[[#This Row],[ref]]),NA(),_xlfn.XLOOKUP(Table4[[#This Row],[ref]],Crossref!U:U,Crossref!E:E,_xlfn.XLOOKUP(Table4[[#This Row],[ref_short]],Crossref!AO:AO,Crossref!E:E)))</f>
        <v>10.1038/s41598-020-64003-6</v>
      </c>
      <c r="T32" t="str">
        <f>IF(ISBLANK(Table4[[#This Row],[ref_short]]),NA(),_xlfn.XLOOKUP(Table4[[#This Row],[new_ref]],Crossref!E:E,Crossref!AO:AO,Table4[[#This Row],[ref_short]]))</f>
        <v>Laconi et al., 2020</v>
      </c>
      <c r="U32" t="b">
        <f>NOT(IFERROR(Table4[[#This Row],[ref_short]]=Table4[[#This Row],[new_ref_short]],FALSE))</f>
        <v>0</v>
      </c>
    </row>
    <row r="33" spans="1:21" x14ac:dyDescent="0.3">
      <c r="A33" t="s">
        <v>1289</v>
      </c>
      <c r="B33" t="s">
        <v>1290</v>
      </c>
      <c r="C33" t="s">
        <v>262</v>
      </c>
      <c r="D33" t="s">
        <v>362</v>
      </c>
      <c r="I33" t="s">
        <v>1435</v>
      </c>
      <c r="J33" t="s">
        <v>1449</v>
      </c>
      <c r="K33">
        <v>1</v>
      </c>
      <c r="N33" t="s">
        <v>1495</v>
      </c>
      <c r="O33" t="s">
        <v>1579</v>
      </c>
      <c r="P33">
        <v>2020</v>
      </c>
      <c r="Q33" t="s">
        <v>1638</v>
      </c>
      <c r="R33" t="s">
        <v>986</v>
      </c>
      <c r="S33" t="str">
        <f>IF(ISBLANK(Table4[[#This Row],[ref]]),NA(),_xlfn.XLOOKUP(Table4[[#This Row],[ref]],Crossref!U:U,Crossref!E:E,_xlfn.XLOOKUP(Table4[[#This Row],[ref_short]],Crossref!AO:AO,Crossref!E:E)))</f>
        <v>10.1038/s41598-020-64003-6</v>
      </c>
      <c r="T33" t="str">
        <f>IF(ISBLANK(Table4[[#This Row],[ref_short]]),NA(),_xlfn.XLOOKUP(Table4[[#This Row],[new_ref]],Crossref!E:E,Crossref!AO:AO,Table4[[#This Row],[ref_short]]))</f>
        <v>Laconi et al., 2020</v>
      </c>
      <c r="U33" t="b">
        <f>NOT(IFERROR(Table4[[#This Row],[ref_short]]=Table4[[#This Row],[new_ref_short]],FALSE))</f>
        <v>0</v>
      </c>
    </row>
    <row r="34" spans="1:21" x14ac:dyDescent="0.3">
      <c r="A34" t="s">
        <v>1289</v>
      </c>
      <c r="B34" t="s">
        <v>1290</v>
      </c>
      <c r="C34" t="s">
        <v>262</v>
      </c>
      <c r="D34" t="s">
        <v>362</v>
      </c>
      <c r="I34" t="s">
        <v>1435</v>
      </c>
      <c r="J34" t="s">
        <v>1449</v>
      </c>
      <c r="K34">
        <v>1</v>
      </c>
      <c r="N34" t="s">
        <v>1495</v>
      </c>
      <c r="O34" t="s">
        <v>1579</v>
      </c>
      <c r="P34">
        <v>2020</v>
      </c>
      <c r="Q34" t="s">
        <v>1638</v>
      </c>
      <c r="R34" t="s">
        <v>986</v>
      </c>
      <c r="S34" t="str">
        <f>IF(ISBLANK(Table4[[#This Row],[ref]]),NA(),_xlfn.XLOOKUP(Table4[[#This Row],[ref]],Crossref!U:U,Crossref!E:E,_xlfn.XLOOKUP(Table4[[#This Row],[ref_short]],Crossref!AO:AO,Crossref!E:E)))</f>
        <v>10.1038/s41598-020-64003-6</v>
      </c>
      <c r="T34" t="str">
        <f>IF(ISBLANK(Table4[[#This Row],[ref_short]]),NA(),_xlfn.XLOOKUP(Table4[[#This Row],[new_ref]],Crossref!E:E,Crossref!AO:AO,Table4[[#This Row],[ref_short]]))</f>
        <v>Laconi et al., 2020</v>
      </c>
      <c r="U34" t="b">
        <f>NOT(IFERROR(Table4[[#This Row],[ref_short]]=Table4[[#This Row],[new_ref_short]],FALSE))</f>
        <v>0</v>
      </c>
    </row>
    <row r="35" spans="1:21" x14ac:dyDescent="0.3">
      <c r="A35" t="s">
        <v>1289</v>
      </c>
      <c r="B35" t="s">
        <v>1290</v>
      </c>
      <c r="C35" t="s">
        <v>262</v>
      </c>
      <c r="D35" t="s">
        <v>362</v>
      </c>
      <c r="I35" t="s">
        <v>1435</v>
      </c>
      <c r="J35" t="s">
        <v>1449</v>
      </c>
      <c r="K35">
        <v>1</v>
      </c>
      <c r="N35" t="s">
        <v>1495</v>
      </c>
      <c r="O35" t="s">
        <v>1579</v>
      </c>
      <c r="P35">
        <v>2020</v>
      </c>
      <c r="Q35" t="s">
        <v>1638</v>
      </c>
      <c r="R35" t="s">
        <v>986</v>
      </c>
      <c r="S35" t="str">
        <f>IF(ISBLANK(Table4[[#This Row],[ref]]),NA(),_xlfn.XLOOKUP(Table4[[#This Row],[ref]],Crossref!U:U,Crossref!E:E,_xlfn.XLOOKUP(Table4[[#This Row],[ref_short]],Crossref!AO:AO,Crossref!E:E)))</f>
        <v>10.1038/s41598-020-64003-6</v>
      </c>
      <c r="T35" t="str">
        <f>IF(ISBLANK(Table4[[#This Row],[ref_short]]),NA(),_xlfn.XLOOKUP(Table4[[#This Row],[new_ref]],Crossref!E:E,Crossref!AO:AO,Table4[[#This Row],[ref_short]]))</f>
        <v>Laconi et al., 2020</v>
      </c>
      <c r="U35" t="b">
        <f>NOT(IFERROR(Table4[[#This Row],[ref_short]]=Table4[[#This Row],[new_ref_short]],FALSE))</f>
        <v>0</v>
      </c>
    </row>
    <row r="36" spans="1:21" x14ac:dyDescent="0.3">
      <c r="A36" t="s">
        <v>1289</v>
      </c>
      <c r="B36" t="s">
        <v>1290</v>
      </c>
      <c r="C36" t="s">
        <v>262</v>
      </c>
      <c r="D36" t="s">
        <v>362</v>
      </c>
      <c r="I36" t="s">
        <v>1435</v>
      </c>
      <c r="J36" t="s">
        <v>1449</v>
      </c>
      <c r="K36">
        <v>1</v>
      </c>
      <c r="N36" t="s">
        <v>1495</v>
      </c>
      <c r="O36" t="s">
        <v>1579</v>
      </c>
      <c r="P36">
        <v>2020</v>
      </c>
      <c r="Q36" t="s">
        <v>1638</v>
      </c>
      <c r="R36" t="s">
        <v>986</v>
      </c>
      <c r="S36" t="str">
        <f>IF(ISBLANK(Table4[[#This Row],[ref]]),NA(),_xlfn.XLOOKUP(Table4[[#This Row],[ref]],Crossref!U:U,Crossref!E:E,_xlfn.XLOOKUP(Table4[[#This Row],[ref_short]],Crossref!AO:AO,Crossref!E:E)))</f>
        <v>10.1038/s41598-020-64003-6</v>
      </c>
      <c r="T36" t="str">
        <f>IF(ISBLANK(Table4[[#This Row],[ref_short]]),NA(),_xlfn.XLOOKUP(Table4[[#This Row],[new_ref]],Crossref!E:E,Crossref!AO:AO,Table4[[#This Row],[ref_short]]))</f>
        <v>Laconi et al., 2020</v>
      </c>
      <c r="U36" t="b">
        <f>NOT(IFERROR(Table4[[#This Row],[ref_short]]=Table4[[#This Row],[new_ref_short]],FALSE))</f>
        <v>0</v>
      </c>
    </row>
    <row r="37" spans="1:21" x14ac:dyDescent="0.3">
      <c r="A37" t="s">
        <v>1288</v>
      </c>
      <c r="B37" t="s">
        <v>1294</v>
      </c>
      <c r="C37" t="s">
        <v>262</v>
      </c>
      <c r="D37" t="s">
        <v>362</v>
      </c>
      <c r="I37" t="s">
        <v>1435</v>
      </c>
      <c r="K37">
        <v>0.97</v>
      </c>
      <c r="N37" t="s">
        <v>1496</v>
      </c>
      <c r="O37" t="s">
        <v>1580</v>
      </c>
      <c r="P37">
        <v>2018</v>
      </c>
      <c r="Q37" t="s">
        <v>1639</v>
      </c>
      <c r="R37" t="s">
        <v>986</v>
      </c>
      <c r="S37" t="str">
        <f>IF(ISBLANK(Table4[[#This Row],[ref]]),NA(),_xlfn.XLOOKUP(Table4[[#This Row],[ref]],Crossref!U:U,Crossref!E:E,_xlfn.XLOOKUP(Table4[[#This Row],[ref_short]],Crossref!AO:AO,Crossref!E:E)))</f>
        <v>10.1017/s0950268817002898</v>
      </c>
      <c r="T37" t="str">
        <f>IF(ISBLANK(Table4[[#This Row],[ref_short]]),NA(),_xlfn.XLOOKUP(Table4[[#This Row],[new_ref]],Crossref!E:E,Crossref!AO:AO,Table4[[#This Row],[ref_short]]))</f>
        <v>Arnold et al., 2018</v>
      </c>
      <c r="U37" t="b">
        <f>NOT(IFERROR(Table4[[#This Row],[ref_short]]=Table4[[#This Row],[new_ref_short]],FALSE))</f>
        <v>0</v>
      </c>
    </row>
    <row r="38" spans="1:21" x14ac:dyDescent="0.3">
      <c r="A38" t="s">
        <v>1289</v>
      </c>
      <c r="B38" t="s">
        <v>1294</v>
      </c>
      <c r="C38" t="s">
        <v>262</v>
      </c>
      <c r="D38" t="s">
        <v>362</v>
      </c>
      <c r="I38" t="s">
        <v>1435</v>
      </c>
      <c r="K38">
        <v>0.998</v>
      </c>
      <c r="N38" t="s">
        <v>1496</v>
      </c>
      <c r="O38" t="s">
        <v>1580</v>
      </c>
      <c r="P38">
        <v>2018</v>
      </c>
      <c r="Q38" t="s">
        <v>1639</v>
      </c>
      <c r="R38" t="s">
        <v>986</v>
      </c>
      <c r="S38" t="str">
        <f>IF(ISBLANK(Table4[[#This Row],[ref]]),NA(),_xlfn.XLOOKUP(Table4[[#This Row],[ref]],Crossref!U:U,Crossref!E:E,_xlfn.XLOOKUP(Table4[[#This Row],[ref_short]],Crossref!AO:AO,Crossref!E:E)))</f>
        <v>10.1017/s0950268817002898</v>
      </c>
      <c r="T38" t="str">
        <f>IF(ISBLANK(Table4[[#This Row],[ref_short]]),NA(),_xlfn.XLOOKUP(Table4[[#This Row],[new_ref]],Crossref!E:E,Crossref!AO:AO,Table4[[#This Row],[ref_short]]))</f>
        <v>Arnold et al., 2018</v>
      </c>
      <c r="U38" t="b">
        <f>NOT(IFERROR(Table4[[#This Row],[ref_short]]=Table4[[#This Row],[new_ref_short]],FALSE))</f>
        <v>0</v>
      </c>
    </row>
    <row r="39" spans="1:21" x14ac:dyDescent="0.3">
      <c r="A39" t="s">
        <v>1288</v>
      </c>
      <c r="B39" t="s">
        <v>1294</v>
      </c>
      <c r="C39" t="s">
        <v>262</v>
      </c>
      <c r="D39" t="s">
        <v>362</v>
      </c>
      <c r="I39" t="s">
        <v>1112</v>
      </c>
      <c r="K39">
        <v>0.99299999999999999</v>
      </c>
      <c r="L39">
        <v>0.98</v>
      </c>
      <c r="M39">
        <v>1</v>
      </c>
      <c r="N39" t="s">
        <v>1494</v>
      </c>
      <c r="O39" t="s">
        <v>1578</v>
      </c>
      <c r="P39">
        <v>2012</v>
      </c>
      <c r="Q39" t="s">
        <v>1637</v>
      </c>
      <c r="R39" t="s">
        <v>986</v>
      </c>
      <c r="S39" t="str">
        <f>IF(ISBLANK(Table4[[#This Row],[ref]]),NA(),_xlfn.XLOOKUP(Table4[[#This Row],[ref]],Crossref!U:U,Crossref!E:E,_xlfn.XLOOKUP(Table4[[#This Row],[ref_short]],Crossref!AO:AO,Crossref!E:E)))</f>
        <v>10.1111/j.1750-2659.2012.00391.x</v>
      </c>
      <c r="T39" t="str">
        <f>IF(ISBLANK(Table4[[#This Row],[ref_short]]),NA(),_xlfn.XLOOKUP(Table4[[#This Row],[new_ref]],Crossref!E:E,Crossref!AO:AO,Table4[[#This Row],[ref_short]]))</f>
        <v>Comin et al., 2012</v>
      </c>
      <c r="U39" t="b">
        <f>NOT(IFERROR(Table4[[#This Row],[ref_short]]=Table4[[#This Row],[new_ref_short]],FALSE))</f>
        <v>0</v>
      </c>
    </row>
    <row r="40" spans="1:21" x14ac:dyDescent="0.3">
      <c r="A40" t="s">
        <v>1288</v>
      </c>
      <c r="B40" t="s">
        <v>1294</v>
      </c>
      <c r="C40" t="s">
        <v>262</v>
      </c>
      <c r="D40" t="s">
        <v>362</v>
      </c>
      <c r="I40" t="s">
        <v>1112</v>
      </c>
      <c r="K40">
        <v>0.99299999999999999</v>
      </c>
      <c r="L40">
        <v>0.97899999999999998</v>
      </c>
      <c r="M40">
        <v>1</v>
      </c>
      <c r="N40" t="s">
        <v>1494</v>
      </c>
      <c r="O40" t="s">
        <v>1578</v>
      </c>
      <c r="P40">
        <v>2012</v>
      </c>
      <c r="Q40" t="s">
        <v>1637</v>
      </c>
      <c r="R40" t="s">
        <v>986</v>
      </c>
      <c r="S40" t="str">
        <f>IF(ISBLANK(Table4[[#This Row],[ref]]),NA(),_xlfn.XLOOKUP(Table4[[#This Row],[ref]],Crossref!U:U,Crossref!E:E,_xlfn.XLOOKUP(Table4[[#This Row],[ref_short]],Crossref!AO:AO,Crossref!E:E)))</f>
        <v>10.1111/j.1750-2659.2012.00391.x</v>
      </c>
      <c r="T40" t="str">
        <f>IF(ISBLANK(Table4[[#This Row],[ref_short]]),NA(),_xlfn.XLOOKUP(Table4[[#This Row],[new_ref]],Crossref!E:E,Crossref!AO:AO,Table4[[#This Row],[ref_short]]))</f>
        <v>Comin et al., 2012</v>
      </c>
      <c r="U40" t="b">
        <f>NOT(IFERROR(Table4[[#This Row],[ref_short]]=Table4[[#This Row],[new_ref_short]],FALSE))</f>
        <v>0</v>
      </c>
    </row>
    <row r="41" spans="1:21" x14ac:dyDescent="0.3">
      <c r="A41" t="s">
        <v>1288</v>
      </c>
      <c r="B41" t="s">
        <v>1296</v>
      </c>
      <c r="C41" t="s">
        <v>262</v>
      </c>
      <c r="D41" t="s">
        <v>362</v>
      </c>
      <c r="I41" t="s">
        <v>1112</v>
      </c>
      <c r="K41">
        <v>0.70799999999999996</v>
      </c>
      <c r="L41">
        <v>0.628</v>
      </c>
      <c r="M41">
        <v>0.78</v>
      </c>
      <c r="N41" t="s">
        <v>1494</v>
      </c>
      <c r="O41" t="s">
        <v>1578</v>
      </c>
      <c r="P41">
        <v>2012</v>
      </c>
      <c r="Q41" t="s">
        <v>1637</v>
      </c>
      <c r="R41" t="s">
        <v>986</v>
      </c>
      <c r="S41" t="str">
        <f>IF(ISBLANK(Table4[[#This Row],[ref]]),NA(),_xlfn.XLOOKUP(Table4[[#This Row],[ref]],Crossref!U:U,Crossref!E:E,_xlfn.XLOOKUP(Table4[[#This Row],[ref_short]],Crossref!AO:AO,Crossref!E:E)))</f>
        <v>10.1111/j.1750-2659.2012.00391.x</v>
      </c>
      <c r="T41" t="str">
        <f>IF(ISBLANK(Table4[[#This Row],[ref_short]]),NA(),_xlfn.XLOOKUP(Table4[[#This Row],[new_ref]],Crossref!E:E,Crossref!AO:AO,Table4[[#This Row],[ref_short]]))</f>
        <v>Comin et al., 2012</v>
      </c>
      <c r="U41" t="b">
        <f>NOT(IFERROR(Table4[[#This Row],[ref_short]]=Table4[[#This Row],[new_ref_short]],FALSE))</f>
        <v>0</v>
      </c>
    </row>
    <row r="42" spans="1:21" x14ac:dyDescent="0.3">
      <c r="A42" t="s">
        <v>1288</v>
      </c>
      <c r="B42" t="s">
        <v>1296</v>
      </c>
      <c r="C42" t="s">
        <v>262</v>
      </c>
      <c r="D42" t="s">
        <v>362</v>
      </c>
      <c r="I42" t="s">
        <v>1112</v>
      </c>
      <c r="K42">
        <v>0.70699999999999996</v>
      </c>
      <c r="L42">
        <v>0.627</v>
      </c>
      <c r="M42">
        <v>0.78</v>
      </c>
      <c r="N42" t="s">
        <v>1494</v>
      </c>
      <c r="O42" t="s">
        <v>1578</v>
      </c>
      <c r="P42">
        <v>2012</v>
      </c>
      <c r="Q42" t="s">
        <v>1637</v>
      </c>
      <c r="R42" t="s">
        <v>986</v>
      </c>
      <c r="S42" t="str">
        <f>IF(ISBLANK(Table4[[#This Row],[ref]]),NA(),_xlfn.XLOOKUP(Table4[[#This Row],[ref]],Crossref!U:U,Crossref!E:E,_xlfn.XLOOKUP(Table4[[#This Row],[ref_short]],Crossref!AO:AO,Crossref!E:E)))</f>
        <v>10.1111/j.1750-2659.2012.00391.x</v>
      </c>
      <c r="T42" t="str">
        <f>IF(ISBLANK(Table4[[#This Row],[ref_short]]),NA(),_xlfn.XLOOKUP(Table4[[#This Row],[new_ref]],Crossref!E:E,Crossref!AO:AO,Table4[[#This Row],[ref_short]]))</f>
        <v>Comin et al., 2012</v>
      </c>
      <c r="U42" t="b">
        <f>NOT(IFERROR(Table4[[#This Row],[ref_short]]=Table4[[#This Row],[new_ref_short]],FALSE))</f>
        <v>0</v>
      </c>
    </row>
    <row r="43" spans="1:21" x14ac:dyDescent="0.3">
      <c r="A43" t="s">
        <v>1288</v>
      </c>
      <c r="B43" t="s">
        <v>1296</v>
      </c>
      <c r="C43" t="s">
        <v>262</v>
      </c>
      <c r="D43" t="s">
        <v>362</v>
      </c>
      <c r="I43" t="s">
        <v>1112</v>
      </c>
      <c r="K43">
        <v>0.96799999999999997</v>
      </c>
      <c r="L43">
        <v>0.91600000000000004</v>
      </c>
      <c r="M43">
        <v>0.99299999999999999</v>
      </c>
      <c r="N43" t="s">
        <v>1494</v>
      </c>
      <c r="O43" t="s">
        <v>1578</v>
      </c>
      <c r="P43">
        <v>2012</v>
      </c>
      <c r="Q43" t="s">
        <v>1637</v>
      </c>
      <c r="R43" t="s">
        <v>986</v>
      </c>
      <c r="S43" t="str">
        <f>IF(ISBLANK(Table4[[#This Row],[ref]]),NA(),_xlfn.XLOOKUP(Table4[[#This Row],[ref]],Crossref!U:U,Crossref!E:E,_xlfn.XLOOKUP(Table4[[#This Row],[ref_short]],Crossref!AO:AO,Crossref!E:E)))</f>
        <v>10.1111/j.1750-2659.2012.00391.x</v>
      </c>
      <c r="T43" t="str">
        <f>IF(ISBLANK(Table4[[#This Row],[ref_short]]),NA(),_xlfn.XLOOKUP(Table4[[#This Row],[new_ref]],Crossref!E:E,Crossref!AO:AO,Table4[[#This Row],[ref_short]]))</f>
        <v>Comin et al., 2012</v>
      </c>
      <c r="U43" t="b">
        <f>NOT(IFERROR(Table4[[#This Row],[ref_short]]=Table4[[#This Row],[new_ref_short]],FALSE))</f>
        <v>0</v>
      </c>
    </row>
    <row r="44" spans="1:21" x14ac:dyDescent="0.3">
      <c r="A44" t="s">
        <v>1288</v>
      </c>
      <c r="B44" t="s">
        <v>1296</v>
      </c>
      <c r="C44" t="s">
        <v>262</v>
      </c>
      <c r="D44" t="s">
        <v>362</v>
      </c>
      <c r="I44" t="s">
        <v>1112</v>
      </c>
      <c r="K44">
        <v>0.96799999999999997</v>
      </c>
      <c r="L44">
        <v>0.91600000000000004</v>
      </c>
      <c r="M44">
        <v>0.99299999999999999</v>
      </c>
      <c r="N44" t="s">
        <v>1494</v>
      </c>
      <c r="O44" t="s">
        <v>1578</v>
      </c>
      <c r="P44">
        <v>2012</v>
      </c>
      <c r="Q44" t="s">
        <v>1637</v>
      </c>
      <c r="R44" t="s">
        <v>986</v>
      </c>
      <c r="S44" t="str">
        <f>IF(ISBLANK(Table4[[#This Row],[ref]]),NA(),_xlfn.XLOOKUP(Table4[[#This Row],[ref]],Crossref!U:U,Crossref!E:E,_xlfn.XLOOKUP(Table4[[#This Row],[ref_short]],Crossref!AO:AO,Crossref!E:E)))</f>
        <v>10.1111/j.1750-2659.2012.00391.x</v>
      </c>
      <c r="T44" t="str">
        <f>IF(ISBLANK(Table4[[#This Row],[ref_short]]),NA(),_xlfn.XLOOKUP(Table4[[#This Row],[new_ref]],Crossref!E:E,Crossref!AO:AO,Table4[[#This Row],[ref_short]]))</f>
        <v>Comin et al., 2012</v>
      </c>
      <c r="U44" t="b">
        <f>NOT(IFERROR(Table4[[#This Row],[ref_short]]=Table4[[#This Row],[new_ref_short]],FALSE))</f>
        <v>0</v>
      </c>
    </row>
    <row r="45" spans="1:21" x14ac:dyDescent="0.3">
      <c r="A45" t="s">
        <v>1288</v>
      </c>
      <c r="B45" t="s">
        <v>1297</v>
      </c>
      <c r="C45" t="s">
        <v>262</v>
      </c>
      <c r="D45" t="s">
        <v>362</v>
      </c>
      <c r="I45" t="s">
        <v>1112</v>
      </c>
      <c r="K45">
        <v>0.92100000000000004</v>
      </c>
      <c r="L45">
        <v>0.86</v>
      </c>
      <c r="M45">
        <v>0.96299999999999997</v>
      </c>
      <c r="N45" t="s">
        <v>1494</v>
      </c>
      <c r="O45" t="s">
        <v>1578</v>
      </c>
      <c r="P45">
        <v>2012</v>
      </c>
      <c r="Q45" t="s">
        <v>1637</v>
      </c>
      <c r="R45" t="s">
        <v>986</v>
      </c>
      <c r="S45" t="str">
        <f>IF(ISBLANK(Table4[[#This Row],[ref]]),NA(),_xlfn.XLOOKUP(Table4[[#This Row],[ref]],Crossref!U:U,Crossref!E:E,_xlfn.XLOOKUP(Table4[[#This Row],[ref_short]],Crossref!AO:AO,Crossref!E:E)))</f>
        <v>10.1111/j.1750-2659.2012.00391.x</v>
      </c>
      <c r="T45" t="str">
        <f>IF(ISBLANK(Table4[[#This Row],[ref_short]]),NA(),_xlfn.XLOOKUP(Table4[[#This Row],[new_ref]],Crossref!E:E,Crossref!AO:AO,Table4[[#This Row],[ref_short]]))</f>
        <v>Comin et al., 2012</v>
      </c>
      <c r="U45" t="b">
        <f>NOT(IFERROR(Table4[[#This Row],[ref_short]]=Table4[[#This Row],[new_ref_short]],FALSE))</f>
        <v>0</v>
      </c>
    </row>
    <row r="46" spans="1:21" x14ac:dyDescent="0.3">
      <c r="A46" t="s">
        <v>1288</v>
      </c>
      <c r="B46" t="s">
        <v>1297</v>
      </c>
      <c r="C46" t="s">
        <v>262</v>
      </c>
      <c r="D46" t="s">
        <v>362</v>
      </c>
      <c r="I46" t="s">
        <v>1112</v>
      </c>
      <c r="K46">
        <v>0.93200000000000005</v>
      </c>
      <c r="L46">
        <v>0.879</v>
      </c>
      <c r="M46">
        <v>0.96799999999999997</v>
      </c>
      <c r="N46" t="s">
        <v>1494</v>
      </c>
      <c r="O46" t="s">
        <v>1578</v>
      </c>
      <c r="P46">
        <v>2012</v>
      </c>
      <c r="Q46" t="s">
        <v>1637</v>
      </c>
      <c r="R46" t="s">
        <v>986</v>
      </c>
      <c r="S46" t="str">
        <f>IF(ISBLANK(Table4[[#This Row],[ref]]),NA(),_xlfn.XLOOKUP(Table4[[#This Row],[ref]],Crossref!U:U,Crossref!E:E,_xlfn.XLOOKUP(Table4[[#This Row],[ref_short]],Crossref!AO:AO,Crossref!E:E)))</f>
        <v>10.1111/j.1750-2659.2012.00391.x</v>
      </c>
      <c r="T46" t="str">
        <f>IF(ISBLANK(Table4[[#This Row],[ref_short]]),NA(),_xlfn.XLOOKUP(Table4[[#This Row],[new_ref]],Crossref!E:E,Crossref!AO:AO,Table4[[#This Row],[ref_short]]))</f>
        <v>Comin et al., 2012</v>
      </c>
      <c r="U46" t="b">
        <f>NOT(IFERROR(Table4[[#This Row],[ref_short]]=Table4[[#This Row],[new_ref_short]],FALSE))</f>
        <v>0</v>
      </c>
    </row>
    <row r="47" spans="1:21" x14ac:dyDescent="0.3">
      <c r="A47" t="s">
        <v>1289</v>
      </c>
      <c r="B47" t="s">
        <v>1294</v>
      </c>
      <c r="C47" t="s">
        <v>262</v>
      </c>
      <c r="D47" t="s">
        <v>362</v>
      </c>
      <c r="I47" t="s">
        <v>1112</v>
      </c>
      <c r="K47">
        <v>0.97599999999999998</v>
      </c>
      <c r="L47">
        <v>0.95199999999999996</v>
      </c>
      <c r="M47">
        <v>0.998</v>
      </c>
      <c r="N47" t="s">
        <v>1494</v>
      </c>
      <c r="O47" t="s">
        <v>1578</v>
      </c>
      <c r="P47">
        <v>2012</v>
      </c>
      <c r="Q47" t="s">
        <v>1637</v>
      </c>
      <c r="R47" t="s">
        <v>986</v>
      </c>
      <c r="S47" t="str">
        <f>IF(ISBLANK(Table4[[#This Row],[ref]]),NA(),_xlfn.XLOOKUP(Table4[[#This Row],[ref]],Crossref!U:U,Crossref!E:E,_xlfn.XLOOKUP(Table4[[#This Row],[ref_short]],Crossref!AO:AO,Crossref!E:E)))</f>
        <v>10.1111/j.1750-2659.2012.00391.x</v>
      </c>
      <c r="T47" t="str">
        <f>IF(ISBLANK(Table4[[#This Row],[ref_short]]),NA(),_xlfn.XLOOKUP(Table4[[#This Row],[new_ref]],Crossref!E:E,Crossref!AO:AO,Table4[[#This Row],[ref_short]]))</f>
        <v>Comin et al., 2012</v>
      </c>
      <c r="U47" t="b">
        <f>NOT(IFERROR(Table4[[#This Row],[ref_short]]=Table4[[#This Row],[new_ref_short]],FALSE))</f>
        <v>0</v>
      </c>
    </row>
    <row r="48" spans="1:21" x14ac:dyDescent="0.3">
      <c r="A48" t="s">
        <v>1289</v>
      </c>
      <c r="B48" t="s">
        <v>1294</v>
      </c>
      <c r="C48" t="s">
        <v>262</v>
      </c>
      <c r="D48" t="s">
        <v>362</v>
      </c>
      <c r="I48" t="s">
        <v>1112</v>
      </c>
      <c r="K48">
        <v>0.97399999999999998</v>
      </c>
      <c r="L48">
        <v>0.95</v>
      </c>
      <c r="M48">
        <v>0.997</v>
      </c>
      <c r="N48" t="s">
        <v>1494</v>
      </c>
      <c r="O48" t="s">
        <v>1578</v>
      </c>
      <c r="P48">
        <v>2012</v>
      </c>
      <c r="Q48" t="s">
        <v>1637</v>
      </c>
      <c r="R48" t="s">
        <v>986</v>
      </c>
      <c r="S48" t="str">
        <f>IF(ISBLANK(Table4[[#This Row],[ref]]),NA(),_xlfn.XLOOKUP(Table4[[#This Row],[ref]],Crossref!U:U,Crossref!E:E,_xlfn.XLOOKUP(Table4[[#This Row],[ref_short]],Crossref!AO:AO,Crossref!E:E)))</f>
        <v>10.1111/j.1750-2659.2012.00391.x</v>
      </c>
      <c r="T48" t="str">
        <f>IF(ISBLANK(Table4[[#This Row],[ref_short]]),NA(),_xlfn.XLOOKUP(Table4[[#This Row],[new_ref]],Crossref!E:E,Crossref!AO:AO,Table4[[#This Row],[ref_short]]))</f>
        <v>Comin et al., 2012</v>
      </c>
      <c r="U48" t="b">
        <f>NOT(IFERROR(Table4[[#This Row],[ref_short]]=Table4[[#This Row],[new_ref_short]],FALSE))</f>
        <v>0</v>
      </c>
    </row>
    <row r="49" spans="1:21" x14ac:dyDescent="0.3">
      <c r="A49" t="s">
        <v>1289</v>
      </c>
      <c r="B49" t="s">
        <v>1296</v>
      </c>
      <c r="C49" t="s">
        <v>262</v>
      </c>
      <c r="D49" t="s">
        <v>362</v>
      </c>
      <c r="I49" t="s">
        <v>1112</v>
      </c>
      <c r="K49">
        <v>0.64600000000000002</v>
      </c>
      <c r="L49">
        <v>0.48</v>
      </c>
      <c r="M49">
        <v>0.8</v>
      </c>
      <c r="N49" t="s">
        <v>1494</v>
      </c>
      <c r="O49" t="s">
        <v>1578</v>
      </c>
      <c r="P49">
        <v>2012</v>
      </c>
      <c r="Q49" t="s">
        <v>1637</v>
      </c>
      <c r="R49" t="s">
        <v>986</v>
      </c>
      <c r="S49" t="str">
        <f>IF(ISBLANK(Table4[[#This Row],[ref]]),NA(),_xlfn.XLOOKUP(Table4[[#This Row],[ref]],Crossref!U:U,Crossref!E:E,_xlfn.XLOOKUP(Table4[[#This Row],[ref_short]],Crossref!AO:AO,Crossref!E:E)))</f>
        <v>10.1111/j.1750-2659.2012.00391.x</v>
      </c>
      <c r="T49" t="str">
        <f>IF(ISBLANK(Table4[[#This Row],[ref_short]]),NA(),_xlfn.XLOOKUP(Table4[[#This Row],[new_ref]],Crossref!E:E,Crossref!AO:AO,Table4[[#This Row],[ref_short]]))</f>
        <v>Comin et al., 2012</v>
      </c>
      <c r="U49" t="b">
        <f>NOT(IFERROR(Table4[[#This Row],[ref_short]]=Table4[[#This Row],[new_ref_short]],FALSE))</f>
        <v>0</v>
      </c>
    </row>
    <row r="50" spans="1:21" x14ac:dyDescent="0.3">
      <c r="A50" t="s">
        <v>1289</v>
      </c>
      <c r="B50" t="s">
        <v>1296</v>
      </c>
      <c r="C50" t="s">
        <v>262</v>
      </c>
      <c r="D50" t="s">
        <v>362</v>
      </c>
      <c r="I50" t="s">
        <v>1112</v>
      </c>
      <c r="K50">
        <v>0.64300000000000002</v>
      </c>
      <c r="L50">
        <v>0.48</v>
      </c>
      <c r="M50">
        <v>0.79400000000000004</v>
      </c>
      <c r="N50" t="s">
        <v>1494</v>
      </c>
      <c r="O50" t="s">
        <v>1578</v>
      </c>
      <c r="P50">
        <v>2012</v>
      </c>
      <c r="Q50" t="s">
        <v>1637</v>
      </c>
      <c r="R50" t="s">
        <v>986</v>
      </c>
      <c r="S50" t="str">
        <f>IF(ISBLANK(Table4[[#This Row],[ref]]),NA(),_xlfn.XLOOKUP(Table4[[#This Row],[ref]],Crossref!U:U,Crossref!E:E,_xlfn.XLOOKUP(Table4[[#This Row],[ref_short]],Crossref!AO:AO,Crossref!E:E)))</f>
        <v>10.1111/j.1750-2659.2012.00391.x</v>
      </c>
      <c r="T50" t="str">
        <f>IF(ISBLANK(Table4[[#This Row],[ref_short]]),NA(),_xlfn.XLOOKUP(Table4[[#This Row],[new_ref]],Crossref!E:E,Crossref!AO:AO,Table4[[#This Row],[ref_short]]))</f>
        <v>Comin et al., 2012</v>
      </c>
      <c r="U50" t="b">
        <f>NOT(IFERROR(Table4[[#This Row],[ref_short]]=Table4[[#This Row],[new_ref_short]],FALSE))</f>
        <v>0</v>
      </c>
    </row>
    <row r="51" spans="1:21" x14ac:dyDescent="0.3">
      <c r="A51" t="s">
        <v>1289</v>
      </c>
      <c r="B51" t="s">
        <v>1296</v>
      </c>
      <c r="C51" t="s">
        <v>262</v>
      </c>
      <c r="D51" t="s">
        <v>362</v>
      </c>
      <c r="I51" t="s">
        <v>1112</v>
      </c>
      <c r="K51">
        <v>0.22</v>
      </c>
      <c r="L51">
        <v>5.1999999999999998E-2</v>
      </c>
      <c r="M51">
        <v>0.52400000000000002</v>
      </c>
      <c r="N51" t="s">
        <v>1494</v>
      </c>
      <c r="O51" t="s">
        <v>1578</v>
      </c>
      <c r="P51">
        <v>2012</v>
      </c>
      <c r="Q51" t="s">
        <v>1637</v>
      </c>
      <c r="R51" t="s">
        <v>986</v>
      </c>
      <c r="S51" t="str">
        <f>IF(ISBLANK(Table4[[#This Row],[ref]]),NA(),_xlfn.XLOOKUP(Table4[[#This Row],[ref]],Crossref!U:U,Crossref!E:E,_xlfn.XLOOKUP(Table4[[#This Row],[ref_short]],Crossref!AO:AO,Crossref!E:E)))</f>
        <v>10.1111/j.1750-2659.2012.00391.x</v>
      </c>
      <c r="T51" t="str">
        <f>IF(ISBLANK(Table4[[#This Row],[ref_short]]),NA(),_xlfn.XLOOKUP(Table4[[#This Row],[new_ref]],Crossref!E:E,Crossref!AO:AO,Table4[[#This Row],[ref_short]]))</f>
        <v>Comin et al., 2012</v>
      </c>
      <c r="U51" t="b">
        <f>NOT(IFERROR(Table4[[#This Row],[ref_short]]=Table4[[#This Row],[new_ref_short]],FALSE))</f>
        <v>0</v>
      </c>
    </row>
    <row r="52" spans="1:21" x14ac:dyDescent="0.3">
      <c r="A52" t="s">
        <v>1289</v>
      </c>
      <c r="B52" t="s">
        <v>1296</v>
      </c>
      <c r="C52" t="s">
        <v>262</v>
      </c>
      <c r="D52" t="s">
        <v>362</v>
      </c>
      <c r="I52" t="s">
        <v>1112</v>
      </c>
      <c r="K52">
        <v>0.216</v>
      </c>
      <c r="L52">
        <v>5.1999999999999998E-2</v>
      </c>
      <c r="M52">
        <v>0.51</v>
      </c>
      <c r="N52" t="s">
        <v>1494</v>
      </c>
      <c r="O52" t="s">
        <v>1578</v>
      </c>
      <c r="P52">
        <v>2012</v>
      </c>
      <c r="Q52" t="s">
        <v>1637</v>
      </c>
      <c r="R52" t="s">
        <v>986</v>
      </c>
      <c r="S52" t="str">
        <f>IF(ISBLANK(Table4[[#This Row],[ref]]),NA(),_xlfn.XLOOKUP(Table4[[#This Row],[ref]],Crossref!U:U,Crossref!E:E,_xlfn.XLOOKUP(Table4[[#This Row],[ref_short]],Crossref!AO:AO,Crossref!E:E)))</f>
        <v>10.1111/j.1750-2659.2012.00391.x</v>
      </c>
      <c r="T52" t="str">
        <f>IF(ISBLANK(Table4[[#This Row],[ref_short]]),NA(),_xlfn.XLOOKUP(Table4[[#This Row],[new_ref]],Crossref!E:E,Crossref!AO:AO,Table4[[#This Row],[ref_short]]))</f>
        <v>Comin et al., 2012</v>
      </c>
      <c r="U52" t="b">
        <f>NOT(IFERROR(Table4[[#This Row],[ref_short]]=Table4[[#This Row],[new_ref_short]],FALSE))</f>
        <v>0</v>
      </c>
    </row>
    <row r="53" spans="1:21" x14ac:dyDescent="0.3">
      <c r="A53" t="s">
        <v>1289</v>
      </c>
      <c r="B53" t="s">
        <v>1297</v>
      </c>
      <c r="C53" t="s">
        <v>262</v>
      </c>
      <c r="D53" t="s">
        <v>362</v>
      </c>
      <c r="I53" t="s">
        <v>1112</v>
      </c>
      <c r="K53">
        <v>0.57499999999999996</v>
      </c>
      <c r="L53">
        <v>0.42199999999999999</v>
      </c>
      <c r="M53">
        <v>0.72599999999999998</v>
      </c>
      <c r="N53" t="s">
        <v>1494</v>
      </c>
      <c r="O53" t="s">
        <v>1578</v>
      </c>
      <c r="P53">
        <v>2012</v>
      </c>
      <c r="Q53" t="s">
        <v>1637</v>
      </c>
      <c r="R53" t="s">
        <v>986</v>
      </c>
      <c r="S53" t="str">
        <f>IF(ISBLANK(Table4[[#This Row],[ref]]),NA(),_xlfn.XLOOKUP(Table4[[#This Row],[ref]],Crossref!U:U,Crossref!E:E,_xlfn.XLOOKUP(Table4[[#This Row],[ref_short]],Crossref!AO:AO,Crossref!E:E)))</f>
        <v>10.1111/j.1750-2659.2012.00391.x</v>
      </c>
      <c r="T53" t="str">
        <f>IF(ISBLANK(Table4[[#This Row],[ref_short]]),NA(),_xlfn.XLOOKUP(Table4[[#This Row],[new_ref]],Crossref!E:E,Crossref!AO:AO,Table4[[#This Row],[ref_short]]))</f>
        <v>Comin et al., 2012</v>
      </c>
      <c r="U53" t="b">
        <f>NOT(IFERROR(Table4[[#This Row],[ref_short]]=Table4[[#This Row],[new_ref_short]],FALSE))</f>
        <v>0</v>
      </c>
    </row>
    <row r="54" spans="1:21" x14ac:dyDescent="0.3">
      <c r="A54" t="s">
        <v>1289</v>
      </c>
      <c r="B54" t="s">
        <v>1297</v>
      </c>
      <c r="C54" t="s">
        <v>262</v>
      </c>
      <c r="D54" t="s">
        <v>362</v>
      </c>
      <c r="I54" t="s">
        <v>1112</v>
      </c>
      <c r="K54">
        <v>0.63</v>
      </c>
      <c r="L54">
        <v>0.48899999999999999</v>
      </c>
      <c r="M54">
        <v>0.999</v>
      </c>
      <c r="N54" t="s">
        <v>1494</v>
      </c>
      <c r="O54" t="s">
        <v>1578</v>
      </c>
      <c r="P54">
        <v>2012</v>
      </c>
      <c r="Q54" t="s">
        <v>1637</v>
      </c>
      <c r="R54" t="s">
        <v>986</v>
      </c>
      <c r="S54" t="str">
        <f>IF(ISBLANK(Table4[[#This Row],[ref]]),NA(),_xlfn.XLOOKUP(Table4[[#This Row],[ref]],Crossref!U:U,Crossref!E:E,_xlfn.XLOOKUP(Table4[[#This Row],[ref_short]],Crossref!AO:AO,Crossref!E:E)))</f>
        <v>10.1111/j.1750-2659.2012.00391.x</v>
      </c>
      <c r="T54" t="str">
        <f>IF(ISBLANK(Table4[[#This Row],[ref_short]]),NA(),_xlfn.XLOOKUP(Table4[[#This Row],[new_ref]],Crossref!E:E,Crossref!AO:AO,Table4[[#This Row],[ref_short]]))</f>
        <v>Comin et al., 2012</v>
      </c>
      <c r="U54" t="b">
        <f>NOT(IFERROR(Table4[[#This Row],[ref_short]]=Table4[[#This Row],[new_ref_short]],FALSE))</f>
        <v>0</v>
      </c>
    </row>
    <row r="55" spans="1:21" x14ac:dyDescent="0.3">
      <c r="A55" t="s">
        <v>1289</v>
      </c>
      <c r="B55" t="s">
        <v>1298</v>
      </c>
      <c r="C55" t="s">
        <v>263</v>
      </c>
      <c r="D55" t="s">
        <v>367</v>
      </c>
      <c r="I55" t="s">
        <v>1435</v>
      </c>
      <c r="J55" t="s">
        <v>1450</v>
      </c>
      <c r="K55">
        <v>0.98499999999999999</v>
      </c>
      <c r="N55" t="s">
        <v>1497</v>
      </c>
      <c r="O55" t="s">
        <v>1581</v>
      </c>
      <c r="P55">
        <v>2008</v>
      </c>
      <c r="Q55" t="s">
        <v>1640</v>
      </c>
      <c r="R55" t="s">
        <v>986</v>
      </c>
      <c r="S55" t="str">
        <f>IF(ISBLANK(Table4[[#This Row],[ref]]),NA(),_xlfn.XLOOKUP(Table4[[#This Row],[ref]],Crossref!U:U,Crossref!E:E,_xlfn.XLOOKUP(Table4[[#This Row],[ref_short]],Crossref!AO:AO,Crossref!E:E)))</f>
        <v>10.1016/j.vetmic.2007.10.029</v>
      </c>
      <c r="T55" t="str">
        <f>IF(ISBLANK(Table4[[#This Row],[ref_short]]),NA(),_xlfn.XLOOKUP(Table4[[#This Row],[new_ref]],Crossref!E:E,Crossref!AO:AO,Table4[[#This Row],[ref_short]]))</f>
        <v>Vandenbussche et al., 2008</v>
      </c>
      <c r="U55" t="b">
        <f>NOT(IFERROR(Table4[[#This Row],[ref_short]]=Table4[[#This Row],[new_ref_short]],FALSE))</f>
        <v>0</v>
      </c>
    </row>
    <row r="56" spans="1:21" x14ac:dyDescent="0.3">
      <c r="A56" t="s">
        <v>1288</v>
      </c>
      <c r="B56" t="s">
        <v>1298</v>
      </c>
      <c r="C56" t="s">
        <v>263</v>
      </c>
      <c r="D56" t="s">
        <v>367</v>
      </c>
      <c r="I56" t="s">
        <v>1435</v>
      </c>
      <c r="J56" t="s">
        <v>1450</v>
      </c>
      <c r="K56">
        <v>0.995</v>
      </c>
      <c r="N56" t="s">
        <v>1497</v>
      </c>
      <c r="O56" t="s">
        <v>1581</v>
      </c>
      <c r="P56">
        <v>2008</v>
      </c>
      <c r="Q56" t="s">
        <v>1640</v>
      </c>
      <c r="R56" t="s">
        <v>986</v>
      </c>
      <c r="S56" t="str">
        <f>IF(ISBLANK(Table4[[#This Row],[ref]]),NA(),_xlfn.XLOOKUP(Table4[[#This Row],[ref]],Crossref!U:U,Crossref!E:E,_xlfn.XLOOKUP(Table4[[#This Row],[ref_short]],Crossref!AO:AO,Crossref!E:E)))</f>
        <v>10.1016/j.vetmic.2007.10.029</v>
      </c>
      <c r="T56" t="str">
        <f>IF(ISBLANK(Table4[[#This Row],[ref_short]]),NA(),_xlfn.XLOOKUP(Table4[[#This Row],[new_ref]],Crossref!E:E,Crossref!AO:AO,Table4[[#This Row],[ref_short]]))</f>
        <v>Vandenbussche et al., 2008</v>
      </c>
      <c r="U56" t="b">
        <f>NOT(IFERROR(Table4[[#This Row],[ref_short]]=Table4[[#This Row],[new_ref_short]],FALSE))</f>
        <v>0</v>
      </c>
    </row>
    <row r="57" spans="1:21" x14ac:dyDescent="0.3">
      <c r="A57" t="s">
        <v>1289</v>
      </c>
      <c r="B57" t="s">
        <v>1296</v>
      </c>
      <c r="C57" t="s">
        <v>263</v>
      </c>
      <c r="D57" t="s">
        <v>367</v>
      </c>
      <c r="I57" t="s">
        <v>1435</v>
      </c>
      <c r="J57" t="s">
        <v>1450</v>
      </c>
      <c r="K57">
        <v>0.98199999999999998</v>
      </c>
      <c r="N57" t="s">
        <v>1497</v>
      </c>
      <c r="O57" t="s">
        <v>1581</v>
      </c>
      <c r="P57">
        <v>2008</v>
      </c>
      <c r="Q57" t="s">
        <v>1640</v>
      </c>
      <c r="R57" t="s">
        <v>986</v>
      </c>
      <c r="S57" t="str">
        <f>IF(ISBLANK(Table4[[#This Row],[ref]]),NA(),_xlfn.XLOOKUP(Table4[[#This Row],[ref]],Crossref!U:U,Crossref!E:E,_xlfn.XLOOKUP(Table4[[#This Row],[ref_short]],Crossref!AO:AO,Crossref!E:E)))</f>
        <v>10.1016/j.vetmic.2007.10.029</v>
      </c>
      <c r="T57" t="str">
        <f>IF(ISBLANK(Table4[[#This Row],[ref_short]]),NA(),_xlfn.XLOOKUP(Table4[[#This Row],[new_ref]],Crossref!E:E,Crossref!AO:AO,Table4[[#This Row],[ref_short]]))</f>
        <v>Vandenbussche et al., 2008</v>
      </c>
      <c r="U57" t="b">
        <f>NOT(IFERROR(Table4[[#This Row],[ref_short]]=Table4[[#This Row],[new_ref_short]],FALSE))</f>
        <v>0</v>
      </c>
    </row>
    <row r="58" spans="1:21" x14ac:dyDescent="0.3">
      <c r="A58" t="s">
        <v>1288</v>
      </c>
      <c r="B58" t="s">
        <v>1296</v>
      </c>
      <c r="C58" t="s">
        <v>263</v>
      </c>
      <c r="D58" t="s">
        <v>367</v>
      </c>
      <c r="I58" t="s">
        <v>1435</v>
      </c>
      <c r="J58" t="s">
        <v>1450</v>
      </c>
      <c r="K58">
        <v>0.878</v>
      </c>
      <c r="N58" t="s">
        <v>1497</v>
      </c>
      <c r="O58" t="s">
        <v>1581</v>
      </c>
      <c r="P58">
        <v>2008</v>
      </c>
      <c r="Q58" t="s">
        <v>1640</v>
      </c>
      <c r="R58" t="s">
        <v>986</v>
      </c>
      <c r="S58" t="str">
        <f>IF(ISBLANK(Table4[[#This Row],[ref]]),NA(),_xlfn.XLOOKUP(Table4[[#This Row],[ref]],Crossref!U:U,Crossref!E:E,_xlfn.XLOOKUP(Table4[[#This Row],[ref_short]],Crossref!AO:AO,Crossref!E:E)))</f>
        <v>10.1016/j.vetmic.2007.10.029</v>
      </c>
      <c r="T58" t="str">
        <f>IF(ISBLANK(Table4[[#This Row],[ref_short]]),NA(),_xlfn.XLOOKUP(Table4[[#This Row],[new_ref]],Crossref!E:E,Crossref!AO:AO,Table4[[#This Row],[ref_short]]))</f>
        <v>Vandenbussche et al., 2008</v>
      </c>
      <c r="U58" t="b">
        <f>NOT(IFERROR(Table4[[#This Row],[ref_short]]=Table4[[#This Row],[new_ref_short]],FALSE))</f>
        <v>0</v>
      </c>
    </row>
    <row r="59" spans="1:21" x14ac:dyDescent="0.3">
      <c r="A59" t="s">
        <v>1288</v>
      </c>
      <c r="B59" t="s">
        <v>1299</v>
      </c>
      <c r="C59" t="s">
        <v>263</v>
      </c>
      <c r="D59" t="s">
        <v>368</v>
      </c>
      <c r="I59" t="s">
        <v>1435</v>
      </c>
      <c r="J59" t="s">
        <v>1451</v>
      </c>
      <c r="K59">
        <v>0.98899999999999999</v>
      </c>
      <c r="N59" t="s">
        <v>1498</v>
      </c>
      <c r="O59" t="s">
        <v>1582</v>
      </c>
      <c r="P59">
        <v>2008</v>
      </c>
      <c r="Q59" t="s">
        <v>1641</v>
      </c>
      <c r="R59" t="s">
        <v>986</v>
      </c>
      <c r="S59" t="str">
        <f>IF(ISBLANK(Table4[[#This Row],[ref]]),NA(),_xlfn.XLOOKUP(Table4[[#This Row],[ref]],Crossref!U:U,Crossref!E:E,_xlfn.XLOOKUP(Table4[[#This Row],[ref_short]],Crossref!AO:AO,Crossref!E:E)))</f>
        <v>10.1016/j.vetmic.2008.01.004</v>
      </c>
      <c r="T59" t="str">
        <f>IF(ISBLANK(Table4[[#This Row],[ref_short]]),NA(),_xlfn.XLOOKUP(Table4[[#This Row],[new_ref]],Crossref!E:E,Crossref!AO:AO,Table4[[#This Row],[ref_short]]))</f>
        <v>Kramps et al., 2008</v>
      </c>
      <c r="U59" t="b">
        <f>NOT(IFERROR(Table4[[#This Row],[ref_short]]=Table4[[#This Row],[new_ref_short]],FALSE))</f>
        <v>0</v>
      </c>
    </row>
    <row r="60" spans="1:21" x14ac:dyDescent="0.3">
      <c r="A60" t="s">
        <v>1289</v>
      </c>
      <c r="B60" t="s">
        <v>1299</v>
      </c>
      <c r="C60" t="s">
        <v>263</v>
      </c>
      <c r="D60" t="s">
        <v>368</v>
      </c>
      <c r="I60" t="s">
        <v>1435</v>
      </c>
      <c r="J60" t="s">
        <v>1451</v>
      </c>
      <c r="K60">
        <v>0.96499999999999997</v>
      </c>
      <c r="N60" t="s">
        <v>1498</v>
      </c>
      <c r="O60" t="s">
        <v>1582</v>
      </c>
      <c r="P60">
        <v>2008</v>
      </c>
      <c r="Q60" t="s">
        <v>1641</v>
      </c>
      <c r="R60" t="s">
        <v>986</v>
      </c>
      <c r="S60" t="str">
        <f>IF(ISBLANK(Table4[[#This Row],[ref]]),NA(),_xlfn.XLOOKUP(Table4[[#This Row],[ref]],Crossref!U:U,Crossref!E:E,_xlfn.XLOOKUP(Table4[[#This Row],[ref_short]],Crossref!AO:AO,Crossref!E:E)))</f>
        <v>10.1016/j.vetmic.2008.01.004</v>
      </c>
      <c r="T60" t="str">
        <f>IF(ISBLANK(Table4[[#This Row],[ref_short]]),NA(),_xlfn.XLOOKUP(Table4[[#This Row],[new_ref]],Crossref!E:E,Crossref!AO:AO,Table4[[#This Row],[ref_short]]))</f>
        <v>Kramps et al., 2008</v>
      </c>
      <c r="U60" t="b">
        <f>NOT(IFERROR(Table4[[#This Row],[ref_short]]=Table4[[#This Row],[new_ref_short]],FALSE))</f>
        <v>0</v>
      </c>
    </row>
    <row r="61" spans="1:21" x14ac:dyDescent="0.3">
      <c r="A61" t="s">
        <v>1288</v>
      </c>
      <c r="B61" t="s">
        <v>1300</v>
      </c>
      <c r="C61" t="s">
        <v>264</v>
      </c>
      <c r="D61" t="s">
        <v>368</v>
      </c>
      <c r="I61" t="s">
        <v>1435</v>
      </c>
      <c r="J61" t="s">
        <v>1452</v>
      </c>
      <c r="K61">
        <v>0.88639999999999997</v>
      </c>
      <c r="L61">
        <v>0.85389999999999999</v>
      </c>
      <c r="M61">
        <v>0.92230000000000001</v>
      </c>
      <c r="N61" t="s">
        <v>1499</v>
      </c>
      <c r="O61" t="s">
        <v>1583</v>
      </c>
      <c r="P61">
        <v>2019</v>
      </c>
      <c r="Q61" t="s">
        <v>1642</v>
      </c>
      <c r="R61" t="s">
        <v>986</v>
      </c>
      <c r="S61" t="e">
        <f>IF(ISBLANK(Table4[[#This Row],[ref]]),NA(),_xlfn.XLOOKUP(Table4[[#This Row],[ref]],Crossref!U:U,Crossref!E:E,_xlfn.XLOOKUP(Table4[[#This Row],[ref_short]],Crossref!AO:AO,Crossref!E:E)))</f>
        <v>#N/A</v>
      </c>
      <c r="T61" t="e">
        <f>IF(ISBLANK(Table4[[#This Row],[ref_short]]),NA(),_xlfn.XLOOKUP(Table4[[#This Row],[new_ref]],Crossref!E:E,Crossref!AO:AO,Table4[[#This Row],[ref_short]]))</f>
        <v>#N/A</v>
      </c>
      <c r="U61" t="b">
        <f>NOT(IFERROR(Table4[[#This Row],[ref_short]]=Table4[[#This Row],[new_ref_short]],FALSE))</f>
        <v>1</v>
      </c>
    </row>
    <row r="62" spans="1:21" x14ac:dyDescent="0.3">
      <c r="A62" t="s">
        <v>1289</v>
      </c>
      <c r="B62" t="s">
        <v>1300</v>
      </c>
      <c r="C62" t="s">
        <v>264</v>
      </c>
      <c r="D62" t="s">
        <v>368</v>
      </c>
      <c r="I62" t="s">
        <v>1435</v>
      </c>
      <c r="J62" t="s">
        <v>1452</v>
      </c>
      <c r="K62">
        <v>0.99990000000000001</v>
      </c>
      <c r="L62">
        <v>0.99970000000000003</v>
      </c>
      <c r="M62">
        <v>1</v>
      </c>
      <c r="N62" t="s">
        <v>1500</v>
      </c>
      <c r="O62" t="s">
        <v>1583</v>
      </c>
      <c r="P62">
        <v>2019</v>
      </c>
      <c r="Q62" t="s">
        <v>1642</v>
      </c>
      <c r="R62" t="s">
        <v>986</v>
      </c>
      <c r="S62" t="e">
        <f>IF(ISBLANK(Table4[[#This Row],[ref]]),NA(),_xlfn.XLOOKUP(Table4[[#This Row],[ref]],Crossref!U:U,Crossref!E:E,_xlfn.XLOOKUP(Table4[[#This Row],[ref_short]],Crossref!AO:AO,Crossref!E:E)))</f>
        <v>#N/A</v>
      </c>
      <c r="T62" t="e">
        <f>IF(ISBLANK(Table4[[#This Row],[ref_short]]),NA(),_xlfn.XLOOKUP(Table4[[#This Row],[new_ref]],Crossref!E:E,Crossref!AO:AO,Table4[[#This Row],[ref_short]]))</f>
        <v>#N/A</v>
      </c>
      <c r="U62" t="b">
        <f>NOT(IFERROR(Table4[[#This Row],[ref_short]]=Table4[[#This Row],[new_ref_short]],FALSE))</f>
        <v>1</v>
      </c>
    </row>
    <row r="63" spans="1:21" x14ac:dyDescent="0.3">
      <c r="A63" t="s">
        <v>1288</v>
      </c>
      <c r="B63" t="s">
        <v>1300</v>
      </c>
      <c r="C63" t="s">
        <v>264</v>
      </c>
      <c r="D63" t="s">
        <v>368</v>
      </c>
      <c r="I63" t="s">
        <v>1435</v>
      </c>
      <c r="J63" t="s">
        <v>1452</v>
      </c>
      <c r="K63">
        <v>0.93269999999999997</v>
      </c>
      <c r="L63">
        <v>0.90149999999999997</v>
      </c>
      <c r="M63">
        <v>0.96550000000000002</v>
      </c>
      <c r="N63" t="s">
        <v>1499</v>
      </c>
      <c r="O63" t="s">
        <v>1583</v>
      </c>
      <c r="P63">
        <v>2019</v>
      </c>
      <c r="Q63" t="s">
        <v>1642</v>
      </c>
      <c r="R63" t="s">
        <v>986</v>
      </c>
      <c r="S63" t="e">
        <f>IF(ISBLANK(Table4[[#This Row],[ref]]),NA(),_xlfn.XLOOKUP(Table4[[#This Row],[ref]],Crossref!U:U,Crossref!E:E,_xlfn.XLOOKUP(Table4[[#This Row],[ref_short]],Crossref!AO:AO,Crossref!E:E)))</f>
        <v>#N/A</v>
      </c>
      <c r="T63" t="e">
        <f>IF(ISBLANK(Table4[[#This Row],[ref_short]]),NA(),_xlfn.XLOOKUP(Table4[[#This Row],[new_ref]],Crossref!E:E,Crossref!AO:AO,Table4[[#This Row],[ref_short]]))</f>
        <v>#N/A</v>
      </c>
      <c r="U63" t="b">
        <f>NOT(IFERROR(Table4[[#This Row],[ref_short]]=Table4[[#This Row],[new_ref_short]],FALSE))</f>
        <v>1</v>
      </c>
    </row>
    <row r="64" spans="1:21" x14ac:dyDescent="0.3">
      <c r="A64" t="s">
        <v>1289</v>
      </c>
      <c r="B64" t="s">
        <v>1300</v>
      </c>
      <c r="C64" t="s">
        <v>264</v>
      </c>
      <c r="D64" t="s">
        <v>368</v>
      </c>
      <c r="I64" t="s">
        <v>1435</v>
      </c>
      <c r="J64" t="s">
        <v>1452</v>
      </c>
      <c r="K64">
        <v>0.99990000000000001</v>
      </c>
      <c r="L64">
        <v>0.99619999999999997</v>
      </c>
      <c r="M64">
        <v>1</v>
      </c>
      <c r="N64" t="s">
        <v>1500</v>
      </c>
      <c r="O64" t="s">
        <v>1583</v>
      </c>
      <c r="P64">
        <v>2019</v>
      </c>
      <c r="Q64" t="s">
        <v>1642</v>
      </c>
      <c r="R64" t="s">
        <v>986</v>
      </c>
      <c r="S64" t="e">
        <f>IF(ISBLANK(Table4[[#This Row],[ref]]),NA(),_xlfn.XLOOKUP(Table4[[#This Row],[ref]],Crossref!U:U,Crossref!E:E,_xlfn.XLOOKUP(Table4[[#This Row],[ref_short]],Crossref!AO:AO,Crossref!E:E)))</f>
        <v>#N/A</v>
      </c>
      <c r="T64" t="e">
        <f>IF(ISBLANK(Table4[[#This Row],[ref_short]]),NA(),_xlfn.XLOOKUP(Table4[[#This Row],[new_ref]],Crossref!E:E,Crossref!AO:AO,Table4[[#This Row],[ref_short]]))</f>
        <v>#N/A</v>
      </c>
      <c r="U64" t="b">
        <f>NOT(IFERROR(Table4[[#This Row],[ref_short]]=Table4[[#This Row],[new_ref_short]],FALSE))</f>
        <v>1</v>
      </c>
    </row>
    <row r="65" spans="1:21" x14ac:dyDescent="0.3">
      <c r="A65" t="s">
        <v>1288</v>
      </c>
      <c r="B65" t="s">
        <v>1300</v>
      </c>
      <c r="C65" t="s">
        <v>264</v>
      </c>
      <c r="D65" t="s">
        <v>368</v>
      </c>
      <c r="H65" t="s">
        <v>1366</v>
      </c>
      <c r="I65" t="s">
        <v>1435</v>
      </c>
      <c r="J65" t="s">
        <v>1452</v>
      </c>
      <c r="K65">
        <v>0.53649999999999998</v>
      </c>
      <c r="L65">
        <v>0.52590000000000003</v>
      </c>
      <c r="M65">
        <v>0.54749999999999999</v>
      </c>
      <c r="N65" t="s">
        <v>1499</v>
      </c>
      <c r="O65" t="s">
        <v>1583</v>
      </c>
      <c r="P65">
        <v>2019</v>
      </c>
      <c r="Q65" t="s">
        <v>1642</v>
      </c>
      <c r="R65" t="s">
        <v>986</v>
      </c>
      <c r="S65" t="e">
        <f>IF(ISBLANK(Table4[[#This Row],[ref]]),NA(),_xlfn.XLOOKUP(Table4[[#This Row],[ref]],Crossref!U:U,Crossref!E:E,_xlfn.XLOOKUP(Table4[[#This Row],[ref_short]],Crossref!AO:AO,Crossref!E:E)))</f>
        <v>#N/A</v>
      </c>
      <c r="T65" t="e">
        <f>IF(ISBLANK(Table4[[#This Row],[ref_short]]),NA(),_xlfn.XLOOKUP(Table4[[#This Row],[new_ref]],Crossref!E:E,Crossref!AO:AO,Table4[[#This Row],[ref_short]]))</f>
        <v>#N/A</v>
      </c>
      <c r="U65" t="b">
        <f>NOT(IFERROR(Table4[[#This Row],[ref_short]]=Table4[[#This Row],[new_ref_short]],FALSE))</f>
        <v>1</v>
      </c>
    </row>
    <row r="66" spans="1:21" x14ac:dyDescent="0.3">
      <c r="A66" t="s">
        <v>1289</v>
      </c>
      <c r="B66" t="s">
        <v>1300</v>
      </c>
      <c r="C66" t="s">
        <v>264</v>
      </c>
      <c r="D66" t="s">
        <v>368</v>
      </c>
      <c r="H66" t="s">
        <v>1366</v>
      </c>
      <c r="I66" t="s">
        <v>1435</v>
      </c>
      <c r="J66" t="s">
        <v>1452</v>
      </c>
      <c r="K66">
        <v>0.99660000000000004</v>
      </c>
      <c r="L66">
        <v>0.996</v>
      </c>
      <c r="M66">
        <v>0.99709999999999999</v>
      </c>
      <c r="N66" t="s">
        <v>1500</v>
      </c>
      <c r="O66" t="s">
        <v>1583</v>
      </c>
      <c r="P66">
        <v>2019</v>
      </c>
      <c r="Q66" t="s">
        <v>1642</v>
      </c>
      <c r="R66" t="s">
        <v>986</v>
      </c>
      <c r="S66" t="e">
        <f>IF(ISBLANK(Table4[[#This Row],[ref]]),NA(),_xlfn.XLOOKUP(Table4[[#This Row],[ref]],Crossref!U:U,Crossref!E:E,_xlfn.XLOOKUP(Table4[[#This Row],[ref_short]],Crossref!AO:AO,Crossref!E:E)))</f>
        <v>#N/A</v>
      </c>
      <c r="T66" t="e">
        <f>IF(ISBLANK(Table4[[#This Row],[ref_short]]),NA(),_xlfn.XLOOKUP(Table4[[#This Row],[new_ref]],Crossref!E:E,Crossref!AO:AO,Table4[[#This Row],[ref_short]]))</f>
        <v>#N/A</v>
      </c>
      <c r="U66" t="b">
        <f>NOT(IFERROR(Table4[[#This Row],[ref_short]]=Table4[[#This Row],[new_ref_short]],FALSE))</f>
        <v>1</v>
      </c>
    </row>
    <row r="67" spans="1:21" x14ac:dyDescent="0.3">
      <c r="A67" t="s">
        <v>1288</v>
      </c>
      <c r="B67" t="s">
        <v>1300</v>
      </c>
      <c r="C67" t="s">
        <v>264</v>
      </c>
      <c r="D67" t="s">
        <v>368</v>
      </c>
      <c r="H67" t="s">
        <v>1366</v>
      </c>
      <c r="I67" t="s">
        <v>1435</v>
      </c>
      <c r="J67" t="s">
        <v>1452</v>
      </c>
      <c r="K67">
        <v>0.50870000000000004</v>
      </c>
      <c r="L67">
        <v>0.49880000000000002</v>
      </c>
      <c r="M67">
        <v>0.51919999999999999</v>
      </c>
      <c r="N67" t="s">
        <v>1499</v>
      </c>
      <c r="O67" t="s">
        <v>1583</v>
      </c>
      <c r="P67">
        <v>2019</v>
      </c>
      <c r="Q67" t="s">
        <v>1642</v>
      </c>
      <c r="R67" t="s">
        <v>986</v>
      </c>
      <c r="S67" t="e">
        <f>IF(ISBLANK(Table4[[#This Row],[ref]]),NA(),_xlfn.XLOOKUP(Table4[[#This Row],[ref]],Crossref!U:U,Crossref!E:E,_xlfn.XLOOKUP(Table4[[#This Row],[ref_short]],Crossref!AO:AO,Crossref!E:E)))</f>
        <v>#N/A</v>
      </c>
      <c r="T67" t="e">
        <f>IF(ISBLANK(Table4[[#This Row],[ref_short]]),NA(),_xlfn.XLOOKUP(Table4[[#This Row],[new_ref]],Crossref!E:E,Crossref!AO:AO,Table4[[#This Row],[ref_short]]))</f>
        <v>#N/A</v>
      </c>
      <c r="U67" t="b">
        <f>NOT(IFERROR(Table4[[#This Row],[ref_short]]=Table4[[#This Row],[new_ref_short]],FALSE))</f>
        <v>1</v>
      </c>
    </row>
    <row r="68" spans="1:21" x14ac:dyDescent="0.3">
      <c r="A68" t="s">
        <v>1289</v>
      </c>
      <c r="B68" t="s">
        <v>1300</v>
      </c>
      <c r="C68" t="s">
        <v>264</v>
      </c>
      <c r="D68" t="s">
        <v>368</v>
      </c>
      <c r="H68" t="s">
        <v>1366</v>
      </c>
      <c r="I68" t="s">
        <v>1435</v>
      </c>
      <c r="J68" t="s">
        <v>1452</v>
      </c>
      <c r="K68">
        <v>0.99680000000000002</v>
      </c>
      <c r="L68">
        <v>0.99619999999999997</v>
      </c>
      <c r="M68">
        <v>0.99729999999999996</v>
      </c>
      <c r="N68" t="s">
        <v>1500</v>
      </c>
      <c r="O68" t="s">
        <v>1583</v>
      </c>
      <c r="P68">
        <v>2019</v>
      </c>
      <c r="Q68" t="s">
        <v>1642</v>
      </c>
      <c r="R68" t="s">
        <v>986</v>
      </c>
      <c r="S68" t="e">
        <f>IF(ISBLANK(Table4[[#This Row],[ref]]),NA(),_xlfn.XLOOKUP(Table4[[#This Row],[ref]],Crossref!U:U,Crossref!E:E,_xlfn.XLOOKUP(Table4[[#This Row],[ref_short]],Crossref!AO:AO,Crossref!E:E)))</f>
        <v>#N/A</v>
      </c>
      <c r="T68" t="e">
        <f>IF(ISBLANK(Table4[[#This Row],[ref_short]]),NA(),_xlfn.XLOOKUP(Table4[[#This Row],[new_ref]],Crossref!E:E,Crossref!AO:AO,Table4[[#This Row],[ref_short]]))</f>
        <v>#N/A</v>
      </c>
      <c r="U68" t="b">
        <f>NOT(IFERROR(Table4[[#This Row],[ref_short]]=Table4[[#This Row],[new_ref_short]],FALSE))</f>
        <v>1</v>
      </c>
    </row>
    <row r="69" spans="1:21" x14ac:dyDescent="0.3">
      <c r="A69" t="s">
        <v>1288</v>
      </c>
      <c r="B69" t="s">
        <v>1290</v>
      </c>
      <c r="C69" t="s">
        <v>264</v>
      </c>
      <c r="D69" t="s">
        <v>368</v>
      </c>
      <c r="I69" t="s">
        <v>1435</v>
      </c>
      <c r="J69" t="s">
        <v>1453</v>
      </c>
      <c r="K69">
        <v>0.877</v>
      </c>
      <c r="L69">
        <v>0.82499999999999996</v>
      </c>
      <c r="M69">
        <v>0.92300000000000004</v>
      </c>
      <c r="N69" t="s">
        <v>1501</v>
      </c>
      <c r="O69" t="s">
        <v>1584</v>
      </c>
      <c r="P69">
        <v>2014</v>
      </c>
      <c r="Q69" t="s">
        <v>1643</v>
      </c>
      <c r="R69" t="s">
        <v>986</v>
      </c>
      <c r="S69" t="str">
        <f>IF(ISBLANK(Table4[[#This Row],[ref]]),NA(),_xlfn.XLOOKUP(Table4[[#This Row],[ref]],Crossref!U:U,Crossref!E:E,_xlfn.XLOOKUP(Table4[[#This Row],[ref_short]],Crossref!AO:AO,Crossref!E:E)))</f>
        <v>10.1371/journal.pone.0090334</v>
      </c>
      <c r="T69" t="str">
        <f>IF(ISBLANK(Table4[[#This Row],[ref_short]]),NA(),_xlfn.XLOOKUP(Table4[[#This Row],[new_ref]],Crossref!E:E,Crossref!AO:AO,Table4[[#This Row],[ref_short]]))</f>
        <v>Courcoul et al., 2014</v>
      </c>
      <c r="U69" t="b">
        <f>NOT(IFERROR(Table4[[#This Row],[ref_short]]=Table4[[#This Row],[new_ref_short]],FALSE))</f>
        <v>0</v>
      </c>
    </row>
    <row r="70" spans="1:21" x14ac:dyDescent="0.3">
      <c r="A70" t="s">
        <v>1289</v>
      </c>
      <c r="B70" t="s">
        <v>1290</v>
      </c>
      <c r="C70" t="s">
        <v>264</v>
      </c>
      <c r="D70" t="s">
        <v>368</v>
      </c>
      <c r="I70" t="s">
        <v>1435</v>
      </c>
      <c r="J70" t="s">
        <v>1453</v>
      </c>
      <c r="K70">
        <v>0.97</v>
      </c>
      <c r="L70">
        <v>0.94299999999999995</v>
      </c>
      <c r="M70">
        <v>0.99</v>
      </c>
      <c r="N70" t="s">
        <v>1501</v>
      </c>
      <c r="O70" t="s">
        <v>1584</v>
      </c>
      <c r="P70">
        <v>2014</v>
      </c>
      <c r="Q70" t="s">
        <v>1643</v>
      </c>
      <c r="R70" t="s">
        <v>986</v>
      </c>
      <c r="S70" t="str">
        <f>IF(ISBLANK(Table4[[#This Row],[ref]]),NA(),_xlfn.XLOOKUP(Table4[[#This Row],[ref]],Crossref!U:U,Crossref!E:E,_xlfn.XLOOKUP(Table4[[#This Row],[ref_short]],Crossref!AO:AO,Crossref!E:E)))</f>
        <v>10.1371/journal.pone.0090334</v>
      </c>
      <c r="T70" t="str">
        <f>IF(ISBLANK(Table4[[#This Row],[ref_short]]),NA(),_xlfn.XLOOKUP(Table4[[#This Row],[new_ref]],Crossref!E:E,Crossref!AO:AO,Table4[[#This Row],[ref_short]]))</f>
        <v>Courcoul et al., 2014</v>
      </c>
      <c r="U70" t="b">
        <f>NOT(IFERROR(Table4[[#This Row],[ref_short]]=Table4[[#This Row],[new_ref_short]],FALSE))</f>
        <v>0</v>
      </c>
    </row>
    <row r="71" spans="1:21" x14ac:dyDescent="0.3">
      <c r="A71" t="s">
        <v>1288</v>
      </c>
      <c r="B71" t="s">
        <v>1301</v>
      </c>
      <c r="C71" t="s">
        <v>264</v>
      </c>
      <c r="D71" t="s">
        <v>368</v>
      </c>
      <c r="I71" t="s">
        <v>1435</v>
      </c>
      <c r="J71" t="s">
        <v>1453</v>
      </c>
      <c r="K71">
        <v>0.78100000000000003</v>
      </c>
      <c r="L71">
        <v>0.72899999999999998</v>
      </c>
      <c r="M71">
        <v>0.82799999999999996</v>
      </c>
      <c r="N71" t="s">
        <v>1501</v>
      </c>
      <c r="O71" t="s">
        <v>1584</v>
      </c>
      <c r="P71">
        <v>2014</v>
      </c>
      <c r="Q71" t="s">
        <v>1643</v>
      </c>
      <c r="R71" t="s">
        <v>986</v>
      </c>
      <c r="S71" t="str">
        <f>IF(ISBLANK(Table4[[#This Row],[ref]]),NA(),_xlfn.XLOOKUP(Table4[[#This Row],[ref]],Crossref!U:U,Crossref!E:E,_xlfn.XLOOKUP(Table4[[#This Row],[ref_short]],Crossref!AO:AO,Crossref!E:E)))</f>
        <v>10.1371/journal.pone.0090334</v>
      </c>
      <c r="T71" t="str">
        <f>IF(ISBLANK(Table4[[#This Row],[ref_short]]),NA(),_xlfn.XLOOKUP(Table4[[#This Row],[new_ref]],Crossref!E:E,Crossref!AO:AO,Table4[[#This Row],[ref_short]]))</f>
        <v>Courcoul et al., 2014</v>
      </c>
      <c r="U71" t="b">
        <f>NOT(IFERROR(Table4[[#This Row],[ref_short]]=Table4[[#This Row],[new_ref_short]],FALSE))</f>
        <v>0</v>
      </c>
    </row>
    <row r="72" spans="1:21" x14ac:dyDescent="0.3">
      <c r="A72" t="s">
        <v>1289</v>
      </c>
      <c r="B72" t="s">
        <v>1301</v>
      </c>
      <c r="C72" t="s">
        <v>264</v>
      </c>
      <c r="D72" t="s">
        <v>368</v>
      </c>
      <c r="I72" t="s">
        <v>1435</v>
      </c>
      <c r="J72" t="s">
        <v>1453</v>
      </c>
      <c r="K72">
        <v>0.99099999999999999</v>
      </c>
      <c r="L72">
        <v>0.97099999999999997</v>
      </c>
      <c r="M72">
        <v>1</v>
      </c>
      <c r="N72" t="s">
        <v>1501</v>
      </c>
      <c r="O72" t="s">
        <v>1584</v>
      </c>
      <c r="P72">
        <v>2014</v>
      </c>
      <c r="Q72" t="s">
        <v>1643</v>
      </c>
      <c r="R72" t="s">
        <v>986</v>
      </c>
      <c r="S72" t="str">
        <f>IF(ISBLANK(Table4[[#This Row],[ref]]),NA(),_xlfn.XLOOKUP(Table4[[#This Row],[ref]],Crossref!U:U,Crossref!E:E,_xlfn.XLOOKUP(Table4[[#This Row],[ref_short]],Crossref!AO:AO,Crossref!E:E)))</f>
        <v>10.1371/journal.pone.0090334</v>
      </c>
      <c r="T72" t="str">
        <f>IF(ISBLANK(Table4[[#This Row],[ref_short]]),NA(),_xlfn.XLOOKUP(Table4[[#This Row],[new_ref]],Crossref!E:E,Crossref!AO:AO,Table4[[#This Row],[ref_short]]))</f>
        <v>Courcoul et al., 2014</v>
      </c>
      <c r="U72" t="b">
        <f>NOT(IFERROR(Table4[[#This Row],[ref_short]]=Table4[[#This Row],[new_ref_short]],FALSE))</f>
        <v>0</v>
      </c>
    </row>
    <row r="73" spans="1:21" x14ac:dyDescent="0.3">
      <c r="A73" t="s">
        <v>1288</v>
      </c>
      <c r="B73" t="s">
        <v>1298</v>
      </c>
      <c r="C73" t="s">
        <v>264</v>
      </c>
      <c r="D73" t="s">
        <v>368</v>
      </c>
      <c r="I73" t="s">
        <v>255</v>
      </c>
      <c r="J73" t="s">
        <v>1454</v>
      </c>
      <c r="K73">
        <v>0.78339999999999999</v>
      </c>
      <c r="L73">
        <v>0.65400000000000003</v>
      </c>
      <c r="M73">
        <v>0.91200000000000003</v>
      </c>
      <c r="N73" t="s">
        <v>1502</v>
      </c>
      <c r="O73" t="s">
        <v>1585</v>
      </c>
      <c r="P73">
        <v>2023</v>
      </c>
      <c r="Q73" t="s">
        <v>1644</v>
      </c>
      <c r="R73" t="s">
        <v>986</v>
      </c>
      <c r="S73" t="str">
        <f>IF(ISBLANK(Table4[[#This Row],[ref]]),NA(),_xlfn.XLOOKUP(Table4[[#This Row],[ref]],Crossref!U:U,Crossref!E:E,_xlfn.XLOOKUP(Table4[[#This Row],[ref_short]],Crossref!AO:AO,Crossref!E:E)))</f>
        <v>10.1128/spectrum.00348-23</v>
      </c>
      <c r="T73" t="str">
        <f>IF(ISBLANK(Table4[[#This Row],[ref_short]]),NA(),_xlfn.XLOOKUP(Table4[[#This Row],[new_ref]],Crossref!E:E,Crossref!AO:AO,Table4[[#This Row],[ref_short]]))</f>
        <v>Vera-Salmoral et al., 2023</v>
      </c>
      <c r="U73" t="b">
        <f>NOT(IFERROR(Table4[[#This Row],[ref_short]]=Table4[[#This Row],[new_ref_short]],FALSE))</f>
        <v>0</v>
      </c>
    </row>
    <row r="74" spans="1:21" x14ac:dyDescent="0.3">
      <c r="A74" t="s">
        <v>1288</v>
      </c>
      <c r="B74" t="s">
        <v>1298</v>
      </c>
      <c r="C74" t="s">
        <v>264</v>
      </c>
      <c r="D74" t="s">
        <v>368</v>
      </c>
      <c r="I74" t="s">
        <v>255</v>
      </c>
      <c r="J74" t="s">
        <v>1454</v>
      </c>
      <c r="K74">
        <v>0.95899999999999996</v>
      </c>
      <c r="L74">
        <v>0.89700000000000002</v>
      </c>
      <c r="M74">
        <v>1</v>
      </c>
      <c r="N74" t="s">
        <v>1502</v>
      </c>
      <c r="O74" t="s">
        <v>1585</v>
      </c>
      <c r="P74">
        <v>2023</v>
      </c>
      <c r="Q74" t="s">
        <v>1644</v>
      </c>
      <c r="R74" t="s">
        <v>986</v>
      </c>
      <c r="S74" t="str">
        <f>IF(ISBLANK(Table4[[#This Row],[ref]]),NA(),_xlfn.XLOOKUP(Table4[[#This Row],[ref]],Crossref!U:U,Crossref!E:E,_xlfn.XLOOKUP(Table4[[#This Row],[ref_short]],Crossref!AO:AO,Crossref!E:E)))</f>
        <v>10.1128/spectrum.00348-23</v>
      </c>
      <c r="T74" t="str">
        <f>IF(ISBLANK(Table4[[#This Row],[ref_short]]),NA(),_xlfn.XLOOKUP(Table4[[#This Row],[new_ref]],Crossref!E:E,Crossref!AO:AO,Table4[[#This Row],[ref_short]]))</f>
        <v>Vera-Salmoral et al., 2023</v>
      </c>
      <c r="U74" t="b">
        <f>NOT(IFERROR(Table4[[#This Row],[ref_short]]=Table4[[#This Row],[new_ref_short]],FALSE))</f>
        <v>0</v>
      </c>
    </row>
    <row r="75" spans="1:21" x14ac:dyDescent="0.3">
      <c r="A75" t="s">
        <v>1289</v>
      </c>
      <c r="B75" t="s">
        <v>1298</v>
      </c>
      <c r="C75" t="s">
        <v>264</v>
      </c>
      <c r="D75" t="s">
        <v>368</v>
      </c>
      <c r="I75" t="s">
        <v>255</v>
      </c>
      <c r="J75" t="s">
        <v>1454</v>
      </c>
      <c r="K75">
        <v>1</v>
      </c>
      <c r="N75" t="s">
        <v>1502</v>
      </c>
      <c r="O75" t="s">
        <v>1585</v>
      </c>
      <c r="P75">
        <v>2023</v>
      </c>
      <c r="Q75" t="s">
        <v>1644</v>
      </c>
      <c r="R75" t="s">
        <v>986</v>
      </c>
      <c r="S75" t="str">
        <f>IF(ISBLANK(Table4[[#This Row],[ref]]),NA(),_xlfn.XLOOKUP(Table4[[#This Row],[ref]],Crossref!U:U,Crossref!E:E,_xlfn.XLOOKUP(Table4[[#This Row],[ref_short]],Crossref!AO:AO,Crossref!E:E)))</f>
        <v>10.1128/spectrum.00348-23</v>
      </c>
      <c r="T75" t="str">
        <f>IF(ISBLANK(Table4[[#This Row],[ref_short]]),NA(),_xlfn.XLOOKUP(Table4[[#This Row],[new_ref]],Crossref!E:E,Crossref!AO:AO,Table4[[#This Row],[ref_short]]))</f>
        <v>Vera-Salmoral et al., 2023</v>
      </c>
      <c r="U75" t="b">
        <f>NOT(IFERROR(Table4[[#This Row],[ref_short]]=Table4[[#This Row],[new_ref_short]],FALSE))</f>
        <v>0</v>
      </c>
    </row>
    <row r="76" spans="1:21" x14ac:dyDescent="0.3">
      <c r="A76" t="s">
        <v>1288</v>
      </c>
      <c r="B76" t="s">
        <v>1294</v>
      </c>
      <c r="C76" t="s">
        <v>264</v>
      </c>
      <c r="D76" t="s">
        <v>368</v>
      </c>
      <c r="H76" t="s">
        <v>1367</v>
      </c>
      <c r="I76" t="s">
        <v>1435</v>
      </c>
      <c r="J76" t="s">
        <v>1439</v>
      </c>
      <c r="K76">
        <v>0.36599999999999999</v>
      </c>
      <c r="L76">
        <v>0.29399999999999998</v>
      </c>
      <c r="M76">
        <v>0.438</v>
      </c>
      <c r="N76" t="s">
        <v>1503</v>
      </c>
      <c r="O76" t="s">
        <v>1586</v>
      </c>
      <c r="P76">
        <v>2023</v>
      </c>
      <c r="Q76" t="s">
        <v>1645</v>
      </c>
      <c r="R76" t="s">
        <v>986</v>
      </c>
      <c r="S76" t="str">
        <f>IF(ISBLANK(Table4[[#This Row],[ref]]),NA(),_xlfn.XLOOKUP(Table4[[#This Row],[ref]],Crossref!U:U,Crossref!E:E,_xlfn.XLOOKUP(Table4[[#This Row],[ref_short]],Crossref!AO:AO,Crossref!E:E)))</f>
        <v>10.1016/j.rvsc.2023.04.004</v>
      </c>
      <c r="T76" t="str">
        <f>IF(ISBLANK(Table4[[#This Row],[ref_short]]),NA(),_xlfn.XLOOKUP(Table4[[#This Row],[new_ref]],Crossref!E:E,Crossref!AO:AO,Table4[[#This Row],[ref_short]]))</f>
        <v>Moens et al., 2023</v>
      </c>
      <c r="U76" t="b">
        <f>NOT(IFERROR(Table4[[#This Row],[ref_short]]=Table4[[#This Row],[new_ref_short]],FALSE))</f>
        <v>0</v>
      </c>
    </row>
    <row r="77" spans="1:21" x14ac:dyDescent="0.3">
      <c r="A77" t="s">
        <v>1288</v>
      </c>
      <c r="B77" t="s">
        <v>1294</v>
      </c>
      <c r="C77" t="s">
        <v>264</v>
      </c>
      <c r="D77" t="s">
        <v>368</v>
      </c>
      <c r="H77" t="s">
        <v>1368</v>
      </c>
      <c r="I77" t="s">
        <v>1435</v>
      </c>
      <c r="J77" t="s">
        <v>1439</v>
      </c>
      <c r="K77">
        <v>0.69499999999999995</v>
      </c>
      <c r="L77">
        <v>0.64400000000000002</v>
      </c>
      <c r="M77">
        <v>0.74099999999999999</v>
      </c>
      <c r="N77" t="s">
        <v>1503</v>
      </c>
      <c r="O77" t="s">
        <v>1586</v>
      </c>
      <c r="P77">
        <v>2023</v>
      </c>
      <c r="Q77" t="s">
        <v>1645</v>
      </c>
      <c r="R77" t="s">
        <v>986</v>
      </c>
      <c r="S77" t="str">
        <f>IF(ISBLANK(Table4[[#This Row],[ref]]),NA(),_xlfn.XLOOKUP(Table4[[#This Row],[ref]],Crossref!U:U,Crossref!E:E,_xlfn.XLOOKUP(Table4[[#This Row],[ref_short]],Crossref!AO:AO,Crossref!E:E)))</f>
        <v>10.1016/j.rvsc.2023.04.004</v>
      </c>
      <c r="T77" t="str">
        <f>IF(ISBLANK(Table4[[#This Row],[ref_short]]),NA(),_xlfn.XLOOKUP(Table4[[#This Row],[new_ref]],Crossref!E:E,Crossref!AO:AO,Table4[[#This Row],[ref_short]]))</f>
        <v>Moens et al., 2023</v>
      </c>
      <c r="U77" t="b">
        <f>NOT(IFERROR(Table4[[#This Row],[ref_short]]=Table4[[#This Row],[new_ref_short]],FALSE))</f>
        <v>0</v>
      </c>
    </row>
    <row r="78" spans="1:21" x14ac:dyDescent="0.3">
      <c r="A78" t="s">
        <v>1288</v>
      </c>
      <c r="B78" t="s">
        <v>1294</v>
      </c>
      <c r="C78" t="s">
        <v>264</v>
      </c>
      <c r="D78" t="s">
        <v>368</v>
      </c>
      <c r="H78" t="s">
        <v>1369</v>
      </c>
      <c r="I78" t="s">
        <v>1435</v>
      </c>
      <c r="J78" t="s">
        <v>1439</v>
      </c>
      <c r="K78">
        <v>0.57899999999999996</v>
      </c>
      <c r="L78">
        <v>0.42199999999999999</v>
      </c>
      <c r="M78">
        <v>0.72099999999999997</v>
      </c>
      <c r="N78" t="s">
        <v>1503</v>
      </c>
      <c r="O78" t="s">
        <v>1586</v>
      </c>
      <c r="P78">
        <v>2023</v>
      </c>
      <c r="Q78" t="s">
        <v>1645</v>
      </c>
      <c r="R78" t="s">
        <v>986</v>
      </c>
      <c r="S78" t="str">
        <f>IF(ISBLANK(Table4[[#This Row],[ref]]),NA(),_xlfn.XLOOKUP(Table4[[#This Row],[ref]],Crossref!U:U,Crossref!E:E,_xlfn.XLOOKUP(Table4[[#This Row],[ref_short]],Crossref!AO:AO,Crossref!E:E)))</f>
        <v>10.1016/j.rvsc.2023.04.004</v>
      </c>
      <c r="T78" t="str">
        <f>IF(ISBLANK(Table4[[#This Row],[ref_short]]),NA(),_xlfn.XLOOKUP(Table4[[#This Row],[new_ref]],Crossref!E:E,Crossref!AO:AO,Table4[[#This Row],[ref_short]]))</f>
        <v>Moens et al., 2023</v>
      </c>
      <c r="U78" t="b">
        <f>NOT(IFERROR(Table4[[#This Row],[ref_short]]=Table4[[#This Row],[new_ref_short]],FALSE))</f>
        <v>0</v>
      </c>
    </row>
    <row r="79" spans="1:21" x14ac:dyDescent="0.3">
      <c r="A79" t="s">
        <v>1288</v>
      </c>
      <c r="B79" t="s">
        <v>1294</v>
      </c>
      <c r="C79" t="s">
        <v>264</v>
      </c>
      <c r="D79" t="s">
        <v>368</v>
      </c>
      <c r="H79" t="s">
        <v>1370</v>
      </c>
      <c r="I79" t="s">
        <v>1435</v>
      </c>
      <c r="J79" t="s">
        <v>1439</v>
      </c>
      <c r="K79">
        <v>0.64600000000000002</v>
      </c>
      <c r="L79">
        <v>0.59699999999999998</v>
      </c>
      <c r="M79">
        <v>0.69499999999999995</v>
      </c>
      <c r="N79" t="s">
        <v>1503</v>
      </c>
      <c r="O79" t="s">
        <v>1586</v>
      </c>
      <c r="P79">
        <v>2023</v>
      </c>
      <c r="Q79" t="s">
        <v>1645</v>
      </c>
      <c r="R79" t="s">
        <v>986</v>
      </c>
      <c r="S79" t="str">
        <f>IF(ISBLANK(Table4[[#This Row],[ref]]),NA(),_xlfn.XLOOKUP(Table4[[#This Row],[ref]],Crossref!U:U,Crossref!E:E,_xlfn.XLOOKUP(Table4[[#This Row],[ref_short]],Crossref!AO:AO,Crossref!E:E)))</f>
        <v>10.1016/j.rvsc.2023.04.004</v>
      </c>
      <c r="T79" t="str">
        <f>IF(ISBLANK(Table4[[#This Row],[ref_short]]),NA(),_xlfn.XLOOKUP(Table4[[#This Row],[new_ref]],Crossref!E:E,Crossref!AO:AO,Table4[[#This Row],[ref_short]]))</f>
        <v>Moens et al., 2023</v>
      </c>
      <c r="U79" t="b">
        <f>NOT(IFERROR(Table4[[#This Row],[ref_short]]=Table4[[#This Row],[new_ref_short]],FALSE))</f>
        <v>0</v>
      </c>
    </row>
    <row r="80" spans="1:21" x14ac:dyDescent="0.3">
      <c r="A80" t="s">
        <v>1289</v>
      </c>
      <c r="B80" t="s">
        <v>1294</v>
      </c>
      <c r="C80" t="s">
        <v>264</v>
      </c>
      <c r="D80" t="s">
        <v>368</v>
      </c>
      <c r="H80" t="s">
        <v>1371</v>
      </c>
      <c r="I80" t="s">
        <v>1435</v>
      </c>
      <c r="J80" t="s">
        <v>1439</v>
      </c>
      <c r="K80">
        <v>0.97099999999999997</v>
      </c>
      <c r="L80">
        <v>0.94499999999999995</v>
      </c>
      <c r="M80">
        <v>0.98699999999999999</v>
      </c>
      <c r="N80" t="s">
        <v>1503</v>
      </c>
      <c r="O80" t="s">
        <v>1586</v>
      </c>
      <c r="P80">
        <v>2023</v>
      </c>
      <c r="Q80" t="s">
        <v>1645</v>
      </c>
      <c r="R80" t="s">
        <v>986</v>
      </c>
      <c r="S80" t="str">
        <f>IF(ISBLANK(Table4[[#This Row],[ref]]),NA(),_xlfn.XLOOKUP(Table4[[#This Row],[ref]],Crossref!U:U,Crossref!E:E,_xlfn.XLOOKUP(Table4[[#This Row],[ref_short]],Crossref!AO:AO,Crossref!E:E)))</f>
        <v>10.1016/j.rvsc.2023.04.004</v>
      </c>
      <c r="T80" t="str">
        <f>IF(ISBLANK(Table4[[#This Row],[ref_short]]),NA(),_xlfn.XLOOKUP(Table4[[#This Row],[new_ref]],Crossref!E:E,Crossref!AO:AO,Table4[[#This Row],[ref_short]]))</f>
        <v>Moens et al., 2023</v>
      </c>
      <c r="U80" t="b">
        <f>NOT(IFERROR(Table4[[#This Row],[ref_short]]=Table4[[#This Row],[new_ref_short]],FALSE))</f>
        <v>0</v>
      </c>
    </row>
    <row r="81" spans="1:21" x14ac:dyDescent="0.3">
      <c r="A81" t="s">
        <v>1289</v>
      </c>
      <c r="B81" t="s">
        <v>1294</v>
      </c>
      <c r="C81" t="s">
        <v>264</v>
      </c>
      <c r="D81" t="s">
        <v>368</v>
      </c>
      <c r="H81" t="s">
        <v>1372</v>
      </c>
      <c r="I81" t="s">
        <v>1435</v>
      </c>
      <c r="J81" t="s">
        <v>1439</v>
      </c>
      <c r="K81">
        <v>0.98</v>
      </c>
      <c r="L81">
        <v>0.97499999999999998</v>
      </c>
      <c r="M81">
        <v>0.98399999999999999</v>
      </c>
      <c r="N81" t="s">
        <v>1503</v>
      </c>
      <c r="O81" t="s">
        <v>1586</v>
      </c>
      <c r="P81">
        <v>2023</v>
      </c>
      <c r="Q81" t="s">
        <v>1645</v>
      </c>
      <c r="R81" t="s">
        <v>986</v>
      </c>
      <c r="S81" t="str">
        <f>IF(ISBLANK(Table4[[#This Row],[ref]]),NA(),_xlfn.XLOOKUP(Table4[[#This Row],[ref]],Crossref!U:U,Crossref!E:E,_xlfn.XLOOKUP(Table4[[#This Row],[ref_short]],Crossref!AO:AO,Crossref!E:E)))</f>
        <v>10.1016/j.rvsc.2023.04.004</v>
      </c>
      <c r="T81" t="str">
        <f>IF(ISBLANK(Table4[[#This Row],[ref_short]]),NA(),_xlfn.XLOOKUP(Table4[[#This Row],[new_ref]],Crossref!E:E,Crossref!AO:AO,Table4[[#This Row],[ref_short]]))</f>
        <v>Moens et al., 2023</v>
      </c>
      <c r="U81" t="b">
        <f>NOT(IFERROR(Table4[[#This Row],[ref_short]]=Table4[[#This Row],[new_ref_short]],FALSE))</f>
        <v>0</v>
      </c>
    </row>
    <row r="82" spans="1:21" x14ac:dyDescent="0.3">
      <c r="A82" t="s">
        <v>1288</v>
      </c>
      <c r="B82" t="s">
        <v>1302</v>
      </c>
      <c r="C82" t="s">
        <v>264</v>
      </c>
      <c r="D82" t="s">
        <v>368</v>
      </c>
      <c r="I82" t="s">
        <v>254</v>
      </c>
      <c r="J82" t="s">
        <v>1455</v>
      </c>
      <c r="K82">
        <v>0.72</v>
      </c>
      <c r="N82" t="s">
        <v>1504</v>
      </c>
      <c r="O82" t="s">
        <v>1587</v>
      </c>
      <c r="P82">
        <v>2006</v>
      </c>
      <c r="Q82" t="s">
        <v>1646</v>
      </c>
      <c r="R82" t="s">
        <v>986</v>
      </c>
      <c r="S82" t="str">
        <f>IF(ISBLANK(Table4[[#This Row],[ref]]),NA(),_xlfn.XLOOKUP(Table4[[#This Row],[ref]],Crossref!U:U,Crossref!E:E,_xlfn.XLOOKUP(Table4[[#This Row],[ref_short]],Crossref!AO:AO,Crossref!E:E)))</f>
        <v>10.1016/j.rvsc.2005.11.005</v>
      </c>
      <c r="T82" t="str">
        <f>IF(ISBLANK(Table4[[#This Row],[ref_short]]),NA(),_xlfn.XLOOKUP(Table4[[#This Row],[new_ref]],Crossref!E:E,Crossref!AO:AO,Table4[[#This Row],[ref_short]]))</f>
        <v>de la Rua-Domenech et al., 2006</v>
      </c>
      <c r="U82" t="b">
        <f>NOT(IFERROR(Table4[[#This Row],[ref_short]]=Table4[[#This Row],[new_ref_short]],FALSE))</f>
        <v>0</v>
      </c>
    </row>
    <row r="83" spans="1:21" x14ac:dyDescent="0.3">
      <c r="A83" t="s">
        <v>1289</v>
      </c>
      <c r="B83" t="s">
        <v>1302</v>
      </c>
      <c r="C83" t="s">
        <v>264</v>
      </c>
      <c r="D83" t="s">
        <v>368</v>
      </c>
      <c r="I83" t="s">
        <v>254</v>
      </c>
      <c r="J83" t="s">
        <v>1455</v>
      </c>
      <c r="K83">
        <v>0.98799999999999999</v>
      </c>
      <c r="N83" t="s">
        <v>1504</v>
      </c>
      <c r="O83" t="s">
        <v>1587</v>
      </c>
      <c r="P83">
        <v>2006</v>
      </c>
      <c r="Q83" t="s">
        <v>1646</v>
      </c>
      <c r="R83" t="s">
        <v>986</v>
      </c>
      <c r="S83" t="str">
        <f>IF(ISBLANK(Table4[[#This Row],[ref]]),NA(),_xlfn.XLOOKUP(Table4[[#This Row],[ref]],Crossref!U:U,Crossref!E:E,_xlfn.XLOOKUP(Table4[[#This Row],[ref_short]],Crossref!AO:AO,Crossref!E:E)))</f>
        <v>10.1016/j.rvsc.2005.11.005</v>
      </c>
      <c r="T83" t="str">
        <f>IF(ISBLANK(Table4[[#This Row],[ref_short]]),NA(),_xlfn.XLOOKUP(Table4[[#This Row],[new_ref]],Crossref!E:E,Crossref!AO:AO,Table4[[#This Row],[ref_short]]))</f>
        <v>de la Rua-Domenech et al., 2006</v>
      </c>
      <c r="U83" t="b">
        <f>NOT(IFERROR(Table4[[#This Row],[ref_short]]=Table4[[#This Row],[new_ref_short]],FALSE))</f>
        <v>0</v>
      </c>
    </row>
    <row r="84" spans="1:21" x14ac:dyDescent="0.3">
      <c r="A84" t="s">
        <v>1288</v>
      </c>
      <c r="B84" t="s">
        <v>1302</v>
      </c>
      <c r="C84" t="s">
        <v>264</v>
      </c>
      <c r="D84" t="s">
        <v>368</v>
      </c>
      <c r="I84" t="s">
        <v>254</v>
      </c>
      <c r="J84" t="s">
        <v>1455</v>
      </c>
      <c r="K84">
        <v>0.63200000000000001</v>
      </c>
      <c r="N84" t="s">
        <v>1504</v>
      </c>
      <c r="O84" t="s">
        <v>1587</v>
      </c>
      <c r="P84">
        <v>2006</v>
      </c>
      <c r="Q84" t="s">
        <v>1646</v>
      </c>
      <c r="R84" t="s">
        <v>986</v>
      </c>
      <c r="S84" t="str">
        <f>IF(ISBLANK(Table4[[#This Row],[ref]]),NA(),_xlfn.XLOOKUP(Table4[[#This Row],[ref]],Crossref!U:U,Crossref!E:E,_xlfn.XLOOKUP(Table4[[#This Row],[ref_short]],Crossref!AO:AO,Crossref!E:E)))</f>
        <v>10.1016/j.rvsc.2005.11.005</v>
      </c>
      <c r="T84" t="str">
        <f>IF(ISBLANK(Table4[[#This Row],[ref_short]]),NA(),_xlfn.XLOOKUP(Table4[[#This Row],[new_ref]],Crossref!E:E,Crossref!AO:AO,Table4[[#This Row],[ref_short]]))</f>
        <v>de la Rua-Domenech et al., 2006</v>
      </c>
      <c r="U84" t="b">
        <f>NOT(IFERROR(Table4[[#This Row],[ref_short]]=Table4[[#This Row],[new_ref_short]],FALSE))</f>
        <v>0</v>
      </c>
    </row>
    <row r="85" spans="1:21" x14ac:dyDescent="0.3">
      <c r="A85" t="s">
        <v>1289</v>
      </c>
      <c r="B85" t="s">
        <v>1302</v>
      </c>
      <c r="C85" t="s">
        <v>264</v>
      </c>
      <c r="D85" t="s">
        <v>368</v>
      </c>
      <c r="I85" t="s">
        <v>254</v>
      </c>
      <c r="J85" t="s">
        <v>1455</v>
      </c>
      <c r="K85">
        <v>0.99</v>
      </c>
      <c r="N85" t="s">
        <v>1504</v>
      </c>
      <c r="O85" t="s">
        <v>1587</v>
      </c>
      <c r="P85">
        <v>2006</v>
      </c>
      <c r="Q85" t="s">
        <v>1646</v>
      </c>
      <c r="R85" t="s">
        <v>986</v>
      </c>
      <c r="S85" t="str">
        <f>IF(ISBLANK(Table4[[#This Row],[ref]]),NA(),_xlfn.XLOOKUP(Table4[[#This Row],[ref]],Crossref!U:U,Crossref!E:E,_xlfn.XLOOKUP(Table4[[#This Row],[ref_short]],Crossref!AO:AO,Crossref!E:E)))</f>
        <v>10.1016/j.rvsc.2005.11.005</v>
      </c>
      <c r="T85" t="str">
        <f>IF(ISBLANK(Table4[[#This Row],[ref_short]]),NA(),_xlfn.XLOOKUP(Table4[[#This Row],[new_ref]],Crossref!E:E,Crossref!AO:AO,Table4[[#This Row],[ref_short]]))</f>
        <v>de la Rua-Domenech et al., 2006</v>
      </c>
      <c r="U85" t="b">
        <f>NOT(IFERROR(Table4[[#This Row],[ref_short]]=Table4[[#This Row],[new_ref_short]],FALSE))</f>
        <v>0</v>
      </c>
    </row>
    <row r="86" spans="1:21" x14ac:dyDescent="0.3">
      <c r="A86" t="s">
        <v>1288</v>
      </c>
      <c r="B86" t="s">
        <v>1302</v>
      </c>
      <c r="C86" t="s">
        <v>264</v>
      </c>
      <c r="D86" t="s">
        <v>368</v>
      </c>
      <c r="I86" t="s">
        <v>254</v>
      </c>
      <c r="J86" t="s">
        <v>1455</v>
      </c>
      <c r="K86">
        <v>0.63200000000000001</v>
      </c>
      <c r="N86" t="s">
        <v>1504</v>
      </c>
      <c r="O86" t="s">
        <v>1587</v>
      </c>
      <c r="P86">
        <v>2006</v>
      </c>
      <c r="Q86" t="s">
        <v>1646</v>
      </c>
      <c r="R86" t="s">
        <v>986</v>
      </c>
      <c r="S86" t="str">
        <f>IF(ISBLANK(Table4[[#This Row],[ref]]),NA(),_xlfn.XLOOKUP(Table4[[#This Row],[ref]],Crossref!U:U,Crossref!E:E,_xlfn.XLOOKUP(Table4[[#This Row],[ref_short]],Crossref!AO:AO,Crossref!E:E)))</f>
        <v>10.1016/j.rvsc.2005.11.005</v>
      </c>
      <c r="T86" t="str">
        <f>IF(ISBLANK(Table4[[#This Row],[ref_short]]),NA(),_xlfn.XLOOKUP(Table4[[#This Row],[new_ref]],Crossref!E:E,Crossref!AO:AO,Table4[[#This Row],[ref_short]]))</f>
        <v>de la Rua-Domenech et al., 2006</v>
      </c>
      <c r="U86" t="b">
        <f>NOT(IFERROR(Table4[[#This Row],[ref_short]]=Table4[[#This Row],[new_ref_short]],FALSE))</f>
        <v>0</v>
      </c>
    </row>
    <row r="87" spans="1:21" x14ac:dyDescent="0.3">
      <c r="A87" t="s">
        <v>1289</v>
      </c>
      <c r="B87" t="s">
        <v>1302</v>
      </c>
      <c r="C87" t="s">
        <v>264</v>
      </c>
      <c r="D87" t="s">
        <v>368</v>
      </c>
      <c r="I87" t="s">
        <v>254</v>
      </c>
      <c r="J87" t="s">
        <v>1455</v>
      </c>
      <c r="K87">
        <v>0.96799999999999997</v>
      </c>
      <c r="N87" t="s">
        <v>1504</v>
      </c>
      <c r="O87" t="s">
        <v>1587</v>
      </c>
      <c r="P87">
        <v>2006</v>
      </c>
      <c r="Q87" t="s">
        <v>1646</v>
      </c>
      <c r="R87" t="s">
        <v>986</v>
      </c>
      <c r="S87" t="str">
        <f>IF(ISBLANK(Table4[[#This Row],[ref]]),NA(),_xlfn.XLOOKUP(Table4[[#This Row],[ref]],Crossref!U:U,Crossref!E:E,_xlfn.XLOOKUP(Table4[[#This Row],[ref_short]],Crossref!AO:AO,Crossref!E:E)))</f>
        <v>10.1016/j.rvsc.2005.11.005</v>
      </c>
      <c r="T87" t="str">
        <f>IF(ISBLANK(Table4[[#This Row],[ref_short]]),NA(),_xlfn.XLOOKUP(Table4[[#This Row],[new_ref]],Crossref!E:E,Crossref!AO:AO,Table4[[#This Row],[ref_short]]))</f>
        <v>de la Rua-Domenech et al., 2006</v>
      </c>
      <c r="U87" t="b">
        <f>NOT(IFERROR(Table4[[#This Row],[ref_short]]=Table4[[#This Row],[new_ref_short]],FALSE))</f>
        <v>0</v>
      </c>
    </row>
    <row r="88" spans="1:21" x14ac:dyDescent="0.3">
      <c r="A88" t="s">
        <v>1288</v>
      </c>
      <c r="B88" t="s">
        <v>1302</v>
      </c>
      <c r="C88" t="s">
        <v>264</v>
      </c>
      <c r="D88" t="s">
        <v>368</v>
      </c>
      <c r="I88" t="s">
        <v>254</v>
      </c>
      <c r="J88" t="s">
        <v>1455</v>
      </c>
      <c r="K88">
        <v>0.80400000000000005</v>
      </c>
      <c r="N88" t="s">
        <v>1504</v>
      </c>
      <c r="O88" t="s">
        <v>1587</v>
      </c>
      <c r="P88">
        <v>2006</v>
      </c>
      <c r="Q88" t="s">
        <v>1646</v>
      </c>
      <c r="R88" t="s">
        <v>986</v>
      </c>
      <c r="S88" t="str">
        <f>IF(ISBLANK(Table4[[#This Row],[ref]]),NA(),_xlfn.XLOOKUP(Table4[[#This Row],[ref]],Crossref!U:U,Crossref!E:E,_xlfn.XLOOKUP(Table4[[#This Row],[ref_short]],Crossref!AO:AO,Crossref!E:E)))</f>
        <v>10.1016/j.rvsc.2005.11.005</v>
      </c>
      <c r="T88" t="str">
        <f>IF(ISBLANK(Table4[[#This Row],[ref_short]]),NA(),_xlfn.XLOOKUP(Table4[[#This Row],[new_ref]],Crossref!E:E,Crossref!AO:AO,Table4[[#This Row],[ref_short]]))</f>
        <v>de la Rua-Domenech et al., 2006</v>
      </c>
      <c r="U88" t="b">
        <f>NOT(IFERROR(Table4[[#This Row],[ref_short]]=Table4[[#This Row],[new_ref_short]],FALSE))</f>
        <v>0</v>
      </c>
    </row>
    <row r="89" spans="1:21" x14ac:dyDescent="0.3">
      <c r="A89" t="s">
        <v>1288</v>
      </c>
      <c r="B89" t="s">
        <v>1302</v>
      </c>
      <c r="C89" t="s">
        <v>264</v>
      </c>
      <c r="D89" t="s">
        <v>368</v>
      </c>
      <c r="I89" t="s">
        <v>254</v>
      </c>
      <c r="J89" t="s">
        <v>1455</v>
      </c>
      <c r="K89">
        <v>0.84</v>
      </c>
      <c r="N89" t="s">
        <v>1504</v>
      </c>
      <c r="O89" t="s">
        <v>1587</v>
      </c>
      <c r="P89">
        <v>2006</v>
      </c>
      <c r="Q89" t="s">
        <v>1646</v>
      </c>
      <c r="R89" t="s">
        <v>986</v>
      </c>
      <c r="S89" t="str">
        <f>IF(ISBLANK(Table4[[#This Row],[ref]]),NA(),_xlfn.XLOOKUP(Table4[[#This Row],[ref]],Crossref!U:U,Crossref!E:E,_xlfn.XLOOKUP(Table4[[#This Row],[ref_short]],Crossref!AO:AO,Crossref!E:E)))</f>
        <v>10.1016/j.rvsc.2005.11.005</v>
      </c>
      <c r="T89" t="str">
        <f>IF(ISBLANK(Table4[[#This Row],[ref_short]]),NA(),_xlfn.XLOOKUP(Table4[[#This Row],[new_ref]],Crossref!E:E,Crossref!AO:AO,Table4[[#This Row],[ref_short]]))</f>
        <v>de la Rua-Domenech et al., 2006</v>
      </c>
      <c r="U89" t="b">
        <f>NOT(IFERROR(Table4[[#This Row],[ref_short]]=Table4[[#This Row],[new_ref_short]],FALSE))</f>
        <v>0</v>
      </c>
    </row>
    <row r="90" spans="1:21" x14ac:dyDescent="0.3">
      <c r="A90" t="s">
        <v>1288</v>
      </c>
      <c r="B90" t="s">
        <v>1302</v>
      </c>
      <c r="C90" t="s">
        <v>264</v>
      </c>
      <c r="D90" t="s">
        <v>368</v>
      </c>
      <c r="I90" t="s">
        <v>254</v>
      </c>
      <c r="J90" t="s">
        <v>1455</v>
      </c>
      <c r="K90">
        <v>0.83299999999999996</v>
      </c>
      <c r="N90" t="s">
        <v>1504</v>
      </c>
      <c r="O90" t="s">
        <v>1587</v>
      </c>
      <c r="P90">
        <v>2006</v>
      </c>
      <c r="Q90" t="s">
        <v>1646</v>
      </c>
      <c r="R90" t="s">
        <v>986</v>
      </c>
      <c r="S90" t="str">
        <f>IF(ISBLANK(Table4[[#This Row],[ref]]),NA(),_xlfn.XLOOKUP(Table4[[#This Row],[ref]],Crossref!U:U,Crossref!E:E,_xlfn.XLOOKUP(Table4[[#This Row],[ref_short]],Crossref!AO:AO,Crossref!E:E)))</f>
        <v>10.1016/j.rvsc.2005.11.005</v>
      </c>
      <c r="T90" t="str">
        <f>IF(ISBLANK(Table4[[#This Row],[ref_short]]),NA(),_xlfn.XLOOKUP(Table4[[#This Row],[new_ref]],Crossref!E:E,Crossref!AO:AO,Table4[[#This Row],[ref_short]]))</f>
        <v>de la Rua-Domenech et al., 2006</v>
      </c>
      <c r="U90" t="b">
        <f>NOT(IFERROR(Table4[[#This Row],[ref_short]]=Table4[[#This Row],[new_ref_short]],FALSE))</f>
        <v>0</v>
      </c>
    </row>
    <row r="91" spans="1:21" x14ac:dyDescent="0.3">
      <c r="A91" t="s">
        <v>1288</v>
      </c>
      <c r="B91" t="s">
        <v>1302</v>
      </c>
      <c r="C91" t="s">
        <v>264</v>
      </c>
      <c r="D91" t="s">
        <v>368</v>
      </c>
      <c r="I91" t="s">
        <v>254</v>
      </c>
      <c r="J91" t="s">
        <v>1455</v>
      </c>
      <c r="K91">
        <v>0.96799999999999997</v>
      </c>
      <c r="N91" t="s">
        <v>1504</v>
      </c>
      <c r="O91" t="s">
        <v>1587</v>
      </c>
      <c r="P91">
        <v>2006</v>
      </c>
      <c r="Q91" t="s">
        <v>1646</v>
      </c>
      <c r="R91" t="s">
        <v>986</v>
      </c>
      <c r="S91" t="str">
        <f>IF(ISBLANK(Table4[[#This Row],[ref]]),NA(),_xlfn.XLOOKUP(Table4[[#This Row],[ref]],Crossref!U:U,Crossref!E:E,_xlfn.XLOOKUP(Table4[[#This Row],[ref_short]],Crossref!AO:AO,Crossref!E:E)))</f>
        <v>10.1016/j.rvsc.2005.11.005</v>
      </c>
      <c r="T91" t="str">
        <f>IF(ISBLANK(Table4[[#This Row],[ref_short]]),NA(),_xlfn.XLOOKUP(Table4[[#This Row],[new_ref]],Crossref!E:E,Crossref!AO:AO,Table4[[#This Row],[ref_short]]))</f>
        <v>de la Rua-Domenech et al., 2006</v>
      </c>
      <c r="U91" t="b">
        <f>NOT(IFERROR(Table4[[#This Row],[ref_short]]=Table4[[#This Row],[new_ref_short]],FALSE))</f>
        <v>0</v>
      </c>
    </row>
    <row r="92" spans="1:21" x14ac:dyDescent="0.3">
      <c r="A92" t="s">
        <v>1288</v>
      </c>
      <c r="B92" t="s">
        <v>1302</v>
      </c>
      <c r="C92" t="s">
        <v>264</v>
      </c>
      <c r="D92" t="s">
        <v>368</v>
      </c>
      <c r="I92" t="s">
        <v>254</v>
      </c>
      <c r="J92" t="s">
        <v>1455</v>
      </c>
      <c r="K92">
        <v>1</v>
      </c>
      <c r="N92" t="s">
        <v>1504</v>
      </c>
      <c r="O92" t="s">
        <v>1587</v>
      </c>
      <c r="P92">
        <v>2006</v>
      </c>
      <c r="Q92" t="s">
        <v>1646</v>
      </c>
      <c r="R92" t="s">
        <v>986</v>
      </c>
      <c r="S92" t="str">
        <f>IF(ISBLANK(Table4[[#This Row],[ref]]),NA(),_xlfn.XLOOKUP(Table4[[#This Row],[ref]],Crossref!U:U,Crossref!E:E,_xlfn.XLOOKUP(Table4[[#This Row],[ref_short]],Crossref!AO:AO,Crossref!E:E)))</f>
        <v>10.1016/j.rvsc.2005.11.005</v>
      </c>
      <c r="T92" t="str">
        <f>IF(ISBLANK(Table4[[#This Row],[ref_short]]),NA(),_xlfn.XLOOKUP(Table4[[#This Row],[new_ref]],Crossref!E:E,Crossref!AO:AO,Table4[[#This Row],[ref_short]]))</f>
        <v>de la Rua-Domenech et al., 2006</v>
      </c>
      <c r="U92" t="b">
        <f>NOT(IFERROR(Table4[[#This Row],[ref_short]]=Table4[[#This Row],[new_ref_short]],FALSE))</f>
        <v>0</v>
      </c>
    </row>
    <row r="93" spans="1:21" x14ac:dyDescent="0.3">
      <c r="A93" t="s">
        <v>1289</v>
      </c>
      <c r="B93" t="s">
        <v>1302</v>
      </c>
      <c r="C93" t="s">
        <v>264</v>
      </c>
      <c r="D93" t="s">
        <v>368</v>
      </c>
      <c r="I93" t="s">
        <v>254</v>
      </c>
      <c r="J93" t="s">
        <v>1456</v>
      </c>
      <c r="K93">
        <v>0.88600000000000001</v>
      </c>
      <c r="N93" t="s">
        <v>1504</v>
      </c>
      <c r="O93" t="s">
        <v>1587</v>
      </c>
      <c r="P93">
        <v>2006</v>
      </c>
      <c r="Q93" t="s">
        <v>1646</v>
      </c>
      <c r="R93" t="s">
        <v>986</v>
      </c>
      <c r="S93" t="str">
        <f>IF(ISBLANK(Table4[[#This Row],[ref]]),NA(),_xlfn.XLOOKUP(Table4[[#This Row],[ref]],Crossref!U:U,Crossref!E:E,_xlfn.XLOOKUP(Table4[[#This Row],[ref_short]],Crossref!AO:AO,Crossref!E:E)))</f>
        <v>10.1016/j.rvsc.2005.11.005</v>
      </c>
      <c r="T93" t="str">
        <f>IF(ISBLANK(Table4[[#This Row],[ref_short]]),NA(),_xlfn.XLOOKUP(Table4[[#This Row],[new_ref]],Crossref!E:E,Crossref!AO:AO,Table4[[#This Row],[ref_short]]))</f>
        <v>de la Rua-Domenech et al., 2006</v>
      </c>
      <c r="U93" t="b">
        <f>NOT(IFERROR(Table4[[#This Row],[ref_short]]=Table4[[#This Row],[new_ref_short]],FALSE))</f>
        <v>0</v>
      </c>
    </row>
    <row r="94" spans="1:21" x14ac:dyDescent="0.3">
      <c r="A94" t="s">
        <v>1288</v>
      </c>
      <c r="B94" t="s">
        <v>1302</v>
      </c>
      <c r="C94" t="s">
        <v>264</v>
      </c>
      <c r="D94" t="s">
        <v>368</v>
      </c>
      <c r="I94" t="s">
        <v>254</v>
      </c>
      <c r="J94" t="s">
        <v>1456</v>
      </c>
      <c r="K94">
        <v>0.91200000000000003</v>
      </c>
      <c r="N94" t="s">
        <v>1504</v>
      </c>
      <c r="O94" t="s">
        <v>1587</v>
      </c>
      <c r="P94">
        <v>2006</v>
      </c>
      <c r="Q94" t="s">
        <v>1646</v>
      </c>
      <c r="R94" t="s">
        <v>986</v>
      </c>
      <c r="S94" t="str">
        <f>IF(ISBLANK(Table4[[#This Row],[ref]]),NA(),_xlfn.XLOOKUP(Table4[[#This Row],[ref]],Crossref!U:U,Crossref!E:E,_xlfn.XLOOKUP(Table4[[#This Row],[ref_short]],Crossref!AO:AO,Crossref!E:E)))</f>
        <v>10.1016/j.rvsc.2005.11.005</v>
      </c>
      <c r="T94" t="str">
        <f>IF(ISBLANK(Table4[[#This Row],[ref_short]]),NA(),_xlfn.XLOOKUP(Table4[[#This Row],[new_ref]],Crossref!E:E,Crossref!AO:AO,Table4[[#This Row],[ref_short]]))</f>
        <v>de la Rua-Domenech et al., 2006</v>
      </c>
      <c r="U94" t="b">
        <f>NOT(IFERROR(Table4[[#This Row],[ref_short]]=Table4[[#This Row],[new_ref_short]],FALSE))</f>
        <v>0</v>
      </c>
    </row>
    <row r="95" spans="1:21" x14ac:dyDescent="0.3">
      <c r="A95" t="s">
        <v>1289</v>
      </c>
      <c r="B95" t="s">
        <v>1302</v>
      </c>
      <c r="C95" t="s">
        <v>264</v>
      </c>
      <c r="D95" t="s">
        <v>368</v>
      </c>
      <c r="I95" t="s">
        <v>254</v>
      </c>
      <c r="J95" t="s">
        <v>1456</v>
      </c>
      <c r="K95">
        <v>0.755</v>
      </c>
      <c r="N95" t="s">
        <v>1504</v>
      </c>
      <c r="O95" t="s">
        <v>1587</v>
      </c>
      <c r="P95">
        <v>2006</v>
      </c>
      <c r="Q95" t="s">
        <v>1646</v>
      </c>
      <c r="R95" t="s">
        <v>986</v>
      </c>
      <c r="S95" t="str">
        <f>IF(ISBLANK(Table4[[#This Row],[ref]]),NA(),_xlfn.XLOOKUP(Table4[[#This Row],[ref]],Crossref!U:U,Crossref!E:E,_xlfn.XLOOKUP(Table4[[#This Row],[ref_short]],Crossref!AO:AO,Crossref!E:E)))</f>
        <v>10.1016/j.rvsc.2005.11.005</v>
      </c>
      <c r="T95" t="str">
        <f>IF(ISBLANK(Table4[[#This Row],[ref_short]]),NA(),_xlfn.XLOOKUP(Table4[[#This Row],[new_ref]],Crossref!E:E,Crossref!AO:AO,Table4[[#This Row],[ref_short]]))</f>
        <v>de la Rua-Domenech et al., 2006</v>
      </c>
      <c r="U95" t="b">
        <f>NOT(IFERROR(Table4[[#This Row],[ref_short]]=Table4[[#This Row],[new_ref_short]],FALSE))</f>
        <v>0</v>
      </c>
    </row>
    <row r="96" spans="1:21" x14ac:dyDescent="0.3">
      <c r="A96" t="s">
        <v>1288</v>
      </c>
      <c r="B96" t="s">
        <v>1302</v>
      </c>
      <c r="C96" t="s">
        <v>264</v>
      </c>
      <c r="D96" t="s">
        <v>368</v>
      </c>
      <c r="I96" t="s">
        <v>254</v>
      </c>
      <c r="J96" t="s">
        <v>1456</v>
      </c>
      <c r="K96">
        <v>0.82</v>
      </c>
      <c r="N96" t="s">
        <v>1504</v>
      </c>
      <c r="O96" t="s">
        <v>1587</v>
      </c>
      <c r="P96">
        <v>2006</v>
      </c>
      <c r="Q96" t="s">
        <v>1646</v>
      </c>
      <c r="R96" t="s">
        <v>986</v>
      </c>
      <c r="S96" t="str">
        <f>IF(ISBLANK(Table4[[#This Row],[ref]]),NA(),_xlfn.XLOOKUP(Table4[[#This Row],[ref]],Crossref!U:U,Crossref!E:E,_xlfn.XLOOKUP(Table4[[#This Row],[ref_short]],Crossref!AO:AO,Crossref!E:E)))</f>
        <v>10.1016/j.rvsc.2005.11.005</v>
      </c>
      <c r="T96" t="str">
        <f>IF(ISBLANK(Table4[[#This Row],[ref_short]]),NA(),_xlfn.XLOOKUP(Table4[[#This Row],[new_ref]],Crossref!E:E,Crossref!AO:AO,Table4[[#This Row],[ref_short]]))</f>
        <v>de la Rua-Domenech et al., 2006</v>
      </c>
      <c r="U96" t="b">
        <f>NOT(IFERROR(Table4[[#This Row],[ref_short]]=Table4[[#This Row],[new_ref_short]],FALSE))</f>
        <v>0</v>
      </c>
    </row>
    <row r="97" spans="1:21" x14ac:dyDescent="0.3">
      <c r="A97" t="s">
        <v>1288</v>
      </c>
      <c r="B97" t="s">
        <v>1300</v>
      </c>
      <c r="C97" t="s">
        <v>264</v>
      </c>
      <c r="D97" t="s">
        <v>368</v>
      </c>
      <c r="I97" t="s">
        <v>254</v>
      </c>
      <c r="J97" t="s">
        <v>1452</v>
      </c>
      <c r="K97">
        <v>0.74399999999999999</v>
      </c>
      <c r="N97" t="s">
        <v>1504</v>
      </c>
      <c r="O97" t="s">
        <v>1587</v>
      </c>
      <c r="P97">
        <v>2006</v>
      </c>
      <c r="Q97" t="s">
        <v>1646</v>
      </c>
      <c r="R97" t="s">
        <v>986</v>
      </c>
      <c r="S97" t="str">
        <f>IF(ISBLANK(Table4[[#This Row],[ref]]),NA(),_xlfn.XLOOKUP(Table4[[#This Row],[ref]],Crossref!U:U,Crossref!E:E,_xlfn.XLOOKUP(Table4[[#This Row],[ref_short]],Crossref!AO:AO,Crossref!E:E)))</f>
        <v>10.1016/j.rvsc.2005.11.005</v>
      </c>
      <c r="T97" t="str">
        <f>IF(ISBLANK(Table4[[#This Row],[ref_short]]),NA(),_xlfn.XLOOKUP(Table4[[#This Row],[new_ref]],Crossref!E:E,Crossref!AO:AO,Table4[[#This Row],[ref_short]]))</f>
        <v>de la Rua-Domenech et al., 2006</v>
      </c>
      <c r="U97" t="b">
        <f>NOT(IFERROR(Table4[[#This Row],[ref_short]]=Table4[[#This Row],[new_ref_short]],FALSE))</f>
        <v>0</v>
      </c>
    </row>
    <row r="98" spans="1:21" x14ac:dyDescent="0.3">
      <c r="A98" t="s">
        <v>1288</v>
      </c>
      <c r="B98" t="s">
        <v>1300</v>
      </c>
      <c r="C98" t="s">
        <v>264</v>
      </c>
      <c r="D98" t="s">
        <v>368</v>
      </c>
      <c r="I98" t="s">
        <v>254</v>
      </c>
      <c r="J98" t="s">
        <v>1452</v>
      </c>
      <c r="K98">
        <v>0.88500000000000001</v>
      </c>
      <c r="N98" t="s">
        <v>1504</v>
      </c>
      <c r="O98" t="s">
        <v>1587</v>
      </c>
      <c r="P98">
        <v>2006</v>
      </c>
      <c r="Q98" t="s">
        <v>1646</v>
      </c>
      <c r="R98" t="s">
        <v>986</v>
      </c>
      <c r="S98" t="str">
        <f>IF(ISBLANK(Table4[[#This Row],[ref]]),NA(),_xlfn.XLOOKUP(Table4[[#This Row],[ref]],Crossref!U:U,Crossref!E:E,_xlfn.XLOOKUP(Table4[[#This Row],[ref_short]],Crossref!AO:AO,Crossref!E:E)))</f>
        <v>10.1016/j.rvsc.2005.11.005</v>
      </c>
      <c r="T98" t="str">
        <f>IF(ISBLANK(Table4[[#This Row],[ref_short]]),NA(),_xlfn.XLOOKUP(Table4[[#This Row],[new_ref]],Crossref!E:E,Crossref!AO:AO,Table4[[#This Row],[ref_short]]))</f>
        <v>de la Rua-Domenech et al., 2006</v>
      </c>
      <c r="U98" t="b">
        <f>NOT(IFERROR(Table4[[#This Row],[ref_short]]=Table4[[#This Row],[new_ref_short]],FALSE))</f>
        <v>0</v>
      </c>
    </row>
    <row r="99" spans="1:21" x14ac:dyDescent="0.3">
      <c r="A99" t="s">
        <v>1288</v>
      </c>
      <c r="B99" t="s">
        <v>1300</v>
      </c>
      <c r="C99" t="s">
        <v>264</v>
      </c>
      <c r="D99" t="s">
        <v>368</v>
      </c>
      <c r="I99" t="s">
        <v>254</v>
      </c>
      <c r="J99" t="s">
        <v>1452</v>
      </c>
      <c r="K99">
        <v>0.91400000000000003</v>
      </c>
      <c r="N99" t="s">
        <v>1504</v>
      </c>
      <c r="O99" t="s">
        <v>1587</v>
      </c>
      <c r="P99">
        <v>2006</v>
      </c>
      <c r="Q99" t="s">
        <v>1646</v>
      </c>
      <c r="R99" t="s">
        <v>986</v>
      </c>
      <c r="S99" t="str">
        <f>IF(ISBLANK(Table4[[#This Row],[ref]]),NA(),_xlfn.XLOOKUP(Table4[[#This Row],[ref]],Crossref!U:U,Crossref!E:E,_xlfn.XLOOKUP(Table4[[#This Row],[ref_short]],Crossref!AO:AO,Crossref!E:E)))</f>
        <v>10.1016/j.rvsc.2005.11.005</v>
      </c>
      <c r="T99" t="str">
        <f>IF(ISBLANK(Table4[[#This Row],[ref_short]]),NA(),_xlfn.XLOOKUP(Table4[[#This Row],[new_ref]],Crossref!E:E,Crossref!AO:AO,Table4[[#This Row],[ref_short]]))</f>
        <v>de la Rua-Domenech et al., 2006</v>
      </c>
      <c r="U99" t="b">
        <f>NOT(IFERROR(Table4[[#This Row],[ref_short]]=Table4[[#This Row],[new_ref_short]],FALSE))</f>
        <v>0</v>
      </c>
    </row>
    <row r="100" spans="1:21" x14ac:dyDescent="0.3">
      <c r="A100" t="s">
        <v>1288</v>
      </c>
      <c r="B100" t="s">
        <v>1300</v>
      </c>
      <c r="C100" t="s">
        <v>264</v>
      </c>
      <c r="D100" t="s">
        <v>368</v>
      </c>
      <c r="I100" t="s">
        <v>254</v>
      </c>
      <c r="J100" t="s">
        <v>1452</v>
      </c>
      <c r="K100">
        <v>1</v>
      </c>
      <c r="N100" t="s">
        <v>1504</v>
      </c>
      <c r="O100" t="s">
        <v>1587</v>
      </c>
      <c r="P100">
        <v>2006</v>
      </c>
      <c r="Q100" t="s">
        <v>1646</v>
      </c>
      <c r="R100" t="s">
        <v>986</v>
      </c>
      <c r="S100" t="str">
        <f>IF(ISBLANK(Table4[[#This Row],[ref]]),NA(),_xlfn.XLOOKUP(Table4[[#This Row],[ref]],Crossref!U:U,Crossref!E:E,_xlfn.XLOOKUP(Table4[[#This Row],[ref_short]],Crossref!AO:AO,Crossref!E:E)))</f>
        <v>10.1016/j.rvsc.2005.11.005</v>
      </c>
      <c r="T100" t="str">
        <f>IF(ISBLANK(Table4[[#This Row],[ref_short]]),NA(),_xlfn.XLOOKUP(Table4[[#This Row],[new_ref]],Crossref!E:E,Crossref!AO:AO,Table4[[#This Row],[ref_short]]))</f>
        <v>de la Rua-Domenech et al., 2006</v>
      </c>
      <c r="U100" t="b">
        <f>NOT(IFERROR(Table4[[#This Row],[ref_short]]=Table4[[#This Row],[new_ref_short]],FALSE))</f>
        <v>0</v>
      </c>
    </row>
    <row r="101" spans="1:21" x14ac:dyDescent="0.3">
      <c r="A101" t="s">
        <v>1288</v>
      </c>
      <c r="B101" t="s">
        <v>1300</v>
      </c>
      <c r="C101" t="s">
        <v>264</v>
      </c>
      <c r="D101" t="s">
        <v>368</v>
      </c>
      <c r="I101" t="s">
        <v>254</v>
      </c>
      <c r="J101" t="s">
        <v>1452</v>
      </c>
      <c r="K101">
        <v>0.95499999999999996</v>
      </c>
      <c r="N101" t="s">
        <v>1504</v>
      </c>
      <c r="O101" t="s">
        <v>1587</v>
      </c>
      <c r="P101">
        <v>2006</v>
      </c>
      <c r="Q101" t="s">
        <v>1646</v>
      </c>
      <c r="R101" t="s">
        <v>986</v>
      </c>
      <c r="S101" t="str">
        <f>IF(ISBLANK(Table4[[#This Row],[ref]]),NA(),_xlfn.XLOOKUP(Table4[[#This Row],[ref]],Crossref!U:U,Crossref!E:E,_xlfn.XLOOKUP(Table4[[#This Row],[ref_short]],Crossref!AO:AO,Crossref!E:E)))</f>
        <v>10.1016/j.rvsc.2005.11.005</v>
      </c>
      <c r="T101" t="str">
        <f>IF(ISBLANK(Table4[[#This Row],[ref_short]]),NA(),_xlfn.XLOOKUP(Table4[[#This Row],[new_ref]],Crossref!E:E,Crossref!AO:AO,Table4[[#This Row],[ref_short]]))</f>
        <v>de la Rua-Domenech et al., 2006</v>
      </c>
      <c r="U101" t="b">
        <f>NOT(IFERROR(Table4[[#This Row],[ref_short]]=Table4[[#This Row],[new_ref_short]],FALSE))</f>
        <v>0</v>
      </c>
    </row>
    <row r="102" spans="1:21" x14ac:dyDescent="0.3">
      <c r="A102" t="s">
        <v>1288</v>
      </c>
      <c r="B102" t="s">
        <v>1300</v>
      </c>
      <c r="C102" t="s">
        <v>264</v>
      </c>
      <c r="D102" t="s">
        <v>368</v>
      </c>
      <c r="I102" t="s">
        <v>254</v>
      </c>
      <c r="J102" t="s">
        <v>1452</v>
      </c>
      <c r="K102">
        <v>0.68600000000000005</v>
      </c>
      <c r="N102" t="s">
        <v>1504</v>
      </c>
      <c r="O102" t="s">
        <v>1587</v>
      </c>
      <c r="P102">
        <v>2006</v>
      </c>
      <c r="Q102" t="s">
        <v>1646</v>
      </c>
      <c r="R102" t="s">
        <v>986</v>
      </c>
      <c r="S102" t="str">
        <f>IF(ISBLANK(Table4[[#This Row],[ref]]),NA(),_xlfn.XLOOKUP(Table4[[#This Row],[ref]],Crossref!U:U,Crossref!E:E,_xlfn.XLOOKUP(Table4[[#This Row],[ref_short]],Crossref!AO:AO,Crossref!E:E)))</f>
        <v>10.1016/j.rvsc.2005.11.005</v>
      </c>
      <c r="T102" t="str">
        <f>IF(ISBLANK(Table4[[#This Row],[ref_short]]),NA(),_xlfn.XLOOKUP(Table4[[#This Row],[new_ref]],Crossref!E:E,Crossref!AO:AO,Table4[[#This Row],[ref_short]]))</f>
        <v>de la Rua-Domenech et al., 2006</v>
      </c>
      <c r="U102" t="b">
        <f>NOT(IFERROR(Table4[[#This Row],[ref_short]]=Table4[[#This Row],[new_ref_short]],FALSE))</f>
        <v>0</v>
      </c>
    </row>
    <row r="103" spans="1:21" x14ac:dyDescent="0.3">
      <c r="A103" t="s">
        <v>1288</v>
      </c>
      <c r="B103" t="s">
        <v>1300</v>
      </c>
      <c r="C103" t="s">
        <v>264</v>
      </c>
      <c r="D103" t="s">
        <v>368</v>
      </c>
      <c r="I103" t="s">
        <v>254</v>
      </c>
      <c r="J103" t="s">
        <v>1452</v>
      </c>
      <c r="K103">
        <v>0.75</v>
      </c>
      <c r="N103" t="s">
        <v>1504</v>
      </c>
      <c r="O103" t="s">
        <v>1587</v>
      </c>
      <c r="P103">
        <v>2006</v>
      </c>
      <c r="Q103" t="s">
        <v>1646</v>
      </c>
      <c r="R103" t="s">
        <v>986</v>
      </c>
      <c r="S103" t="str">
        <f>IF(ISBLANK(Table4[[#This Row],[ref]]),NA(),_xlfn.XLOOKUP(Table4[[#This Row],[ref]],Crossref!U:U,Crossref!E:E,_xlfn.XLOOKUP(Table4[[#This Row],[ref_short]],Crossref!AO:AO,Crossref!E:E)))</f>
        <v>10.1016/j.rvsc.2005.11.005</v>
      </c>
      <c r="T103" t="str">
        <f>IF(ISBLANK(Table4[[#This Row],[ref_short]]),NA(),_xlfn.XLOOKUP(Table4[[#This Row],[new_ref]],Crossref!E:E,Crossref!AO:AO,Table4[[#This Row],[ref_short]]))</f>
        <v>de la Rua-Domenech et al., 2006</v>
      </c>
      <c r="U103" t="b">
        <f>NOT(IFERROR(Table4[[#This Row],[ref_short]]=Table4[[#This Row],[new_ref_short]],FALSE))</f>
        <v>0</v>
      </c>
    </row>
    <row r="104" spans="1:21" x14ac:dyDescent="0.3">
      <c r="A104" t="s">
        <v>1288</v>
      </c>
      <c r="B104" t="s">
        <v>1300</v>
      </c>
      <c r="C104" t="s">
        <v>264</v>
      </c>
      <c r="D104" t="s">
        <v>368</v>
      </c>
      <c r="I104" t="s">
        <v>254</v>
      </c>
      <c r="J104" t="s">
        <v>1452</v>
      </c>
      <c r="K104">
        <v>0.94099999999999995</v>
      </c>
      <c r="N104" t="s">
        <v>1504</v>
      </c>
      <c r="O104" t="s">
        <v>1587</v>
      </c>
      <c r="P104">
        <v>2006</v>
      </c>
      <c r="Q104" t="s">
        <v>1646</v>
      </c>
      <c r="R104" t="s">
        <v>986</v>
      </c>
      <c r="S104" t="str">
        <f>IF(ISBLANK(Table4[[#This Row],[ref]]),NA(),_xlfn.XLOOKUP(Table4[[#This Row],[ref]],Crossref!U:U,Crossref!E:E,_xlfn.XLOOKUP(Table4[[#This Row],[ref_short]],Crossref!AO:AO,Crossref!E:E)))</f>
        <v>10.1016/j.rvsc.2005.11.005</v>
      </c>
      <c r="T104" t="str">
        <f>IF(ISBLANK(Table4[[#This Row],[ref_short]]),NA(),_xlfn.XLOOKUP(Table4[[#This Row],[new_ref]],Crossref!E:E,Crossref!AO:AO,Table4[[#This Row],[ref_short]]))</f>
        <v>de la Rua-Domenech et al., 2006</v>
      </c>
      <c r="U104" t="b">
        <f>NOT(IFERROR(Table4[[#This Row],[ref_short]]=Table4[[#This Row],[new_ref_short]],FALSE))</f>
        <v>0</v>
      </c>
    </row>
    <row r="105" spans="1:21" x14ac:dyDescent="0.3">
      <c r="A105" t="s">
        <v>1288</v>
      </c>
      <c r="B105" t="s">
        <v>1300</v>
      </c>
      <c r="C105" t="s">
        <v>264</v>
      </c>
      <c r="D105" t="s">
        <v>368</v>
      </c>
      <c r="I105" t="s">
        <v>254</v>
      </c>
      <c r="J105" t="s">
        <v>1452</v>
      </c>
      <c r="K105">
        <v>0.55100000000000005</v>
      </c>
      <c r="N105" t="s">
        <v>1504</v>
      </c>
      <c r="O105" t="s">
        <v>1587</v>
      </c>
      <c r="P105">
        <v>2006</v>
      </c>
      <c r="Q105" t="s">
        <v>1646</v>
      </c>
      <c r="R105" t="s">
        <v>986</v>
      </c>
      <c r="S105" t="str">
        <f>IF(ISBLANK(Table4[[#This Row],[ref]]),NA(),_xlfn.XLOOKUP(Table4[[#This Row],[ref]],Crossref!U:U,Crossref!E:E,_xlfn.XLOOKUP(Table4[[#This Row],[ref_short]],Crossref!AO:AO,Crossref!E:E)))</f>
        <v>10.1016/j.rvsc.2005.11.005</v>
      </c>
      <c r="T105" t="str">
        <f>IF(ISBLANK(Table4[[#This Row],[ref_short]]),NA(),_xlfn.XLOOKUP(Table4[[#This Row],[new_ref]],Crossref!E:E,Crossref!AO:AO,Table4[[#This Row],[ref_short]]))</f>
        <v>de la Rua-Domenech et al., 2006</v>
      </c>
      <c r="U105" t="b">
        <f>NOT(IFERROR(Table4[[#This Row],[ref_short]]=Table4[[#This Row],[new_ref_short]],FALSE))</f>
        <v>0</v>
      </c>
    </row>
    <row r="106" spans="1:21" x14ac:dyDescent="0.3">
      <c r="A106" t="s">
        <v>1288</v>
      </c>
      <c r="B106" t="s">
        <v>1300</v>
      </c>
      <c r="C106" t="s">
        <v>264</v>
      </c>
      <c r="D106" t="s">
        <v>368</v>
      </c>
      <c r="I106" t="s">
        <v>254</v>
      </c>
      <c r="J106" t="s">
        <v>1452</v>
      </c>
      <c r="K106">
        <v>0.93300000000000005</v>
      </c>
      <c r="N106" t="s">
        <v>1504</v>
      </c>
      <c r="O106" t="s">
        <v>1587</v>
      </c>
      <c r="P106">
        <v>2006</v>
      </c>
      <c r="Q106" t="s">
        <v>1646</v>
      </c>
      <c r="R106" t="s">
        <v>986</v>
      </c>
      <c r="S106" t="str">
        <f>IF(ISBLANK(Table4[[#This Row],[ref]]),NA(),_xlfn.XLOOKUP(Table4[[#This Row],[ref]],Crossref!U:U,Crossref!E:E,_xlfn.XLOOKUP(Table4[[#This Row],[ref_short]],Crossref!AO:AO,Crossref!E:E)))</f>
        <v>10.1016/j.rvsc.2005.11.005</v>
      </c>
      <c r="T106" t="str">
        <f>IF(ISBLANK(Table4[[#This Row],[ref_short]]),NA(),_xlfn.XLOOKUP(Table4[[#This Row],[new_ref]],Crossref!E:E,Crossref!AO:AO,Table4[[#This Row],[ref_short]]))</f>
        <v>de la Rua-Domenech et al., 2006</v>
      </c>
      <c r="U106" t="b">
        <f>NOT(IFERROR(Table4[[#This Row],[ref_short]]=Table4[[#This Row],[new_ref_short]],FALSE))</f>
        <v>0</v>
      </c>
    </row>
    <row r="107" spans="1:21" x14ac:dyDescent="0.3">
      <c r="A107" t="s">
        <v>1288</v>
      </c>
      <c r="B107" t="s">
        <v>1300</v>
      </c>
      <c r="C107" t="s">
        <v>264</v>
      </c>
      <c r="D107" t="s">
        <v>368</v>
      </c>
      <c r="I107" t="s">
        <v>254</v>
      </c>
      <c r="J107" t="s">
        <v>1452</v>
      </c>
      <c r="K107">
        <v>1</v>
      </c>
      <c r="N107" t="s">
        <v>1504</v>
      </c>
      <c r="O107" t="s">
        <v>1587</v>
      </c>
      <c r="P107">
        <v>2006</v>
      </c>
      <c r="Q107" t="s">
        <v>1646</v>
      </c>
      <c r="R107" t="s">
        <v>986</v>
      </c>
      <c r="S107" t="str">
        <f>IF(ISBLANK(Table4[[#This Row],[ref]]),NA(),_xlfn.XLOOKUP(Table4[[#This Row],[ref]],Crossref!U:U,Crossref!E:E,_xlfn.XLOOKUP(Table4[[#This Row],[ref_short]],Crossref!AO:AO,Crossref!E:E)))</f>
        <v>10.1016/j.rvsc.2005.11.005</v>
      </c>
      <c r="T107" t="str">
        <f>IF(ISBLANK(Table4[[#This Row],[ref_short]]),NA(),_xlfn.XLOOKUP(Table4[[#This Row],[new_ref]],Crossref!E:E,Crossref!AO:AO,Table4[[#This Row],[ref_short]]))</f>
        <v>de la Rua-Domenech et al., 2006</v>
      </c>
      <c r="U107" t="b">
        <f>NOT(IFERROR(Table4[[#This Row],[ref_short]]=Table4[[#This Row],[new_ref_short]],FALSE))</f>
        <v>0</v>
      </c>
    </row>
    <row r="108" spans="1:21" x14ac:dyDescent="0.3">
      <c r="A108" t="s">
        <v>1288</v>
      </c>
      <c r="B108" t="s">
        <v>1300</v>
      </c>
      <c r="C108" t="s">
        <v>264</v>
      </c>
      <c r="D108" t="s">
        <v>368</v>
      </c>
      <c r="I108" t="s">
        <v>254</v>
      </c>
      <c r="J108" t="s">
        <v>1452</v>
      </c>
      <c r="K108">
        <v>0.90900000000000003</v>
      </c>
      <c r="N108" t="s">
        <v>1504</v>
      </c>
      <c r="O108" t="s">
        <v>1587</v>
      </c>
      <c r="P108">
        <v>2006</v>
      </c>
      <c r="Q108" t="s">
        <v>1646</v>
      </c>
      <c r="R108" t="s">
        <v>986</v>
      </c>
      <c r="S108" t="str">
        <f>IF(ISBLANK(Table4[[#This Row],[ref]]),NA(),_xlfn.XLOOKUP(Table4[[#This Row],[ref]],Crossref!U:U,Crossref!E:E,_xlfn.XLOOKUP(Table4[[#This Row],[ref_short]],Crossref!AO:AO,Crossref!E:E)))</f>
        <v>10.1016/j.rvsc.2005.11.005</v>
      </c>
      <c r="T108" t="str">
        <f>IF(ISBLANK(Table4[[#This Row],[ref_short]]),NA(),_xlfn.XLOOKUP(Table4[[#This Row],[new_ref]],Crossref!E:E,Crossref!AO:AO,Table4[[#This Row],[ref_short]]))</f>
        <v>de la Rua-Domenech et al., 2006</v>
      </c>
      <c r="U108" t="b">
        <f>NOT(IFERROR(Table4[[#This Row],[ref_short]]=Table4[[#This Row],[new_ref_short]],FALSE))</f>
        <v>0</v>
      </c>
    </row>
    <row r="109" spans="1:21" x14ac:dyDescent="0.3">
      <c r="A109" t="s">
        <v>1288</v>
      </c>
      <c r="B109" t="s">
        <v>1300</v>
      </c>
      <c r="C109" t="s">
        <v>264</v>
      </c>
      <c r="D109" t="s">
        <v>368</v>
      </c>
      <c r="I109" t="s">
        <v>254</v>
      </c>
      <c r="J109" t="s">
        <v>1452</v>
      </c>
      <c r="K109">
        <v>0.90900000000000003</v>
      </c>
      <c r="N109" t="s">
        <v>1504</v>
      </c>
      <c r="O109" t="s">
        <v>1587</v>
      </c>
      <c r="P109">
        <v>2006</v>
      </c>
      <c r="Q109" t="s">
        <v>1646</v>
      </c>
      <c r="R109" t="s">
        <v>986</v>
      </c>
      <c r="S109" t="str">
        <f>IF(ISBLANK(Table4[[#This Row],[ref]]),NA(),_xlfn.XLOOKUP(Table4[[#This Row],[ref]],Crossref!U:U,Crossref!E:E,_xlfn.XLOOKUP(Table4[[#This Row],[ref_short]],Crossref!AO:AO,Crossref!E:E)))</f>
        <v>10.1016/j.rvsc.2005.11.005</v>
      </c>
      <c r="T109" t="str">
        <f>IF(ISBLANK(Table4[[#This Row],[ref_short]]),NA(),_xlfn.XLOOKUP(Table4[[#This Row],[new_ref]],Crossref!E:E,Crossref!AO:AO,Table4[[#This Row],[ref_short]]))</f>
        <v>de la Rua-Domenech et al., 2006</v>
      </c>
      <c r="U109" t="b">
        <f>NOT(IFERROR(Table4[[#This Row],[ref_short]]=Table4[[#This Row],[new_ref_short]],FALSE))</f>
        <v>0</v>
      </c>
    </row>
    <row r="110" spans="1:21" x14ac:dyDescent="0.3">
      <c r="A110" t="s">
        <v>1288</v>
      </c>
      <c r="B110" t="s">
        <v>1300</v>
      </c>
      <c r="C110" t="s">
        <v>264</v>
      </c>
      <c r="D110" t="s">
        <v>368</v>
      </c>
      <c r="I110" t="s">
        <v>254</v>
      </c>
      <c r="J110" t="s">
        <v>1452</v>
      </c>
      <c r="K110">
        <v>0.52</v>
      </c>
      <c r="N110" t="s">
        <v>1504</v>
      </c>
      <c r="O110" t="s">
        <v>1587</v>
      </c>
      <c r="P110">
        <v>2006</v>
      </c>
      <c r="Q110" t="s">
        <v>1646</v>
      </c>
      <c r="R110" t="s">
        <v>986</v>
      </c>
      <c r="S110" t="str">
        <f>IF(ISBLANK(Table4[[#This Row],[ref]]),NA(),_xlfn.XLOOKUP(Table4[[#This Row],[ref]],Crossref!U:U,Crossref!E:E,_xlfn.XLOOKUP(Table4[[#This Row],[ref_short]],Crossref!AO:AO,Crossref!E:E)))</f>
        <v>10.1016/j.rvsc.2005.11.005</v>
      </c>
      <c r="T110" t="str">
        <f>IF(ISBLANK(Table4[[#This Row],[ref_short]]),NA(),_xlfn.XLOOKUP(Table4[[#This Row],[new_ref]],Crossref!E:E,Crossref!AO:AO,Table4[[#This Row],[ref_short]]))</f>
        <v>de la Rua-Domenech et al., 2006</v>
      </c>
      <c r="U110" t="b">
        <f>NOT(IFERROR(Table4[[#This Row],[ref_short]]=Table4[[#This Row],[new_ref_short]],FALSE))</f>
        <v>0</v>
      </c>
    </row>
    <row r="111" spans="1:21" x14ac:dyDescent="0.3">
      <c r="A111" t="s">
        <v>1288</v>
      </c>
      <c r="B111" t="s">
        <v>1300</v>
      </c>
      <c r="C111" t="s">
        <v>264</v>
      </c>
      <c r="D111" t="s">
        <v>368</v>
      </c>
      <c r="I111" t="s">
        <v>254</v>
      </c>
      <c r="J111" t="s">
        <v>1452</v>
      </c>
      <c r="K111">
        <v>0.8</v>
      </c>
      <c r="N111" t="s">
        <v>1504</v>
      </c>
      <c r="O111" t="s">
        <v>1587</v>
      </c>
      <c r="P111">
        <v>2006</v>
      </c>
      <c r="Q111" t="s">
        <v>1646</v>
      </c>
      <c r="R111" t="s">
        <v>986</v>
      </c>
      <c r="S111" t="str">
        <f>IF(ISBLANK(Table4[[#This Row],[ref]]),NA(),_xlfn.XLOOKUP(Table4[[#This Row],[ref]],Crossref!U:U,Crossref!E:E,_xlfn.XLOOKUP(Table4[[#This Row],[ref_short]],Crossref!AO:AO,Crossref!E:E)))</f>
        <v>10.1016/j.rvsc.2005.11.005</v>
      </c>
      <c r="T111" t="str">
        <f>IF(ISBLANK(Table4[[#This Row],[ref_short]]),NA(),_xlfn.XLOOKUP(Table4[[#This Row],[new_ref]],Crossref!E:E,Crossref!AO:AO,Table4[[#This Row],[ref_short]]))</f>
        <v>de la Rua-Domenech et al., 2006</v>
      </c>
      <c r="U111" t="b">
        <f>NOT(IFERROR(Table4[[#This Row],[ref_short]]=Table4[[#This Row],[new_ref_short]],FALSE))</f>
        <v>0</v>
      </c>
    </row>
    <row r="112" spans="1:21" x14ac:dyDescent="0.3">
      <c r="A112" t="s">
        <v>1288</v>
      </c>
      <c r="B112" t="s">
        <v>1300</v>
      </c>
      <c r="C112" t="s">
        <v>264</v>
      </c>
      <c r="D112" t="s">
        <v>368</v>
      </c>
      <c r="I112" t="s">
        <v>254</v>
      </c>
      <c r="J112" t="s">
        <v>1452</v>
      </c>
      <c r="K112">
        <v>0.75</v>
      </c>
      <c r="N112" t="s">
        <v>1504</v>
      </c>
      <c r="O112" t="s">
        <v>1587</v>
      </c>
      <c r="P112">
        <v>2006</v>
      </c>
      <c r="Q112" t="s">
        <v>1646</v>
      </c>
      <c r="R112" t="s">
        <v>986</v>
      </c>
      <c r="S112" t="str">
        <f>IF(ISBLANK(Table4[[#This Row],[ref]]),NA(),_xlfn.XLOOKUP(Table4[[#This Row],[ref]],Crossref!U:U,Crossref!E:E,_xlfn.XLOOKUP(Table4[[#This Row],[ref_short]],Crossref!AO:AO,Crossref!E:E)))</f>
        <v>10.1016/j.rvsc.2005.11.005</v>
      </c>
      <c r="T112" t="str">
        <f>IF(ISBLANK(Table4[[#This Row],[ref_short]]),NA(),_xlfn.XLOOKUP(Table4[[#This Row],[new_ref]],Crossref!E:E,Crossref!AO:AO,Table4[[#This Row],[ref_short]]))</f>
        <v>de la Rua-Domenech et al., 2006</v>
      </c>
      <c r="U112" t="b">
        <f>NOT(IFERROR(Table4[[#This Row],[ref_short]]=Table4[[#This Row],[new_ref_short]],FALSE))</f>
        <v>0</v>
      </c>
    </row>
    <row r="113" spans="1:21" x14ac:dyDescent="0.3">
      <c r="A113" t="s">
        <v>1288</v>
      </c>
      <c r="B113" t="s">
        <v>1300</v>
      </c>
      <c r="C113" t="s">
        <v>264</v>
      </c>
      <c r="D113" t="s">
        <v>368</v>
      </c>
      <c r="I113" t="s">
        <v>254</v>
      </c>
      <c r="J113" t="s">
        <v>1452</v>
      </c>
      <c r="K113">
        <v>0.93500000000000005</v>
      </c>
      <c r="N113" t="s">
        <v>1504</v>
      </c>
      <c r="O113" t="s">
        <v>1587</v>
      </c>
      <c r="P113">
        <v>2006</v>
      </c>
      <c r="Q113" t="s">
        <v>1646</v>
      </c>
      <c r="R113" t="s">
        <v>986</v>
      </c>
      <c r="S113" t="str">
        <f>IF(ISBLANK(Table4[[#This Row],[ref]]),NA(),_xlfn.XLOOKUP(Table4[[#This Row],[ref]],Crossref!U:U,Crossref!E:E,_xlfn.XLOOKUP(Table4[[#This Row],[ref_short]],Crossref!AO:AO,Crossref!E:E)))</f>
        <v>10.1016/j.rvsc.2005.11.005</v>
      </c>
      <c r="T113" t="str">
        <f>IF(ISBLANK(Table4[[#This Row],[ref_short]]),NA(),_xlfn.XLOOKUP(Table4[[#This Row],[new_ref]],Crossref!E:E,Crossref!AO:AO,Table4[[#This Row],[ref_short]]))</f>
        <v>de la Rua-Domenech et al., 2006</v>
      </c>
      <c r="U113" t="b">
        <f>NOT(IFERROR(Table4[[#This Row],[ref_short]]=Table4[[#This Row],[new_ref_short]],FALSE))</f>
        <v>0</v>
      </c>
    </row>
    <row r="114" spans="1:21" x14ac:dyDescent="0.3">
      <c r="A114" t="s">
        <v>1289</v>
      </c>
      <c r="B114" t="s">
        <v>1300</v>
      </c>
      <c r="C114" t="s">
        <v>264</v>
      </c>
      <c r="D114" t="s">
        <v>368</v>
      </c>
      <c r="I114" t="s">
        <v>254</v>
      </c>
      <c r="J114" t="s">
        <v>1452</v>
      </c>
      <c r="K114">
        <v>100</v>
      </c>
      <c r="N114" t="s">
        <v>1504</v>
      </c>
      <c r="O114" t="s">
        <v>1587</v>
      </c>
      <c r="P114">
        <v>2006</v>
      </c>
      <c r="Q114" t="s">
        <v>1646</v>
      </c>
      <c r="R114" t="s">
        <v>986</v>
      </c>
      <c r="S114" t="str">
        <f>IF(ISBLANK(Table4[[#This Row],[ref]]),NA(),_xlfn.XLOOKUP(Table4[[#This Row],[ref]],Crossref!U:U,Crossref!E:E,_xlfn.XLOOKUP(Table4[[#This Row],[ref_short]],Crossref!AO:AO,Crossref!E:E)))</f>
        <v>10.1016/j.rvsc.2005.11.005</v>
      </c>
      <c r="T114" t="str">
        <f>IF(ISBLANK(Table4[[#This Row],[ref_short]]),NA(),_xlfn.XLOOKUP(Table4[[#This Row],[new_ref]],Crossref!E:E,Crossref!AO:AO,Table4[[#This Row],[ref_short]]))</f>
        <v>de la Rua-Domenech et al., 2006</v>
      </c>
      <c r="U114" t="b">
        <f>NOT(IFERROR(Table4[[#This Row],[ref_short]]=Table4[[#This Row],[new_ref_short]],FALSE))</f>
        <v>0</v>
      </c>
    </row>
    <row r="115" spans="1:21" x14ac:dyDescent="0.3">
      <c r="A115" t="s">
        <v>1289</v>
      </c>
      <c r="B115" t="s">
        <v>1300</v>
      </c>
      <c r="C115" t="s">
        <v>264</v>
      </c>
      <c r="D115" t="s">
        <v>368</v>
      </c>
      <c r="I115" t="s">
        <v>254</v>
      </c>
      <c r="J115" t="s">
        <v>1452</v>
      </c>
      <c r="K115">
        <v>99.9</v>
      </c>
      <c r="N115" t="s">
        <v>1504</v>
      </c>
      <c r="O115" t="s">
        <v>1587</v>
      </c>
      <c r="P115">
        <v>2006</v>
      </c>
      <c r="Q115" t="s">
        <v>1646</v>
      </c>
      <c r="R115" t="s">
        <v>986</v>
      </c>
      <c r="S115" t="str">
        <f>IF(ISBLANK(Table4[[#This Row],[ref]]),NA(),_xlfn.XLOOKUP(Table4[[#This Row],[ref]],Crossref!U:U,Crossref!E:E,_xlfn.XLOOKUP(Table4[[#This Row],[ref_short]],Crossref!AO:AO,Crossref!E:E)))</f>
        <v>10.1016/j.rvsc.2005.11.005</v>
      </c>
      <c r="T115" t="str">
        <f>IF(ISBLANK(Table4[[#This Row],[ref_short]]),NA(),_xlfn.XLOOKUP(Table4[[#This Row],[new_ref]],Crossref!E:E,Crossref!AO:AO,Table4[[#This Row],[ref_short]]))</f>
        <v>de la Rua-Domenech et al., 2006</v>
      </c>
      <c r="U115" t="b">
        <f>NOT(IFERROR(Table4[[#This Row],[ref_short]]=Table4[[#This Row],[new_ref_short]],FALSE))</f>
        <v>0</v>
      </c>
    </row>
    <row r="116" spans="1:21" x14ac:dyDescent="0.3">
      <c r="A116" t="s">
        <v>1289</v>
      </c>
      <c r="B116" t="s">
        <v>1300</v>
      </c>
      <c r="C116" t="s">
        <v>264</v>
      </c>
      <c r="D116" t="s">
        <v>368</v>
      </c>
      <c r="I116" t="s">
        <v>254</v>
      </c>
      <c r="J116" t="s">
        <v>1452</v>
      </c>
      <c r="K116">
        <v>97.8</v>
      </c>
      <c r="N116" t="s">
        <v>1504</v>
      </c>
      <c r="O116" t="s">
        <v>1587</v>
      </c>
      <c r="P116">
        <v>2006</v>
      </c>
      <c r="Q116" t="s">
        <v>1646</v>
      </c>
      <c r="R116" t="s">
        <v>986</v>
      </c>
      <c r="S116" t="str">
        <f>IF(ISBLANK(Table4[[#This Row],[ref]]),NA(),_xlfn.XLOOKUP(Table4[[#This Row],[ref]],Crossref!U:U,Crossref!E:E,_xlfn.XLOOKUP(Table4[[#This Row],[ref_short]],Crossref!AO:AO,Crossref!E:E)))</f>
        <v>10.1016/j.rvsc.2005.11.005</v>
      </c>
      <c r="T116" t="str">
        <f>IF(ISBLANK(Table4[[#This Row],[ref_short]]),NA(),_xlfn.XLOOKUP(Table4[[#This Row],[new_ref]],Crossref!E:E,Crossref!AO:AO,Table4[[#This Row],[ref_short]]))</f>
        <v>de la Rua-Domenech et al., 2006</v>
      </c>
      <c r="U116" t="b">
        <f>NOT(IFERROR(Table4[[#This Row],[ref_short]]=Table4[[#This Row],[new_ref_short]],FALSE))</f>
        <v>0</v>
      </c>
    </row>
    <row r="117" spans="1:21" x14ac:dyDescent="0.3">
      <c r="A117" t="s">
        <v>1289</v>
      </c>
      <c r="B117" t="s">
        <v>1300</v>
      </c>
      <c r="C117" t="s">
        <v>264</v>
      </c>
      <c r="D117" t="s">
        <v>368</v>
      </c>
      <c r="I117" t="s">
        <v>254</v>
      </c>
      <c r="J117" t="s">
        <v>1452</v>
      </c>
      <c r="K117">
        <v>88.8</v>
      </c>
      <c r="N117" t="s">
        <v>1504</v>
      </c>
      <c r="O117" t="s">
        <v>1587</v>
      </c>
      <c r="P117">
        <v>2006</v>
      </c>
      <c r="Q117" t="s">
        <v>1646</v>
      </c>
      <c r="R117" t="s">
        <v>986</v>
      </c>
      <c r="S117" t="str">
        <f>IF(ISBLANK(Table4[[#This Row],[ref]]),NA(),_xlfn.XLOOKUP(Table4[[#This Row],[ref]],Crossref!U:U,Crossref!E:E,_xlfn.XLOOKUP(Table4[[#This Row],[ref_short]],Crossref!AO:AO,Crossref!E:E)))</f>
        <v>10.1016/j.rvsc.2005.11.005</v>
      </c>
      <c r="T117" t="str">
        <f>IF(ISBLANK(Table4[[#This Row],[ref_short]]),NA(),_xlfn.XLOOKUP(Table4[[#This Row],[new_ref]],Crossref!E:E,Crossref!AO:AO,Table4[[#This Row],[ref_short]]))</f>
        <v>de la Rua-Domenech et al., 2006</v>
      </c>
      <c r="U117" t="b">
        <f>NOT(IFERROR(Table4[[#This Row],[ref_short]]=Table4[[#This Row],[new_ref_short]],FALSE))</f>
        <v>0</v>
      </c>
    </row>
    <row r="118" spans="1:21" x14ac:dyDescent="0.3">
      <c r="A118" t="s">
        <v>1289</v>
      </c>
      <c r="B118" t="s">
        <v>1300</v>
      </c>
      <c r="C118" t="s">
        <v>264</v>
      </c>
      <c r="D118" t="s">
        <v>368</v>
      </c>
      <c r="I118" t="s">
        <v>254</v>
      </c>
      <c r="J118" t="s">
        <v>1452</v>
      </c>
      <c r="K118">
        <v>1</v>
      </c>
      <c r="N118" t="s">
        <v>1504</v>
      </c>
      <c r="O118" t="s">
        <v>1587</v>
      </c>
      <c r="P118">
        <v>2006</v>
      </c>
      <c r="Q118" t="s">
        <v>1646</v>
      </c>
      <c r="R118" t="s">
        <v>986</v>
      </c>
      <c r="S118" t="str">
        <f>IF(ISBLANK(Table4[[#This Row],[ref]]),NA(),_xlfn.XLOOKUP(Table4[[#This Row],[ref]],Crossref!U:U,Crossref!E:E,_xlfn.XLOOKUP(Table4[[#This Row],[ref_short]],Crossref!AO:AO,Crossref!E:E)))</f>
        <v>10.1016/j.rvsc.2005.11.005</v>
      </c>
      <c r="T118" t="str">
        <f>IF(ISBLANK(Table4[[#This Row],[ref_short]]),NA(),_xlfn.XLOOKUP(Table4[[#This Row],[new_ref]],Crossref!E:E,Crossref!AO:AO,Table4[[#This Row],[ref_short]]))</f>
        <v>de la Rua-Domenech et al., 2006</v>
      </c>
      <c r="U118" t="b">
        <f>NOT(IFERROR(Table4[[#This Row],[ref_short]]=Table4[[#This Row],[new_ref_short]],FALSE))</f>
        <v>0</v>
      </c>
    </row>
    <row r="119" spans="1:21" x14ac:dyDescent="0.3">
      <c r="A119" t="s">
        <v>1289</v>
      </c>
      <c r="B119" t="s">
        <v>1300</v>
      </c>
      <c r="C119" t="s">
        <v>264</v>
      </c>
      <c r="D119" t="s">
        <v>368</v>
      </c>
      <c r="I119" t="s">
        <v>254</v>
      </c>
      <c r="J119" t="s">
        <v>1452</v>
      </c>
      <c r="K119">
        <v>1</v>
      </c>
      <c r="N119" t="s">
        <v>1504</v>
      </c>
      <c r="O119" t="s">
        <v>1587</v>
      </c>
      <c r="P119">
        <v>2006</v>
      </c>
      <c r="Q119" t="s">
        <v>1646</v>
      </c>
      <c r="R119" t="s">
        <v>986</v>
      </c>
      <c r="S119" t="str">
        <f>IF(ISBLANK(Table4[[#This Row],[ref]]),NA(),_xlfn.XLOOKUP(Table4[[#This Row],[ref]],Crossref!U:U,Crossref!E:E,_xlfn.XLOOKUP(Table4[[#This Row],[ref_short]],Crossref!AO:AO,Crossref!E:E)))</f>
        <v>10.1016/j.rvsc.2005.11.005</v>
      </c>
      <c r="T119" t="str">
        <f>IF(ISBLANK(Table4[[#This Row],[ref_short]]),NA(),_xlfn.XLOOKUP(Table4[[#This Row],[new_ref]],Crossref!E:E,Crossref!AO:AO,Table4[[#This Row],[ref_short]]))</f>
        <v>de la Rua-Domenech et al., 2006</v>
      </c>
      <c r="U119" t="b">
        <f>NOT(IFERROR(Table4[[#This Row],[ref_short]]=Table4[[#This Row],[new_ref_short]],FALSE))</f>
        <v>0</v>
      </c>
    </row>
    <row r="120" spans="1:21" x14ac:dyDescent="0.3">
      <c r="A120" t="s">
        <v>1289</v>
      </c>
      <c r="B120" t="s">
        <v>1300</v>
      </c>
      <c r="C120" t="s">
        <v>264</v>
      </c>
      <c r="D120" t="s">
        <v>368</v>
      </c>
      <c r="I120" t="s">
        <v>254</v>
      </c>
      <c r="J120" t="s">
        <v>1452</v>
      </c>
      <c r="K120">
        <v>0.94</v>
      </c>
      <c r="N120" t="s">
        <v>1504</v>
      </c>
      <c r="O120" t="s">
        <v>1587</v>
      </c>
      <c r="P120">
        <v>2006</v>
      </c>
      <c r="Q120" t="s">
        <v>1646</v>
      </c>
      <c r="R120" t="s">
        <v>986</v>
      </c>
      <c r="S120" t="str">
        <f>IF(ISBLANK(Table4[[#This Row],[ref]]),NA(),_xlfn.XLOOKUP(Table4[[#This Row],[ref]],Crossref!U:U,Crossref!E:E,_xlfn.XLOOKUP(Table4[[#This Row],[ref_short]],Crossref!AO:AO,Crossref!E:E)))</f>
        <v>10.1016/j.rvsc.2005.11.005</v>
      </c>
      <c r="T120" t="str">
        <f>IF(ISBLANK(Table4[[#This Row],[ref_short]]),NA(),_xlfn.XLOOKUP(Table4[[#This Row],[new_ref]],Crossref!E:E,Crossref!AO:AO,Table4[[#This Row],[ref_short]]))</f>
        <v>de la Rua-Domenech et al., 2006</v>
      </c>
      <c r="U120" t="b">
        <f>NOT(IFERROR(Table4[[#This Row],[ref_short]]=Table4[[#This Row],[new_ref_short]],FALSE))</f>
        <v>0</v>
      </c>
    </row>
    <row r="121" spans="1:21" x14ac:dyDescent="0.3">
      <c r="A121" t="s">
        <v>1289</v>
      </c>
      <c r="B121" t="s">
        <v>1300</v>
      </c>
      <c r="C121" t="s">
        <v>264</v>
      </c>
      <c r="D121" t="s">
        <v>368</v>
      </c>
      <c r="I121" t="s">
        <v>254</v>
      </c>
      <c r="J121" t="s">
        <v>1452</v>
      </c>
      <c r="K121">
        <v>0.99</v>
      </c>
      <c r="N121" t="s">
        <v>1504</v>
      </c>
      <c r="O121" t="s">
        <v>1587</v>
      </c>
      <c r="P121">
        <v>2006</v>
      </c>
      <c r="Q121" t="s">
        <v>1646</v>
      </c>
      <c r="R121" t="s">
        <v>986</v>
      </c>
      <c r="S121" t="str">
        <f>IF(ISBLANK(Table4[[#This Row],[ref]]),NA(),_xlfn.XLOOKUP(Table4[[#This Row],[ref]],Crossref!U:U,Crossref!E:E,_xlfn.XLOOKUP(Table4[[#This Row],[ref_short]],Crossref!AO:AO,Crossref!E:E)))</f>
        <v>10.1016/j.rvsc.2005.11.005</v>
      </c>
      <c r="T121" t="str">
        <f>IF(ISBLANK(Table4[[#This Row],[ref_short]]),NA(),_xlfn.XLOOKUP(Table4[[#This Row],[new_ref]],Crossref!E:E,Crossref!AO:AO,Table4[[#This Row],[ref_short]]))</f>
        <v>de la Rua-Domenech et al., 2006</v>
      </c>
      <c r="U121" t="b">
        <f>NOT(IFERROR(Table4[[#This Row],[ref_short]]=Table4[[#This Row],[new_ref_short]],FALSE))</f>
        <v>0</v>
      </c>
    </row>
    <row r="122" spans="1:21" x14ac:dyDescent="0.3">
      <c r="A122" t="s">
        <v>1289</v>
      </c>
      <c r="B122" t="s">
        <v>1300</v>
      </c>
      <c r="C122" t="s">
        <v>264</v>
      </c>
      <c r="D122" t="s">
        <v>368</v>
      </c>
      <c r="I122" t="s">
        <v>254</v>
      </c>
      <c r="J122" t="s">
        <v>1452</v>
      </c>
      <c r="K122">
        <v>1</v>
      </c>
      <c r="N122" t="s">
        <v>1504</v>
      </c>
      <c r="O122" t="s">
        <v>1587</v>
      </c>
      <c r="P122">
        <v>2006</v>
      </c>
      <c r="Q122" t="s">
        <v>1646</v>
      </c>
      <c r="R122" t="s">
        <v>986</v>
      </c>
      <c r="S122" t="str">
        <f>IF(ISBLANK(Table4[[#This Row],[ref]]),NA(),_xlfn.XLOOKUP(Table4[[#This Row],[ref]],Crossref!U:U,Crossref!E:E,_xlfn.XLOOKUP(Table4[[#This Row],[ref_short]],Crossref!AO:AO,Crossref!E:E)))</f>
        <v>10.1016/j.rvsc.2005.11.005</v>
      </c>
      <c r="T122" t="str">
        <f>IF(ISBLANK(Table4[[#This Row],[ref_short]]),NA(),_xlfn.XLOOKUP(Table4[[#This Row],[new_ref]],Crossref!E:E,Crossref!AO:AO,Table4[[#This Row],[ref_short]]))</f>
        <v>de la Rua-Domenech et al., 2006</v>
      </c>
      <c r="U122" t="b">
        <f>NOT(IFERROR(Table4[[#This Row],[ref_short]]=Table4[[#This Row],[new_ref_short]],FALSE))</f>
        <v>0</v>
      </c>
    </row>
    <row r="123" spans="1:21" x14ac:dyDescent="0.3">
      <c r="A123" t="s">
        <v>1288</v>
      </c>
      <c r="B123" t="s">
        <v>1303</v>
      </c>
      <c r="C123" t="s">
        <v>264</v>
      </c>
      <c r="D123" t="s">
        <v>368</v>
      </c>
      <c r="I123" t="s">
        <v>254</v>
      </c>
      <c r="J123" t="s">
        <v>1439</v>
      </c>
      <c r="K123">
        <v>0.81599999999999995</v>
      </c>
      <c r="N123" t="s">
        <v>1504</v>
      </c>
      <c r="O123" t="s">
        <v>1587</v>
      </c>
      <c r="P123">
        <v>2006</v>
      </c>
      <c r="Q123" t="s">
        <v>1646</v>
      </c>
      <c r="R123" t="s">
        <v>986</v>
      </c>
      <c r="S123" t="str">
        <f>IF(ISBLANK(Table4[[#This Row],[ref]]),NA(),_xlfn.XLOOKUP(Table4[[#This Row],[ref]],Crossref!U:U,Crossref!E:E,_xlfn.XLOOKUP(Table4[[#This Row],[ref_short]],Crossref!AO:AO,Crossref!E:E)))</f>
        <v>10.1016/j.rvsc.2005.11.005</v>
      </c>
      <c r="T123" t="str">
        <f>IF(ISBLANK(Table4[[#This Row],[ref_short]]),NA(),_xlfn.XLOOKUP(Table4[[#This Row],[new_ref]],Crossref!E:E,Crossref!AO:AO,Table4[[#This Row],[ref_short]]))</f>
        <v>de la Rua-Domenech et al., 2006</v>
      </c>
      <c r="U123" t="b">
        <f>NOT(IFERROR(Table4[[#This Row],[ref_short]]=Table4[[#This Row],[new_ref_short]],FALSE))</f>
        <v>0</v>
      </c>
    </row>
    <row r="124" spans="1:21" x14ac:dyDescent="0.3">
      <c r="A124" t="s">
        <v>1288</v>
      </c>
      <c r="B124" t="s">
        <v>1303</v>
      </c>
      <c r="C124" t="s">
        <v>264</v>
      </c>
      <c r="D124" t="s">
        <v>368</v>
      </c>
      <c r="I124" t="s">
        <v>254</v>
      </c>
      <c r="J124" t="s">
        <v>1439</v>
      </c>
      <c r="K124">
        <v>0.81799999999999995</v>
      </c>
      <c r="N124" t="s">
        <v>1504</v>
      </c>
      <c r="O124" t="s">
        <v>1587</v>
      </c>
      <c r="P124">
        <v>2006</v>
      </c>
      <c r="Q124" t="s">
        <v>1646</v>
      </c>
      <c r="R124" t="s">
        <v>986</v>
      </c>
      <c r="S124" t="str">
        <f>IF(ISBLANK(Table4[[#This Row],[ref]]),NA(),_xlfn.XLOOKUP(Table4[[#This Row],[ref]],Crossref!U:U,Crossref!E:E,_xlfn.XLOOKUP(Table4[[#This Row],[ref_short]],Crossref!AO:AO,Crossref!E:E)))</f>
        <v>10.1016/j.rvsc.2005.11.005</v>
      </c>
      <c r="T124" t="str">
        <f>IF(ISBLANK(Table4[[#This Row],[ref_short]]),NA(),_xlfn.XLOOKUP(Table4[[#This Row],[new_ref]],Crossref!E:E,Crossref!AO:AO,Table4[[#This Row],[ref_short]]))</f>
        <v>de la Rua-Domenech et al., 2006</v>
      </c>
      <c r="U124" t="b">
        <f>NOT(IFERROR(Table4[[#This Row],[ref_short]]=Table4[[#This Row],[new_ref_short]],FALSE))</f>
        <v>0</v>
      </c>
    </row>
    <row r="125" spans="1:21" x14ac:dyDescent="0.3">
      <c r="A125" t="s">
        <v>1288</v>
      </c>
      <c r="B125" t="s">
        <v>1303</v>
      </c>
      <c r="C125" t="s">
        <v>264</v>
      </c>
      <c r="D125" t="s">
        <v>368</v>
      </c>
      <c r="I125" t="s">
        <v>254</v>
      </c>
      <c r="J125" t="s">
        <v>1439</v>
      </c>
      <c r="K125">
        <v>0.84299999999999997</v>
      </c>
      <c r="N125" t="s">
        <v>1504</v>
      </c>
      <c r="O125" t="s">
        <v>1587</v>
      </c>
      <c r="P125">
        <v>2006</v>
      </c>
      <c r="Q125" t="s">
        <v>1646</v>
      </c>
      <c r="R125" t="s">
        <v>986</v>
      </c>
      <c r="S125" t="str">
        <f>IF(ISBLANK(Table4[[#This Row],[ref]]),NA(),_xlfn.XLOOKUP(Table4[[#This Row],[ref]],Crossref!U:U,Crossref!E:E,_xlfn.XLOOKUP(Table4[[#This Row],[ref_short]],Crossref!AO:AO,Crossref!E:E)))</f>
        <v>10.1016/j.rvsc.2005.11.005</v>
      </c>
      <c r="T125" t="str">
        <f>IF(ISBLANK(Table4[[#This Row],[ref_short]]),NA(),_xlfn.XLOOKUP(Table4[[#This Row],[new_ref]],Crossref!E:E,Crossref!AO:AO,Table4[[#This Row],[ref_short]]))</f>
        <v>de la Rua-Domenech et al., 2006</v>
      </c>
      <c r="U125" t="b">
        <f>NOT(IFERROR(Table4[[#This Row],[ref_short]]=Table4[[#This Row],[new_ref_short]],FALSE))</f>
        <v>0</v>
      </c>
    </row>
    <row r="126" spans="1:21" x14ac:dyDescent="0.3">
      <c r="A126" t="s">
        <v>1288</v>
      </c>
      <c r="B126" t="s">
        <v>1303</v>
      </c>
      <c r="C126" t="s">
        <v>264</v>
      </c>
      <c r="D126" t="s">
        <v>368</v>
      </c>
      <c r="I126" t="s">
        <v>254</v>
      </c>
      <c r="J126" t="s">
        <v>1439</v>
      </c>
      <c r="K126">
        <v>0.73</v>
      </c>
      <c r="N126" t="s">
        <v>1504</v>
      </c>
      <c r="O126" t="s">
        <v>1587</v>
      </c>
      <c r="P126">
        <v>2006</v>
      </c>
      <c r="Q126" t="s">
        <v>1646</v>
      </c>
      <c r="R126" t="s">
        <v>986</v>
      </c>
      <c r="S126" t="str">
        <f>IF(ISBLANK(Table4[[#This Row],[ref]]),NA(),_xlfn.XLOOKUP(Table4[[#This Row],[ref]],Crossref!U:U,Crossref!E:E,_xlfn.XLOOKUP(Table4[[#This Row],[ref_short]],Crossref!AO:AO,Crossref!E:E)))</f>
        <v>10.1016/j.rvsc.2005.11.005</v>
      </c>
      <c r="T126" t="str">
        <f>IF(ISBLANK(Table4[[#This Row],[ref_short]]),NA(),_xlfn.XLOOKUP(Table4[[#This Row],[new_ref]],Crossref!E:E,Crossref!AO:AO,Table4[[#This Row],[ref_short]]))</f>
        <v>de la Rua-Domenech et al., 2006</v>
      </c>
      <c r="U126" t="b">
        <f>NOT(IFERROR(Table4[[#This Row],[ref_short]]=Table4[[#This Row],[new_ref_short]],FALSE))</f>
        <v>0</v>
      </c>
    </row>
    <row r="127" spans="1:21" x14ac:dyDescent="0.3">
      <c r="A127" t="s">
        <v>1288</v>
      </c>
      <c r="B127" t="s">
        <v>1303</v>
      </c>
      <c r="C127" t="s">
        <v>264</v>
      </c>
      <c r="D127" t="s">
        <v>368</v>
      </c>
      <c r="I127" t="s">
        <v>254</v>
      </c>
      <c r="J127" t="s">
        <v>1439</v>
      </c>
      <c r="K127">
        <v>0.93700000000000006</v>
      </c>
      <c r="N127" t="s">
        <v>1504</v>
      </c>
      <c r="O127" t="s">
        <v>1587</v>
      </c>
      <c r="P127">
        <v>2006</v>
      </c>
      <c r="Q127" t="s">
        <v>1646</v>
      </c>
      <c r="R127" t="s">
        <v>986</v>
      </c>
      <c r="S127" t="str">
        <f>IF(ISBLANK(Table4[[#This Row],[ref]]),NA(),_xlfn.XLOOKUP(Table4[[#This Row],[ref]],Crossref!U:U,Crossref!E:E,_xlfn.XLOOKUP(Table4[[#This Row],[ref_short]],Crossref!AO:AO,Crossref!E:E)))</f>
        <v>10.1016/j.rvsc.2005.11.005</v>
      </c>
      <c r="T127" t="str">
        <f>IF(ISBLANK(Table4[[#This Row],[ref_short]]),NA(),_xlfn.XLOOKUP(Table4[[#This Row],[new_ref]],Crossref!E:E,Crossref!AO:AO,Table4[[#This Row],[ref_short]]))</f>
        <v>de la Rua-Domenech et al., 2006</v>
      </c>
      <c r="U127" t="b">
        <f>NOT(IFERROR(Table4[[#This Row],[ref_short]]=Table4[[#This Row],[new_ref_short]],FALSE))</f>
        <v>0</v>
      </c>
    </row>
    <row r="128" spans="1:21" x14ac:dyDescent="0.3">
      <c r="A128" t="s">
        <v>1288</v>
      </c>
      <c r="B128" t="s">
        <v>1303</v>
      </c>
      <c r="C128" t="s">
        <v>264</v>
      </c>
      <c r="D128" t="s">
        <v>368</v>
      </c>
      <c r="I128" t="s">
        <v>254</v>
      </c>
      <c r="J128" t="s">
        <v>1439</v>
      </c>
      <c r="K128">
        <v>0.874</v>
      </c>
      <c r="N128" t="s">
        <v>1504</v>
      </c>
      <c r="O128" t="s">
        <v>1587</v>
      </c>
      <c r="P128">
        <v>2006</v>
      </c>
      <c r="Q128" t="s">
        <v>1646</v>
      </c>
      <c r="R128" t="s">
        <v>986</v>
      </c>
      <c r="S128" t="str">
        <f>IF(ISBLANK(Table4[[#This Row],[ref]]),NA(),_xlfn.XLOOKUP(Table4[[#This Row],[ref]],Crossref!U:U,Crossref!E:E,_xlfn.XLOOKUP(Table4[[#This Row],[ref_short]],Crossref!AO:AO,Crossref!E:E)))</f>
        <v>10.1016/j.rvsc.2005.11.005</v>
      </c>
      <c r="T128" t="str">
        <f>IF(ISBLANK(Table4[[#This Row],[ref_short]]),NA(),_xlfn.XLOOKUP(Table4[[#This Row],[new_ref]],Crossref!E:E,Crossref!AO:AO,Table4[[#This Row],[ref_short]]))</f>
        <v>de la Rua-Domenech et al., 2006</v>
      </c>
      <c r="U128" t="b">
        <f>NOT(IFERROR(Table4[[#This Row],[ref_short]]=Table4[[#This Row],[new_ref_short]],FALSE))</f>
        <v>0</v>
      </c>
    </row>
    <row r="129" spans="1:21" x14ac:dyDescent="0.3">
      <c r="A129" t="s">
        <v>1288</v>
      </c>
      <c r="B129" t="s">
        <v>1303</v>
      </c>
      <c r="C129" t="s">
        <v>264</v>
      </c>
      <c r="D129" t="s">
        <v>368</v>
      </c>
      <c r="I129" t="s">
        <v>254</v>
      </c>
      <c r="J129" t="s">
        <v>1439</v>
      </c>
      <c r="K129">
        <v>0.877</v>
      </c>
      <c r="N129" t="s">
        <v>1504</v>
      </c>
      <c r="O129" t="s">
        <v>1587</v>
      </c>
      <c r="P129">
        <v>2006</v>
      </c>
      <c r="Q129" t="s">
        <v>1646</v>
      </c>
      <c r="R129" t="s">
        <v>986</v>
      </c>
      <c r="S129" t="str">
        <f>IF(ISBLANK(Table4[[#This Row],[ref]]),NA(),_xlfn.XLOOKUP(Table4[[#This Row],[ref]],Crossref!U:U,Crossref!E:E,_xlfn.XLOOKUP(Table4[[#This Row],[ref_short]],Crossref!AO:AO,Crossref!E:E)))</f>
        <v>10.1016/j.rvsc.2005.11.005</v>
      </c>
      <c r="T129" t="str">
        <f>IF(ISBLANK(Table4[[#This Row],[ref_short]]),NA(),_xlfn.XLOOKUP(Table4[[#This Row],[new_ref]],Crossref!E:E,Crossref!AO:AO,Table4[[#This Row],[ref_short]]))</f>
        <v>de la Rua-Domenech et al., 2006</v>
      </c>
      <c r="U129" t="b">
        <f>NOT(IFERROR(Table4[[#This Row],[ref_short]]=Table4[[#This Row],[new_ref_short]],FALSE))</f>
        <v>0</v>
      </c>
    </row>
    <row r="130" spans="1:21" x14ac:dyDescent="0.3">
      <c r="A130" t="s">
        <v>1288</v>
      </c>
      <c r="B130" t="s">
        <v>1303</v>
      </c>
      <c r="C130" t="s">
        <v>264</v>
      </c>
      <c r="D130" t="s">
        <v>368</v>
      </c>
      <c r="I130" t="s">
        <v>254</v>
      </c>
      <c r="J130" t="s">
        <v>1439</v>
      </c>
      <c r="K130">
        <v>1</v>
      </c>
      <c r="N130" t="s">
        <v>1504</v>
      </c>
      <c r="O130" t="s">
        <v>1587</v>
      </c>
      <c r="P130">
        <v>2006</v>
      </c>
      <c r="Q130" t="s">
        <v>1646</v>
      </c>
      <c r="R130" t="s">
        <v>986</v>
      </c>
      <c r="S130" t="str">
        <f>IF(ISBLANK(Table4[[#This Row],[ref]]),NA(),_xlfn.XLOOKUP(Table4[[#This Row],[ref]],Crossref!U:U,Crossref!E:E,_xlfn.XLOOKUP(Table4[[#This Row],[ref_short]],Crossref!AO:AO,Crossref!E:E)))</f>
        <v>10.1016/j.rvsc.2005.11.005</v>
      </c>
      <c r="T130" t="str">
        <f>IF(ISBLANK(Table4[[#This Row],[ref_short]]),NA(),_xlfn.XLOOKUP(Table4[[#This Row],[new_ref]],Crossref!E:E,Crossref!AO:AO,Table4[[#This Row],[ref_short]]))</f>
        <v>de la Rua-Domenech et al., 2006</v>
      </c>
      <c r="U130" t="b">
        <f>NOT(IFERROR(Table4[[#This Row],[ref_short]]=Table4[[#This Row],[new_ref_short]],FALSE))</f>
        <v>0</v>
      </c>
    </row>
    <row r="131" spans="1:21" x14ac:dyDescent="0.3">
      <c r="A131" t="s">
        <v>1288</v>
      </c>
      <c r="B131" t="s">
        <v>1303</v>
      </c>
      <c r="C131" t="s">
        <v>264</v>
      </c>
      <c r="D131" t="s">
        <v>368</v>
      </c>
      <c r="I131" t="s">
        <v>254</v>
      </c>
      <c r="J131" t="s">
        <v>1439</v>
      </c>
      <c r="K131">
        <v>0.84899999999999998</v>
      </c>
      <c r="N131" t="s">
        <v>1504</v>
      </c>
      <c r="O131" t="s">
        <v>1587</v>
      </c>
      <c r="P131">
        <v>2006</v>
      </c>
      <c r="Q131" t="s">
        <v>1646</v>
      </c>
      <c r="R131" t="s">
        <v>986</v>
      </c>
      <c r="S131" t="str">
        <f>IF(ISBLANK(Table4[[#This Row],[ref]]),NA(),_xlfn.XLOOKUP(Table4[[#This Row],[ref]],Crossref!U:U,Crossref!E:E,_xlfn.XLOOKUP(Table4[[#This Row],[ref_short]],Crossref!AO:AO,Crossref!E:E)))</f>
        <v>10.1016/j.rvsc.2005.11.005</v>
      </c>
      <c r="T131" t="str">
        <f>IF(ISBLANK(Table4[[#This Row],[ref_short]]),NA(),_xlfn.XLOOKUP(Table4[[#This Row],[new_ref]],Crossref!E:E,Crossref!AO:AO,Table4[[#This Row],[ref_short]]))</f>
        <v>de la Rua-Domenech et al., 2006</v>
      </c>
      <c r="U131" t="b">
        <f>NOT(IFERROR(Table4[[#This Row],[ref_short]]=Table4[[#This Row],[new_ref_short]],FALSE))</f>
        <v>0</v>
      </c>
    </row>
    <row r="132" spans="1:21" x14ac:dyDescent="0.3">
      <c r="A132" t="s">
        <v>1288</v>
      </c>
      <c r="B132" t="s">
        <v>1303</v>
      </c>
      <c r="C132" t="s">
        <v>264</v>
      </c>
      <c r="D132" t="s">
        <v>368</v>
      </c>
      <c r="I132" t="s">
        <v>254</v>
      </c>
      <c r="J132" t="s">
        <v>1439</v>
      </c>
      <c r="K132">
        <v>0.95499999999999996</v>
      </c>
      <c r="N132" t="s">
        <v>1504</v>
      </c>
      <c r="O132" t="s">
        <v>1587</v>
      </c>
      <c r="P132">
        <v>2006</v>
      </c>
      <c r="Q132" t="s">
        <v>1646</v>
      </c>
      <c r="R132" t="s">
        <v>986</v>
      </c>
      <c r="S132" t="str">
        <f>IF(ISBLANK(Table4[[#This Row],[ref]]),NA(),_xlfn.XLOOKUP(Table4[[#This Row],[ref]],Crossref!U:U,Crossref!E:E,_xlfn.XLOOKUP(Table4[[#This Row],[ref_short]],Crossref!AO:AO,Crossref!E:E)))</f>
        <v>10.1016/j.rvsc.2005.11.005</v>
      </c>
      <c r="T132" t="str">
        <f>IF(ISBLANK(Table4[[#This Row],[ref_short]]),NA(),_xlfn.XLOOKUP(Table4[[#This Row],[new_ref]],Crossref!E:E,Crossref!AO:AO,Table4[[#This Row],[ref_short]]))</f>
        <v>de la Rua-Domenech et al., 2006</v>
      </c>
      <c r="U132" t="b">
        <f>NOT(IFERROR(Table4[[#This Row],[ref_short]]=Table4[[#This Row],[new_ref_short]],FALSE))</f>
        <v>0</v>
      </c>
    </row>
    <row r="133" spans="1:21" x14ac:dyDescent="0.3">
      <c r="A133" t="s">
        <v>1288</v>
      </c>
      <c r="B133" t="s">
        <v>1303</v>
      </c>
      <c r="C133" t="s">
        <v>264</v>
      </c>
      <c r="D133" t="s">
        <v>368</v>
      </c>
      <c r="I133" t="s">
        <v>254</v>
      </c>
      <c r="J133" t="s">
        <v>1439</v>
      </c>
      <c r="K133">
        <v>0.85</v>
      </c>
      <c r="N133" t="s">
        <v>1504</v>
      </c>
      <c r="O133" t="s">
        <v>1587</v>
      </c>
      <c r="P133">
        <v>2006</v>
      </c>
      <c r="Q133" t="s">
        <v>1646</v>
      </c>
      <c r="R133" t="s">
        <v>986</v>
      </c>
      <c r="S133" t="str">
        <f>IF(ISBLANK(Table4[[#This Row],[ref]]),NA(),_xlfn.XLOOKUP(Table4[[#This Row],[ref]],Crossref!U:U,Crossref!E:E,_xlfn.XLOOKUP(Table4[[#This Row],[ref_short]],Crossref!AO:AO,Crossref!E:E)))</f>
        <v>10.1016/j.rvsc.2005.11.005</v>
      </c>
      <c r="T133" t="str">
        <f>IF(ISBLANK(Table4[[#This Row],[ref_short]]),NA(),_xlfn.XLOOKUP(Table4[[#This Row],[new_ref]],Crossref!E:E,Crossref!AO:AO,Table4[[#This Row],[ref_short]]))</f>
        <v>de la Rua-Domenech et al., 2006</v>
      </c>
      <c r="U133" t="b">
        <f>NOT(IFERROR(Table4[[#This Row],[ref_short]]=Table4[[#This Row],[new_ref_short]],FALSE))</f>
        <v>0</v>
      </c>
    </row>
    <row r="134" spans="1:21" x14ac:dyDescent="0.3">
      <c r="A134" t="s">
        <v>1288</v>
      </c>
      <c r="B134" t="s">
        <v>1303</v>
      </c>
      <c r="C134" t="s">
        <v>264</v>
      </c>
      <c r="D134" t="s">
        <v>368</v>
      </c>
      <c r="I134" t="s">
        <v>254</v>
      </c>
      <c r="J134" t="s">
        <v>1439</v>
      </c>
      <c r="K134">
        <v>0.94</v>
      </c>
      <c r="N134" t="s">
        <v>1504</v>
      </c>
      <c r="O134" t="s">
        <v>1587</v>
      </c>
      <c r="P134">
        <v>2006</v>
      </c>
      <c r="Q134" t="s">
        <v>1646</v>
      </c>
      <c r="R134" t="s">
        <v>986</v>
      </c>
      <c r="S134" t="str">
        <f>IF(ISBLANK(Table4[[#This Row],[ref]]),NA(),_xlfn.XLOOKUP(Table4[[#This Row],[ref]],Crossref!U:U,Crossref!E:E,_xlfn.XLOOKUP(Table4[[#This Row],[ref_short]],Crossref!AO:AO,Crossref!E:E)))</f>
        <v>10.1016/j.rvsc.2005.11.005</v>
      </c>
      <c r="T134" t="str">
        <f>IF(ISBLANK(Table4[[#This Row],[ref_short]]),NA(),_xlfn.XLOOKUP(Table4[[#This Row],[new_ref]],Crossref!E:E,Crossref!AO:AO,Table4[[#This Row],[ref_short]]))</f>
        <v>de la Rua-Domenech et al., 2006</v>
      </c>
      <c r="U134" t="b">
        <f>NOT(IFERROR(Table4[[#This Row],[ref_short]]=Table4[[#This Row],[new_ref_short]],FALSE))</f>
        <v>0</v>
      </c>
    </row>
    <row r="135" spans="1:21" x14ac:dyDescent="0.3">
      <c r="A135" t="s">
        <v>1288</v>
      </c>
      <c r="B135" t="s">
        <v>1303</v>
      </c>
      <c r="C135" t="s">
        <v>264</v>
      </c>
      <c r="D135" t="s">
        <v>368</v>
      </c>
      <c r="I135" t="s">
        <v>254</v>
      </c>
      <c r="J135" t="s">
        <v>1439</v>
      </c>
      <c r="K135">
        <v>0.98</v>
      </c>
      <c r="N135" t="s">
        <v>1504</v>
      </c>
      <c r="O135" t="s">
        <v>1587</v>
      </c>
      <c r="P135">
        <v>2006</v>
      </c>
      <c r="Q135" t="s">
        <v>1646</v>
      </c>
      <c r="R135" t="s">
        <v>986</v>
      </c>
      <c r="S135" t="str">
        <f>IF(ISBLANK(Table4[[#This Row],[ref]]),NA(),_xlfn.XLOOKUP(Table4[[#This Row],[ref]],Crossref!U:U,Crossref!E:E,_xlfn.XLOOKUP(Table4[[#This Row],[ref_short]],Crossref!AO:AO,Crossref!E:E)))</f>
        <v>10.1016/j.rvsc.2005.11.005</v>
      </c>
      <c r="T135" t="str">
        <f>IF(ISBLANK(Table4[[#This Row],[ref_short]]),NA(),_xlfn.XLOOKUP(Table4[[#This Row],[new_ref]],Crossref!E:E,Crossref!AO:AO,Table4[[#This Row],[ref_short]]))</f>
        <v>de la Rua-Domenech et al., 2006</v>
      </c>
      <c r="U135" t="b">
        <f>NOT(IFERROR(Table4[[#This Row],[ref_short]]=Table4[[#This Row],[new_ref_short]],FALSE))</f>
        <v>0</v>
      </c>
    </row>
    <row r="136" spans="1:21" x14ac:dyDescent="0.3">
      <c r="A136" t="s">
        <v>1288</v>
      </c>
      <c r="B136" t="s">
        <v>1303</v>
      </c>
      <c r="C136" t="s">
        <v>264</v>
      </c>
      <c r="D136" t="s">
        <v>368</v>
      </c>
      <c r="I136" t="s">
        <v>254</v>
      </c>
      <c r="J136" t="s">
        <v>1439</v>
      </c>
      <c r="K136">
        <v>0.88200000000000001</v>
      </c>
      <c r="N136" t="s">
        <v>1504</v>
      </c>
      <c r="O136" t="s">
        <v>1587</v>
      </c>
      <c r="P136">
        <v>2006</v>
      </c>
      <c r="Q136" t="s">
        <v>1646</v>
      </c>
      <c r="R136" t="s">
        <v>986</v>
      </c>
      <c r="S136" t="str">
        <f>IF(ISBLANK(Table4[[#This Row],[ref]]),NA(),_xlfn.XLOOKUP(Table4[[#This Row],[ref]],Crossref!U:U,Crossref!E:E,_xlfn.XLOOKUP(Table4[[#This Row],[ref_short]],Crossref!AO:AO,Crossref!E:E)))</f>
        <v>10.1016/j.rvsc.2005.11.005</v>
      </c>
      <c r="T136" t="str">
        <f>IF(ISBLANK(Table4[[#This Row],[ref_short]]),NA(),_xlfn.XLOOKUP(Table4[[#This Row],[new_ref]],Crossref!E:E,Crossref!AO:AO,Table4[[#This Row],[ref_short]]))</f>
        <v>de la Rua-Domenech et al., 2006</v>
      </c>
      <c r="U136" t="b">
        <f>NOT(IFERROR(Table4[[#This Row],[ref_short]]=Table4[[#This Row],[new_ref_short]],FALSE))</f>
        <v>0</v>
      </c>
    </row>
    <row r="137" spans="1:21" x14ac:dyDescent="0.3">
      <c r="A137" t="s">
        <v>1289</v>
      </c>
      <c r="B137" t="s">
        <v>1303</v>
      </c>
      <c r="C137" t="s">
        <v>264</v>
      </c>
      <c r="D137" t="s">
        <v>368</v>
      </c>
      <c r="I137" t="s">
        <v>254</v>
      </c>
      <c r="J137" t="s">
        <v>1439</v>
      </c>
      <c r="K137">
        <v>0.99399999999999999</v>
      </c>
      <c r="N137" t="s">
        <v>1504</v>
      </c>
      <c r="O137" t="s">
        <v>1587</v>
      </c>
      <c r="P137">
        <v>2006</v>
      </c>
      <c r="Q137" t="s">
        <v>1646</v>
      </c>
      <c r="R137" t="s">
        <v>986</v>
      </c>
      <c r="S137" t="str">
        <f>IF(ISBLANK(Table4[[#This Row],[ref]]),NA(),_xlfn.XLOOKUP(Table4[[#This Row],[ref]],Crossref!U:U,Crossref!E:E,_xlfn.XLOOKUP(Table4[[#This Row],[ref_short]],Crossref!AO:AO,Crossref!E:E)))</f>
        <v>10.1016/j.rvsc.2005.11.005</v>
      </c>
      <c r="T137" t="str">
        <f>IF(ISBLANK(Table4[[#This Row],[ref_short]]),NA(),_xlfn.XLOOKUP(Table4[[#This Row],[new_ref]],Crossref!E:E,Crossref!AO:AO,Table4[[#This Row],[ref_short]]))</f>
        <v>de la Rua-Domenech et al., 2006</v>
      </c>
      <c r="U137" t="b">
        <f>NOT(IFERROR(Table4[[#This Row],[ref_short]]=Table4[[#This Row],[new_ref_short]],FALSE))</f>
        <v>0</v>
      </c>
    </row>
    <row r="138" spans="1:21" x14ac:dyDescent="0.3">
      <c r="A138" t="s">
        <v>1289</v>
      </c>
      <c r="B138" t="s">
        <v>1303</v>
      </c>
      <c r="C138" t="s">
        <v>264</v>
      </c>
      <c r="D138" t="s">
        <v>368</v>
      </c>
      <c r="I138" t="s">
        <v>254</v>
      </c>
      <c r="J138" t="s">
        <v>1439</v>
      </c>
      <c r="K138">
        <v>0.96199999999999997</v>
      </c>
      <c r="N138" t="s">
        <v>1504</v>
      </c>
      <c r="O138" t="s">
        <v>1587</v>
      </c>
      <c r="P138">
        <v>2006</v>
      </c>
      <c r="Q138" t="s">
        <v>1646</v>
      </c>
      <c r="R138" t="s">
        <v>986</v>
      </c>
      <c r="S138" t="str">
        <f>IF(ISBLANK(Table4[[#This Row],[ref]]),NA(),_xlfn.XLOOKUP(Table4[[#This Row],[ref]],Crossref!U:U,Crossref!E:E,_xlfn.XLOOKUP(Table4[[#This Row],[ref_short]],Crossref!AO:AO,Crossref!E:E)))</f>
        <v>10.1016/j.rvsc.2005.11.005</v>
      </c>
      <c r="T138" t="str">
        <f>IF(ISBLANK(Table4[[#This Row],[ref_short]]),NA(),_xlfn.XLOOKUP(Table4[[#This Row],[new_ref]],Crossref!E:E,Crossref!AO:AO,Table4[[#This Row],[ref_short]]))</f>
        <v>de la Rua-Domenech et al., 2006</v>
      </c>
      <c r="U138" t="b">
        <f>NOT(IFERROR(Table4[[#This Row],[ref_short]]=Table4[[#This Row],[new_ref_short]],FALSE))</f>
        <v>0</v>
      </c>
    </row>
    <row r="139" spans="1:21" x14ac:dyDescent="0.3">
      <c r="A139" t="s">
        <v>1289</v>
      </c>
      <c r="B139" t="s">
        <v>1303</v>
      </c>
      <c r="C139" t="s">
        <v>264</v>
      </c>
      <c r="D139" t="s">
        <v>368</v>
      </c>
      <c r="I139" t="s">
        <v>254</v>
      </c>
      <c r="J139" t="s">
        <v>1439</v>
      </c>
      <c r="K139">
        <v>0.97399999999999998</v>
      </c>
      <c r="N139" t="s">
        <v>1504</v>
      </c>
      <c r="O139" t="s">
        <v>1587</v>
      </c>
      <c r="P139">
        <v>2006</v>
      </c>
      <c r="Q139" t="s">
        <v>1646</v>
      </c>
      <c r="R139" t="s">
        <v>986</v>
      </c>
      <c r="S139" t="str">
        <f>IF(ISBLANK(Table4[[#This Row],[ref]]),NA(),_xlfn.XLOOKUP(Table4[[#This Row],[ref]],Crossref!U:U,Crossref!E:E,_xlfn.XLOOKUP(Table4[[#This Row],[ref_short]],Crossref!AO:AO,Crossref!E:E)))</f>
        <v>10.1016/j.rvsc.2005.11.005</v>
      </c>
      <c r="T139" t="str">
        <f>IF(ISBLANK(Table4[[#This Row],[ref_short]]),NA(),_xlfn.XLOOKUP(Table4[[#This Row],[new_ref]],Crossref!E:E,Crossref!AO:AO,Table4[[#This Row],[ref_short]]))</f>
        <v>de la Rua-Domenech et al., 2006</v>
      </c>
      <c r="U139" t="b">
        <f>NOT(IFERROR(Table4[[#This Row],[ref_short]]=Table4[[#This Row],[new_ref_short]],FALSE))</f>
        <v>0</v>
      </c>
    </row>
    <row r="140" spans="1:21" x14ac:dyDescent="0.3">
      <c r="A140" t="s">
        <v>1289</v>
      </c>
      <c r="B140" t="s">
        <v>1303</v>
      </c>
      <c r="C140" t="s">
        <v>264</v>
      </c>
      <c r="D140" t="s">
        <v>368</v>
      </c>
      <c r="I140" t="s">
        <v>254</v>
      </c>
      <c r="J140" t="s">
        <v>1439</v>
      </c>
      <c r="K140">
        <v>0.98</v>
      </c>
      <c r="N140" t="s">
        <v>1504</v>
      </c>
      <c r="O140" t="s">
        <v>1587</v>
      </c>
      <c r="P140">
        <v>2006</v>
      </c>
      <c r="Q140" t="s">
        <v>1646</v>
      </c>
      <c r="R140" t="s">
        <v>986</v>
      </c>
      <c r="S140" t="str">
        <f>IF(ISBLANK(Table4[[#This Row],[ref]]),NA(),_xlfn.XLOOKUP(Table4[[#This Row],[ref]],Crossref!U:U,Crossref!E:E,_xlfn.XLOOKUP(Table4[[#This Row],[ref_short]],Crossref!AO:AO,Crossref!E:E)))</f>
        <v>10.1016/j.rvsc.2005.11.005</v>
      </c>
      <c r="T140" t="str">
        <f>IF(ISBLANK(Table4[[#This Row],[ref_short]]),NA(),_xlfn.XLOOKUP(Table4[[#This Row],[new_ref]],Crossref!E:E,Crossref!AO:AO,Table4[[#This Row],[ref_short]]))</f>
        <v>de la Rua-Domenech et al., 2006</v>
      </c>
      <c r="U140" t="b">
        <f>NOT(IFERROR(Table4[[#This Row],[ref_short]]=Table4[[#This Row],[new_ref_short]],FALSE))</f>
        <v>0</v>
      </c>
    </row>
    <row r="141" spans="1:21" x14ac:dyDescent="0.3">
      <c r="A141" t="s">
        <v>1289</v>
      </c>
      <c r="B141" t="s">
        <v>1303</v>
      </c>
      <c r="C141" t="s">
        <v>264</v>
      </c>
      <c r="D141" t="s">
        <v>368</v>
      </c>
      <c r="I141" t="s">
        <v>254</v>
      </c>
      <c r="J141" t="s">
        <v>1439</v>
      </c>
      <c r="K141">
        <v>0.98099999999999998</v>
      </c>
      <c r="N141" t="s">
        <v>1504</v>
      </c>
      <c r="O141" t="s">
        <v>1587</v>
      </c>
      <c r="P141">
        <v>2006</v>
      </c>
      <c r="Q141" t="s">
        <v>1646</v>
      </c>
      <c r="R141" t="s">
        <v>986</v>
      </c>
      <c r="S141" t="str">
        <f>IF(ISBLANK(Table4[[#This Row],[ref]]),NA(),_xlfn.XLOOKUP(Table4[[#This Row],[ref]],Crossref!U:U,Crossref!E:E,_xlfn.XLOOKUP(Table4[[#This Row],[ref_short]],Crossref!AO:AO,Crossref!E:E)))</f>
        <v>10.1016/j.rvsc.2005.11.005</v>
      </c>
      <c r="T141" t="str">
        <f>IF(ISBLANK(Table4[[#This Row],[ref_short]]),NA(),_xlfn.XLOOKUP(Table4[[#This Row],[new_ref]],Crossref!E:E,Crossref!AO:AO,Table4[[#This Row],[ref_short]]))</f>
        <v>de la Rua-Domenech et al., 2006</v>
      </c>
      <c r="U141" t="b">
        <f>NOT(IFERROR(Table4[[#This Row],[ref_short]]=Table4[[#This Row],[new_ref_short]],FALSE))</f>
        <v>0</v>
      </c>
    </row>
    <row r="142" spans="1:21" x14ac:dyDescent="0.3">
      <c r="A142" t="s">
        <v>1289</v>
      </c>
      <c r="B142" t="s">
        <v>1303</v>
      </c>
      <c r="C142" t="s">
        <v>264</v>
      </c>
      <c r="D142" t="s">
        <v>368</v>
      </c>
      <c r="I142" t="s">
        <v>254</v>
      </c>
      <c r="J142" t="s">
        <v>1439</v>
      </c>
      <c r="K142">
        <v>0.97799999999999998</v>
      </c>
      <c r="N142" t="s">
        <v>1504</v>
      </c>
      <c r="O142" t="s">
        <v>1587</v>
      </c>
      <c r="P142">
        <v>2006</v>
      </c>
      <c r="Q142" t="s">
        <v>1646</v>
      </c>
      <c r="R142" t="s">
        <v>986</v>
      </c>
      <c r="S142" t="str">
        <f>IF(ISBLANK(Table4[[#This Row],[ref]]),NA(),_xlfn.XLOOKUP(Table4[[#This Row],[ref]],Crossref!U:U,Crossref!E:E,_xlfn.XLOOKUP(Table4[[#This Row],[ref_short]],Crossref!AO:AO,Crossref!E:E)))</f>
        <v>10.1016/j.rvsc.2005.11.005</v>
      </c>
      <c r="T142" t="str">
        <f>IF(ISBLANK(Table4[[#This Row],[ref_short]]),NA(),_xlfn.XLOOKUP(Table4[[#This Row],[new_ref]],Crossref!E:E,Crossref!AO:AO,Table4[[#This Row],[ref_short]]))</f>
        <v>de la Rua-Domenech et al., 2006</v>
      </c>
      <c r="U142" t="b">
        <f>NOT(IFERROR(Table4[[#This Row],[ref_short]]=Table4[[#This Row],[new_ref_short]],FALSE))</f>
        <v>0</v>
      </c>
    </row>
    <row r="143" spans="1:21" x14ac:dyDescent="0.3">
      <c r="A143" t="s">
        <v>1289</v>
      </c>
      <c r="B143" t="s">
        <v>1303</v>
      </c>
      <c r="C143" t="s">
        <v>264</v>
      </c>
      <c r="D143" t="s">
        <v>368</v>
      </c>
      <c r="I143" t="s">
        <v>254</v>
      </c>
      <c r="J143" t="s">
        <v>1439</v>
      </c>
      <c r="K143">
        <v>0.99099999999999999</v>
      </c>
      <c r="N143" t="s">
        <v>1504</v>
      </c>
      <c r="O143" t="s">
        <v>1587</v>
      </c>
      <c r="P143">
        <v>2006</v>
      </c>
      <c r="Q143" t="s">
        <v>1646</v>
      </c>
      <c r="R143" t="s">
        <v>986</v>
      </c>
      <c r="S143" t="str">
        <f>IF(ISBLANK(Table4[[#This Row],[ref]]),NA(),_xlfn.XLOOKUP(Table4[[#This Row],[ref]],Crossref!U:U,Crossref!E:E,_xlfn.XLOOKUP(Table4[[#This Row],[ref_short]],Crossref!AO:AO,Crossref!E:E)))</f>
        <v>10.1016/j.rvsc.2005.11.005</v>
      </c>
      <c r="T143" t="str">
        <f>IF(ISBLANK(Table4[[#This Row],[ref_short]]),NA(),_xlfn.XLOOKUP(Table4[[#This Row],[new_ref]],Crossref!E:E,Crossref!AO:AO,Table4[[#This Row],[ref_short]]))</f>
        <v>de la Rua-Domenech et al., 2006</v>
      </c>
      <c r="U143" t="b">
        <f>NOT(IFERROR(Table4[[#This Row],[ref_short]]=Table4[[#This Row],[new_ref_short]],FALSE))</f>
        <v>0</v>
      </c>
    </row>
    <row r="144" spans="1:21" x14ac:dyDescent="0.3">
      <c r="A144" t="s">
        <v>1289</v>
      </c>
      <c r="B144" t="s">
        <v>1303</v>
      </c>
      <c r="C144" t="s">
        <v>264</v>
      </c>
      <c r="D144" t="s">
        <v>368</v>
      </c>
      <c r="I144" t="s">
        <v>254</v>
      </c>
      <c r="J144" t="s">
        <v>1439</v>
      </c>
      <c r="K144">
        <v>0.996</v>
      </c>
      <c r="N144" t="s">
        <v>1504</v>
      </c>
      <c r="O144" t="s">
        <v>1587</v>
      </c>
      <c r="P144">
        <v>2006</v>
      </c>
      <c r="Q144" t="s">
        <v>1646</v>
      </c>
      <c r="R144" t="s">
        <v>986</v>
      </c>
      <c r="S144" t="str">
        <f>IF(ISBLANK(Table4[[#This Row],[ref]]),NA(),_xlfn.XLOOKUP(Table4[[#This Row],[ref]],Crossref!U:U,Crossref!E:E,_xlfn.XLOOKUP(Table4[[#This Row],[ref_short]],Crossref!AO:AO,Crossref!E:E)))</f>
        <v>10.1016/j.rvsc.2005.11.005</v>
      </c>
      <c r="T144" t="str">
        <f>IF(ISBLANK(Table4[[#This Row],[ref_short]]),NA(),_xlfn.XLOOKUP(Table4[[#This Row],[new_ref]],Crossref!E:E,Crossref!AO:AO,Table4[[#This Row],[ref_short]]))</f>
        <v>de la Rua-Domenech et al., 2006</v>
      </c>
      <c r="U144" t="b">
        <f>NOT(IFERROR(Table4[[#This Row],[ref_short]]=Table4[[#This Row],[new_ref_short]],FALSE))</f>
        <v>0</v>
      </c>
    </row>
    <row r="145" spans="1:21" x14ac:dyDescent="0.3">
      <c r="A145" t="s">
        <v>1289</v>
      </c>
      <c r="B145" t="s">
        <v>1303</v>
      </c>
      <c r="C145" t="s">
        <v>264</v>
      </c>
      <c r="D145" t="s">
        <v>368</v>
      </c>
      <c r="I145" t="s">
        <v>254</v>
      </c>
      <c r="J145" t="s">
        <v>1439</v>
      </c>
      <c r="K145">
        <v>0.96599999999999997</v>
      </c>
      <c r="N145" t="s">
        <v>1504</v>
      </c>
      <c r="O145" t="s">
        <v>1587</v>
      </c>
      <c r="P145">
        <v>2006</v>
      </c>
      <c r="Q145" t="s">
        <v>1646</v>
      </c>
      <c r="R145" t="s">
        <v>986</v>
      </c>
      <c r="S145" t="str">
        <f>IF(ISBLANK(Table4[[#This Row],[ref]]),NA(),_xlfn.XLOOKUP(Table4[[#This Row],[ref]],Crossref!U:U,Crossref!E:E,_xlfn.XLOOKUP(Table4[[#This Row],[ref_short]],Crossref!AO:AO,Crossref!E:E)))</f>
        <v>10.1016/j.rvsc.2005.11.005</v>
      </c>
      <c r="T145" t="str">
        <f>IF(ISBLANK(Table4[[#This Row],[ref_short]]),NA(),_xlfn.XLOOKUP(Table4[[#This Row],[new_ref]],Crossref!E:E,Crossref!AO:AO,Table4[[#This Row],[ref_short]]))</f>
        <v>de la Rua-Domenech et al., 2006</v>
      </c>
      <c r="U145" t="b">
        <f>NOT(IFERROR(Table4[[#This Row],[ref_short]]=Table4[[#This Row],[new_ref_short]],FALSE))</f>
        <v>0</v>
      </c>
    </row>
    <row r="146" spans="1:21" x14ac:dyDescent="0.3">
      <c r="A146" t="s">
        <v>1289</v>
      </c>
      <c r="B146" t="s">
        <v>1303</v>
      </c>
      <c r="C146" t="s">
        <v>264</v>
      </c>
      <c r="D146" t="s">
        <v>368</v>
      </c>
      <c r="I146" t="s">
        <v>254</v>
      </c>
      <c r="J146" t="s">
        <v>1439</v>
      </c>
      <c r="K146">
        <v>0.94</v>
      </c>
      <c r="N146" t="s">
        <v>1504</v>
      </c>
      <c r="O146" t="s">
        <v>1587</v>
      </c>
      <c r="P146">
        <v>2006</v>
      </c>
      <c r="Q146" t="s">
        <v>1646</v>
      </c>
      <c r="R146" t="s">
        <v>986</v>
      </c>
      <c r="S146" t="str">
        <f>IF(ISBLANK(Table4[[#This Row],[ref]]),NA(),_xlfn.XLOOKUP(Table4[[#This Row],[ref]],Crossref!U:U,Crossref!E:E,_xlfn.XLOOKUP(Table4[[#This Row],[ref_short]],Crossref!AO:AO,Crossref!E:E)))</f>
        <v>10.1016/j.rvsc.2005.11.005</v>
      </c>
      <c r="T146" t="str">
        <f>IF(ISBLANK(Table4[[#This Row],[ref_short]]),NA(),_xlfn.XLOOKUP(Table4[[#This Row],[new_ref]],Crossref!E:E,Crossref!AO:AO,Table4[[#This Row],[ref_short]]))</f>
        <v>de la Rua-Domenech et al., 2006</v>
      </c>
      <c r="U146" t="b">
        <f>NOT(IFERROR(Table4[[#This Row],[ref_short]]=Table4[[#This Row],[new_ref_short]],FALSE))</f>
        <v>0</v>
      </c>
    </row>
    <row r="147" spans="1:21" x14ac:dyDescent="0.3">
      <c r="A147" t="s">
        <v>1289</v>
      </c>
      <c r="B147" t="s">
        <v>1303</v>
      </c>
      <c r="C147" t="s">
        <v>264</v>
      </c>
      <c r="D147" t="s">
        <v>368</v>
      </c>
      <c r="I147" t="s">
        <v>254</v>
      </c>
      <c r="J147" t="s">
        <v>1439</v>
      </c>
      <c r="K147">
        <v>0.88900000000000001</v>
      </c>
      <c r="N147" t="s">
        <v>1504</v>
      </c>
      <c r="O147" t="s">
        <v>1587</v>
      </c>
      <c r="P147">
        <v>2006</v>
      </c>
      <c r="Q147" t="s">
        <v>1646</v>
      </c>
      <c r="R147" t="s">
        <v>986</v>
      </c>
      <c r="S147" t="str">
        <f>IF(ISBLANK(Table4[[#This Row],[ref]]),NA(),_xlfn.XLOOKUP(Table4[[#This Row],[ref]],Crossref!U:U,Crossref!E:E,_xlfn.XLOOKUP(Table4[[#This Row],[ref_short]],Crossref!AO:AO,Crossref!E:E)))</f>
        <v>10.1016/j.rvsc.2005.11.005</v>
      </c>
      <c r="T147" t="str">
        <f>IF(ISBLANK(Table4[[#This Row],[ref_short]]),NA(),_xlfn.XLOOKUP(Table4[[#This Row],[new_ref]],Crossref!E:E,Crossref!AO:AO,Table4[[#This Row],[ref_short]]))</f>
        <v>de la Rua-Domenech et al., 2006</v>
      </c>
      <c r="U147" t="b">
        <f>NOT(IFERROR(Table4[[#This Row],[ref_short]]=Table4[[#This Row],[new_ref_short]],FALSE))</f>
        <v>0</v>
      </c>
    </row>
    <row r="148" spans="1:21" x14ac:dyDescent="0.3">
      <c r="A148" t="s">
        <v>1289</v>
      </c>
      <c r="B148" t="s">
        <v>1303</v>
      </c>
      <c r="C148" t="s">
        <v>264</v>
      </c>
      <c r="D148" t="s">
        <v>368</v>
      </c>
      <c r="I148" t="s">
        <v>254</v>
      </c>
      <c r="J148" t="s">
        <v>1439</v>
      </c>
      <c r="K148">
        <v>0.877</v>
      </c>
      <c r="N148" t="s">
        <v>1504</v>
      </c>
      <c r="O148" t="s">
        <v>1587</v>
      </c>
      <c r="P148">
        <v>2006</v>
      </c>
      <c r="Q148" t="s">
        <v>1646</v>
      </c>
      <c r="R148" t="s">
        <v>986</v>
      </c>
      <c r="S148" t="str">
        <f>IF(ISBLANK(Table4[[#This Row],[ref]]),NA(),_xlfn.XLOOKUP(Table4[[#This Row],[ref]],Crossref!U:U,Crossref!E:E,_xlfn.XLOOKUP(Table4[[#This Row],[ref_short]],Crossref!AO:AO,Crossref!E:E)))</f>
        <v>10.1016/j.rvsc.2005.11.005</v>
      </c>
      <c r="T148" t="str">
        <f>IF(ISBLANK(Table4[[#This Row],[ref_short]]),NA(),_xlfn.XLOOKUP(Table4[[#This Row],[new_ref]],Crossref!E:E,Crossref!AO:AO,Table4[[#This Row],[ref_short]]))</f>
        <v>de la Rua-Domenech et al., 2006</v>
      </c>
      <c r="U148" t="b">
        <f>NOT(IFERROR(Table4[[#This Row],[ref_short]]=Table4[[#This Row],[new_ref_short]],FALSE))</f>
        <v>0</v>
      </c>
    </row>
    <row r="149" spans="1:21" x14ac:dyDescent="0.3">
      <c r="A149" t="s">
        <v>1289</v>
      </c>
      <c r="B149" t="s">
        <v>1303</v>
      </c>
      <c r="C149" t="s">
        <v>264</v>
      </c>
      <c r="D149" t="s">
        <v>368</v>
      </c>
      <c r="I149" t="s">
        <v>254</v>
      </c>
      <c r="J149" t="s">
        <v>1439</v>
      </c>
      <c r="K149">
        <v>0.93</v>
      </c>
      <c r="N149" t="s">
        <v>1504</v>
      </c>
      <c r="O149" t="s">
        <v>1587</v>
      </c>
      <c r="P149">
        <v>2006</v>
      </c>
      <c r="Q149" t="s">
        <v>1646</v>
      </c>
      <c r="R149" t="s">
        <v>986</v>
      </c>
      <c r="S149" t="str">
        <f>IF(ISBLANK(Table4[[#This Row],[ref]]),NA(),_xlfn.XLOOKUP(Table4[[#This Row],[ref]],Crossref!U:U,Crossref!E:E,_xlfn.XLOOKUP(Table4[[#This Row],[ref_short]],Crossref!AO:AO,Crossref!E:E)))</f>
        <v>10.1016/j.rvsc.2005.11.005</v>
      </c>
      <c r="T149" t="str">
        <f>IF(ISBLANK(Table4[[#This Row],[ref_short]]),NA(),_xlfn.XLOOKUP(Table4[[#This Row],[new_ref]],Crossref!E:E,Crossref!AO:AO,Table4[[#This Row],[ref_short]]))</f>
        <v>de la Rua-Domenech et al., 2006</v>
      </c>
      <c r="U149" t="b">
        <f>NOT(IFERROR(Table4[[#This Row],[ref_short]]=Table4[[#This Row],[new_ref_short]],FALSE))</f>
        <v>0</v>
      </c>
    </row>
    <row r="150" spans="1:21" x14ac:dyDescent="0.3">
      <c r="A150" t="s">
        <v>1289</v>
      </c>
      <c r="B150" t="s">
        <v>1303</v>
      </c>
      <c r="C150" t="s">
        <v>264</v>
      </c>
      <c r="D150" t="s">
        <v>368</v>
      </c>
      <c r="I150" t="s">
        <v>254</v>
      </c>
      <c r="J150" t="s">
        <v>1439</v>
      </c>
      <c r="K150">
        <v>0.94</v>
      </c>
      <c r="N150" t="s">
        <v>1504</v>
      </c>
      <c r="O150" t="s">
        <v>1587</v>
      </c>
      <c r="P150">
        <v>2006</v>
      </c>
      <c r="Q150" t="s">
        <v>1646</v>
      </c>
      <c r="R150" t="s">
        <v>986</v>
      </c>
      <c r="S150" t="str">
        <f>IF(ISBLANK(Table4[[#This Row],[ref]]),NA(),_xlfn.XLOOKUP(Table4[[#This Row],[ref]],Crossref!U:U,Crossref!E:E,_xlfn.XLOOKUP(Table4[[#This Row],[ref_short]],Crossref!AO:AO,Crossref!E:E)))</f>
        <v>10.1016/j.rvsc.2005.11.005</v>
      </c>
      <c r="T150" t="str">
        <f>IF(ISBLANK(Table4[[#This Row],[ref_short]]),NA(),_xlfn.XLOOKUP(Table4[[#This Row],[new_ref]],Crossref!E:E,Crossref!AO:AO,Table4[[#This Row],[ref_short]]))</f>
        <v>de la Rua-Domenech et al., 2006</v>
      </c>
      <c r="U150" t="b">
        <f>NOT(IFERROR(Table4[[#This Row],[ref_short]]=Table4[[#This Row],[new_ref_short]],FALSE))</f>
        <v>0</v>
      </c>
    </row>
    <row r="151" spans="1:21" x14ac:dyDescent="0.3">
      <c r="A151" t="s">
        <v>1289</v>
      </c>
      <c r="B151" t="s">
        <v>1303</v>
      </c>
      <c r="C151" t="s">
        <v>264</v>
      </c>
      <c r="D151" t="s">
        <v>368</v>
      </c>
      <c r="I151" t="s">
        <v>254</v>
      </c>
      <c r="J151" t="s">
        <v>1439</v>
      </c>
      <c r="K151">
        <v>0.85</v>
      </c>
      <c r="N151" t="s">
        <v>1504</v>
      </c>
      <c r="O151" t="s">
        <v>1587</v>
      </c>
      <c r="P151">
        <v>2006</v>
      </c>
      <c r="Q151" t="s">
        <v>1646</v>
      </c>
      <c r="R151" t="s">
        <v>986</v>
      </c>
      <c r="S151" t="str">
        <f>IF(ISBLANK(Table4[[#This Row],[ref]]),NA(),_xlfn.XLOOKUP(Table4[[#This Row],[ref]],Crossref!U:U,Crossref!E:E,_xlfn.XLOOKUP(Table4[[#This Row],[ref_short]],Crossref!AO:AO,Crossref!E:E)))</f>
        <v>10.1016/j.rvsc.2005.11.005</v>
      </c>
      <c r="T151" t="str">
        <f>IF(ISBLANK(Table4[[#This Row],[ref_short]]),NA(),_xlfn.XLOOKUP(Table4[[#This Row],[new_ref]],Crossref!E:E,Crossref!AO:AO,Table4[[#This Row],[ref_short]]))</f>
        <v>de la Rua-Domenech et al., 2006</v>
      </c>
      <c r="U151" t="b">
        <f>NOT(IFERROR(Table4[[#This Row],[ref_short]]=Table4[[#This Row],[new_ref_short]],FALSE))</f>
        <v>0</v>
      </c>
    </row>
    <row r="152" spans="1:21" x14ac:dyDescent="0.3">
      <c r="A152" t="s">
        <v>1289</v>
      </c>
      <c r="B152" t="s">
        <v>1303</v>
      </c>
      <c r="C152" t="s">
        <v>264</v>
      </c>
      <c r="D152" t="s">
        <v>368</v>
      </c>
      <c r="I152" t="s">
        <v>254</v>
      </c>
      <c r="J152" t="s">
        <v>1439</v>
      </c>
      <c r="K152">
        <v>0.92</v>
      </c>
      <c r="N152" t="s">
        <v>1504</v>
      </c>
      <c r="O152" t="s">
        <v>1587</v>
      </c>
      <c r="P152">
        <v>2006</v>
      </c>
      <c r="Q152" t="s">
        <v>1646</v>
      </c>
      <c r="R152" t="s">
        <v>986</v>
      </c>
      <c r="S152" t="str">
        <f>IF(ISBLANK(Table4[[#This Row],[ref]]),NA(),_xlfn.XLOOKUP(Table4[[#This Row],[ref]],Crossref!U:U,Crossref!E:E,_xlfn.XLOOKUP(Table4[[#This Row],[ref_short]],Crossref!AO:AO,Crossref!E:E)))</f>
        <v>10.1016/j.rvsc.2005.11.005</v>
      </c>
      <c r="T152" t="str">
        <f>IF(ISBLANK(Table4[[#This Row],[ref_short]]),NA(),_xlfn.XLOOKUP(Table4[[#This Row],[new_ref]],Crossref!E:E,Crossref!AO:AO,Table4[[#This Row],[ref_short]]))</f>
        <v>de la Rua-Domenech et al., 2006</v>
      </c>
      <c r="U152" t="b">
        <f>NOT(IFERROR(Table4[[#This Row],[ref_short]]=Table4[[#This Row],[new_ref_short]],FALSE))</f>
        <v>0</v>
      </c>
    </row>
    <row r="153" spans="1:21" x14ac:dyDescent="0.3">
      <c r="A153" t="s">
        <v>1288</v>
      </c>
      <c r="B153" t="s">
        <v>1304</v>
      </c>
      <c r="C153" t="s">
        <v>264</v>
      </c>
      <c r="D153" t="s">
        <v>368</v>
      </c>
      <c r="I153" t="s">
        <v>1435</v>
      </c>
      <c r="J153" t="s">
        <v>1452</v>
      </c>
      <c r="K153">
        <v>93.5</v>
      </c>
      <c r="N153" t="s">
        <v>643</v>
      </c>
      <c r="O153" t="s">
        <v>779</v>
      </c>
      <c r="P153">
        <v>2014</v>
      </c>
      <c r="Q153" t="s">
        <v>894</v>
      </c>
      <c r="R153" t="s">
        <v>986</v>
      </c>
      <c r="S153" t="str">
        <f>IF(ISBLANK(Table4[[#This Row],[ref]]),NA(),_xlfn.XLOOKUP(Table4[[#This Row],[ref]],Crossref!U:U,Crossref!E:E,_xlfn.XLOOKUP(Table4[[#This Row],[ref_short]],Crossref!AO:AO,Crossref!E:E)))</f>
        <v>10.1016/j.rvsc.2014.04.009</v>
      </c>
      <c r="T153" t="str">
        <f>IF(ISBLANK(Table4[[#This Row],[ref_short]]),NA(),_xlfn.XLOOKUP(Table4[[#This Row],[new_ref]],Crossref!E:E,Crossref!AO:AO,Table4[[#This Row],[ref_short]]))</f>
        <v>Álvarez et al., 2014</v>
      </c>
      <c r="U153" t="b">
        <f>NOT(IFERROR(Table4[[#This Row],[ref_short]]=Table4[[#This Row],[new_ref_short]],FALSE))</f>
        <v>1</v>
      </c>
    </row>
    <row r="154" spans="1:21" x14ac:dyDescent="0.3">
      <c r="A154" t="s">
        <v>1288</v>
      </c>
      <c r="B154" t="s">
        <v>1305</v>
      </c>
      <c r="C154" t="s">
        <v>264</v>
      </c>
      <c r="D154" t="s">
        <v>368</v>
      </c>
      <c r="I154" t="s">
        <v>1435</v>
      </c>
      <c r="J154" t="s">
        <v>1452</v>
      </c>
      <c r="K154">
        <v>0.8</v>
      </c>
      <c r="N154" t="s">
        <v>643</v>
      </c>
      <c r="O154" t="s">
        <v>779</v>
      </c>
      <c r="P154">
        <v>2014</v>
      </c>
      <c r="Q154" t="s">
        <v>894</v>
      </c>
      <c r="R154" t="s">
        <v>986</v>
      </c>
      <c r="S154" t="str">
        <f>IF(ISBLANK(Table4[[#This Row],[ref]]),NA(),_xlfn.XLOOKUP(Table4[[#This Row],[ref]],Crossref!U:U,Crossref!E:E,_xlfn.XLOOKUP(Table4[[#This Row],[ref_short]],Crossref!AO:AO,Crossref!E:E)))</f>
        <v>10.1016/j.rvsc.2014.04.009</v>
      </c>
      <c r="T154" t="str">
        <f>IF(ISBLANK(Table4[[#This Row],[ref_short]]),NA(),_xlfn.XLOOKUP(Table4[[#This Row],[new_ref]],Crossref!E:E,Crossref!AO:AO,Table4[[#This Row],[ref_short]]))</f>
        <v>Álvarez et al., 2014</v>
      </c>
      <c r="U154" t="b">
        <f>NOT(IFERROR(Table4[[#This Row],[ref_short]]=Table4[[#This Row],[new_ref_short]],FALSE))</f>
        <v>1</v>
      </c>
    </row>
    <row r="155" spans="1:21" x14ac:dyDescent="0.3">
      <c r="A155" t="s">
        <v>1288</v>
      </c>
      <c r="B155" t="s">
        <v>1305</v>
      </c>
      <c r="C155" t="s">
        <v>264</v>
      </c>
      <c r="D155" t="s">
        <v>368</v>
      </c>
      <c r="I155" t="s">
        <v>1435</v>
      </c>
      <c r="J155" t="s">
        <v>1452</v>
      </c>
      <c r="K155">
        <v>0.96799999999999997</v>
      </c>
      <c r="L155">
        <v>0.63200000000000001</v>
      </c>
      <c r="M155">
        <v>1</v>
      </c>
      <c r="N155" t="s">
        <v>643</v>
      </c>
      <c r="O155" t="s">
        <v>779</v>
      </c>
      <c r="P155">
        <v>2014</v>
      </c>
      <c r="Q155" t="s">
        <v>894</v>
      </c>
      <c r="R155" t="s">
        <v>986</v>
      </c>
      <c r="S155" t="str">
        <f>IF(ISBLANK(Table4[[#This Row],[ref]]),NA(),_xlfn.XLOOKUP(Table4[[#This Row],[ref]],Crossref!U:U,Crossref!E:E,_xlfn.XLOOKUP(Table4[[#This Row],[ref_short]],Crossref!AO:AO,Crossref!E:E)))</f>
        <v>10.1016/j.rvsc.2014.04.009</v>
      </c>
      <c r="T155" t="str">
        <f>IF(ISBLANK(Table4[[#This Row],[ref_short]]),NA(),_xlfn.XLOOKUP(Table4[[#This Row],[new_ref]],Crossref!E:E,Crossref!AO:AO,Table4[[#This Row],[ref_short]]))</f>
        <v>Álvarez et al., 2014</v>
      </c>
      <c r="U155" t="b">
        <f>NOT(IFERROR(Table4[[#This Row],[ref_short]]=Table4[[#This Row],[new_ref_short]],FALSE))</f>
        <v>1</v>
      </c>
    </row>
    <row r="156" spans="1:21" x14ac:dyDescent="0.3">
      <c r="A156" t="s">
        <v>1288</v>
      </c>
      <c r="B156" t="s">
        <v>1305</v>
      </c>
      <c r="C156" t="s">
        <v>264</v>
      </c>
      <c r="D156" t="s">
        <v>368</v>
      </c>
      <c r="I156" t="s">
        <v>1435</v>
      </c>
      <c r="J156" t="s">
        <v>1452</v>
      </c>
      <c r="K156">
        <v>0.8</v>
      </c>
      <c r="N156" t="s">
        <v>643</v>
      </c>
      <c r="O156" t="s">
        <v>779</v>
      </c>
      <c r="P156">
        <v>2014</v>
      </c>
      <c r="Q156" t="s">
        <v>894</v>
      </c>
      <c r="R156" t="s">
        <v>986</v>
      </c>
      <c r="S156" t="str">
        <f>IF(ISBLANK(Table4[[#This Row],[ref]]),NA(),_xlfn.XLOOKUP(Table4[[#This Row],[ref]],Crossref!U:U,Crossref!E:E,_xlfn.XLOOKUP(Table4[[#This Row],[ref_short]],Crossref!AO:AO,Crossref!E:E)))</f>
        <v>10.1016/j.rvsc.2014.04.009</v>
      </c>
      <c r="T156" t="str">
        <f>IF(ISBLANK(Table4[[#This Row],[ref_short]]),NA(),_xlfn.XLOOKUP(Table4[[#This Row],[new_ref]],Crossref!E:E,Crossref!AO:AO,Table4[[#This Row],[ref_short]]))</f>
        <v>Álvarez et al., 2014</v>
      </c>
      <c r="U156" t="b">
        <f>NOT(IFERROR(Table4[[#This Row],[ref_short]]=Table4[[#This Row],[new_ref_short]],FALSE))</f>
        <v>1</v>
      </c>
    </row>
    <row r="157" spans="1:21" x14ac:dyDescent="0.3">
      <c r="A157" t="s">
        <v>1288</v>
      </c>
      <c r="B157" t="s">
        <v>1306</v>
      </c>
      <c r="C157" t="s">
        <v>264</v>
      </c>
      <c r="D157" t="s">
        <v>368</v>
      </c>
      <c r="I157" t="s">
        <v>1435</v>
      </c>
      <c r="J157" t="s">
        <v>1452</v>
      </c>
      <c r="K157">
        <v>0.90400000000000003</v>
      </c>
      <c r="N157" t="s">
        <v>643</v>
      </c>
      <c r="O157" t="s">
        <v>779</v>
      </c>
      <c r="P157">
        <v>2014</v>
      </c>
      <c r="Q157" t="s">
        <v>894</v>
      </c>
      <c r="R157" t="s">
        <v>986</v>
      </c>
      <c r="S157" t="str">
        <f>IF(ISBLANK(Table4[[#This Row],[ref]]),NA(),_xlfn.XLOOKUP(Table4[[#This Row],[ref]],Crossref!U:U,Crossref!E:E,_xlfn.XLOOKUP(Table4[[#This Row],[ref_short]],Crossref!AO:AO,Crossref!E:E)))</f>
        <v>10.1016/j.rvsc.2014.04.009</v>
      </c>
      <c r="T157" t="str">
        <f>IF(ISBLANK(Table4[[#This Row],[ref_short]]),NA(),_xlfn.XLOOKUP(Table4[[#This Row],[new_ref]],Crossref!E:E,Crossref!AO:AO,Table4[[#This Row],[ref_short]]))</f>
        <v>Álvarez et al., 2014</v>
      </c>
      <c r="U157" t="b">
        <f>NOT(IFERROR(Table4[[#This Row],[ref_short]]=Table4[[#This Row],[new_ref_short]],FALSE))</f>
        <v>1</v>
      </c>
    </row>
    <row r="158" spans="1:21" x14ac:dyDescent="0.3">
      <c r="A158" t="s">
        <v>1288</v>
      </c>
      <c r="B158" t="s">
        <v>1307</v>
      </c>
      <c r="C158" t="s">
        <v>264</v>
      </c>
      <c r="D158" t="s">
        <v>368</v>
      </c>
      <c r="I158" t="s">
        <v>1435</v>
      </c>
      <c r="J158" t="s">
        <v>1452</v>
      </c>
      <c r="K158">
        <v>0.7</v>
      </c>
      <c r="L158">
        <v>0.6</v>
      </c>
      <c r="M158">
        <v>0.8</v>
      </c>
      <c r="N158" t="s">
        <v>643</v>
      </c>
      <c r="O158" t="s">
        <v>779</v>
      </c>
      <c r="P158">
        <v>2014</v>
      </c>
      <c r="Q158" t="s">
        <v>894</v>
      </c>
      <c r="R158" t="s">
        <v>986</v>
      </c>
      <c r="S158" t="str">
        <f>IF(ISBLANK(Table4[[#This Row],[ref]]),NA(),_xlfn.XLOOKUP(Table4[[#This Row],[ref]],Crossref!U:U,Crossref!E:E,_xlfn.XLOOKUP(Table4[[#This Row],[ref_short]],Crossref!AO:AO,Crossref!E:E)))</f>
        <v>10.1016/j.rvsc.2014.04.009</v>
      </c>
      <c r="T158" t="str">
        <f>IF(ISBLANK(Table4[[#This Row],[ref_short]]),NA(),_xlfn.XLOOKUP(Table4[[#This Row],[new_ref]],Crossref!E:E,Crossref!AO:AO,Table4[[#This Row],[ref_short]]))</f>
        <v>Álvarez et al., 2014</v>
      </c>
      <c r="U158" t="b">
        <f>NOT(IFERROR(Table4[[#This Row],[ref_short]]=Table4[[#This Row],[new_ref_short]],FALSE))</f>
        <v>1</v>
      </c>
    </row>
    <row r="159" spans="1:21" x14ac:dyDescent="0.3">
      <c r="A159" t="s">
        <v>1288</v>
      </c>
      <c r="B159" t="s">
        <v>1307</v>
      </c>
      <c r="C159" t="s">
        <v>264</v>
      </c>
      <c r="D159" t="s">
        <v>368</v>
      </c>
      <c r="I159" t="s">
        <v>1435</v>
      </c>
      <c r="J159" t="s">
        <v>1452</v>
      </c>
      <c r="K159">
        <v>0.995</v>
      </c>
      <c r="L159">
        <v>0.55100000000000005</v>
      </c>
      <c r="M159">
        <v>1</v>
      </c>
      <c r="N159" t="s">
        <v>643</v>
      </c>
      <c r="O159" t="s">
        <v>779</v>
      </c>
      <c r="P159">
        <v>2014</v>
      </c>
      <c r="Q159" t="s">
        <v>894</v>
      </c>
      <c r="R159" t="s">
        <v>986</v>
      </c>
      <c r="S159" t="str">
        <f>IF(ISBLANK(Table4[[#This Row],[ref]]),NA(),_xlfn.XLOOKUP(Table4[[#This Row],[ref]],Crossref!U:U,Crossref!E:E,_xlfn.XLOOKUP(Table4[[#This Row],[ref_short]],Crossref!AO:AO,Crossref!E:E)))</f>
        <v>10.1016/j.rvsc.2014.04.009</v>
      </c>
      <c r="T159" t="str">
        <f>IF(ISBLANK(Table4[[#This Row],[ref_short]]),NA(),_xlfn.XLOOKUP(Table4[[#This Row],[new_ref]],Crossref!E:E,Crossref!AO:AO,Table4[[#This Row],[ref_short]]))</f>
        <v>Álvarez et al., 2014</v>
      </c>
      <c r="U159" t="b">
        <f>NOT(IFERROR(Table4[[#This Row],[ref_short]]=Table4[[#This Row],[new_ref_short]],FALSE))</f>
        <v>1</v>
      </c>
    </row>
    <row r="160" spans="1:21" x14ac:dyDescent="0.3">
      <c r="A160" t="s">
        <v>1288</v>
      </c>
      <c r="B160" t="s">
        <v>1308</v>
      </c>
      <c r="C160" t="s">
        <v>264</v>
      </c>
      <c r="D160" t="s">
        <v>368</v>
      </c>
      <c r="I160" t="s">
        <v>1435</v>
      </c>
      <c r="J160" t="s">
        <v>1452</v>
      </c>
      <c r="K160">
        <v>0.65</v>
      </c>
      <c r="L160">
        <v>0.55000000000000004</v>
      </c>
      <c r="M160">
        <v>0.75</v>
      </c>
      <c r="N160" t="s">
        <v>643</v>
      </c>
      <c r="O160" t="s">
        <v>779</v>
      </c>
      <c r="P160">
        <v>2014</v>
      </c>
      <c r="Q160" t="s">
        <v>894</v>
      </c>
      <c r="R160" t="s">
        <v>986</v>
      </c>
      <c r="S160" t="str">
        <f>IF(ISBLANK(Table4[[#This Row],[ref]]),NA(),_xlfn.XLOOKUP(Table4[[#This Row],[ref]],Crossref!U:U,Crossref!E:E,_xlfn.XLOOKUP(Table4[[#This Row],[ref_short]],Crossref!AO:AO,Crossref!E:E)))</f>
        <v>10.1016/j.rvsc.2014.04.009</v>
      </c>
      <c r="T160" t="str">
        <f>IF(ISBLANK(Table4[[#This Row],[ref_short]]),NA(),_xlfn.XLOOKUP(Table4[[#This Row],[new_ref]],Crossref!E:E,Crossref!AO:AO,Table4[[#This Row],[ref_short]]))</f>
        <v>Álvarez et al., 2014</v>
      </c>
      <c r="U160" t="b">
        <f>NOT(IFERROR(Table4[[#This Row],[ref_short]]=Table4[[#This Row],[new_ref_short]],FALSE))</f>
        <v>1</v>
      </c>
    </row>
    <row r="161" spans="1:21" x14ac:dyDescent="0.3">
      <c r="A161" t="s">
        <v>1288</v>
      </c>
      <c r="B161" t="s">
        <v>1309</v>
      </c>
      <c r="C161" t="s">
        <v>264</v>
      </c>
      <c r="D161" t="s">
        <v>368</v>
      </c>
      <c r="I161" t="s">
        <v>1435</v>
      </c>
      <c r="J161" t="s">
        <v>1452</v>
      </c>
      <c r="K161">
        <v>0.72</v>
      </c>
      <c r="L161">
        <v>0.56000000000000005</v>
      </c>
      <c r="M161">
        <v>0.88</v>
      </c>
      <c r="N161" t="s">
        <v>643</v>
      </c>
      <c r="O161" t="s">
        <v>779</v>
      </c>
      <c r="P161">
        <v>2014</v>
      </c>
      <c r="Q161" t="s">
        <v>894</v>
      </c>
      <c r="R161" t="s">
        <v>986</v>
      </c>
      <c r="S161" t="str">
        <f>IF(ISBLANK(Table4[[#This Row],[ref]]),NA(),_xlfn.XLOOKUP(Table4[[#This Row],[ref]],Crossref!U:U,Crossref!E:E,_xlfn.XLOOKUP(Table4[[#This Row],[ref_short]],Crossref!AO:AO,Crossref!E:E)))</f>
        <v>10.1016/j.rvsc.2014.04.009</v>
      </c>
      <c r="T161" t="str">
        <f>IF(ISBLANK(Table4[[#This Row],[ref_short]]),NA(),_xlfn.XLOOKUP(Table4[[#This Row],[new_ref]],Crossref!E:E,Crossref!AO:AO,Table4[[#This Row],[ref_short]]))</f>
        <v>Álvarez et al., 2014</v>
      </c>
      <c r="U161" t="b">
        <f>NOT(IFERROR(Table4[[#This Row],[ref_short]]=Table4[[#This Row],[new_ref_short]],FALSE))</f>
        <v>1</v>
      </c>
    </row>
    <row r="162" spans="1:21" x14ac:dyDescent="0.3">
      <c r="A162" t="s">
        <v>1288</v>
      </c>
      <c r="B162" t="s">
        <v>1310</v>
      </c>
      <c r="C162" t="s">
        <v>264</v>
      </c>
      <c r="D162" t="s">
        <v>368</v>
      </c>
      <c r="I162" t="s">
        <v>1435</v>
      </c>
      <c r="J162" t="s">
        <v>1452</v>
      </c>
      <c r="K162">
        <v>0.66</v>
      </c>
      <c r="L162">
        <v>0.52</v>
      </c>
      <c r="M162">
        <v>0.8</v>
      </c>
      <c r="N162" t="s">
        <v>643</v>
      </c>
      <c r="O162" t="s">
        <v>779</v>
      </c>
      <c r="P162">
        <v>2014</v>
      </c>
      <c r="Q162" t="s">
        <v>894</v>
      </c>
      <c r="R162" t="s">
        <v>986</v>
      </c>
      <c r="S162" t="str">
        <f>IF(ISBLANK(Table4[[#This Row],[ref]]),NA(),_xlfn.XLOOKUP(Table4[[#This Row],[ref]],Crossref!U:U,Crossref!E:E,_xlfn.XLOOKUP(Table4[[#This Row],[ref_short]],Crossref!AO:AO,Crossref!E:E)))</f>
        <v>10.1016/j.rvsc.2014.04.009</v>
      </c>
      <c r="T162" t="str">
        <f>IF(ISBLANK(Table4[[#This Row],[ref_short]]),NA(),_xlfn.XLOOKUP(Table4[[#This Row],[new_ref]],Crossref!E:E,Crossref!AO:AO,Table4[[#This Row],[ref_short]]))</f>
        <v>Álvarez et al., 2014</v>
      </c>
      <c r="U162" t="b">
        <f>NOT(IFERROR(Table4[[#This Row],[ref_short]]=Table4[[#This Row],[new_ref_short]],FALSE))</f>
        <v>1</v>
      </c>
    </row>
    <row r="163" spans="1:21" x14ac:dyDescent="0.3">
      <c r="A163" t="s">
        <v>1288</v>
      </c>
      <c r="B163" t="s">
        <v>1309</v>
      </c>
      <c r="C163" t="s">
        <v>264</v>
      </c>
      <c r="D163" t="s">
        <v>368</v>
      </c>
      <c r="I163" t="s">
        <v>1435</v>
      </c>
      <c r="J163" t="s">
        <v>1452</v>
      </c>
      <c r="K163">
        <v>0.48</v>
      </c>
      <c r="L163">
        <v>0.34</v>
      </c>
      <c r="M163">
        <v>0.69</v>
      </c>
      <c r="N163" t="s">
        <v>643</v>
      </c>
      <c r="O163" t="s">
        <v>779</v>
      </c>
      <c r="P163">
        <v>2014</v>
      </c>
      <c r="Q163" t="s">
        <v>894</v>
      </c>
      <c r="R163" t="s">
        <v>986</v>
      </c>
      <c r="S163" t="str">
        <f>IF(ISBLANK(Table4[[#This Row],[ref]]),NA(),_xlfn.XLOOKUP(Table4[[#This Row],[ref]],Crossref!U:U,Crossref!E:E,_xlfn.XLOOKUP(Table4[[#This Row],[ref_short]],Crossref!AO:AO,Crossref!E:E)))</f>
        <v>10.1016/j.rvsc.2014.04.009</v>
      </c>
      <c r="T163" t="str">
        <f>IF(ISBLANK(Table4[[#This Row],[ref_short]]),NA(),_xlfn.XLOOKUP(Table4[[#This Row],[new_ref]],Crossref!E:E,Crossref!AO:AO,Table4[[#This Row],[ref_short]]))</f>
        <v>Álvarez et al., 2014</v>
      </c>
      <c r="U163" t="b">
        <f>NOT(IFERROR(Table4[[#This Row],[ref_short]]=Table4[[#This Row],[new_ref_short]],FALSE))</f>
        <v>1</v>
      </c>
    </row>
    <row r="164" spans="1:21" x14ac:dyDescent="0.3">
      <c r="A164" t="s">
        <v>1288</v>
      </c>
      <c r="B164" t="s">
        <v>1310</v>
      </c>
      <c r="C164" t="s">
        <v>264</v>
      </c>
      <c r="D164" t="s">
        <v>368</v>
      </c>
      <c r="I164" t="s">
        <v>1435</v>
      </c>
      <c r="J164" t="s">
        <v>1452</v>
      </c>
      <c r="K164">
        <v>0.36</v>
      </c>
      <c r="L164">
        <v>0.24</v>
      </c>
      <c r="M164">
        <v>0.51</v>
      </c>
      <c r="N164" t="s">
        <v>643</v>
      </c>
      <c r="O164" t="s">
        <v>779</v>
      </c>
      <c r="P164">
        <v>2014</v>
      </c>
      <c r="Q164" t="s">
        <v>894</v>
      </c>
      <c r="R164" t="s">
        <v>986</v>
      </c>
      <c r="S164" t="str">
        <f>IF(ISBLANK(Table4[[#This Row],[ref]]),NA(),_xlfn.XLOOKUP(Table4[[#This Row],[ref]],Crossref!U:U,Crossref!E:E,_xlfn.XLOOKUP(Table4[[#This Row],[ref_short]],Crossref!AO:AO,Crossref!E:E)))</f>
        <v>10.1016/j.rvsc.2014.04.009</v>
      </c>
      <c r="T164" t="str">
        <f>IF(ISBLANK(Table4[[#This Row],[ref_short]]),NA(),_xlfn.XLOOKUP(Table4[[#This Row],[new_ref]],Crossref!E:E,Crossref!AO:AO,Table4[[#This Row],[ref_short]]))</f>
        <v>Álvarez et al., 2014</v>
      </c>
      <c r="U164" t="b">
        <f>NOT(IFERROR(Table4[[#This Row],[ref_short]]=Table4[[#This Row],[new_ref_short]],FALSE))</f>
        <v>1</v>
      </c>
    </row>
    <row r="165" spans="1:21" x14ac:dyDescent="0.3">
      <c r="A165" t="s">
        <v>1288</v>
      </c>
      <c r="B165" t="s">
        <v>1294</v>
      </c>
      <c r="C165" t="s">
        <v>265</v>
      </c>
      <c r="D165" t="s">
        <v>368</v>
      </c>
      <c r="I165" t="s">
        <v>1435</v>
      </c>
      <c r="J165" t="s">
        <v>1457</v>
      </c>
      <c r="K165">
        <v>0.94399999999999995</v>
      </c>
      <c r="L165">
        <v>0.89800000000000002</v>
      </c>
      <c r="M165">
        <v>0.98699999999999999</v>
      </c>
      <c r="N165" t="s">
        <v>1505</v>
      </c>
      <c r="O165" t="s">
        <v>1588</v>
      </c>
      <c r="P165">
        <v>2018</v>
      </c>
      <c r="Q165" t="s">
        <v>1647</v>
      </c>
      <c r="R165" t="s">
        <v>986</v>
      </c>
      <c r="S165" t="str">
        <f>IF(ISBLANK(Table4[[#This Row],[ref]]),NA(),_xlfn.XLOOKUP(Table4[[#This Row],[ref]],Crossref!U:U,Crossref!E:E,_xlfn.XLOOKUP(Table4[[#This Row],[ref_short]],Crossref!AO:AO,Crossref!E:E)))</f>
        <v>10.1016/j.prevetmed.2018.03.008</v>
      </c>
      <c r="T165" t="str">
        <f>IF(ISBLANK(Table4[[#This Row],[ref_short]]),NA(),_xlfn.XLOOKUP(Table4[[#This Row],[new_ref]],Crossref!E:E,Crossref!AO:AO,Table4[[#This Row],[ref_short]]))</f>
        <v>Toftaker et al., 2018</v>
      </c>
      <c r="U165" t="b">
        <f>NOT(IFERROR(Table4[[#This Row],[ref_short]]=Table4[[#This Row],[new_ref_short]],FALSE))</f>
        <v>0</v>
      </c>
    </row>
    <row r="166" spans="1:21" x14ac:dyDescent="0.3">
      <c r="A166" t="s">
        <v>1288</v>
      </c>
      <c r="B166" t="s">
        <v>1294</v>
      </c>
      <c r="C166" t="s">
        <v>265</v>
      </c>
      <c r="D166" t="s">
        <v>368</v>
      </c>
      <c r="I166" t="s">
        <v>1435</v>
      </c>
      <c r="J166" t="s">
        <v>1457</v>
      </c>
      <c r="K166">
        <v>0.998</v>
      </c>
      <c r="L166">
        <v>0.98699999999999999</v>
      </c>
      <c r="M166">
        <v>1</v>
      </c>
      <c r="N166" t="s">
        <v>1505</v>
      </c>
      <c r="O166" t="s">
        <v>1588</v>
      </c>
      <c r="P166">
        <v>2018</v>
      </c>
      <c r="Q166" t="s">
        <v>1647</v>
      </c>
      <c r="R166" t="s">
        <v>986</v>
      </c>
      <c r="S166" t="str">
        <f>IF(ISBLANK(Table4[[#This Row],[ref]]),NA(),_xlfn.XLOOKUP(Table4[[#This Row],[ref]],Crossref!U:U,Crossref!E:E,_xlfn.XLOOKUP(Table4[[#This Row],[ref_short]],Crossref!AO:AO,Crossref!E:E)))</f>
        <v>10.1016/j.prevetmed.2018.03.008</v>
      </c>
      <c r="T166" t="str">
        <f>IF(ISBLANK(Table4[[#This Row],[ref_short]]),NA(),_xlfn.XLOOKUP(Table4[[#This Row],[new_ref]],Crossref!E:E,Crossref!AO:AO,Table4[[#This Row],[ref_short]]))</f>
        <v>Toftaker et al., 2018</v>
      </c>
      <c r="U166" t="b">
        <f>NOT(IFERROR(Table4[[#This Row],[ref_short]]=Table4[[#This Row],[new_ref_short]],FALSE))</f>
        <v>0</v>
      </c>
    </row>
    <row r="167" spans="1:21" x14ac:dyDescent="0.3">
      <c r="A167" t="s">
        <v>1289</v>
      </c>
      <c r="B167" t="s">
        <v>1294</v>
      </c>
      <c r="C167" t="s">
        <v>265</v>
      </c>
      <c r="D167" t="s">
        <v>368</v>
      </c>
      <c r="I167" t="s">
        <v>1435</v>
      </c>
      <c r="J167" t="s">
        <v>1457</v>
      </c>
      <c r="K167">
        <v>0.57399999999999995</v>
      </c>
      <c r="L167">
        <v>0.505</v>
      </c>
      <c r="M167">
        <v>0.64400000000000002</v>
      </c>
      <c r="N167" t="s">
        <v>1505</v>
      </c>
      <c r="O167" t="s">
        <v>1588</v>
      </c>
      <c r="P167">
        <v>2018</v>
      </c>
      <c r="Q167" t="s">
        <v>1647</v>
      </c>
      <c r="R167" t="s">
        <v>986</v>
      </c>
      <c r="S167" t="str">
        <f>IF(ISBLANK(Table4[[#This Row],[ref]]),NA(),_xlfn.XLOOKUP(Table4[[#This Row],[ref]],Crossref!U:U,Crossref!E:E,_xlfn.XLOOKUP(Table4[[#This Row],[ref_short]],Crossref!AO:AO,Crossref!E:E)))</f>
        <v>10.1016/j.prevetmed.2018.03.008</v>
      </c>
      <c r="T167" t="str">
        <f>IF(ISBLANK(Table4[[#This Row],[ref_short]]),NA(),_xlfn.XLOOKUP(Table4[[#This Row],[new_ref]],Crossref!E:E,Crossref!AO:AO,Table4[[#This Row],[ref_short]]))</f>
        <v>Toftaker et al., 2018</v>
      </c>
      <c r="U167" t="b">
        <f>NOT(IFERROR(Table4[[#This Row],[ref_short]]=Table4[[#This Row],[new_ref_short]],FALSE))</f>
        <v>0</v>
      </c>
    </row>
    <row r="168" spans="1:21" x14ac:dyDescent="0.3">
      <c r="A168" t="s">
        <v>1289</v>
      </c>
      <c r="B168" t="s">
        <v>1294</v>
      </c>
      <c r="C168" t="s">
        <v>265</v>
      </c>
      <c r="D168" t="s">
        <v>368</v>
      </c>
      <c r="I168" t="s">
        <v>1435</v>
      </c>
      <c r="J168" t="s">
        <v>1457</v>
      </c>
      <c r="K168">
        <v>0.90600000000000003</v>
      </c>
      <c r="L168">
        <v>0.85499999999999998</v>
      </c>
      <c r="M168">
        <v>0.94399999999999995</v>
      </c>
      <c r="N168" t="s">
        <v>1505</v>
      </c>
      <c r="O168" t="s">
        <v>1588</v>
      </c>
      <c r="P168">
        <v>2018</v>
      </c>
      <c r="Q168" t="s">
        <v>1647</v>
      </c>
      <c r="R168" t="s">
        <v>986</v>
      </c>
      <c r="S168" t="str">
        <f>IF(ISBLANK(Table4[[#This Row],[ref]]),NA(),_xlfn.XLOOKUP(Table4[[#This Row],[ref]],Crossref!U:U,Crossref!E:E,_xlfn.XLOOKUP(Table4[[#This Row],[ref_short]],Crossref!AO:AO,Crossref!E:E)))</f>
        <v>10.1016/j.prevetmed.2018.03.008</v>
      </c>
      <c r="T168" t="str">
        <f>IF(ISBLANK(Table4[[#This Row],[ref_short]]),NA(),_xlfn.XLOOKUP(Table4[[#This Row],[new_ref]],Crossref!E:E,Crossref!AO:AO,Table4[[#This Row],[ref_short]]))</f>
        <v>Toftaker et al., 2018</v>
      </c>
      <c r="U168" t="b">
        <f>NOT(IFERROR(Table4[[#This Row],[ref_short]]=Table4[[#This Row],[new_ref_short]],FALSE))</f>
        <v>0</v>
      </c>
    </row>
    <row r="169" spans="1:21" x14ac:dyDescent="0.3">
      <c r="A169" t="s">
        <v>1288</v>
      </c>
      <c r="B169" t="s">
        <v>1298</v>
      </c>
      <c r="C169" t="s">
        <v>265</v>
      </c>
      <c r="D169" t="s">
        <v>368</v>
      </c>
      <c r="I169" t="s">
        <v>255</v>
      </c>
      <c r="J169" t="s">
        <v>1458</v>
      </c>
      <c r="K169">
        <v>0.99299999999999999</v>
      </c>
      <c r="N169" t="s">
        <v>1506</v>
      </c>
      <c r="O169" t="s">
        <v>1589</v>
      </c>
      <c r="P169">
        <v>2010</v>
      </c>
      <c r="Q169" t="s">
        <v>1648</v>
      </c>
      <c r="R169" t="s">
        <v>986</v>
      </c>
      <c r="S169" t="str">
        <f>IF(ISBLANK(Table4[[#This Row],[ref]]),NA(),_xlfn.XLOOKUP(Table4[[#This Row],[ref]],Crossref!U:U,Crossref!E:E,_xlfn.XLOOKUP(Table4[[#This Row],[ref_short]],Crossref!AO:AO,Crossref!E:E)))</f>
        <v>10.1177/104063871002200211</v>
      </c>
      <c r="T169" t="str">
        <f>IF(ISBLANK(Table4[[#This Row],[ref_short]]),NA(),_xlfn.XLOOKUP(Table4[[#This Row],[new_ref]],Crossref!E:E,Crossref!AO:AO,Table4[[#This Row],[ref_short]]))</f>
        <v>Timsit et al., 2010</v>
      </c>
      <c r="U169" t="b">
        <f>NOT(IFERROR(Table4[[#This Row],[ref_short]]=Table4[[#This Row],[new_ref_short]],FALSE))</f>
        <v>0</v>
      </c>
    </row>
    <row r="170" spans="1:21" x14ac:dyDescent="0.3">
      <c r="A170" t="s">
        <v>1288</v>
      </c>
      <c r="B170" t="s">
        <v>1294</v>
      </c>
      <c r="C170" t="s">
        <v>266</v>
      </c>
      <c r="D170" t="s">
        <v>368</v>
      </c>
      <c r="J170" t="s">
        <v>1459</v>
      </c>
      <c r="L170">
        <v>0.93</v>
      </c>
      <c r="M170">
        <v>0.98699999999999999</v>
      </c>
      <c r="O170" t="s">
        <v>1590</v>
      </c>
      <c r="P170">
        <v>2018</v>
      </c>
      <c r="Q170" t="s">
        <v>1649</v>
      </c>
      <c r="S170" t="str">
        <f>IF(ISBLANK(Table4[[#This Row],[ref]]),NA(),_xlfn.XLOOKUP(Table4[[#This Row],[ref]],Crossref!U:U,Crossref!E:E,_xlfn.XLOOKUP(Table4[[#This Row],[ref_short]],Crossref!AO:AO,Crossref!E:E)))</f>
        <v>10.1016/j.prevetmed.2018.07.008</v>
      </c>
      <c r="T170" t="str">
        <f>IF(ISBLANK(Table4[[#This Row],[ref_short]]),NA(),_xlfn.XLOOKUP(Table4[[#This Row],[new_ref]],Crossref!E:E,Crossref!AO:AO,Table4[[#This Row],[ref_short]]))</f>
        <v>Hanon et al., 2018</v>
      </c>
      <c r="U170" t="b">
        <f>NOT(IFERROR(Table4[[#This Row],[ref_short]]=Table4[[#This Row],[new_ref_short]],FALSE))</f>
        <v>1</v>
      </c>
    </row>
    <row r="171" spans="1:21" x14ac:dyDescent="0.3">
      <c r="A171" t="s">
        <v>1289</v>
      </c>
      <c r="B171" t="s">
        <v>1294</v>
      </c>
      <c r="C171" t="s">
        <v>266</v>
      </c>
      <c r="D171" t="s">
        <v>368</v>
      </c>
      <c r="J171" t="s">
        <v>1459</v>
      </c>
      <c r="L171">
        <v>0.94599999999999995</v>
      </c>
      <c r="M171">
        <v>0.99099999999999999</v>
      </c>
      <c r="O171" t="s">
        <v>1591</v>
      </c>
      <c r="P171">
        <v>2019</v>
      </c>
      <c r="Q171" t="s">
        <v>1650</v>
      </c>
      <c r="S171" t="str">
        <f>IF(ISBLANK(Table4[[#This Row],[ref]]),NA(),_xlfn.XLOOKUP(Table4[[#This Row],[ref]],Crossref!U:U,Crossref!E:E,_xlfn.XLOOKUP(Table4[[#This Row],[ref_short]],Crossref!AO:AO,Crossref!E:E)))</f>
        <v>10.1016/j.prevetmed.2018.07.009</v>
      </c>
      <c r="T171" t="str">
        <f>IF(ISBLANK(Table4[[#This Row],[ref_short]]),NA(),_xlfn.XLOOKUP(Table4[[#This Row],[new_ref]],Crossref!E:E,Crossref!AO:AO,Table4[[#This Row],[ref_short]]))</f>
        <v>El Damaty et al., 2018</v>
      </c>
      <c r="U171" t="b">
        <f>NOT(IFERROR(Table4[[#This Row],[ref_short]]=Table4[[#This Row],[new_ref_short]],FALSE))</f>
        <v>1</v>
      </c>
    </row>
    <row r="172" spans="1:21" x14ac:dyDescent="0.3">
      <c r="A172" t="s">
        <v>1288</v>
      </c>
      <c r="B172" t="s">
        <v>1294</v>
      </c>
      <c r="C172" t="s">
        <v>266</v>
      </c>
      <c r="D172" t="s">
        <v>368</v>
      </c>
      <c r="J172" t="s">
        <v>1460</v>
      </c>
      <c r="L172">
        <v>0.91300000000000003</v>
      </c>
      <c r="M172">
        <v>0.96699999999999997</v>
      </c>
      <c r="O172" t="s">
        <v>1592</v>
      </c>
      <c r="P172">
        <v>2020</v>
      </c>
      <c r="Q172" t="s">
        <v>1651</v>
      </c>
      <c r="S172" t="str">
        <f>IF(ISBLANK(Table4[[#This Row],[ref]]),NA(),_xlfn.XLOOKUP(Table4[[#This Row],[ref]],Crossref!U:U,Crossref!E:E,_xlfn.XLOOKUP(Table4[[#This Row],[ref_short]],Crossref!AO:AO,Crossref!E:E)))</f>
        <v>10.1016/j.prevetmed.2018.07.010</v>
      </c>
      <c r="T172" t="str">
        <f>IF(ISBLANK(Table4[[#This Row],[ref_short]]),NA(),_xlfn.XLOOKUP(Table4[[#This Row],[new_ref]],Crossref!E:E,Crossref!AO:AO,Table4[[#This Row],[ref_short]]))</f>
        <v>Olsen et al., 2018</v>
      </c>
      <c r="U172" t="b">
        <f>NOT(IFERROR(Table4[[#This Row],[ref_short]]=Table4[[#This Row],[new_ref_short]],FALSE))</f>
        <v>1</v>
      </c>
    </row>
    <row r="173" spans="1:21" x14ac:dyDescent="0.3">
      <c r="A173" t="s">
        <v>1289</v>
      </c>
      <c r="B173" t="s">
        <v>1294</v>
      </c>
      <c r="C173" t="s">
        <v>266</v>
      </c>
      <c r="D173" t="s">
        <v>368</v>
      </c>
      <c r="J173" t="s">
        <v>1460</v>
      </c>
      <c r="L173">
        <v>0.94</v>
      </c>
      <c r="M173">
        <v>1</v>
      </c>
      <c r="O173" t="s">
        <v>1593</v>
      </c>
      <c r="P173">
        <v>2021</v>
      </c>
      <c r="Q173" t="s">
        <v>1652</v>
      </c>
      <c r="S173" t="str">
        <f>IF(ISBLANK(Table4[[#This Row],[ref]]),NA(),_xlfn.XLOOKUP(Table4[[#This Row],[ref]],Crossref!U:U,Crossref!E:E,_xlfn.XLOOKUP(Table4[[#This Row],[ref_short]],Crossref!AO:AO,Crossref!E:E)))</f>
        <v>10.1016/j.prevetmed.2018.07.011</v>
      </c>
      <c r="T173" t="str">
        <f>IF(ISBLANK(Table4[[#This Row],[ref_short]]),NA(),_xlfn.XLOOKUP(Table4[[#This Row],[new_ref]],Crossref!E:E,Crossref!AO:AO,Table4[[#This Row],[ref_short]]))</f>
        <v>Yahiaoui et al., 2018</v>
      </c>
      <c r="U173" t="b">
        <f>NOT(IFERROR(Table4[[#This Row],[ref_short]]=Table4[[#This Row],[new_ref_short]],FALSE))</f>
        <v>1</v>
      </c>
    </row>
    <row r="174" spans="1:21" x14ac:dyDescent="0.3">
      <c r="A174" t="s">
        <v>1288</v>
      </c>
      <c r="B174" t="s">
        <v>1293</v>
      </c>
      <c r="C174" t="s">
        <v>266</v>
      </c>
      <c r="D174" t="s">
        <v>368</v>
      </c>
      <c r="J174" t="s">
        <v>1459</v>
      </c>
      <c r="L174">
        <v>0.97</v>
      </c>
      <c r="M174">
        <v>1</v>
      </c>
      <c r="O174" t="s">
        <v>1594</v>
      </c>
      <c r="P174">
        <v>2005</v>
      </c>
      <c r="Q174" t="s">
        <v>1653</v>
      </c>
      <c r="S174" t="str">
        <f>IF(ISBLANK(Table4[[#This Row],[ref]]),NA(),_xlfn.XLOOKUP(Table4[[#This Row],[ref]],Crossref!U:U,Crossref!E:E,_xlfn.XLOOKUP(Table4[[#This Row],[ref_short]],Crossref!AO:AO,Crossref!E:E)))</f>
        <v>10.1016/j.prevetmed.2005.08.005</v>
      </c>
      <c r="T174" t="str">
        <f>IF(ISBLANK(Table4[[#This Row],[ref_short]]),NA(),_xlfn.XLOOKUP(Table4[[#This Row],[new_ref]],Crossref!E:E,Crossref!AO:AO,Table4[[#This Row],[ref_short]]))</f>
        <v>Mars et al., 2005</v>
      </c>
      <c r="U174" t="b">
        <f>NOT(IFERROR(Table4[[#This Row],[ref_short]]=Table4[[#This Row],[new_ref_short]],FALSE))</f>
        <v>1</v>
      </c>
    </row>
    <row r="175" spans="1:21" x14ac:dyDescent="0.3">
      <c r="A175" t="s">
        <v>1289</v>
      </c>
      <c r="B175" t="s">
        <v>1293</v>
      </c>
      <c r="C175" t="s">
        <v>266</v>
      </c>
      <c r="D175" t="s">
        <v>368</v>
      </c>
      <c r="J175" t="s">
        <v>1459</v>
      </c>
      <c r="L175">
        <v>0.99</v>
      </c>
      <c r="M175">
        <v>0.995</v>
      </c>
      <c r="O175" t="s">
        <v>1595</v>
      </c>
      <c r="P175">
        <v>2006</v>
      </c>
      <c r="Q175" t="s">
        <v>1654</v>
      </c>
      <c r="S175" t="str">
        <f>IF(ISBLANK(Table4[[#This Row],[ref]]),NA(),_xlfn.XLOOKUP(Table4[[#This Row],[ref]],Crossref!U:U,Crossref!E:E,_xlfn.XLOOKUP(Table4[[#This Row],[ref_short]],Crossref!AO:AO,Crossref!E:E)))</f>
        <v>10.1016/j.prevetmed.2005.08.006</v>
      </c>
      <c r="T175" t="str">
        <f>IF(ISBLANK(Table4[[#This Row],[ref_short]]),NA(),_xlfn.XLOOKUP(Table4[[#This Row],[new_ref]],Crossref!E:E,Crossref!AO:AO,Table4[[#This Row],[ref_short]]))</f>
        <v>Uttenthal et al., 2005</v>
      </c>
      <c r="U175" t="b">
        <f>NOT(IFERROR(Table4[[#This Row],[ref_short]]=Table4[[#This Row],[new_ref_short]],FALSE))</f>
        <v>1</v>
      </c>
    </row>
    <row r="176" spans="1:21" x14ac:dyDescent="0.3">
      <c r="A176" t="s">
        <v>1288</v>
      </c>
      <c r="B176" t="s">
        <v>1290</v>
      </c>
      <c r="C176" t="s">
        <v>266</v>
      </c>
      <c r="D176" t="s">
        <v>368</v>
      </c>
      <c r="J176" t="s">
        <v>1461</v>
      </c>
      <c r="K176">
        <v>0.98829999999999996</v>
      </c>
      <c r="L176">
        <v>0.96609999999999996</v>
      </c>
      <c r="M176">
        <v>0.99760000000000004</v>
      </c>
      <c r="N176" t="s">
        <v>1507</v>
      </c>
      <c r="O176" t="s">
        <v>1596</v>
      </c>
      <c r="P176">
        <v>2024</v>
      </c>
      <c r="Q176" t="s">
        <v>1655</v>
      </c>
      <c r="R176" t="s">
        <v>986</v>
      </c>
      <c r="S176" t="str">
        <f>IF(ISBLANK(Table4[[#This Row],[ref]]),NA(),_xlfn.XLOOKUP(Table4[[#This Row],[ref]],Crossref!U:U,Crossref!E:E,_xlfn.XLOOKUP(Table4[[#This Row],[ref_short]],Crossref!AO:AO,Crossref!E:E)))</f>
        <v>10.1016/j.vetmic.2024.109985</v>
      </c>
      <c r="T176" t="str">
        <f>IF(ISBLANK(Table4[[#This Row],[ref_short]]),NA(),_xlfn.XLOOKUP(Table4[[#This Row],[new_ref]],Crossref!E:E,Crossref!AO:AO,Table4[[#This Row],[ref_short]]))</f>
        <v>Wernike et al., 2024</v>
      </c>
      <c r="U176" t="b">
        <f>NOT(IFERROR(Table4[[#This Row],[ref_short]]=Table4[[#This Row],[new_ref_short]],FALSE))</f>
        <v>1</v>
      </c>
    </row>
    <row r="177" spans="1:21" x14ac:dyDescent="0.3">
      <c r="A177" t="s">
        <v>1289</v>
      </c>
      <c r="B177" t="s">
        <v>1290</v>
      </c>
      <c r="C177" t="s">
        <v>266</v>
      </c>
      <c r="D177" t="s">
        <v>368</v>
      </c>
      <c r="J177" t="s">
        <v>1461</v>
      </c>
      <c r="K177">
        <v>0.74509999999999998</v>
      </c>
      <c r="L177">
        <v>0.67949999999999999</v>
      </c>
      <c r="M177">
        <v>0.8034</v>
      </c>
      <c r="N177" t="s">
        <v>1507</v>
      </c>
      <c r="O177" t="s">
        <v>1596</v>
      </c>
      <c r="P177">
        <v>2024</v>
      </c>
      <c r="Q177" t="s">
        <v>1655</v>
      </c>
      <c r="R177" t="s">
        <v>986</v>
      </c>
      <c r="S177" t="str">
        <f>IF(ISBLANK(Table4[[#This Row],[ref]]),NA(),_xlfn.XLOOKUP(Table4[[#This Row],[ref]],Crossref!U:U,Crossref!E:E,_xlfn.XLOOKUP(Table4[[#This Row],[ref_short]],Crossref!AO:AO,Crossref!E:E)))</f>
        <v>10.1016/j.vetmic.2024.109985</v>
      </c>
      <c r="T177" t="str">
        <f>IF(ISBLANK(Table4[[#This Row],[ref_short]]),NA(),_xlfn.XLOOKUP(Table4[[#This Row],[new_ref]],Crossref!E:E,Crossref!AO:AO,Table4[[#This Row],[ref_short]]))</f>
        <v>Wernike et al., 2024</v>
      </c>
      <c r="U177" t="b">
        <f>NOT(IFERROR(Table4[[#This Row],[ref_short]]=Table4[[#This Row],[new_ref_short]],FALSE))</f>
        <v>1</v>
      </c>
    </row>
    <row r="178" spans="1:21" x14ac:dyDescent="0.3">
      <c r="A178" t="s">
        <v>1288</v>
      </c>
      <c r="B178" t="s">
        <v>1311</v>
      </c>
      <c r="C178" t="s">
        <v>266</v>
      </c>
      <c r="D178" t="s">
        <v>368</v>
      </c>
      <c r="J178" t="s">
        <v>1461</v>
      </c>
      <c r="K178">
        <v>0.2273</v>
      </c>
      <c r="L178">
        <v>0.1147</v>
      </c>
      <c r="M178">
        <v>0.37840000000000001</v>
      </c>
      <c r="N178" t="s">
        <v>1507</v>
      </c>
      <c r="O178" t="s">
        <v>1596</v>
      </c>
      <c r="P178">
        <v>2024</v>
      </c>
      <c r="Q178" t="s">
        <v>1655</v>
      </c>
      <c r="R178" t="s">
        <v>986</v>
      </c>
      <c r="S178" t="str">
        <f>IF(ISBLANK(Table4[[#This Row],[ref]]),NA(),_xlfn.XLOOKUP(Table4[[#This Row],[ref]],Crossref!U:U,Crossref!E:E,_xlfn.XLOOKUP(Table4[[#This Row],[ref_short]],Crossref!AO:AO,Crossref!E:E)))</f>
        <v>10.1016/j.vetmic.2024.109985</v>
      </c>
      <c r="T178" t="str">
        <f>IF(ISBLANK(Table4[[#This Row],[ref_short]]),NA(),_xlfn.XLOOKUP(Table4[[#This Row],[new_ref]],Crossref!E:E,Crossref!AO:AO,Table4[[#This Row],[ref_short]]))</f>
        <v>Wernike et al., 2024</v>
      </c>
      <c r="U178" t="b">
        <f>NOT(IFERROR(Table4[[#This Row],[ref_short]]=Table4[[#This Row],[new_ref_short]],FALSE))</f>
        <v>1</v>
      </c>
    </row>
    <row r="179" spans="1:21" x14ac:dyDescent="0.3">
      <c r="A179" t="s">
        <v>1289</v>
      </c>
      <c r="B179" t="s">
        <v>1311</v>
      </c>
      <c r="C179" t="s">
        <v>266</v>
      </c>
      <c r="D179" t="s">
        <v>368</v>
      </c>
      <c r="J179" t="s">
        <v>1461</v>
      </c>
      <c r="K179">
        <v>0.61899999999999999</v>
      </c>
      <c r="L179">
        <v>0.45639999999999997</v>
      </c>
      <c r="M179">
        <v>0.76429999999999998</v>
      </c>
      <c r="N179" t="s">
        <v>1507</v>
      </c>
      <c r="O179" t="s">
        <v>1596</v>
      </c>
      <c r="P179">
        <v>2024</v>
      </c>
      <c r="Q179" t="s">
        <v>1655</v>
      </c>
      <c r="R179" t="s">
        <v>986</v>
      </c>
      <c r="S179" t="str">
        <f>IF(ISBLANK(Table4[[#This Row],[ref]]),NA(),_xlfn.XLOOKUP(Table4[[#This Row],[ref]],Crossref!U:U,Crossref!E:E,_xlfn.XLOOKUP(Table4[[#This Row],[ref_short]],Crossref!AO:AO,Crossref!E:E)))</f>
        <v>10.1016/j.vetmic.2024.109985</v>
      </c>
      <c r="T179" t="str">
        <f>IF(ISBLANK(Table4[[#This Row],[ref_short]]),NA(),_xlfn.XLOOKUP(Table4[[#This Row],[new_ref]],Crossref!E:E,Crossref!AO:AO,Table4[[#This Row],[ref_short]]))</f>
        <v>Wernike et al., 2024</v>
      </c>
      <c r="U179" t="b">
        <f>NOT(IFERROR(Table4[[#This Row],[ref_short]]=Table4[[#This Row],[new_ref_short]],FALSE))</f>
        <v>1</v>
      </c>
    </row>
    <row r="180" spans="1:21" x14ac:dyDescent="0.3">
      <c r="A180" t="s">
        <v>1288</v>
      </c>
      <c r="B180" t="s">
        <v>1293</v>
      </c>
      <c r="C180" t="s">
        <v>266</v>
      </c>
      <c r="D180" t="s">
        <v>368</v>
      </c>
      <c r="J180" t="s">
        <v>1461</v>
      </c>
      <c r="K180">
        <v>1</v>
      </c>
      <c r="L180">
        <v>0.95620000000000005</v>
      </c>
      <c r="M180">
        <v>1</v>
      </c>
      <c r="N180" t="s">
        <v>1507</v>
      </c>
      <c r="O180" t="s">
        <v>1596</v>
      </c>
      <c r="P180">
        <v>2024</v>
      </c>
      <c r="Q180" t="s">
        <v>1655</v>
      </c>
      <c r="R180" t="s">
        <v>986</v>
      </c>
      <c r="S180" t="str">
        <f>IF(ISBLANK(Table4[[#This Row],[ref]]),NA(),_xlfn.XLOOKUP(Table4[[#This Row],[ref]],Crossref!U:U,Crossref!E:E,_xlfn.XLOOKUP(Table4[[#This Row],[ref_short]],Crossref!AO:AO,Crossref!E:E)))</f>
        <v>10.1016/j.vetmic.2024.109985</v>
      </c>
      <c r="T180" t="str">
        <f>IF(ISBLANK(Table4[[#This Row],[ref_short]]),NA(),_xlfn.XLOOKUP(Table4[[#This Row],[new_ref]],Crossref!E:E,Crossref!AO:AO,Table4[[#This Row],[ref_short]]))</f>
        <v>Wernike et al., 2024</v>
      </c>
      <c r="U180" t="b">
        <f>NOT(IFERROR(Table4[[#This Row],[ref_short]]=Table4[[#This Row],[new_ref_short]],FALSE))</f>
        <v>1</v>
      </c>
    </row>
    <row r="181" spans="1:21" x14ac:dyDescent="0.3">
      <c r="A181" t="s">
        <v>1289</v>
      </c>
      <c r="B181" t="s">
        <v>1293</v>
      </c>
      <c r="C181" t="s">
        <v>266</v>
      </c>
      <c r="D181" t="s">
        <v>368</v>
      </c>
      <c r="J181" t="s">
        <v>1461</v>
      </c>
      <c r="K181">
        <v>1</v>
      </c>
      <c r="L181">
        <v>0.95620000000000005</v>
      </c>
      <c r="M181">
        <v>1</v>
      </c>
      <c r="N181" t="s">
        <v>1507</v>
      </c>
      <c r="O181" t="s">
        <v>1596</v>
      </c>
      <c r="P181">
        <v>2024</v>
      </c>
      <c r="Q181" t="s">
        <v>1655</v>
      </c>
      <c r="R181" t="s">
        <v>986</v>
      </c>
      <c r="S181" t="str">
        <f>IF(ISBLANK(Table4[[#This Row],[ref]]),NA(),_xlfn.XLOOKUP(Table4[[#This Row],[ref]],Crossref!U:U,Crossref!E:E,_xlfn.XLOOKUP(Table4[[#This Row],[ref_short]],Crossref!AO:AO,Crossref!E:E)))</f>
        <v>10.1016/j.vetmic.2024.109985</v>
      </c>
      <c r="T181" t="str">
        <f>IF(ISBLANK(Table4[[#This Row],[ref_short]]),NA(),_xlfn.XLOOKUP(Table4[[#This Row],[new_ref]],Crossref!E:E,Crossref!AO:AO,Table4[[#This Row],[ref_short]]))</f>
        <v>Wernike et al., 2024</v>
      </c>
      <c r="U181" t="b">
        <f>NOT(IFERROR(Table4[[#This Row],[ref_short]]=Table4[[#This Row],[new_ref_short]],FALSE))</f>
        <v>1</v>
      </c>
    </row>
    <row r="182" spans="1:21" x14ac:dyDescent="0.3">
      <c r="A182" t="s">
        <v>1288</v>
      </c>
      <c r="B182" t="s">
        <v>1294</v>
      </c>
      <c r="C182" t="s">
        <v>266</v>
      </c>
      <c r="D182" t="s">
        <v>368</v>
      </c>
      <c r="E182" t="s">
        <v>382</v>
      </c>
      <c r="J182" t="s">
        <v>1462</v>
      </c>
      <c r="K182">
        <v>1</v>
      </c>
      <c r="N182" t="s">
        <v>1508</v>
      </c>
      <c r="O182" t="s">
        <v>1597</v>
      </c>
      <c r="P182">
        <v>2017</v>
      </c>
      <c r="Q182" t="s">
        <v>1656</v>
      </c>
      <c r="R182" t="s">
        <v>986</v>
      </c>
      <c r="S182" t="str">
        <f>IF(ISBLANK(Table4[[#This Row],[ref]]),NA(),_xlfn.XLOOKUP(Table4[[#This Row],[ref]],Crossref!U:U,Crossref!E:E,_xlfn.XLOOKUP(Table4[[#This Row],[ref_short]],Crossref!AO:AO,Crossref!E:E)))</f>
        <v>10.3168/jds.2016-11863</v>
      </c>
      <c r="T182" t="str">
        <f>IF(ISBLANK(Table4[[#This Row],[ref_short]]),NA(),_xlfn.XLOOKUP(Table4[[#This Row],[new_ref]],Crossref!E:E,Crossref!AO:AO,Table4[[#This Row],[ref_short]]))</f>
        <v>Velasova et al., 2017</v>
      </c>
      <c r="U182" t="b">
        <f>NOT(IFERROR(Table4[[#This Row],[ref_short]]=Table4[[#This Row],[new_ref_short]],FALSE))</f>
        <v>0</v>
      </c>
    </row>
    <row r="183" spans="1:21" x14ac:dyDescent="0.3">
      <c r="A183" t="s">
        <v>1289</v>
      </c>
      <c r="B183" t="s">
        <v>1294</v>
      </c>
      <c r="C183" t="s">
        <v>266</v>
      </c>
      <c r="D183" t="s">
        <v>368</v>
      </c>
      <c r="E183" t="s">
        <v>382</v>
      </c>
      <c r="J183" t="s">
        <v>1463</v>
      </c>
      <c r="K183">
        <v>1</v>
      </c>
      <c r="N183" t="s">
        <v>1508</v>
      </c>
      <c r="O183" t="s">
        <v>1597</v>
      </c>
      <c r="P183">
        <v>2017</v>
      </c>
      <c r="Q183" t="s">
        <v>1656</v>
      </c>
      <c r="R183" t="s">
        <v>986</v>
      </c>
      <c r="S183" t="str">
        <f>IF(ISBLANK(Table4[[#This Row],[ref]]),NA(),_xlfn.XLOOKUP(Table4[[#This Row],[ref]],Crossref!U:U,Crossref!E:E,_xlfn.XLOOKUP(Table4[[#This Row],[ref_short]],Crossref!AO:AO,Crossref!E:E)))</f>
        <v>10.3168/jds.2016-11863</v>
      </c>
      <c r="T183" t="str">
        <f>IF(ISBLANK(Table4[[#This Row],[ref_short]]),NA(),_xlfn.XLOOKUP(Table4[[#This Row],[new_ref]],Crossref!E:E,Crossref!AO:AO,Table4[[#This Row],[ref_short]]))</f>
        <v>Velasova et al., 2017</v>
      </c>
      <c r="U183" t="b">
        <f>NOT(IFERROR(Table4[[#This Row],[ref_short]]=Table4[[#This Row],[new_ref_short]],FALSE))</f>
        <v>0</v>
      </c>
    </row>
    <row r="184" spans="1:21" x14ac:dyDescent="0.3">
      <c r="A184" t="s">
        <v>1288</v>
      </c>
      <c r="B184" t="s">
        <v>1312</v>
      </c>
      <c r="C184" t="s">
        <v>267</v>
      </c>
      <c r="D184" t="s">
        <v>362</v>
      </c>
      <c r="I184" t="s">
        <v>1436</v>
      </c>
      <c r="J184" t="s">
        <v>1148</v>
      </c>
      <c r="K184">
        <v>0.93</v>
      </c>
      <c r="N184" t="s">
        <v>1509</v>
      </c>
      <c r="O184" t="s">
        <v>1598</v>
      </c>
      <c r="Q184" t="s">
        <v>1657</v>
      </c>
      <c r="R184" t="s">
        <v>986</v>
      </c>
      <c r="S184" t="e">
        <f>IF(ISBLANK(Table4[[#This Row],[ref]]),NA(),_xlfn.XLOOKUP(Table4[[#This Row],[ref]],Crossref!U:U,Crossref!E:E,_xlfn.XLOOKUP(Table4[[#This Row],[ref_short]],Crossref!AO:AO,Crossref!E:E)))</f>
        <v>#N/A</v>
      </c>
      <c r="T184" t="e">
        <f>IF(ISBLANK(Table4[[#This Row],[ref_short]]),NA(),_xlfn.XLOOKUP(Table4[[#This Row],[new_ref]],Crossref!E:E,Crossref!AO:AO,Table4[[#This Row],[ref_short]]))</f>
        <v>#N/A</v>
      </c>
      <c r="U184" t="b">
        <f>NOT(IFERROR(Table4[[#This Row],[ref_short]]=Table4[[#This Row],[new_ref_short]],FALSE))</f>
        <v>1</v>
      </c>
    </row>
    <row r="185" spans="1:21" x14ac:dyDescent="0.3">
      <c r="A185" t="s">
        <v>1289</v>
      </c>
      <c r="B185" t="s">
        <v>1312</v>
      </c>
      <c r="C185" t="s">
        <v>267</v>
      </c>
      <c r="D185" t="s">
        <v>362</v>
      </c>
      <c r="I185" t="s">
        <v>1436</v>
      </c>
      <c r="J185" t="s">
        <v>1148</v>
      </c>
      <c r="K185">
        <v>0.97499999999999998</v>
      </c>
      <c r="N185" t="s">
        <v>1509</v>
      </c>
      <c r="O185" t="s">
        <v>1598</v>
      </c>
      <c r="Q185" t="s">
        <v>1657</v>
      </c>
      <c r="R185" t="s">
        <v>986</v>
      </c>
      <c r="S185" t="e">
        <f>IF(ISBLANK(Table4[[#This Row],[ref]]),NA(),_xlfn.XLOOKUP(Table4[[#This Row],[ref]],Crossref!U:U,Crossref!E:E,_xlfn.XLOOKUP(Table4[[#This Row],[ref_short]],Crossref!AO:AO,Crossref!E:E)))</f>
        <v>#N/A</v>
      </c>
      <c r="T185" t="e">
        <f>IF(ISBLANK(Table4[[#This Row],[ref_short]]),NA(),_xlfn.XLOOKUP(Table4[[#This Row],[new_ref]],Crossref!E:E,Crossref!AO:AO,Table4[[#This Row],[ref_short]]))</f>
        <v>#N/A</v>
      </c>
      <c r="U185" t="b">
        <f>NOT(IFERROR(Table4[[#This Row],[ref_short]]=Table4[[#This Row],[new_ref_short]],FALSE))</f>
        <v>1</v>
      </c>
    </row>
    <row r="186" spans="1:21" x14ac:dyDescent="0.3">
      <c r="A186" t="s">
        <v>1288</v>
      </c>
      <c r="B186" t="s">
        <v>1313</v>
      </c>
      <c r="C186" t="s">
        <v>267</v>
      </c>
      <c r="D186" t="s">
        <v>362</v>
      </c>
      <c r="I186" t="s">
        <v>1435</v>
      </c>
      <c r="J186" t="s">
        <v>1464</v>
      </c>
      <c r="K186">
        <v>0.51500000000000001</v>
      </c>
      <c r="N186" t="s">
        <v>1510</v>
      </c>
      <c r="O186" t="s">
        <v>1599</v>
      </c>
      <c r="P186">
        <v>2017</v>
      </c>
      <c r="Q186" t="s">
        <v>1658</v>
      </c>
      <c r="R186" t="s">
        <v>986</v>
      </c>
      <c r="S186" t="e">
        <f>IF(ISBLANK(Table4[[#This Row],[ref]]),NA(),_xlfn.XLOOKUP(Table4[[#This Row],[ref]],Crossref!U:U,Crossref!E:E,_xlfn.XLOOKUP(Table4[[#This Row],[ref_short]],Crossref!AO:AO,Crossref!E:E)))</f>
        <v>#N/A</v>
      </c>
      <c r="T186" t="e">
        <f>IF(ISBLANK(Table4[[#This Row],[ref_short]]),NA(),_xlfn.XLOOKUP(Table4[[#This Row],[new_ref]],Crossref!E:E,Crossref!AO:AO,Table4[[#This Row],[ref_short]]))</f>
        <v>#N/A</v>
      </c>
      <c r="U186" t="b">
        <f>NOT(IFERROR(Table4[[#This Row],[ref_short]]=Table4[[#This Row],[new_ref_short]],FALSE))</f>
        <v>1</v>
      </c>
    </row>
    <row r="187" spans="1:21" x14ac:dyDescent="0.3">
      <c r="A187" t="s">
        <v>1288</v>
      </c>
      <c r="B187" t="s">
        <v>1314</v>
      </c>
      <c r="C187" t="s">
        <v>267</v>
      </c>
      <c r="D187" t="s">
        <v>362</v>
      </c>
      <c r="I187" t="s">
        <v>1435</v>
      </c>
      <c r="J187" t="s">
        <v>1464</v>
      </c>
      <c r="K187">
        <v>1</v>
      </c>
      <c r="N187" t="s">
        <v>1510</v>
      </c>
      <c r="O187" t="s">
        <v>1599</v>
      </c>
      <c r="P187">
        <v>2017</v>
      </c>
      <c r="Q187" t="s">
        <v>1658</v>
      </c>
      <c r="R187" t="s">
        <v>986</v>
      </c>
      <c r="S187" t="e">
        <f>IF(ISBLANK(Table4[[#This Row],[ref]]),NA(),_xlfn.XLOOKUP(Table4[[#This Row],[ref]],Crossref!U:U,Crossref!E:E,_xlfn.XLOOKUP(Table4[[#This Row],[ref_short]],Crossref!AO:AO,Crossref!E:E)))</f>
        <v>#N/A</v>
      </c>
      <c r="T187" t="e">
        <f>IF(ISBLANK(Table4[[#This Row],[ref_short]]),NA(),_xlfn.XLOOKUP(Table4[[#This Row],[new_ref]],Crossref!E:E,Crossref!AO:AO,Table4[[#This Row],[ref_short]]))</f>
        <v>#N/A</v>
      </c>
      <c r="U187" t="b">
        <f>NOT(IFERROR(Table4[[#This Row],[ref_short]]=Table4[[#This Row],[new_ref_short]],FALSE))</f>
        <v>1</v>
      </c>
    </row>
    <row r="188" spans="1:21" x14ac:dyDescent="0.3">
      <c r="A188" t="s">
        <v>1288</v>
      </c>
      <c r="B188" t="s">
        <v>1298</v>
      </c>
      <c r="C188" t="s">
        <v>267</v>
      </c>
      <c r="D188" t="s">
        <v>362</v>
      </c>
      <c r="I188" t="s">
        <v>1435</v>
      </c>
      <c r="J188" t="s">
        <v>1464</v>
      </c>
      <c r="K188">
        <v>0.8</v>
      </c>
      <c r="N188" t="s">
        <v>1510</v>
      </c>
      <c r="O188" t="s">
        <v>1599</v>
      </c>
      <c r="P188">
        <v>2017</v>
      </c>
      <c r="Q188" t="s">
        <v>1658</v>
      </c>
      <c r="R188" t="s">
        <v>986</v>
      </c>
      <c r="S188" t="e">
        <f>IF(ISBLANK(Table4[[#This Row],[ref]]),NA(),_xlfn.XLOOKUP(Table4[[#This Row],[ref]],Crossref!U:U,Crossref!E:E,_xlfn.XLOOKUP(Table4[[#This Row],[ref_short]],Crossref!AO:AO,Crossref!E:E)))</f>
        <v>#N/A</v>
      </c>
      <c r="T188" t="e">
        <f>IF(ISBLANK(Table4[[#This Row],[ref_short]]),NA(),_xlfn.XLOOKUP(Table4[[#This Row],[new_ref]],Crossref!E:E,Crossref!AO:AO,Table4[[#This Row],[ref_short]]))</f>
        <v>#N/A</v>
      </c>
      <c r="U188" t="b">
        <f>NOT(IFERROR(Table4[[#This Row],[ref_short]]=Table4[[#This Row],[new_ref_short]],FALSE))</f>
        <v>1</v>
      </c>
    </row>
    <row r="189" spans="1:21" x14ac:dyDescent="0.3">
      <c r="A189" t="s">
        <v>1288</v>
      </c>
      <c r="B189" t="s">
        <v>1290</v>
      </c>
      <c r="C189" t="s">
        <v>267</v>
      </c>
      <c r="D189" t="s">
        <v>362</v>
      </c>
      <c r="H189" t="s">
        <v>1373</v>
      </c>
      <c r="I189" t="s">
        <v>1435</v>
      </c>
      <c r="J189" t="s">
        <v>1465</v>
      </c>
      <c r="K189">
        <v>0.91800000000000004</v>
      </c>
      <c r="N189" t="s">
        <v>1511</v>
      </c>
      <c r="O189" t="s">
        <v>1600</v>
      </c>
      <c r="P189">
        <v>2019</v>
      </c>
      <c r="Q189" t="s">
        <v>1659</v>
      </c>
      <c r="R189" t="s">
        <v>986</v>
      </c>
      <c r="S189" t="str">
        <f>IF(ISBLANK(Table4[[#This Row],[ref]]),NA(),_xlfn.XLOOKUP(Table4[[#This Row],[ref]],Crossref!U:U,Crossref!E:E,_xlfn.XLOOKUP(Table4[[#This Row],[ref_short]],Crossref!AO:AO,Crossref!E:E)))</f>
        <v>10.7883/yoken.jjid.2018.340</v>
      </c>
      <c r="T189" t="str">
        <f>IF(ISBLANK(Table4[[#This Row],[ref_short]]),NA(),_xlfn.XLOOKUP(Table4[[#This Row],[new_ref]],Crossref!E:E,Crossref!AO:AO,Table4[[#This Row],[ref_short]]))</f>
        <v>Kabir et al., 2019</v>
      </c>
      <c r="U189" t="b">
        <f>NOT(IFERROR(Table4[[#This Row],[ref_short]]=Table4[[#This Row],[new_ref_short]],FALSE))</f>
        <v>1</v>
      </c>
    </row>
    <row r="190" spans="1:21" x14ac:dyDescent="0.3">
      <c r="A190" t="s">
        <v>1288</v>
      </c>
      <c r="B190" t="s">
        <v>1290</v>
      </c>
      <c r="C190" t="s">
        <v>267</v>
      </c>
      <c r="D190" t="s">
        <v>362</v>
      </c>
      <c r="H190" t="s">
        <v>1374</v>
      </c>
      <c r="I190" t="s">
        <v>1435</v>
      </c>
      <c r="J190" t="s">
        <v>1465</v>
      </c>
      <c r="K190">
        <v>0.93400000000000005</v>
      </c>
      <c r="N190" t="s">
        <v>1511</v>
      </c>
      <c r="O190" t="s">
        <v>1600</v>
      </c>
      <c r="P190">
        <v>2019</v>
      </c>
      <c r="Q190" t="s">
        <v>1659</v>
      </c>
      <c r="R190" t="s">
        <v>986</v>
      </c>
      <c r="S190" t="str">
        <f>IF(ISBLANK(Table4[[#This Row],[ref]]),NA(),_xlfn.XLOOKUP(Table4[[#This Row],[ref]],Crossref!U:U,Crossref!E:E,_xlfn.XLOOKUP(Table4[[#This Row],[ref_short]],Crossref!AO:AO,Crossref!E:E)))</f>
        <v>10.7883/yoken.jjid.2018.340</v>
      </c>
      <c r="T190" t="str">
        <f>IF(ISBLANK(Table4[[#This Row],[ref_short]]),NA(),_xlfn.XLOOKUP(Table4[[#This Row],[new_ref]],Crossref!E:E,Crossref!AO:AO,Table4[[#This Row],[ref_short]]))</f>
        <v>Kabir et al., 2019</v>
      </c>
      <c r="U190" t="b">
        <f>NOT(IFERROR(Table4[[#This Row],[ref_short]]=Table4[[#This Row],[new_ref_short]],FALSE))</f>
        <v>1</v>
      </c>
    </row>
    <row r="191" spans="1:21" x14ac:dyDescent="0.3">
      <c r="A191" t="s">
        <v>1288</v>
      </c>
      <c r="B191" t="s">
        <v>1290</v>
      </c>
      <c r="C191" t="s">
        <v>267</v>
      </c>
      <c r="D191" t="s">
        <v>362</v>
      </c>
      <c r="H191" t="s">
        <v>1375</v>
      </c>
      <c r="K191">
        <v>1</v>
      </c>
      <c r="N191" t="s">
        <v>1511</v>
      </c>
      <c r="O191" t="s">
        <v>1600</v>
      </c>
      <c r="P191">
        <v>2019</v>
      </c>
      <c r="Q191" t="s">
        <v>1659</v>
      </c>
      <c r="R191" t="s">
        <v>986</v>
      </c>
      <c r="S191" t="str">
        <f>IF(ISBLANK(Table4[[#This Row],[ref]]),NA(),_xlfn.XLOOKUP(Table4[[#This Row],[ref]],Crossref!U:U,Crossref!E:E,_xlfn.XLOOKUP(Table4[[#This Row],[ref_short]],Crossref!AO:AO,Crossref!E:E)))</f>
        <v>10.7883/yoken.jjid.2018.340</v>
      </c>
      <c r="T191" t="str">
        <f>IF(ISBLANK(Table4[[#This Row],[ref_short]]),NA(),_xlfn.XLOOKUP(Table4[[#This Row],[new_ref]],Crossref!E:E,Crossref!AO:AO,Table4[[#This Row],[ref_short]]))</f>
        <v>Kabir et al., 2019</v>
      </c>
      <c r="U191" t="b">
        <f>NOT(IFERROR(Table4[[#This Row],[ref_short]]=Table4[[#This Row],[new_ref_short]],FALSE))</f>
        <v>1</v>
      </c>
    </row>
    <row r="192" spans="1:21" x14ac:dyDescent="0.3">
      <c r="A192" t="s">
        <v>1288</v>
      </c>
      <c r="B192" t="s">
        <v>1290</v>
      </c>
      <c r="C192" t="s">
        <v>267</v>
      </c>
      <c r="D192" t="s">
        <v>362</v>
      </c>
      <c r="H192" t="s">
        <v>1376</v>
      </c>
      <c r="K192">
        <v>0.96699999999999997</v>
      </c>
      <c r="N192" t="s">
        <v>1511</v>
      </c>
      <c r="O192" t="s">
        <v>1600</v>
      </c>
      <c r="P192">
        <v>2019</v>
      </c>
      <c r="Q192" t="s">
        <v>1659</v>
      </c>
      <c r="R192" t="s">
        <v>986</v>
      </c>
      <c r="S192" t="str">
        <f>IF(ISBLANK(Table4[[#This Row],[ref]]),NA(),_xlfn.XLOOKUP(Table4[[#This Row],[ref]],Crossref!U:U,Crossref!E:E,_xlfn.XLOOKUP(Table4[[#This Row],[ref_short]],Crossref!AO:AO,Crossref!E:E)))</f>
        <v>10.7883/yoken.jjid.2018.340</v>
      </c>
      <c r="T192" t="str">
        <f>IF(ISBLANK(Table4[[#This Row],[ref_short]]),NA(),_xlfn.XLOOKUP(Table4[[#This Row],[new_ref]],Crossref!E:E,Crossref!AO:AO,Table4[[#This Row],[ref_short]]))</f>
        <v>Kabir et al., 2019</v>
      </c>
      <c r="U192" t="b">
        <f>NOT(IFERROR(Table4[[#This Row],[ref_short]]=Table4[[#This Row],[new_ref_short]],FALSE))</f>
        <v>1</v>
      </c>
    </row>
    <row r="193" spans="1:21" x14ac:dyDescent="0.3">
      <c r="A193" t="s">
        <v>1288</v>
      </c>
      <c r="B193" t="s">
        <v>1290</v>
      </c>
      <c r="C193" t="s">
        <v>267</v>
      </c>
      <c r="D193" t="s">
        <v>362</v>
      </c>
      <c r="H193" t="s">
        <v>1377</v>
      </c>
      <c r="K193">
        <v>0.85199999999999998</v>
      </c>
      <c r="N193" t="s">
        <v>1511</v>
      </c>
      <c r="O193" t="s">
        <v>1600</v>
      </c>
      <c r="P193">
        <v>2019</v>
      </c>
      <c r="Q193" t="s">
        <v>1659</v>
      </c>
      <c r="R193" t="s">
        <v>986</v>
      </c>
      <c r="S193" t="str">
        <f>IF(ISBLANK(Table4[[#This Row],[ref]]),NA(),_xlfn.XLOOKUP(Table4[[#This Row],[ref]],Crossref!U:U,Crossref!E:E,_xlfn.XLOOKUP(Table4[[#This Row],[ref_short]],Crossref!AO:AO,Crossref!E:E)))</f>
        <v>10.7883/yoken.jjid.2018.340</v>
      </c>
      <c r="T193" t="str">
        <f>IF(ISBLANK(Table4[[#This Row],[ref_short]]),NA(),_xlfn.XLOOKUP(Table4[[#This Row],[new_ref]],Crossref!E:E,Crossref!AO:AO,Table4[[#This Row],[ref_short]]))</f>
        <v>Kabir et al., 2019</v>
      </c>
      <c r="U193" t="b">
        <f>NOT(IFERROR(Table4[[#This Row],[ref_short]]=Table4[[#This Row],[new_ref_short]],FALSE))</f>
        <v>1</v>
      </c>
    </row>
    <row r="194" spans="1:21" x14ac:dyDescent="0.3">
      <c r="A194" t="s">
        <v>1288</v>
      </c>
      <c r="B194" t="s">
        <v>1290</v>
      </c>
      <c r="C194" t="s">
        <v>267</v>
      </c>
      <c r="D194" t="s">
        <v>362</v>
      </c>
      <c r="H194" t="s">
        <v>1378</v>
      </c>
      <c r="K194">
        <v>1</v>
      </c>
      <c r="N194" t="s">
        <v>1511</v>
      </c>
      <c r="O194" t="s">
        <v>1600</v>
      </c>
      <c r="P194">
        <v>2019</v>
      </c>
      <c r="Q194" t="s">
        <v>1659</v>
      </c>
      <c r="R194" t="s">
        <v>986</v>
      </c>
      <c r="S194" t="str">
        <f>IF(ISBLANK(Table4[[#This Row],[ref]]),NA(),_xlfn.XLOOKUP(Table4[[#This Row],[ref]],Crossref!U:U,Crossref!E:E,_xlfn.XLOOKUP(Table4[[#This Row],[ref_short]],Crossref!AO:AO,Crossref!E:E)))</f>
        <v>10.7883/yoken.jjid.2018.340</v>
      </c>
      <c r="T194" t="str">
        <f>IF(ISBLANK(Table4[[#This Row],[ref_short]]),NA(),_xlfn.XLOOKUP(Table4[[#This Row],[new_ref]],Crossref!E:E,Crossref!AO:AO,Table4[[#This Row],[ref_short]]))</f>
        <v>Kabir et al., 2019</v>
      </c>
      <c r="U194" t="b">
        <f>NOT(IFERROR(Table4[[#This Row],[ref_short]]=Table4[[#This Row],[new_ref_short]],FALSE))</f>
        <v>1</v>
      </c>
    </row>
    <row r="195" spans="1:21" x14ac:dyDescent="0.3">
      <c r="A195" t="s">
        <v>1288</v>
      </c>
      <c r="B195" t="s">
        <v>1290</v>
      </c>
      <c r="C195" t="s">
        <v>267</v>
      </c>
      <c r="D195" t="s">
        <v>362</v>
      </c>
      <c r="H195" t="s">
        <v>1379</v>
      </c>
      <c r="K195">
        <v>1</v>
      </c>
      <c r="N195" t="s">
        <v>1511</v>
      </c>
      <c r="O195" t="s">
        <v>1600</v>
      </c>
      <c r="P195">
        <v>2019</v>
      </c>
      <c r="Q195" t="s">
        <v>1659</v>
      </c>
      <c r="R195" t="s">
        <v>986</v>
      </c>
      <c r="S195" t="str">
        <f>IF(ISBLANK(Table4[[#This Row],[ref]]),NA(),_xlfn.XLOOKUP(Table4[[#This Row],[ref]],Crossref!U:U,Crossref!E:E,_xlfn.XLOOKUP(Table4[[#This Row],[ref_short]],Crossref!AO:AO,Crossref!E:E)))</f>
        <v>10.7883/yoken.jjid.2018.340</v>
      </c>
      <c r="T195" t="str">
        <f>IF(ISBLANK(Table4[[#This Row],[ref_short]]),NA(),_xlfn.XLOOKUP(Table4[[#This Row],[new_ref]],Crossref!E:E,Crossref!AO:AO,Table4[[#This Row],[ref_short]]))</f>
        <v>Kabir et al., 2019</v>
      </c>
      <c r="U195" t="b">
        <f>NOT(IFERROR(Table4[[#This Row],[ref_short]]=Table4[[#This Row],[new_ref_short]],FALSE))</f>
        <v>1</v>
      </c>
    </row>
    <row r="196" spans="1:21" x14ac:dyDescent="0.3">
      <c r="A196" t="s">
        <v>1289</v>
      </c>
      <c r="B196" t="s">
        <v>1290</v>
      </c>
      <c r="C196" t="s">
        <v>267</v>
      </c>
      <c r="D196" t="s">
        <v>362</v>
      </c>
      <c r="H196" t="s">
        <v>1380</v>
      </c>
      <c r="K196">
        <v>0.95099999999999996</v>
      </c>
      <c r="N196" t="s">
        <v>1511</v>
      </c>
      <c r="O196" t="s">
        <v>1600</v>
      </c>
      <c r="P196">
        <v>2019</v>
      </c>
      <c r="Q196" t="s">
        <v>1659</v>
      </c>
      <c r="R196" t="s">
        <v>986</v>
      </c>
      <c r="S196" t="str">
        <f>IF(ISBLANK(Table4[[#This Row],[ref]]),NA(),_xlfn.XLOOKUP(Table4[[#This Row],[ref]],Crossref!U:U,Crossref!E:E,_xlfn.XLOOKUP(Table4[[#This Row],[ref_short]],Crossref!AO:AO,Crossref!E:E)))</f>
        <v>10.7883/yoken.jjid.2018.340</v>
      </c>
      <c r="T196" t="str">
        <f>IF(ISBLANK(Table4[[#This Row],[ref_short]]),NA(),_xlfn.XLOOKUP(Table4[[#This Row],[new_ref]],Crossref!E:E,Crossref!AO:AO,Table4[[#This Row],[ref_short]]))</f>
        <v>Kabir et al., 2019</v>
      </c>
      <c r="U196" t="b">
        <f>NOT(IFERROR(Table4[[#This Row],[ref_short]]=Table4[[#This Row],[new_ref_short]],FALSE))</f>
        <v>1</v>
      </c>
    </row>
    <row r="197" spans="1:21" x14ac:dyDescent="0.3">
      <c r="A197" t="s">
        <v>1289</v>
      </c>
      <c r="B197" t="s">
        <v>1290</v>
      </c>
      <c r="C197" t="s">
        <v>267</v>
      </c>
      <c r="D197" t="s">
        <v>362</v>
      </c>
      <c r="H197" t="s">
        <v>1373</v>
      </c>
      <c r="K197">
        <v>1</v>
      </c>
      <c r="N197" t="s">
        <v>1511</v>
      </c>
      <c r="O197" t="s">
        <v>1600</v>
      </c>
      <c r="P197">
        <v>2019</v>
      </c>
      <c r="Q197" t="s">
        <v>1659</v>
      </c>
      <c r="R197" t="s">
        <v>986</v>
      </c>
      <c r="S197" t="str">
        <f>IF(ISBLANK(Table4[[#This Row],[ref]]),NA(),_xlfn.XLOOKUP(Table4[[#This Row],[ref]],Crossref!U:U,Crossref!E:E,_xlfn.XLOOKUP(Table4[[#This Row],[ref_short]],Crossref!AO:AO,Crossref!E:E)))</f>
        <v>10.7883/yoken.jjid.2018.340</v>
      </c>
      <c r="T197" t="str">
        <f>IF(ISBLANK(Table4[[#This Row],[ref_short]]),NA(),_xlfn.XLOOKUP(Table4[[#This Row],[new_ref]],Crossref!E:E,Crossref!AO:AO,Table4[[#This Row],[ref_short]]))</f>
        <v>Kabir et al., 2019</v>
      </c>
      <c r="U197" t="b">
        <f>NOT(IFERROR(Table4[[#This Row],[ref_short]]=Table4[[#This Row],[new_ref_short]],FALSE))</f>
        <v>1</v>
      </c>
    </row>
    <row r="198" spans="1:21" x14ac:dyDescent="0.3">
      <c r="A198" t="s">
        <v>1289</v>
      </c>
      <c r="B198" t="s">
        <v>1290</v>
      </c>
      <c r="C198" t="s">
        <v>267</v>
      </c>
      <c r="D198" t="s">
        <v>362</v>
      </c>
      <c r="H198" t="s">
        <v>1374</v>
      </c>
      <c r="K198">
        <v>1</v>
      </c>
      <c r="N198" t="s">
        <v>1511</v>
      </c>
      <c r="O198" t="s">
        <v>1600</v>
      </c>
      <c r="P198">
        <v>2019</v>
      </c>
      <c r="Q198" t="s">
        <v>1659</v>
      </c>
      <c r="R198" t="s">
        <v>986</v>
      </c>
      <c r="S198" t="str">
        <f>IF(ISBLANK(Table4[[#This Row],[ref]]),NA(),_xlfn.XLOOKUP(Table4[[#This Row],[ref]],Crossref!U:U,Crossref!E:E,_xlfn.XLOOKUP(Table4[[#This Row],[ref_short]],Crossref!AO:AO,Crossref!E:E)))</f>
        <v>10.7883/yoken.jjid.2018.340</v>
      </c>
      <c r="T198" t="str">
        <f>IF(ISBLANK(Table4[[#This Row],[ref_short]]),NA(),_xlfn.XLOOKUP(Table4[[#This Row],[new_ref]],Crossref!E:E,Crossref!AO:AO,Table4[[#This Row],[ref_short]]))</f>
        <v>Kabir et al., 2019</v>
      </c>
      <c r="U198" t="b">
        <f>NOT(IFERROR(Table4[[#This Row],[ref_short]]=Table4[[#This Row],[new_ref_short]],FALSE))</f>
        <v>1</v>
      </c>
    </row>
    <row r="199" spans="1:21" x14ac:dyDescent="0.3">
      <c r="A199" t="s">
        <v>1289</v>
      </c>
      <c r="B199" t="s">
        <v>1290</v>
      </c>
      <c r="C199" t="s">
        <v>267</v>
      </c>
      <c r="D199" t="s">
        <v>362</v>
      </c>
      <c r="H199" t="s">
        <v>1375</v>
      </c>
      <c r="K199">
        <v>1</v>
      </c>
      <c r="N199" t="s">
        <v>1511</v>
      </c>
      <c r="O199" t="s">
        <v>1600</v>
      </c>
      <c r="P199">
        <v>2019</v>
      </c>
      <c r="Q199" t="s">
        <v>1659</v>
      </c>
      <c r="R199" t="s">
        <v>986</v>
      </c>
      <c r="S199" t="str">
        <f>IF(ISBLANK(Table4[[#This Row],[ref]]),NA(),_xlfn.XLOOKUP(Table4[[#This Row],[ref]],Crossref!U:U,Crossref!E:E,_xlfn.XLOOKUP(Table4[[#This Row],[ref_short]],Crossref!AO:AO,Crossref!E:E)))</f>
        <v>10.7883/yoken.jjid.2018.340</v>
      </c>
      <c r="T199" t="str">
        <f>IF(ISBLANK(Table4[[#This Row],[ref_short]]),NA(),_xlfn.XLOOKUP(Table4[[#This Row],[new_ref]],Crossref!E:E,Crossref!AO:AO,Table4[[#This Row],[ref_short]]))</f>
        <v>Kabir et al., 2019</v>
      </c>
      <c r="U199" t="b">
        <f>NOT(IFERROR(Table4[[#This Row],[ref_short]]=Table4[[#This Row],[new_ref_short]],FALSE))</f>
        <v>1</v>
      </c>
    </row>
    <row r="200" spans="1:21" x14ac:dyDescent="0.3">
      <c r="A200" t="s">
        <v>1289</v>
      </c>
      <c r="B200" t="s">
        <v>1290</v>
      </c>
      <c r="C200" t="s">
        <v>267</v>
      </c>
      <c r="D200" t="s">
        <v>362</v>
      </c>
      <c r="H200" t="s">
        <v>1376</v>
      </c>
      <c r="K200">
        <v>0.97599999999999998</v>
      </c>
      <c r="N200" t="s">
        <v>1511</v>
      </c>
      <c r="O200" t="s">
        <v>1600</v>
      </c>
      <c r="P200">
        <v>2019</v>
      </c>
      <c r="Q200" t="s">
        <v>1659</v>
      </c>
      <c r="R200" t="s">
        <v>986</v>
      </c>
      <c r="S200" t="str">
        <f>IF(ISBLANK(Table4[[#This Row],[ref]]),NA(),_xlfn.XLOOKUP(Table4[[#This Row],[ref]],Crossref!U:U,Crossref!E:E,_xlfn.XLOOKUP(Table4[[#This Row],[ref_short]],Crossref!AO:AO,Crossref!E:E)))</f>
        <v>10.7883/yoken.jjid.2018.340</v>
      </c>
      <c r="T200" t="str">
        <f>IF(ISBLANK(Table4[[#This Row],[ref_short]]),NA(),_xlfn.XLOOKUP(Table4[[#This Row],[new_ref]],Crossref!E:E,Crossref!AO:AO,Table4[[#This Row],[ref_short]]))</f>
        <v>Kabir et al., 2019</v>
      </c>
      <c r="U200" t="b">
        <f>NOT(IFERROR(Table4[[#This Row],[ref_short]]=Table4[[#This Row],[new_ref_short]],FALSE))</f>
        <v>1</v>
      </c>
    </row>
    <row r="201" spans="1:21" x14ac:dyDescent="0.3">
      <c r="A201" t="s">
        <v>1289</v>
      </c>
      <c r="B201" t="s">
        <v>1290</v>
      </c>
      <c r="C201" t="s">
        <v>267</v>
      </c>
      <c r="D201" t="s">
        <v>362</v>
      </c>
      <c r="H201" t="s">
        <v>1377</v>
      </c>
      <c r="K201">
        <v>1</v>
      </c>
      <c r="N201" t="s">
        <v>1511</v>
      </c>
      <c r="O201" t="s">
        <v>1600</v>
      </c>
      <c r="P201">
        <v>2019</v>
      </c>
      <c r="Q201" t="s">
        <v>1659</v>
      </c>
      <c r="R201" t="s">
        <v>986</v>
      </c>
      <c r="S201" t="str">
        <f>IF(ISBLANK(Table4[[#This Row],[ref]]),NA(),_xlfn.XLOOKUP(Table4[[#This Row],[ref]],Crossref!U:U,Crossref!E:E,_xlfn.XLOOKUP(Table4[[#This Row],[ref_short]],Crossref!AO:AO,Crossref!E:E)))</f>
        <v>10.7883/yoken.jjid.2018.340</v>
      </c>
      <c r="T201" t="str">
        <f>IF(ISBLANK(Table4[[#This Row],[ref_short]]),NA(),_xlfn.XLOOKUP(Table4[[#This Row],[new_ref]],Crossref!E:E,Crossref!AO:AO,Table4[[#This Row],[ref_short]]))</f>
        <v>Kabir et al., 2019</v>
      </c>
      <c r="U201" t="b">
        <f>NOT(IFERROR(Table4[[#This Row],[ref_short]]=Table4[[#This Row],[new_ref_short]],FALSE))</f>
        <v>1</v>
      </c>
    </row>
    <row r="202" spans="1:21" x14ac:dyDescent="0.3">
      <c r="A202" t="s">
        <v>1289</v>
      </c>
      <c r="B202" t="s">
        <v>1290</v>
      </c>
      <c r="C202" t="s">
        <v>267</v>
      </c>
      <c r="D202" t="s">
        <v>362</v>
      </c>
      <c r="H202" t="s">
        <v>1378</v>
      </c>
      <c r="K202">
        <v>1</v>
      </c>
      <c r="N202" t="s">
        <v>1511</v>
      </c>
      <c r="O202" t="s">
        <v>1600</v>
      </c>
      <c r="P202">
        <v>2019</v>
      </c>
      <c r="Q202" t="s">
        <v>1659</v>
      </c>
      <c r="R202" t="s">
        <v>986</v>
      </c>
      <c r="S202" t="str">
        <f>IF(ISBLANK(Table4[[#This Row],[ref]]),NA(),_xlfn.XLOOKUP(Table4[[#This Row],[ref]],Crossref!U:U,Crossref!E:E,_xlfn.XLOOKUP(Table4[[#This Row],[ref_short]],Crossref!AO:AO,Crossref!E:E)))</f>
        <v>10.7883/yoken.jjid.2018.340</v>
      </c>
      <c r="T202" t="str">
        <f>IF(ISBLANK(Table4[[#This Row],[ref_short]]),NA(),_xlfn.XLOOKUP(Table4[[#This Row],[new_ref]],Crossref!E:E,Crossref!AO:AO,Table4[[#This Row],[ref_short]]))</f>
        <v>Kabir et al., 2019</v>
      </c>
      <c r="U202" t="b">
        <f>NOT(IFERROR(Table4[[#This Row],[ref_short]]=Table4[[#This Row],[new_ref_short]],FALSE))</f>
        <v>1</v>
      </c>
    </row>
    <row r="203" spans="1:21" x14ac:dyDescent="0.3">
      <c r="A203" t="s">
        <v>1289</v>
      </c>
      <c r="B203" t="s">
        <v>1290</v>
      </c>
      <c r="C203" t="s">
        <v>267</v>
      </c>
      <c r="D203" t="s">
        <v>362</v>
      </c>
      <c r="H203" t="s">
        <v>1379</v>
      </c>
      <c r="K203">
        <v>0.92900000000000005</v>
      </c>
      <c r="N203" t="s">
        <v>1511</v>
      </c>
      <c r="O203" t="s">
        <v>1600</v>
      </c>
      <c r="P203">
        <v>2019</v>
      </c>
      <c r="Q203" t="s">
        <v>1659</v>
      </c>
      <c r="R203" t="s">
        <v>986</v>
      </c>
      <c r="S203" t="str">
        <f>IF(ISBLANK(Table4[[#This Row],[ref]]),NA(),_xlfn.XLOOKUP(Table4[[#This Row],[ref]],Crossref!U:U,Crossref!E:E,_xlfn.XLOOKUP(Table4[[#This Row],[ref_short]],Crossref!AO:AO,Crossref!E:E)))</f>
        <v>10.7883/yoken.jjid.2018.340</v>
      </c>
      <c r="T203" t="str">
        <f>IF(ISBLANK(Table4[[#This Row],[ref_short]]),NA(),_xlfn.XLOOKUP(Table4[[#This Row],[new_ref]],Crossref!E:E,Crossref!AO:AO,Table4[[#This Row],[ref_short]]))</f>
        <v>Kabir et al., 2019</v>
      </c>
      <c r="U203" t="b">
        <f>NOT(IFERROR(Table4[[#This Row],[ref_short]]=Table4[[#This Row],[new_ref_short]],FALSE))</f>
        <v>1</v>
      </c>
    </row>
    <row r="204" spans="1:21" x14ac:dyDescent="0.3">
      <c r="A204" t="s">
        <v>1289</v>
      </c>
      <c r="B204" t="s">
        <v>1290</v>
      </c>
      <c r="C204" t="s">
        <v>267</v>
      </c>
      <c r="D204" t="s">
        <v>362</v>
      </c>
      <c r="H204" t="s">
        <v>1380</v>
      </c>
      <c r="K204">
        <v>0.90500000000000003</v>
      </c>
      <c r="N204" t="s">
        <v>1511</v>
      </c>
      <c r="O204" t="s">
        <v>1600</v>
      </c>
      <c r="P204">
        <v>2019</v>
      </c>
      <c r="Q204" t="s">
        <v>1659</v>
      </c>
      <c r="R204" t="s">
        <v>986</v>
      </c>
      <c r="S204" t="str">
        <f>IF(ISBLANK(Table4[[#This Row],[ref]]),NA(),_xlfn.XLOOKUP(Table4[[#This Row],[ref]],Crossref!U:U,Crossref!E:E,_xlfn.XLOOKUP(Table4[[#This Row],[ref_short]],Crossref!AO:AO,Crossref!E:E)))</f>
        <v>10.7883/yoken.jjid.2018.340</v>
      </c>
      <c r="T204" t="str">
        <f>IF(ISBLANK(Table4[[#This Row],[ref_short]]),NA(),_xlfn.XLOOKUP(Table4[[#This Row],[new_ref]],Crossref!E:E,Crossref!AO:AO,Table4[[#This Row],[ref_short]]))</f>
        <v>Kabir et al., 2019</v>
      </c>
      <c r="U204" t="b">
        <f>NOT(IFERROR(Table4[[#This Row],[ref_short]]=Table4[[#This Row],[new_ref_short]],FALSE))</f>
        <v>1</v>
      </c>
    </row>
    <row r="205" spans="1:21" x14ac:dyDescent="0.3">
      <c r="A205" t="s">
        <v>1288</v>
      </c>
      <c r="B205" t="s">
        <v>1290</v>
      </c>
      <c r="C205" t="s">
        <v>267</v>
      </c>
      <c r="D205" t="s">
        <v>362</v>
      </c>
      <c r="H205" t="s">
        <v>1373</v>
      </c>
      <c r="K205">
        <v>1</v>
      </c>
      <c r="N205" t="s">
        <v>1511</v>
      </c>
      <c r="O205" t="s">
        <v>1600</v>
      </c>
      <c r="P205">
        <v>2019</v>
      </c>
      <c r="Q205" t="s">
        <v>1659</v>
      </c>
      <c r="R205" t="s">
        <v>986</v>
      </c>
      <c r="S205" t="str">
        <f>IF(ISBLANK(Table4[[#This Row],[ref]]),NA(),_xlfn.XLOOKUP(Table4[[#This Row],[ref]],Crossref!U:U,Crossref!E:E,_xlfn.XLOOKUP(Table4[[#This Row],[ref_short]],Crossref!AO:AO,Crossref!E:E)))</f>
        <v>10.7883/yoken.jjid.2018.340</v>
      </c>
      <c r="T205" t="str">
        <f>IF(ISBLANK(Table4[[#This Row],[ref_short]]),NA(),_xlfn.XLOOKUP(Table4[[#This Row],[new_ref]],Crossref!E:E,Crossref!AO:AO,Table4[[#This Row],[ref_short]]))</f>
        <v>Kabir et al., 2019</v>
      </c>
      <c r="U205" t="b">
        <f>NOT(IFERROR(Table4[[#This Row],[ref_short]]=Table4[[#This Row],[new_ref_short]],FALSE))</f>
        <v>1</v>
      </c>
    </row>
    <row r="206" spans="1:21" x14ac:dyDescent="0.3">
      <c r="A206" t="s">
        <v>1288</v>
      </c>
      <c r="B206" t="s">
        <v>1290</v>
      </c>
      <c r="C206" t="s">
        <v>267</v>
      </c>
      <c r="D206" t="s">
        <v>362</v>
      </c>
      <c r="H206" t="s">
        <v>1374</v>
      </c>
      <c r="K206">
        <v>1</v>
      </c>
      <c r="N206" t="s">
        <v>1511</v>
      </c>
      <c r="O206" t="s">
        <v>1600</v>
      </c>
      <c r="P206">
        <v>2019</v>
      </c>
      <c r="Q206" t="s">
        <v>1659</v>
      </c>
      <c r="R206" t="s">
        <v>986</v>
      </c>
      <c r="S206" t="str">
        <f>IF(ISBLANK(Table4[[#This Row],[ref]]),NA(),_xlfn.XLOOKUP(Table4[[#This Row],[ref]],Crossref!U:U,Crossref!E:E,_xlfn.XLOOKUP(Table4[[#This Row],[ref_short]],Crossref!AO:AO,Crossref!E:E)))</f>
        <v>10.7883/yoken.jjid.2018.340</v>
      </c>
      <c r="T206" t="str">
        <f>IF(ISBLANK(Table4[[#This Row],[ref_short]]),NA(),_xlfn.XLOOKUP(Table4[[#This Row],[new_ref]],Crossref!E:E,Crossref!AO:AO,Table4[[#This Row],[ref_short]]))</f>
        <v>Kabir et al., 2019</v>
      </c>
      <c r="U206" t="b">
        <f>NOT(IFERROR(Table4[[#This Row],[ref_short]]=Table4[[#This Row],[new_ref_short]],FALSE))</f>
        <v>1</v>
      </c>
    </row>
    <row r="207" spans="1:21" x14ac:dyDescent="0.3">
      <c r="A207" t="s">
        <v>1288</v>
      </c>
      <c r="B207" t="s">
        <v>1290</v>
      </c>
      <c r="C207" t="s">
        <v>267</v>
      </c>
      <c r="D207" t="s">
        <v>362</v>
      </c>
      <c r="H207" t="s">
        <v>1375</v>
      </c>
      <c r="K207">
        <v>0.97</v>
      </c>
      <c r="N207" t="s">
        <v>1511</v>
      </c>
      <c r="O207" t="s">
        <v>1600</v>
      </c>
      <c r="P207">
        <v>2019</v>
      </c>
      <c r="Q207" t="s">
        <v>1659</v>
      </c>
      <c r="R207" t="s">
        <v>986</v>
      </c>
      <c r="S207" t="str">
        <f>IF(ISBLANK(Table4[[#This Row],[ref]]),NA(),_xlfn.XLOOKUP(Table4[[#This Row],[ref]],Crossref!U:U,Crossref!E:E,_xlfn.XLOOKUP(Table4[[#This Row],[ref_short]],Crossref!AO:AO,Crossref!E:E)))</f>
        <v>10.7883/yoken.jjid.2018.340</v>
      </c>
      <c r="T207" t="str">
        <f>IF(ISBLANK(Table4[[#This Row],[ref_short]]),NA(),_xlfn.XLOOKUP(Table4[[#This Row],[new_ref]],Crossref!E:E,Crossref!AO:AO,Table4[[#This Row],[ref_short]]))</f>
        <v>Kabir et al., 2019</v>
      </c>
      <c r="U207" t="b">
        <f>NOT(IFERROR(Table4[[#This Row],[ref_short]]=Table4[[#This Row],[new_ref_short]],FALSE))</f>
        <v>1</v>
      </c>
    </row>
    <row r="208" spans="1:21" x14ac:dyDescent="0.3">
      <c r="A208" t="s">
        <v>1288</v>
      </c>
      <c r="B208" t="s">
        <v>1290</v>
      </c>
      <c r="C208" t="s">
        <v>267</v>
      </c>
      <c r="D208" t="s">
        <v>362</v>
      </c>
      <c r="H208" t="s">
        <v>1376</v>
      </c>
      <c r="K208">
        <v>1</v>
      </c>
      <c r="N208" t="s">
        <v>1511</v>
      </c>
      <c r="O208" t="s">
        <v>1600</v>
      </c>
      <c r="P208">
        <v>2019</v>
      </c>
      <c r="Q208" t="s">
        <v>1659</v>
      </c>
      <c r="R208" t="s">
        <v>986</v>
      </c>
      <c r="S208" t="str">
        <f>IF(ISBLANK(Table4[[#This Row],[ref]]),NA(),_xlfn.XLOOKUP(Table4[[#This Row],[ref]],Crossref!U:U,Crossref!E:E,_xlfn.XLOOKUP(Table4[[#This Row],[ref_short]],Crossref!AO:AO,Crossref!E:E)))</f>
        <v>10.7883/yoken.jjid.2018.340</v>
      </c>
      <c r="T208" t="str">
        <f>IF(ISBLANK(Table4[[#This Row],[ref_short]]),NA(),_xlfn.XLOOKUP(Table4[[#This Row],[new_ref]],Crossref!E:E,Crossref!AO:AO,Table4[[#This Row],[ref_short]]))</f>
        <v>Kabir et al., 2019</v>
      </c>
      <c r="U208" t="b">
        <f>NOT(IFERROR(Table4[[#This Row],[ref_short]]=Table4[[#This Row],[new_ref_short]],FALSE))</f>
        <v>1</v>
      </c>
    </row>
    <row r="209" spans="1:21" x14ac:dyDescent="0.3">
      <c r="A209" t="s">
        <v>1288</v>
      </c>
      <c r="B209" t="s">
        <v>1290</v>
      </c>
      <c r="C209" t="s">
        <v>267</v>
      </c>
      <c r="D209" t="s">
        <v>362</v>
      </c>
      <c r="H209" t="s">
        <v>1377</v>
      </c>
      <c r="K209">
        <v>0.97</v>
      </c>
      <c r="N209" t="s">
        <v>1511</v>
      </c>
      <c r="O209" t="s">
        <v>1600</v>
      </c>
      <c r="P209">
        <v>2019</v>
      </c>
      <c r="Q209" t="s">
        <v>1659</v>
      </c>
      <c r="R209" t="s">
        <v>986</v>
      </c>
      <c r="S209" t="str">
        <f>IF(ISBLANK(Table4[[#This Row],[ref]]),NA(),_xlfn.XLOOKUP(Table4[[#This Row],[ref]],Crossref!U:U,Crossref!E:E,_xlfn.XLOOKUP(Table4[[#This Row],[ref_short]],Crossref!AO:AO,Crossref!E:E)))</f>
        <v>10.7883/yoken.jjid.2018.340</v>
      </c>
      <c r="T209" t="str">
        <f>IF(ISBLANK(Table4[[#This Row],[ref_short]]),NA(),_xlfn.XLOOKUP(Table4[[#This Row],[new_ref]],Crossref!E:E,Crossref!AO:AO,Table4[[#This Row],[ref_short]]))</f>
        <v>Kabir et al., 2019</v>
      </c>
      <c r="U209" t="b">
        <f>NOT(IFERROR(Table4[[#This Row],[ref_short]]=Table4[[#This Row],[new_ref_short]],FALSE))</f>
        <v>1</v>
      </c>
    </row>
    <row r="210" spans="1:21" x14ac:dyDescent="0.3">
      <c r="A210" t="s">
        <v>1288</v>
      </c>
      <c r="B210" t="s">
        <v>1290</v>
      </c>
      <c r="C210" t="s">
        <v>267</v>
      </c>
      <c r="D210" t="s">
        <v>362</v>
      </c>
      <c r="H210" t="s">
        <v>1381</v>
      </c>
      <c r="K210">
        <v>1</v>
      </c>
      <c r="N210" t="s">
        <v>1511</v>
      </c>
      <c r="O210" t="s">
        <v>1600</v>
      </c>
      <c r="P210">
        <v>2019</v>
      </c>
      <c r="Q210" t="s">
        <v>1659</v>
      </c>
      <c r="R210" t="s">
        <v>986</v>
      </c>
      <c r="S210" t="str">
        <f>IF(ISBLANK(Table4[[#This Row],[ref]]),NA(),_xlfn.XLOOKUP(Table4[[#This Row],[ref]],Crossref!U:U,Crossref!E:E,_xlfn.XLOOKUP(Table4[[#This Row],[ref_short]],Crossref!AO:AO,Crossref!E:E)))</f>
        <v>10.7883/yoken.jjid.2018.340</v>
      </c>
      <c r="T210" t="str">
        <f>IF(ISBLANK(Table4[[#This Row],[ref_short]]),NA(),_xlfn.XLOOKUP(Table4[[#This Row],[new_ref]],Crossref!E:E,Crossref!AO:AO,Table4[[#This Row],[ref_short]]))</f>
        <v>Kabir et al., 2019</v>
      </c>
      <c r="U210" t="b">
        <f>NOT(IFERROR(Table4[[#This Row],[ref_short]]=Table4[[#This Row],[new_ref_short]],FALSE))</f>
        <v>1</v>
      </c>
    </row>
    <row r="211" spans="1:21" x14ac:dyDescent="0.3">
      <c r="A211" t="s">
        <v>1288</v>
      </c>
      <c r="B211" t="s">
        <v>1290</v>
      </c>
      <c r="C211" t="s">
        <v>267</v>
      </c>
      <c r="D211" t="s">
        <v>362</v>
      </c>
      <c r="H211" t="s">
        <v>1379</v>
      </c>
      <c r="K211">
        <v>1</v>
      </c>
      <c r="N211" t="s">
        <v>1511</v>
      </c>
      <c r="O211" t="s">
        <v>1600</v>
      </c>
      <c r="P211">
        <v>2019</v>
      </c>
      <c r="Q211" t="s">
        <v>1659</v>
      </c>
      <c r="R211" t="s">
        <v>986</v>
      </c>
      <c r="S211" t="str">
        <f>IF(ISBLANK(Table4[[#This Row],[ref]]),NA(),_xlfn.XLOOKUP(Table4[[#This Row],[ref]],Crossref!U:U,Crossref!E:E,_xlfn.XLOOKUP(Table4[[#This Row],[ref_short]],Crossref!AO:AO,Crossref!E:E)))</f>
        <v>10.7883/yoken.jjid.2018.340</v>
      </c>
      <c r="T211" t="str">
        <f>IF(ISBLANK(Table4[[#This Row],[ref_short]]),NA(),_xlfn.XLOOKUP(Table4[[#This Row],[new_ref]],Crossref!E:E,Crossref!AO:AO,Table4[[#This Row],[ref_short]]))</f>
        <v>Kabir et al., 2019</v>
      </c>
      <c r="U211" t="b">
        <f>NOT(IFERROR(Table4[[#This Row],[ref_short]]=Table4[[#This Row],[new_ref_short]],FALSE))</f>
        <v>1</v>
      </c>
    </row>
    <row r="212" spans="1:21" x14ac:dyDescent="0.3">
      <c r="A212" t="s">
        <v>1289</v>
      </c>
      <c r="B212" t="s">
        <v>1290</v>
      </c>
      <c r="C212" t="s">
        <v>267</v>
      </c>
      <c r="D212" t="s">
        <v>362</v>
      </c>
      <c r="H212" t="s">
        <v>1373</v>
      </c>
      <c r="K212">
        <v>1</v>
      </c>
      <c r="N212" t="s">
        <v>1511</v>
      </c>
      <c r="O212" t="s">
        <v>1600</v>
      </c>
      <c r="P212">
        <v>2019</v>
      </c>
      <c r="Q212" t="s">
        <v>1659</v>
      </c>
      <c r="R212" t="s">
        <v>986</v>
      </c>
      <c r="S212" t="str">
        <f>IF(ISBLANK(Table4[[#This Row],[ref]]),NA(),_xlfn.XLOOKUP(Table4[[#This Row],[ref]],Crossref!U:U,Crossref!E:E,_xlfn.XLOOKUP(Table4[[#This Row],[ref_short]],Crossref!AO:AO,Crossref!E:E)))</f>
        <v>10.7883/yoken.jjid.2018.340</v>
      </c>
      <c r="T212" t="str">
        <f>IF(ISBLANK(Table4[[#This Row],[ref_short]]),NA(),_xlfn.XLOOKUP(Table4[[#This Row],[new_ref]],Crossref!E:E,Crossref!AO:AO,Table4[[#This Row],[ref_short]]))</f>
        <v>Kabir et al., 2019</v>
      </c>
      <c r="U212" t="b">
        <f>NOT(IFERROR(Table4[[#This Row],[ref_short]]=Table4[[#This Row],[new_ref_short]],FALSE))</f>
        <v>1</v>
      </c>
    </row>
    <row r="213" spans="1:21" x14ac:dyDescent="0.3">
      <c r="A213" t="s">
        <v>1289</v>
      </c>
      <c r="B213" t="s">
        <v>1290</v>
      </c>
      <c r="C213" t="s">
        <v>267</v>
      </c>
      <c r="D213" t="s">
        <v>362</v>
      </c>
      <c r="H213" t="s">
        <v>1374</v>
      </c>
      <c r="K213">
        <v>1</v>
      </c>
      <c r="N213" t="s">
        <v>1511</v>
      </c>
      <c r="O213" t="s">
        <v>1600</v>
      </c>
      <c r="P213">
        <v>2019</v>
      </c>
      <c r="Q213" t="s">
        <v>1659</v>
      </c>
      <c r="R213" t="s">
        <v>986</v>
      </c>
      <c r="S213" t="str">
        <f>IF(ISBLANK(Table4[[#This Row],[ref]]),NA(),_xlfn.XLOOKUP(Table4[[#This Row],[ref]],Crossref!U:U,Crossref!E:E,_xlfn.XLOOKUP(Table4[[#This Row],[ref_short]],Crossref!AO:AO,Crossref!E:E)))</f>
        <v>10.7883/yoken.jjid.2018.340</v>
      </c>
      <c r="T213" t="str">
        <f>IF(ISBLANK(Table4[[#This Row],[ref_short]]),NA(),_xlfn.XLOOKUP(Table4[[#This Row],[new_ref]],Crossref!E:E,Crossref!AO:AO,Table4[[#This Row],[ref_short]]))</f>
        <v>Kabir et al., 2019</v>
      </c>
      <c r="U213" t="b">
        <f>NOT(IFERROR(Table4[[#This Row],[ref_short]]=Table4[[#This Row],[new_ref_short]],FALSE))</f>
        <v>1</v>
      </c>
    </row>
    <row r="214" spans="1:21" x14ac:dyDescent="0.3">
      <c r="A214" t="s">
        <v>1289</v>
      </c>
      <c r="B214" t="s">
        <v>1290</v>
      </c>
      <c r="C214" t="s">
        <v>267</v>
      </c>
      <c r="D214" t="s">
        <v>362</v>
      </c>
      <c r="H214" t="s">
        <v>1375</v>
      </c>
      <c r="K214">
        <v>1</v>
      </c>
      <c r="N214" t="s">
        <v>1511</v>
      </c>
      <c r="O214" t="s">
        <v>1600</v>
      </c>
      <c r="P214">
        <v>2019</v>
      </c>
      <c r="Q214" t="s">
        <v>1659</v>
      </c>
      <c r="R214" t="s">
        <v>986</v>
      </c>
      <c r="S214" t="str">
        <f>IF(ISBLANK(Table4[[#This Row],[ref]]),NA(),_xlfn.XLOOKUP(Table4[[#This Row],[ref]],Crossref!U:U,Crossref!E:E,_xlfn.XLOOKUP(Table4[[#This Row],[ref_short]],Crossref!AO:AO,Crossref!E:E)))</f>
        <v>10.7883/yoken.jjid.2018.340</v>
      </c>
      <c r="T214" t="str">
        <f>IF(ISBLANK(Table4[[#This Row],[ref_short]]),NA(),_xlfn.XLOOKUP(Table4[[#This Row],[new_ref]],Crossref!E:E,Crossref!AO:AO,Table4[[#This Row],[ref_short]]))</f>
        <v>Kabir et al., 2019</v>
      </c>
      <c r="U214" t="b">
        <f>NOT(IFERROR(Table4[[#This Row],[ref_short]]=Table4[[#This Row],[new_ref_short]],FALSE))</f>
        <v>1</v>
      </c>
    </row>
    <row r="215" spans="1:21" x14ac:dyDescent="0.3">
      <c r="A215" t="s">
        <v>1289</v>
      </c>
      <c r="B215" t="s">
        <v>1290</v>
      </c>
      <c r="C215" t="s">
        <v>267</v>
      </c>
      <c r="D215" t="s">
        <v>362</v>
      </c>
      <c r="H215" t="s">
        <v>1376</v>
      </c>
      <c r="K215">
        <v>0.95699999999999996</v>
      </c>
      <c r="N215" t="s">
        <v>1511</v>
      </c>
      <c r="O215" t="s">
        <v>1600</v>
      </c>
      <c r="P215">
        <v>2019</v>
      </c>
      <c r="Q215" t="s">
        <v>1659</v>
      </c>
      <c r="R215" t="s">
        <v>986</v>
      </c>
      <c r="S215" t="str">
        <f>IF(ISBLANK(Table4[[#This Row],[ref]]),NA(),_xlfn.XLOOKUP(Table4[[#This Row],[ref]],Crossref!U:U,Crossref!E:E,_xlfn.XLOOKUP(Table4[[#This Row],[ref_short]],Crossref!AO:AO,Crossref!E:E)))</f>
        <v>10.7883/yoken.jjid.2018.340</v>
      </c>
      <c r="T215" t="str">
        <f>IF(ISBLANK(Table4[[#This Row],[ref_short]]),NA(),_xlfn.XLOOKUP(Table4[[#This Row],[new_ref]],Crossref!E:E,Crossref!AO:AO,Table4[[#This Row],[ref_short]]))</f>
        <v>Kabir et al., 2019</v>
      </c>
      <c r="U215" t="b">
        <f>NOT(IFERROR(Table4[[#This Row],[ref_short]]=Table4[[#This Row],[new_ref_short]],FALSE))</f>
        <v>1</v>
      </c>
    </row>
    <row r="216" spans="1:21" x14ac:dyDescent="0.3">
      <c r="A216" t="s">
        <v>1289</v>
      </c>
      <c r="B216" t="s">
        <v>1290</v>
      </c>
      <c r="C216" t="s">
        <v>267</v>
      </c>
      <c r="D216" t="s">
        <v>362</v>
      </c>
      <c r="H216" t="s">
        <v>1377</v>
      </c>
      <c r="K216">
        <v>1</v>
      </c>
      <c r="N216" t="s">
        <v>1511</v>
      </c>
      <c r="O216" t="s">
        <v>1600</v>
      </c>
      <c r="P216">
        <v>2019</v>
      </c>
      <c r="Q216" t="s">
        <v>1659</v>
      </c>
      <c r="R216" t="s">
        <v>986</v>
      </c>
      <c r="S216" t="str">
        <f>IF(ISBLANK(Table4[[#This Row],[ref]]),NA(),_xlfn.XLOOKUP(Table4[[#This Row],[ref]],Crossref!U:U,Crossref!E:E,_xlfn.XLOOKUP(Table4[[#This Row],[ref_short]],Crossref!AO:AO,Crossref!E:E)))</f>
        <v>10.7883/yoken.jjid.2018.340</v>
      </c>
      <c r="T216" t="str">
        <f>IF(ISBLANK(Table4[[#This Row],[ref_short]]),NA(),_xlfn.XLOOKUP(Table4[[#This Row],[new_ref]],Crossref!E:E,Crossref!AO:AO,Table4[[#This Row],[ref_short]]))</f>
        <v>Kabir et al., 2019</v>
      </c>
      <c r="U216" t="b">
        <f>NOT(IFERROR(Table4[[#This Row],[ref_short]]=Table4[[#This Row],[new_ref_short]],FALSE))</f>
        <v>1</v>
      </c>
    </row>
    <row r="217" spans="1:21" x14ac:dyDescent="0.3">
      <c r="A217" t="s">
        <v>1289</v>
      </c>
      <c r="B217" t="s">
        <v>1290</v>
      </c>
      <c r="C217" t="s">
        <v>267</v>
      </c>
      <c r="D217" t="s">
        <v>362</v>
      </c>
      <c r="H217" t="s">
        <v>1381</v>
      </c>
      <c r="K217">
        <v>1</v>
      </c>
      <c r="N217" t="s">
        <v>1511</v>
      </c>
      <c r="O217" t="s">
        <v>1600</v>
      </c>
      <c r="P217">
        <v>2019</v>
      </c>
      <c r="Q217" t="s">
        <v>1659</v>
      </c>
      <c r="R217" t="s">
        <v>986</v>
      </c>
      <c r="S217" t="str">
        <f>IF(ISBLANK(Table4[[#This Row],[ref]]),NA(),_xlfn.XLOOKUP(Table4[[#This Row],[ref]],Crossref!U:U,Crossref!E:E,_xlfn.XLOOKUP(Table4[[#This Row],[ref_short]],Crossref!AO:AO,Crossref!E:E)))</f>
        <v>10.7883/yoken.jjid.2018.340</v>
      </c>
      <c r="T217" t="str">
        <f>IF(ISBLANK(Table4[[#This Row],[ref_short]]),NA(),_xlfn.XLOOKUP(Table4[[#This Row],[new_ref]],Crossref!E:E,Crossref!AO:AO,Table4[[#This Row],[ref_short]]))</f>
        <v>Kabir et al., 2019</v>
      </c>
      <c r="U217" t="b">
        <f>NOT(IFERROR(Table4[[#This Row],[ref_short]]=Table4[[#This Row],[new_ref_short]],FALSE))</f>
        <v>1</v>
      </c>
    </row>
    <row r="218" spans="1:21" x14ac:dyDescent="0.3">
      <c r="A218" t="s">
        <v>1289</v>
      </c>
      <c r="B218" t="s">
        <v>1290</v>
      </c>
      <c r="C218" t="s">
        <v>267</v>
      </c>
      <c r="D218" t="s">
        <v>362</v>
      </c>
      <c r="H218" t="s">
        <v>1379</v>
      </c>
      <c r="K218">
        <v>0.94299999999999995</v>
      </c>
      <c r="N218" t="s">
        <v>1511</v>
      </c>
      <c r="O218" t="s">
        <v>1600</v>
      </c>
      <c r="P218">
        <v>2019</v>
      </c>
      <c r="Q218" t="s">
        <v>1659</v>
      </c>
      <c r="R218" t="s">
        <v>986</v>
      </c>
      <c r="S218" t="str">
        <f>IF(ISBLANK(Table4[[#This Row],[ref]]),NA(),_xlfn.XLOOKUP(Table4[[#This Row],[ref]],Crossref!U:U,Crossref!E:E,_xlfn.XLOOKUP(Table4[[#This Row],[ref_short]],Crossref!AO:AO,Crossref!E:E)))</f>
        <v>10.7883/yoken.jjid.2018.340</v>
      </c>
      <c r="T218" t="str">
        <f>IF(ISBLANK(Table4[[#This Row],[ref_short]]),NA(),_xlfn.XLOOKUP(Table4[[#This Row],[new_ref]],Crossref!E:E,Crossref!AO:AO,Table4[[#This Row],[ref_short]]))</f>
        <v>Kabir et al., 2019</v>
      </c>
      <c r="U218" t="b">
        <f>NOT(IFERROR(Table4[[#This Row],[ref_short]]=Table4[[#This Row],[new_ref_short]],FALSE))</f>
        <v>1</v>
      </c>
    </row>
    <row r="219" spans="1:21" x14ac:dyDescent="0.3">
      <c r="A219" t="s">
        <v>1288</v>
      </c>
      <c r="B219" t="s">
        <v>1299</v>
      </c>
      <c r="C219" t="s">
        <v>268</v>
      </c>
      <c r="D219" t="s">
        <v>373</v>
      </c>
      <c r="H219" t="s">
        <v>1382</v>
      </c>
      <c r="J219" t="s">
        <v>1466</v>
      </c>
      <c r="K219">
        <v>0.9</v>
      </c>
      <c r="N219" t="s">
        <v>1512</v>
      </c>
      <c r="O219" t="s">
        <v>1601</v>
      </c>
      <c r="P219">
        <v>2020</v>
      </c>
      <c r="Q219" t="s">
        <v>1660</v>
      </c>
      <c r="R219" t="s">
        <v>986</v>
      </c>
      <c r="S219" t="str">
        <f>IF(ISBLANK(Table4[[#This Row],[ref]]),NA(),_xlfn.XLOOKUP(Table4[[#This Row],[ref]],Crossref!U:U,Crossref!E:E,_xlfn.XLOOKUP(Table4[[#This Row],[ref_short]],Crossref!AO:AO,Crossref!E:E)))</f>
        <v>10.3390/pathogens9080658</v>
      </c>
      <c r="T219" t="str">
        <f>IF(ISBLANK(Table4[[#This Row],[ref_short]]),NA(),_xlfn.XLOOKUP(Table4[[#This Row],[new_ref]],Crossref!E:E,Crossref!AO:AO,Table4[[#This Row],[ref_short]]))</f>
        <v>Wang et al., 2020</v>
      </c>
      <c r="U219" t="b">
        <f>NOT(IFERROR(Table4[[#This Row],[ref_short]]=Table4[[#This Row],[new_ref_short]],FALSE))</f>
        <v>0</v>
      </c>
    </row>
    <row r="220" spans="1:21" x14ac:dyDescent="0.3">
      <c r="A220" t="s">
        <v>1288</v>
      </c>
      <c r="B220" t="s">
        <v>1299</v>
      </c>
      <c r="C220" t="s">
        <v>268</v>
      </c>
      <c r="D220" t="s">
        <v>373</v>
      </c>
      <c r="H220" t="s">
        <v>1382</v>
      </c>
      <c r="J220" t="s">
        <v>1466</v>
      </c>
      <c r="K220">
        <v>0.98</v>
      </c>
      <c r="N220" t="s">
        <v>1512</v>
      </c>
      <c r="O220" t="s">
        <v>1601</v>
      </c>
      <c r="P220">
        <v>2020</v>
      </c>
      <c r="Q220" t="s">
        <v>1660</v>
      </c>
      <c r="R220" t="s">
        <v>986</v>
      </c>
      <c r="S220" t="str">
        <f>IF(ISBLANK(Table4[[#This Row],[ref]]),NA(),_xlfn.XLOOKUP(Table4[[#This Row],[ref]],Crossref!U:U,Crossref!E:E,_xlfn.XLOOKUP(Table4[[#This Row],[ref_short]],Crossref!AO:AO,Crossref!E:E)))</f>
        <v>10.3390/pathogens9080658</v>
      </c>
      <c r="T220" t="str">
        <f>IF(ISBLANK(Table4[[#This Row],[ref_short]]),NA(),_xlfn.XLOOKUP(Table4[[#This Row],[new_ref]],Crossref!E:E,Crossref!AO:AO,Table4[[#This Row],[ref_short]]))</f>
        <v>Wang et al., 2020</v>
      </c>
      <c r="U220" t="b">
        <f>NOT(IFERROR(Table4[[#This Row],[ref_short]]=Table4[[#This Row],[new_ref_short]],FALSE))</f>
        <v>0</v>
      </c>
    </row>
    <row r="221" spans="1:21" x14ac:dyDescent="0.3">
      <c r="A221" t="s">
        <v>1289</v>
      </c>
      <c r="B221" t="s">
        <v>1299</v>
      </c>
      <c r="C221" t="s">
        <v>268</v>
      </c>
      <c r="D221" t="s">
        <v>373</v>
      </c>
      <c r="H221" t="s">
        <v>1382</v>
      </c>
      <c r="J221" t="s">
        <v>1466</v>
      </c>
      <c r="K221">
        <v>0.89</v>
      </c>
      <c r="N221" t="s">
        <v>1512</v>
      </c>
      <c r="O221" t="s">
        <v>1601</v>
      </c>
      <c r="P221">
        <v>2020</v>
      </c>
      <c r="Q221" t="s">
        <v>1660</v>
      </c>
      <c r="R221" t="s">
        <v>986</v>
      </c>
      <c r="S221" t="str">
        <f>IF(ISBLANK(Table4[[#This Row],[ref]]),NA(),_xlfn.XLOOKUP(Table4[[#This Row],[ref]],Crossref!U:U,Crossref!E:E,_xlfn.XLOOKUP(Table4[[#This Row],[ref_short]],Crossref!AO:AO,Crossref!E:E)))</f>
        <v>10.3390/pathogens9080658</v>
      </c>
      <c r="T221" t="str">
        <f>IF(ISBLANK(Table4[[#This Row],[ref_short]]),NA(),_xlfn.XLOOKUP(Table4[[#This Row],[new_ref]],Crossref!E:E,Crossref!AO:AO,Table4[[#This Row],[ref_short]]))</f>
        <v>Wang et al., 2020</v>
      </c>
      <c r="U221" t="b">
        <f>NOT(IFERROR(Table4[[#This Row],[ref_short]]=Table4[[#This Row],[new_ref_short]],FALSE))</f>
        <v>0</v>
      </c>
    </row>
    <row r="222" spans="1:21" x14ac:dyDescent="0.3">
      <c r="A222" t="s">
        <v>1289</v>
      </c>
      <c r="B222" t="s">
        <v>1299</v>
      </c>
      <c r="C222" t="s">
        <v>268</v>
      </c>
      <c r="D222" t="s">
        <v>373</v>
      </c>
      <c r="H222" t="s">
        <v>1382</v>
      </c>
      <c r="J222" t="s">
        <v>1466</v>
      </c>
      <c r="K222">
        <v>0.96</v>
      </c>
      <c r="N222" t="s">
        <v>1512</v>
      </c>
      <c r="O222" t="s">
        <v>1601</v>
      </c>
      <c r="P222">
        <v>2020</v>
      </c>
      <c r="Q222" t="s">
        <v>1660</v>
      </c>
      <c r="R222" t="s">
        <v>986</v>
      </c>
      <c r="S222" t="str">
        <f>IF(ISBLANK(Table4[[#This Row],[ref]]),NA(),_xlfn.XLOOKUP(Table4[[#This Row],[ref]],Crossref!U:U,Crossref!E:E,_xlfn.XLOOKUP(Table4[[#This Row],[ref_short]],Crossref!AO:AO,Crossref!E:E)))</f>
        <v>10.3390/pathogens9080658</v>
      </c>
      <c r="T222" t="str">
        <f>IF(ISBLANK(Table4[[#This Row],[ref_short]]),NA(),_xlfn.XLOOKUP(Table4[[#This Row],[new_ref]],Crossref!E:E,Crossref!AO:AO,Table4[[#This Row],[ref_short]]))</f>
        <v>Wang et al., 2020</v>
      </c>
      <c r="U222" t="b">
        <f>NOT(IFERROR(Table4[[#This Row],[ref_short]]=Table4[[#This Row],[new_ref_short]],FALSE))</f>
        <v>0</v>
      </c>
    </row>
    <row r="223" spans="1:21" x14ac:dyDescent="0.3">
      <c r="A223" t="s">
        <v>1289</v>
      </c>
      <c r="B223" t="s">
        <v>1293</v>
      </c>
      <c r="C223" t="s">
        <v>269</v>
      </c>
      <c r="D223" t="s">
        <v>367</v>
      </c>
      <c r="J223" t="s">
        <v>1467</v>
      </c>
      <c r="K223">
        <v>1</v>
      </c>
      <c r="N223" t="s">
        <v>1513</v>
      </c>
      <c r="O223" t="s">
        <v>1602</v>
      </c>
      <c r="P223">
        <v>2018</v>
      </c>
      <c r="Q223" t="s">
        <v>1661</v>
      </c>
      <c r="R223" t="s">
        <v>986</v>
      </c>
      <c r="S223" t="str">
        <f>IF(ISBLANK(Table4[[#This Row],[ref]]),NA(),_xlfn.XLOOKUP(Table4[[#This Row],[ref]],Crossref!U:U,Crossref!E:E,_xlfn.XLOOKUP(Table4[[#This Row],[ref_short]],Crossref!AO:AO,Crossref!E:E)))</f>
        <v>10.1111/jvim.15229</v>
      </c>
      <c r="T223" t="str">
        <f>IF(ISBLANK(Table4[[#This Row],[ref_short]]),NA(),_xlfn.XLOOKUP(Table4[[#This Row],[new_ref]],Crossref!E:E,Crossref!AO:AO,Table4[[#This Row],[ref_short]]))</f>
        <v>Plummer et al., 2018</v>
      </c>
      <c r="U223" t="b">
        <f>NOT(IFERROR(Table4[[#This Row],[ref_short]]=Table4[[#This Row],[new_ref_short]],FALSE))</f>
        <v>0</v>
      </c>
    </row>
    <row r="224" spans="1:21" x14ac:dyDescent="0.3">
      <c r="A224" t="s">
        <v>1288</v>
      </c>
      <c r="B224" t="s">
        <v>1293</v>
      </c>
      <c r="C224" t="s">
        <v>269</v>
      </c>
      <c r="D224" t="s">
        <v>367</v>
      </c>
      <c r="J224" t="s">
        <v>1467</v>
      </c>
      <c r="K224">
        <v>1</v>
      </c>
      <c r="N224" t="s">
        <v>1513</v>
      </c>
      <c r="O224" t="s">
        <v>1602</v>
      </c>
      <c r="P224">
        <v>2018</v>
      </c>
      <c r="Q224" t="s">
        <v>1661</v>
      </c>
      <c r="R224" t="s">
        <v>986</v>
      </c>
      <c r="S224" t="str">
        <f>IF(ISBLANK(Table4[[#This Row],[ref]]),NA(),_xlfn.XLOOKUP(Table4[[#This Row],[ref]],Crossref!U:U,Crossref!E:E,_xlfn.XLOOKUP(Table4[[#This Row],[ref_short]],Crossref!AO:AO,Crossref!E:E)))</f>
        <v>10.1111/jvim.15229</v>
      </c>
      <c r="T224" t="str">
        <f>IF(ISBLANK(Table4[[#This Row],[ref_short]]),NA(),_xlfn.XLOOKUP(Table4[[#This Row],[new_ref]],Crossref!E:E,Crossref!AO:AO,Table4[[#This Row],[ref_short]]))</f>
        <v>Plummer et al., 2018</v>
      </c>
      <c r="U224" t="b">
        <f>NOT(IFERROR(Table4[[#This Row],[ref_short]]=Table4[[#This Row],[new_ref_short]],FALSE))</f>
        <v>0</v>
      </c>
    </row>
    <row r="225" spans="1:21" x14ac:dyDescent="0.3">
      <c r="A225" t="s">
        <v>1289</v>
      </c>
      <c r="B225" t="s">
        <v>1315</v>
      </c>
      <c r="C225" t="s">
        <v>269</v>
      </c>
      <c r="J225" t="s">
        <v>1439</v>
      </c>
      <c r="K225">
        <v>0.98</v>
      </c>
      <c r="N225" t="s">
        <v>1514</v>
      </c>
      <c r="O225" t="s">
        <v>1602</v>
      </c>
      <c r="P225">
        <v>2018</v>
      </c>
      <c r="Q225" t="s">
        <v>1661</v>
      </c>
      <c r="R225" t="s">
        <v>986</v>
      </c>
      <c r="S225" t="str">
        <f>IF(ISBLANK(Table4[[#This Row],[ref]]),NA(),_xlfn.XLOOKUP(Table4[[#This Row],[ref]],Crossref!U:U,Crossref!E:E,_xlfn.XLOOKUP(Table4[[#This Row],[ref_short]],Crossref!AO:AO,Crossref!E:E)))</f>
        <v>10.1111/jvim.15229</v>
      </c>
      <c r="T225" t="str">
        <f>IF(ISBLANK(Table4[[#This Row],[ref_short]]),NA(),_xlfn.XLOOKUP(Table4[[#This Row],[new_ref]],Crossref!E:E,Crossref!AO:AO,Table4[[#This Row],[ref_short]]))</f>
        <v>Plummer et al., 2018</v>
      </c>
      <c r="U225" t="b">
        <f>NOT(IFERROR(Table4[[#This Row],[ref_short]]=Table4[[#This Row],[new_ref_short]],FALSE))</f>
        <v>0</v>
      </c>
    </row>
    <row r="226" spans="1:21" x14ac:dyDescent="0.3">
      <c r="A226" t="s">
        <v>1288</v>
      </c>
      <c r="B226" t="s">
        <v>1315</v>
      </c>
      <c r="C226" t="s">
        <v>269</v>
      </c>
      <c r="H226" t="s">
        <v>1383</v>
      </c>
      <c r="J226" t="s">
        <v>1439</v>
      </c>
      <c r="K226">
        <v>0.1</v>
      </c>
      <c r="N226" t="s">
        <v>1514</v>
      </c>
      <c r="O226" t="s">
        <v>1602</v>
      </c>
      <c r="P226">
        <v>2018</v>
      </c>
      <c r="Q226" t="s">
        <v>1661</v>
      </c>
      <c r="R226" t="s">
        <v>986</v>
      </c>
      <c r="S226" t="str">
        <f>IF(ISBLANK(Table4[[#This Row],[ref]]),NA(),_xlfn.XLOOKUP(Table4[[#This Row],[ref]],Crossref!U:U,Crossref!E:E,_xlfn.XLOOKUP(Table4[[#This Row],[ref_short]],Crossref!AO:AO,Crossref!E:E)))</f>
        <v>10.1111/jvim.15229</v>
      </c>
      <c r="T226" t="str">
        <f>IF(ISBLANK(Table4[[#This Row],[ref_short]]),NA(),_xlfn.XLOOKUP(Table4[[#This Row],[new_ref]],Crossref!E:E,Crossref!AO:AO,Table4[[#This Row],[ref_short]]))</f>
        <v>Plummer et al., 2018</v>
      </c>
      <c r="U226" t="b">
        <f>NOT(IFERROR(Table4[[#This Row],[ref_short]]=Table4[[#This Row],[new_ref_short]],FALSE))</f>
        <v>0</v>
      </c>
    </row>
    <row r="227" spans="1:21" x14ac:dyDescent="0.3">
      <c r="A227" t="s">
        <v>1289</v>
      </c>
      <c r="B227" t="s">
        <v>1293</v>
      </c>
      <c r="C227" t="s">
        <v>269</v>
      </c>
      <c r="J227" t="s">
        <v>1439</v>
      </c>
      <c r="K227">
        <v>0.95</v>
      </c>
      <c r="N227" t="s">
        <v>1515</v>
      </c>
      <c r="O227" t="s">
        <v>1602</v>
      </c>
      <c r="P227">
        <v>2018</v>
      </c>
      <c r="Q227" t="s">
        <v>1661</v>
      </c>
      <c r="R227" t="s">
        <v>986</v>
      </c>
      <c r="S227" t="str">
        <f>IF(ISBLANK(Table4[[#This Row],[ref]]),NA(),_xlfn.XLOOKUP(Table4[[#This Row],[ref]],Crossref!U:U,Crossref!E:E,_xlfn.XLOOKUP(Table4[[#This Row],[ref_short]],Crossref!AO:AO,Crossref!E:E)))</f>
        <v>10.1111/jvim.15229</v>
      </c>
      <c r="T227" t="str">
        <f>IF(ISBLANK(Table4[[#This Row],[ref_short]]),NA(),_xlfn.XLOOKUP(Table4[[#This Row],[new_ref]],Crossref!E:E,Crossref!AO:AO,Table4[[#This Row],[ref_short]]))</f>
        <v>Plummer et al., 2018</v>
      </c>
      <c r="U227" t="b">
        <f>NOT(IFERROR(Table4[[#This Row],[ref_short]]=Table4[[#This Row],[new_ref_short]],FALSE))</f>
        <v>0</v>
      </c>
    </row>
    <row r="228" spans="1:21" x14ac:dyDescent="0.3">
      <c r="A228" t="s">
        <v>1288</v>
      </c>
      <c r="B228" t="s">
        <v>1293</v>
      </c>
      <c r="C228" t="s">
        <v>269</v>
      </c>
      <c r="J228" t="s">
        <v>1439</v>
      </c>
      <c r="K228">
        <v>0.85</v>
      </c>
      <c r="N228" t="s">
        <v>1515</v>
      </c>
      <c r="O228" t="s">
        <v>1602</v>
      </c>
      <c r="P228">
        <v>2018</v>
      </c>
      <c r="Q228" t="s">
        <v>1661</v>
      </c>
      <c r="R228" t="s">
        <v>986</v>
      </c>
      <c r="S228" t="str">
        <f>IF(ISBLANK(Table4[[#This Row],[ref]]),NA(),_xlfn.XLOOKUP(Table4[[#This Row],[ref]],Crossref!U:U,Crossref!E:E,_xlfn.XLOOKUP(Table4[[#This Row],[ref_short]],Crossref!AO:AO,Crossref!E:E)))</f>
        <v>10.1111/jvim.15229</v>
      </c>
      <c r="T228" t="str">
        <f>IF(ISBLANK(Table4[[#This Row],[ref_short]]),NA(),_xlfn.XLOOKUP(Table4[[#This Row],[new_ref]],Crossref!E:E,Crossref!AO:AO,Table4[[#This Row],[ref_short]]))</f>
        <v>Plummer et al., 2018</v>
      </c>
      <c r="U228" t="b">
        <f>NOT(IFERROR(Table4[[#This Row],[ref_short]]=Table4[[#This Row],[new_ref_short]],FALSE))</f>
        <v>0</v>
      </c>
    </row>
    <row r="229" spans="1:21" x14ac:dyDescent="0.3">
      <c r="A229" t="s">
        <v>1288</v>
      </c>
      <c r="B229" t="s">
        <v>1299</v>
      </c>
      <c r="C229" t="s">
        <v>269</v>
      </c>
      <c r="D229" t="s">
        <v>368</v>
      </c>
      <c r="E229" t="s">
        <v>382</v>
      </c>
      <c r="K229">
        <v>0.9</v>
      </c>
      <c r="N229" t="s">
        <v>1516</v>
      </c>
      <c r="O229" t="s">
        <v>1597</v>
      </c>
      <c r="P229">
        <v>2017</v>
      </c>
      <c r="Q229" t="s">
        <v>1656</v>
      </c>
      <c r="R229" t="s">
        <v>986</v>
      </c>
      <c r="S229" t="str">
        <f>IF(ISBLANK(Table4[[#This Row],[ref]]),NA(),_xlfn.XLOOKUP(Table4[[#This Row],[ref]],Crossref!U:U,Crossref!E:E,_xlfn.XLOOKUP(Table4[[#This Row],[ref_short]],Crossref!AO:AO,Crossref!E:E)))</f>
        <v>10.3168/jds.2016-11863</v>
      </c>
      <c r="T229" t="str">
        <f>IF(ISBLANK(Table4[[#This Row],[ref_short]]),NA(),_xlfn.XLOOKUP(Table4[[#This Row],[new_ref]],Crossref!E:E,Crossref!AO:AO,Table4[[#This Row],[ref_short]]))</f>
        <v>Velasova et al., 2017</v>
      </c>
      <c r="U229" t="b">
        <f>NOT(IFERROR(Table4[[#This Row],[ref_short]]=Table4[[#This Row],[new_ref_short]],FALSE))</f>
        <v>0</v>
      </c>
    </row>
    <row r="230" spans="1:21" x14ac:dyDescent="0.3">
      <c r="A230" t="s">
        <v>1288</v>
      </c>
      <c r="B230" t="s">
        <v>1290</v>
      </c>
      <c r="C230" t="s">
        <v>270</v>
      </c>
      <c r="D230" t="s">
        <v>1332</v>
      </c>
      <c r="I230" t="s">
        <v>1435</v>
      </c>
      <c r="J230" t="s">
        <v>1468</v>
      </c>
      <c r="K230">
        <v>0.99</v>
      </c>
      <c r="N230" t="s">
        <v>1517</v>
      </c>
      <c r="O230" t="s">
        <v>1603</v>
      </c>
      <c r="P230">
        <v>2019</v>
      </c>
      <c r="Q230" t="s">
        <v>1662</v>
      </c>
      <c r="R230" t="s">
        <v>986</v>
      </c>
      <c r="S230" t="str">
        <f>IF(ISBLANK(Table4[[#This Row],[ref]]),NA(),_xlfn.XLOOKUP(Table4[[#This Row],[ref]],Crossref!U:U,Crossref!E:E,_xlfn.XLOOKUP(Table4[[#This Row],[ref_short]],Crossref!AO:AO,Crossref!E:E)))</f>
        <v>10.1371/journal.pone.0216747</v>
      </c>
      <c r="T230" t="str">
        <f>IF(ISBLANK(Table4[[#This Row],[ref_short]]),NA(),_xlfn.XLOOKUP(Table4[[#This Row],[new_ref]],Crossref!E:E,Crossref!AO:AO,Table4[[#This Row],[ref_short]]))</f>
        <v>Pholwat et al., 2019</v>
      </c>
      <c r="U230" t="b">
        <f>NOT(IFERROR(Table4[[#This Row],[ref_short]]=Table4[[#This Row],[new_ref_short]],FALSE))</f>
        <v>0</v>
      </c>
    </row>
    <row r="231" spans="1:21" x14ac:dyDescent="0.3">
      <c r="A231" t="s">
        <v>1288</v>
      </c>
      <c r="B231" t="s">
        <v>1290</v>
      </c>
      <c r="C231" t="s">
        <v>270</v>
      </c>
      <c r="D231" t="s">
        <v>1332</v>
      </c>
      <c r="I231" t="s">
        <v>1435</v>
      </c>
      <c r="J231" t="s">
        <v>1468</v>
      </c>
      <c r="K231">
        <v>0.43</v>
      </c>
      <c r="N231" t="s">
        <v>1517</v>
      </c>
      <c r="O231" t="s">
        <v>1603</v>
      </c>
      <c r="P231">
        <v>2019</v>
      </c>
      <c r="Q231" t="s">
        <v>1662</v>
      </c>
      <c r="R231" t="s">
        <v>986</v>
      </c>
      <c r="S231" t="str">
        <f>IF(ISBLANK(Table4[[#This Row],[ref]]),NA(),_xlfn.XLOOKUP(Table4[[#This Row],[ref]],Crossref!U:U,Crossref!E:E,_xlfn.XLOOKUP(Table4[[#This Row],[ref_short]],Crossref!AO:AO,Crossref!E:E)))</f>
        <v>10.1371/journal.pone.0216747</v>
      </c>
      <c r="T231" t="str">
        <f>IF(ISBLANK(Table4[[#This Row],[ref_short]]),NA(),_xlfn.XLOOKUP(Table4[[#This Row],[new_ref]],Crossref!E:E,Crossref!AO:AO,Table4[[#This Row],[ref_short]]))</f>
        <v>Pholwat et al., 2019</v>
      </c>
      <c r="U231" t="b">
        <f>NOT(IFERROR(Table4[[#This Row],[ref_short]]=Table4[[#This Row],[new_ref_short]],FALSE))</f>
        <v>0</v>
      </c>
    </row>
    <row r="232" spans="1:21" x14ac:dyDescent="0.3">
      <c r="A232" t="s">
        <v>1288</v>
      </c>
      <c r="B232" t="s">
        <v>1290</v>
      </c>
      <c r="C232" t="s">
        <v>270</v>
      </c>
      <c r="D232" t="s">
        <v>1332</v>
      </c>
      <c r="I232" t="s">
        <v>1435</v>
      </c>
      <c r="J232" t="s">
        <v>1468</v>
      </c>
      <c r="K232">
        <v>0.99</v>
      </c>
      <c r="N232" t="s">
        <v>1517</v>
      </c>
      <c r="O232" t="s">
        <v>1603</v>
      </c>
      <c r="P232">
        <v>2019</v>
      </c>
      <c r="Q232" t="s">
        <v>1662</v>
      </c>
      <c r="R232" t="s">
        <v>986</v>
      </c>
      <c r="S232" t="str">
        <f>IF(ISBLANK(Table4[[#This Row],[ref]]),NA(),_xlfn.XLOOKUP(Table4[[#This Row],[ref]],Crossref!U:U,Crossref!E:E,_xlfn.XLOOKUP(Table4[[#This Row],[ref_short]],Crossref!AO:AO,Crossref!E:E)))</f>
        <v>10.1371/journal.pone.0216747</v>
      </c>
      <c r="T232" t="str">
        <f>IF(ISBLANK(Table4[[#This Row],[ref_short]]),NA(),_xlfn.XLOOKUP(Table4[[#This Row],[new_ref]],Crossref!E:E,Crossref!AO:AO,Table4[[#This Row],[ref_short]]))</f>
        <v>Pholwat et al., 2019</v>
      </c>
      <c r="U232" t="b">
        <f>NOT(IFERROR(Table4[[#This Row],[ref_short]]=Table4[[#This Row],[new_ref_short]],FALSE))</f>
        <v>0</v>
      </c>
    </row>
    <row r="233" spans="1:21" x14ac:dyDescent="0.3">
      <c r="A233" t="s">
        <v>1288</v>
      </c>
      <c r="B233" t="s">
        <v>1290</v>
      </c>
      <c r="C233" t="s">
        <v>270</v>
      </c>
      <c r="D233" t="s">
        <v>1332</v>
      </c>
      <c r="I233" t="s">
        <v>1435</v>
      </c>
      <c r="J233" t="s">
        <v>1468</v>
      </c>
      <c r="K233">
        <v>0.76</v>
      </c>
      <c r="N233" t="s">
        <v>1517</v>
      </c>
      <c r="O233" t="s">
        <v>1603</v>
      </c>
      <c r="P233">
        <v>2019</v>
      </c>
      <c r="Q233" t="s">
        <v>1662</v>
      </c>
      <c r="R233" t="s">
        <v>986</v>
      </c>
      <c r="S233" t="str">
        <f>IF(ISBLANK(Table4[[#This Row],[ref]]),NA(),_xlfn.XLOOKUP(Table4[[#This Row],[ref]],Crossref!U:U,Crossref!E:E,_xlfn.XLOOKUP(Table4[[#This Row],[ref_short]],Crossref!AO:AO,Crossref!E:E)))</f>
        <v>10.1371/journal.pone.0216747</v>
      </c>
      <c r="T233" t="str">
        <f>IF(ISBLANK(Table4[[#This Row],[ref_short]]),NA(),_xlfn.XLOOKUP(Table4[[#This Row],[new_ref]],Crossref!E:E,Crossref!AO:AO,Table4[[#This Row],[ref_short]]))</f>
        <v>Pholwat et al., 2019</v>
      </c>
      <c r="U233" t="b">
        <f>NOT(IFERROR(Table4[[#This Row],[ref_short]]=Table4[[#This Row],[new_ref_short]],FALSE))</f>
        <v>0</v>
      </c>
    </row>
    <row r="234" spans="1:21" x14ac:dyDescent="0.3">
      <c r="A234" t="s">
        <v>1288</v>
      </c>
      <c r="B234" t="s">
        <v>1290</v>
      </c>
      <c r="C234" t="s">
        <v>270</v>
      </c>
      <c r="D234" t="s">
        <v>1332</v>
      </c>
      <c r="I234" t="s">
        <v>1435</v>
      </c>
      <c r="J234" t="s">
        <v>1468</v>
      </c>
      <c r="K234">
        <v>1</v>
      </c>
      <c r="N234" t="s">
        <v>1517</v>
      </c>
      <c r="O234" t="s">
        <v>1603</v>
      </c>
      <c r="P234">
        <v>2019</v>
      </c>
      <c r="Q234" t="s">
        <v>1662</v>
      </c>
      <c r="R234" t="s">
        <v>986</v>
      </c>
      <c r="S234" t="str">
        <f>IF(ISBLANK(Table4[[#This Row],[ref]]),NA(),_xlfn.XLOOKUP(Table4[[#This Row],[ref]],Crossref!U:U,Crossref!E:E,_xlfn.XLOOKUP(Table4[[#This Row],[ref_short]],Crossref!AO:AO,Crossref!E:E)))</f>
        <v>10.1371/journal.pone.0216747</v>
      </c>
      <c r="T234" t="str">
        <f>IF(ISBLANK(Table4[[#This Row],[ref_short]]),NA(),_xlfn.XLOOKUP(Table4[[#This Row],[new_ref]],Crossref!E:E,Crossref!AO:AO,Table4[[#This Row],[ref_short]]))</f>
        <v>Pholwat et al., 2019</v>
      </c>
      <c r="U234" t="b">
        <f>NOT(IFERROR(Table4[[#This Row],[ref_short]]=Table4[[#This Row],[new_ref_short]],FALSE))</f>
        <v>0</v>
      </c>
    </row>
    <row r="235" spans="1:21" x14ac:dyDescent="0.3">
      <c r="A235" t="s">
        <v>1288</v>
      </c>
      <c r="B235" t="s">
        <v>1290</v>
      </c>
      <c r="C235" t="s">
        <v>270</v>
      </c>
      <c r="D235" t="s">
        <v>1332</v>
      </c>
      <c r="I235" t="s">
        <v>1435</v>
      </c>
      <c r="J235" t="s">
        <v>1468</v>
      </c>
      <c r="K235">
        <v>0.99</v>
      </c>
      <c r="N235" t="s">
        <v>1517</v>
      </c>
      <c r="O235" t="s">
        <v>1603</v>
      </c>
      <c r="P235">
        <v>2019</v>
      </c>
      <c r="Q235" t="s">
        <v>1662</v>
      </c>
      <c r="R235" t="s">
        <v>986</v>
      </c>
      <c r="S235" t="str">
        <f>IF(ISBLANK(Table4[[#This Row],[ref]]),NA(),_xlfn.XLOOKUP(Table4[[#This Row],[ref]],Crossref!U:U,Crossref!E:E,_xlfn.XLOOKUP(Table4[[#This Row],[ref_short]],Crossref!AO:AO,Crossref!E:E)))</f>
        <v>10.1371/journal.pone.0216747</v>
      </c>
      <c r="T235" t="str">
        <f>IF(ISBLANK(Table4[[#This Row],[ref_short]]),NA(),_xlfn.XLOOKUP(Table4[[#This Row],[new_ref]],Crossref!E:E,Crossref!AO:AO,Table4[[#This Row],[ref_short]]))</f>
        <v>Pholwat et al., 2019</v>
      </c>
      <c r="U235" t="b">
        <f>NOT(IFERROR(Table4[[#This Row],[ref_short]]=Table4[[#This Row],[new_ref_short]],FALSE))</f>
        <v>0</v>
      </c>
    </row>
    <row r="236" spans="1:21" x14ac:dyDescent="0.3">
      <c r="A236" t="s">
        <v>1288</v>
      </c>
      <c r="B236" t="s">
        <v>1290</v>
      </c>
      <c r="C236" t="s">
        <v>270</v>
      </c>
      <c r="D236" t="s">
        <v>1332</v>
      </c>
      <c r="I236" t="s">
        <v>1435</v>
      </c>
      <c r="J236" t="s">
        <v>1468</v>
      </c>
      <c r="K236">
        <v>0.95</v>
      </c>
      <c r="N236" t="s">
        <v>1517</v>
      </c>
      <c r="O236" t="s">
        <v>1603</v>
      </c>
      <c r="P236">
        <v>2019</v>
      </c>
      <c r="Q236" t="s">
        <v>1662</v>
      </c>
      <c r="R236" t="s">
        <v>986</v>
      </c>
      <c r="S236" t="str">
        <f>IF(ISBLANK(Table4[[#This Row],[ref]]),NA(),_xlfn.XLOOKUP(Table4[[#This Row],[ref]],Crossref!U:U,Crossref!E:E,_xlfn.XLOOKUP(Table4[[#This Row],[ref_short]],Crossref!AO:AO,Crossref!E:E)))</f>
        <v>10.1371/journal.pone.0216747</v>
      </c>
      <c r="T236" t="str">
        <f>IF(ISBLANK(Table4[[#This Row],[ref_short]]),NA(),_xlfn.XLOOKUP(Table4[[#This Row],[new_ref]],Crossref!E:E,Crossref!AO:AO,Table4[[#This Row],[ref_short]]))</f>
        <v>Pholwat et al., 2019</v>
      </c>
      <c r="U236" t="b">
        <f>NOT(IFERROR(Table4[[#This Row],[ref_short]]=Table4[[#This Row],[new_ref_short]],FALSE))</f>
        <v>0</v>
      </c>
    </row>
    <row r="237" spans="1:21" x14ac:dyDescent="0.3">
      <c r="A237" t="s">
        <v>1288</v>
      </c>
      <c r="B237" t="s">
        <v>1290</v>
      </c>
      <c r="C237" t="s">
        <v>270</v>
      </c>
      <c r="D237" t="s">
        <v>1332</v>
      </c>
      <c r="I237" t="s">
        <v>1435</v>
      </c>
      <c r="J237" t="s">
        <v>1468</v>
      </c>
      <c r="K237">
        <v>1</v>
      </c>
      <c r="N237" t="s">
        <v>1517</v>
      </c>
      <c r="O237" t="s">
        <v>1603</v>
      </c>
      <c r="P237">
        <v>2019</v>
      </c>
      <c r="Q237" t="s">
        <v>1662</v>
      </c>
      <c r="R237" t="s">
        <v>986</v>
      </c>
      <c r="S237" t="str">
        <f>IF(ISBLANK(Table4[[#This Row],[ref]]),NA(),_xlfn.XLOOKUP(Table4[[#This Row],[ref]],Crossref!U:U,Crossref!E:E,_xlfn.XLOOKUP(Table4[[#This Row],[ref_short]],Crossref!AO:AO,Crossref!E:E)))</f>
        <v>10.1371/journal.pone.0216747</v>
      </c>
      <c r="T237" t="str">
        <f>IF(ISBLANK(Table4[[#This Row],[ref_short]]),NA(),_xlfn.XLOOKUP(Table4[[#This Row],[new_ref]],Crossref!E:E,Crossref!AO:AO,Table4[[#This Row],[ref_short]]))</f>
        <v>Pholwat et al., 2019</v>
      </c>
      <c r="U237" t="b">
        <f>NOT(IFERROR(Table4[[#This Row],[ref_short]]=Table4[[#This Row],[new_ref_short]],FALSE))</f>
        <v>0</v>
      </c>
    </row>
    <row r="238" spans="1:21" x14ac:dyDescent="0.3">
      <c r="A238" t="s">
        <v>1288</v>
      </c>
      <c r="B238" t="s">
        <v>1290</v>
      </c>
      <c r="C238" t="s">
        <v>270</v>
      </c>
      <c r="D238" t="s">
        <v>1332</v>
      </c>
      <c r="I238" t="s">
        <v>1435</v>
      </c>
      <c r="J238" t="s">
        <v>1468</v>
      </c>
      <c r="K238">
        <v>0.86</v>
      </c>
      <c r="N238" t="s">
        <v>1517</v>
      </c>
      <c r="O238" t="s">
        <v>1603</v>
      </c>
      <c r="P238">
        <v>2019</v>
      </c>
      <c r="Q238" t="s">
        <v>1662</v>
      </c>
      <c r="R238" t="s">
        <v>986</v>
      </c>
      <c r="S238" t="str">
        <f>IF(ISBLANK(Table4[[#This Row],[ref]]),NA(),_xlfn.XLOOKUP(Table4[[#This Row],[ref]],Crossref!U:U,Crossref!E:E,_xlfn.XLOOKUP(Table4[[#This Row],[ref_short]],Crossref!AO:AO,Crossref!E:E)))</f>
        <v>10.1371/journal.pone.0216747</v>
      </c>
      <c r="T238" t="str">
        <f>IF(ISBLANK(Table4[[#This Row],[ref_short]]),NA(),_xlfn.XLOOKUP(Table4[[#This Row],[new_ref]],Crossref!E:E,Crossref!AO:AO,Table4[[#This Row],[ref_short]]))</f>
        <v>Pholwat et al., 2019</v>
      </c>
      <c r="U238" t="b">
        <f>NOT(IFERROR(Table4[[#This Row],[ref_short]]=Table4[[#This Row],[new_ref_short]],FALSE))</f>
        <v>0</v>
      </c>
    </row>
    <row r="239" spans="1:21" x14ac:dyDescent="0.3">
      <c r="A239" t="s">
        <v>1288</v>
      </c>
      <c r="B239" t="s">
        <v>1290</v>
      </c>
      <c r="C239" t="s">
        <v>270</v>
      </c>
      <c r="D239" t="s">
        <v>1332</v>
      </c>
      <c r="I239" t="s">
        <v>1435</v>
      </c>
      <c r="J239" t="s">
        <v>1468</v>
      </c>
      <c r="K239">
        <v>0.9</v>
      </c>
      <c r="N239" t="s">
        <v>1517</v>
      </c>
      <c r="O239" t="s">
        <v>1603</v>
      </c>
      <c r="P239">
        <v>2019</v>
      </c>
      <c r="Q239" t="s">
        <v>1662</v>
      </c>
      <c r="R239" t="s">
        <v>986</v>
      </c>
      <c r="S239" t="str">
        <f>IF(ISBLANK(Table4[[#This Row],[ref]]),NA(),_xlfn.XLOOKUP(Table4[[#This Row],[ref]],Crossref!U:U,Crossref!E:E,_xlfn.XLOOKUP(Table4[[#This Row],[ref_short]],Crossref!AO:AO,Crossref!E:E)))</f>
        <v>10.1371/journal.pone.0216747</v>
      </c>
      <c r="T239" t="str">
        <f>IF(ISBLANK(Table4[[#This Row],[ref_short]]),NA(),_xlfn.XLOOKUP(Table4[[#This Row],[new_ref]],Crossref!E:E,Crossref!AO:AO,Table4[[#This Row],[ref_short]]))</f>
        <v>Pholwat et al., 2019</v>
      </c>
      <c r="U239" t="b">
        <f>NOT(IFERROR(Table4[[#This Row],[ref_short]]=Table4[[#This Row],[new_ref_short]],FALSE))</f>
        <v>0</v>
      </c>
    </row>
    <row r="240" spans="1:21" x14ac:dyDescent="0.3">
      <c r="A240" t="s">
        <v>1288</v>
      </c>
      <c r="B240" t="s">
        <v>1290</v>
      </c>
      <c r="C240" t="s">
        <v>270</v>
      </c>
      <c r="D240" t="s">
        <v>1332</v>
      </c>
      <c r="I240" t="s">
        <v>1435</v>
      </c>
      <c r="J240" t="s">
        <v>1468</v>
      </c>
      <c r="K240">
        <v>0.97</v>
      </c>
      <c r="N240" t="s">
        <v>1517</v>
      </c>
      <c r="O240" t="s">
        <v>1603</v>
      </c>
      <c r="P240">
        <v>2019</v>
      </c>
      <c r="Q240" t="s">
        <v>1662</v>
      </c>
      <c r="R240" t="s">
        <v>986</v>
      </c>
      <c r="S240" t="str">
        <f>IF(ISBLANK(Table4[[#This Row],[ref]]),NA(),_xlfn.XLOOKUP(Table4[[#This Row],[ref]],Crossref!U:U,Crossref!E:E,_xlfn.XLOOKUP(Table4[[#This Row],[ref_short]],Crossref!AO:AO,Crossref!E:E)))</f>
        <v>10.1371/journal.pone.0216747</v>
      </c>
      <c r="T240" t="str">
        <f>IF(ISBLANK(Table4[[#This Row],[ref_short]]),NA(),_xlfn.XLOOKUP(Table4[[#This Row],[new_ref]],Crossref!E:E,Crossref!AO:AO,Table4[[#This Row],[ref_short]]))</f>
        <v>Pholwat et al., 2019</v>
      </c>
      <c r="U240" t="b">
        <f>NOT(IFERROR(Table4[[#This Row],[ref_short]]=Table4[[#This Row],[new_ref_short]],FALSE))</f>
        <v>0</v>
      </c>
    </row>
    <row r="241" spans="1:21" x14ac:dyDescent="0.3">
      <c r="A241" t="s">
        <v>1288</v>
      </c>
      <c r="B241" t="s">
        <v>1290</v>
      </c>
      <c r="C241" t="s">
        <v>270</v>
      </c>
      <c r="D241" t="s">
        <v>1332</v>
      </c>
      <c r="I241" t="s">
        <v>1435</v>
      </c>
      <c r="J241" t="s">
        <v>1468</v>
      </c>
      <c r="K241">
        <v>0.95</v>
      </c>
      <c r="N241" t="s">
        <v>1517</v>
      </c>
      <c r="O241" t="s">
        <v>1603</v>
      </c>
      <c r="P241">
        <v>2019</v>
      </c>
      <c r="Q241" t="s">
        <v>1662</v>
      </c>
      <c r="R241" t="s">
        <v>986</v>
      </c>
      <c r="S241" t="str">
        <f>IF(ISBLANK(Table4[[#This Row],[ref]]),NA(),_xlfn.XLOOKUP(Table4[[#This Row],[ref]],Crossref!U:U,Crossref!E:E,_xlfn.XLOOKUP(Table4[[#This Row],[ref_short]],Crossref!AO:AO,Crossref!E:E)))</f>
        <v>10.1371/journal.pone.0216747</v>
      </c>
      <c r="T241" t="str">
        <f>IF(ISBLANK(Table4[[#This Row],[ref_short]]),NA(),_xlfn.XLOOKUP(Table4[[#This Row],[new_ref]],Crossref!E:E,Crossref!AO:AO,Table4[[#This Row],[ref_short]]))</f>
        <v>Pholwat et al., 2019</v>
      </c>
      <c r="U241" t="b">
        <f>NOT(IFERROR(Table4[[#This Row],[ref_short]]=Table4[[#This Row],[new_ref_short]],FALSE))</f>
        <v>0</v>
      </c>
    </row>
    <row r="242" spans="1:21" x14ac:dyDescent="0.3">
      <c r="A242" t="s">
        <v>1288</v>
      </c>
      <c r="B242" t="s">
        <v>1290</v>
      </c>
      <c r="C242" t="s">
        <v>270</v>
      </c>
      <c r="D242" t="s">
        <v>1332</v>
      </c>
      <c r="I242" t="s">
        <v>1435</v>
      </c>
      <c r="J242" t="s">
        <v>1468</v>
      </c>
      <c r="K242">
        <v>0.96</v>
      </c>
      <c r="N242" t="s">
        <v>1517</v>
      </c>
      <c r="O242" t="s">
        <v>1603</v>
      </c>
      <c r="P242">
        <v>2019</v>
      </c>
      <c r="Q242" t="s">
        <v>1662</v>
      </c>
      <c r="R242" t="s">
        <v>986</v>
      </c>
      <c r="S242" t="str">
        <f>IF(ISBLANK(Table4[[#This Row],[ref]]),NA(),_xlfn.XLOOKUP(Table4[[#This Row],[ref]],Crossref!U:U,Crossref!E:E,_xlfn.XLOOKUP(Table4[[#This Row],[ref_short]],Crossref!AO:AO,Crossref!E:E)))</f>
        <v>10.1371/journal.pone.0216747</v>
      </c>
      <c r="T242" t="str">
        <f>IF(ISBLANK(Table4[[#This Row],[ref_short]]),NA(),_xlfn.XLOOKUP(Table4[[#This Row],[new_ref]],Crossref!E:E,Crossref!AO:AO,Table4[[#This Row],[ref_short]]))</f>
        <v>Pholwat et al., 2019</v>
      </c>
      <c r="U242" t="b">
        <f>NOT(IFERROR(Table4[[#This Row],[ref_short]]=Table4[[#This Row],[new_ref_short]],FALSE))</f>
        <v>0</v>
      </c>
    </row>
    <row r="243" spans="1:21" x14ac:dyDescent="0.3">
      <c r="A243" t="s">
        <v>1288</v>
      </c>
      <c r="B243" t="s">
        <v>1290</v>
      </c>
      <c r="C243" t="s">
        <v>270</v>
      </c>
      <c r="D243" t="s">
        <v>1332</v>
      </c>
      <c r="I243" t="s">
        <v>1435</v>
      </c>
      <c r="J243" t="s">
        <v>1468</v>
      </c>
      <c r="K243">
        <v>1</v>
      </c>
      <c r="N243" t="s">
        <v>1517</v>
      </c>
      <c r="O243" t="s">
        <v>1603</v>
      </c>
      <c r="P243">
        <v>2019</v>
      </c>
      <c r="Q243" t="s">
        <v>1662</v>
      </c>
      <c r="R243" t="s">
        <v>986</v>
      </c>
      <c r="S243" t="str">
        <f>IF(ISBLANK(Table4[[#This Row],[ref]]),NA(),_xlfn.XLOOKUP(Table4[[#This Row],[ref]],Crossref!U:U,Crossref!E:E,_xlfn.XLOOKUP(Table4[[#This Row],[ref_short]],Crossref!AO:AO,Crossref!E:E)))</f>
        <v>10.1371/journal.pone.0216747</v>
      </c>
      <c r="T243" t="str">
        <f>IF(ISBLANK(Table4[[#This Row],[ref_short]]),NA(),_xlfn.XLOOKUP(Table4[[#This Row],[new_ref]],Crossref!E:E,Crossref!AO:AO,Table4[[#This Row],[ref_short]]))</f>
        <v>Pholwat et al., 2019</v>
      </c>
      <c r="U243" t="b">
        <f>NOT(IFERROR(Table4[[#This Row],[ref_short]]=Table4[[#This Row],[new_ref_short]],FALSE))</f>
        <v>0</v>
      </c>
    </row>
    <row r="244" spans="1:21" x14ac:dyDescent="0.3">
      <c r="A244" t="s">
        <v>1288</v>
      </c>
      <c r="B244" t="s">
        <v>1290</v>
      </c>
      <c r="C244" t="s">
        <v>270</v>
      </c>
      <c r="D244" t="s">
        <v>1332</v>
      </c>
      <c r="I244" t="s">
        <v>1435</v>
      </c>
      <c r="J244" t="s">
        <v>1468</v>
      </c>
      <c r="K244">
        <v>0.75</v>
      </c>
      <c r="N244" t="s">
        <v>1517</v>
      </c>
      <c r="O244" t="s">
        <v>1603</v>
      </c>
      <c r="P244">
        <v>2019</v>
      </c>
      <c r="Q244" t="s">
        <v>1662</v>
      </c>
      <c r="R244" t="s">
        <v>986</v>
      </c>
      <c r="S244" t="str">
        <f>IF(ISBLANK(Table4[[#This Row],[ref]]),NA(),_xlfn.XLOOKUP(Table4[[#This Row],[ref]],Crossref!U:U,Crossref!E:E,_xlfn.XLOOKUP(Table4[[#This Row],[ref_short]],Crossref!AO:AO,Crossref!E:E)))</f>
        <v>10.1371/journal.pone.0216747</v>
      </c>
      <c r="T244" t="str">
        <f>IF(ISBLANK(Table4[[#This Row],[ref_short]]),NA(),_xlfn.XLOOKUP(Table4[[#This Row],[new_ref]],Crossref!E:E,Crossref!AO:AO,Table4[[#This Row],[ref_short]]))</f>
        <v>Pholwat et al., 2019</v>
      </c>
      <c r="U244" t="b">
        <f>NOT(IFERROR(Table4[[#This Row],[ref_short]]=Table4[[#This Row],[new_ref_short]],FALSE))</f>
        <v>0</v>
      </c>
    </row>
    <row r="245" spans="1:21" x14ac:dyDescent="0.3">
      <c r="A245" t="s">
        <v>1288</v>
      </c>
      <c r="B245" t="s">
        <v>1290</v>
      </c>
      <c r="C245" t="s">
        <v>270</v>
      </c>
      <c r="D245" t="s">
        <v>1332</v>
      </c>
      <c r="I245" t="s">
        <v>1435</v>
      </c>
      <c r="J245" t="s">
        <v>1468</v>
      </c>
      <c r="K245">
        <v>0.72</v>
      </c>
      <c r="N245" t="s">
        <v>1517</v>
      </c>
      <c r="O245" t="s">
        <v>1603</v>
      </c>
      <c r="P245">
        <v>2019</v>
      </c>
      <c r="Q245" t="s">
        <v>1662</v>
      </c>
      <c r="R245" t="s">
        <v>986</v>
      </c>
      <c r="S245" t="str">
        <f>IF(ISBLANK(Table4[[#This Row],[ref]]),NA(),_xlfn.XLOOKUP(Table4[[#This Row],[ref]],Crossref!U:U,Crossref!E:E,_xlfn.XLOOKUP(Table4[[#This Row],[ref_short]],Crossref!AO:AO,Crossref!E:E)))</f>
        <v>10.1371/journal.pone.0216747</v>
      </c>
      <c r="T245" t="str">
        <f>IF(ISBLANK(Table4[[#This Row],[ref_short]]),NA(),_xlfn.XLOOKUP(Table4[[#This Row],[new_ref]],Crossref!E:E,Crossref!AO:AO,Table4[[#This Row],[ref_short]]))</f>
        <v>Pholwat et al., 2019</v>
      </c>
      <c r="U245" t="b">
        <f>NOT(IFERROR(Table4[[#This Row],[ref_short]]=Table4[[#This Row],[new_ref_short]],FALSE))</f>
        <v>0</v>
      </c>
    </row>
    <row r="246" spans="1:21" x14ac:dyDescent="0.3">
      <c r="A246" t="s">
        <v>1288</v>
      </c>
      <c r="B246" t="s">
        <v>1290</v>
      </c>
      <c r="C246" t="s">
        <v>270</v>
      </c>
      <c r="D246" t="s">
        <v>1332</v>
      </c>
      <c r="I246" t="s">
        <v>1435</v>
      </c>
      <c r="J246" t="s">
        <v>1468</v>
      </c>
      <c r="K246">
        <v>0.92</v>
      </c>
      <c r="N246" t="s">
        <v>1517</v>
      </c>
      <c r="O246" t="s">
        <v>1603</v>
      </c>
      <c r="P246">
        <v>2019</v>
      </c>
      <c r="Q246" t="s">
        <v>1662</v>
      </c>
      <c r="R246" t="s">
        <v>986</v>
      </c>
      <c r="S246" t="str">
        <f>IF(ISBLANK(Table4[[#This Row],[ref]]),NA(),_xlfn.XLOOKUP(Table4[[#This Row],[ref]],Crossref!U:U,Crossref!E:E,_xlfn.XLOOKUP(Table4[[#This Row],[ref_short]],Crossref!AO:AO,Crossref!E:E)))</f>
        <v>10.1371/journal.pone.0216747</v>
      </c>
      <c r="T246" t="str">
        <f>IF(ISBLANK(Table4[[#This Row],[ref_short]]),NA(),_xlfn.XLOOKUP(Table4[[#This Row],[new_ref]],Crossref!E:E,Crossref!AO:AO,Table4[[#This Row],[ref_short]]))</f>
        <v>Pholwat et al., 2019</v>
      </c>
      <c r="U246" t="b">
        <f>NOT(IFERROR(Table4[[#This Row],[ref_short]]=Table4[[#This Row],[new_ref_short]],FALSE))</f>
        <v>0</v>
      </c>
    </row>
    <row r="247" spans="1:21" x14ac:dyDescent="0.3">
      <c r="A247" t="s">
        <v>1288</v>
      </c>
      <c r="B247" t="s">
        <v>1290</v>
      </c>
      <c r="C247" t="s">
        <v>270</v>
      </c>
      <c r="D247" t="s">
        <v>1332</v>
      </c>
      <c r="I247" t="s">
        <v>1435</v>
      </c>
      <c r="J247" t="s">
        <v>1468</v>
      </c>
      <c r="K247">
        <v>0.99</v>
      </c>
      <c r="N247" t="s">
        <v>1517</v>
      </c>
      <c r="O247" t="s">
        <v>1603</v>
      </c>
      <c r="P247">
        <v>2019</v>
      </c>
      <c r="Q247" t="s">
        <v>1662</v>
      </c>
      <c r="R247" t="s">
        <v>986</v>
      </c>
      <c r="S247" t="str">
        <f>IF(ISBLANK(Table4[[#This Row],[ref]]),NA(),_xlfn.XLOOKUP(Table4[[#This Row],[ref]],Crossref!U:U,Crossref!E:E,_xlfn.XLOOKUP(Table4[[#This Row],[ref_short]],Crossref!AO:AO,Crossref!E:E)))</f>
        <v>10.1371/journal.pone.0216747</v>
      </c>
      <c r="T247" t="str">
        <f>IF(ISBLANK(Table4[[#This Row],[ref_short]]),NA(),_xlfn.XLOOKUP(Table4[[#This Row],[new_ref]],Crossref!E:E,Crossref!AO:AO,Table4[[#This Row],[ref_short]]))</f>
        <v>Pholwat et al., 2019</v>
      </c>
      <c r="U247" t="b">
        <f>NOT(IFERROR(Table4[[#This Row],[ref_short]]=Table4[[#This Row],[new_ref_short]],FALSE))</f>
        <v>0</v>
      </c>
    </row>
    <row r="248" spans="1:21" x14ac:dyDescent="0.3">
      <c r="A248" t="s">
        <v>1288</v>
      </c>
      <c r="B248" t="s">
        <v>1290</v>
      </c>
      <c r="C248" t="s">
        <v>270</v>
      </c>
      <c r="D248" t="s">
        <v>1332</v>
      </c>
      <c r="I248" t="s">
        <v>1435</v>
      </c>
      <c r="J248" t="s">
        <v>1468</v>
      </c>
      <c r="K248">
        <v>0.99</v>
      </c>
      <c r="N248" t="s">
        <v>1517</v>
      </c>
      <c r="O248" t="s">
        <v>1603</v>
      </c>
      <c r="P248">
        <v>2019</v>
      </c>
      <c r="Q248" t="s">
        <v>1662</v>
      </c>
      <c r="R248" t="s">
        <v>986</v>
      </c>
      <c r="S248" t="str">
        <f>IF(ISBLANK(Table4[[#This Row],[ref]]),NA(),_xlfn.XLOOKUP(Table4[[#This Row],[ref]],Crossref!U:U,Crossref!E:E,_xlfn.XLOOKUP(Table4[[#This Row],[ref_short]],Crossref!AO:AO,Crossref!E:E)))</f>
        <v>10.1371/journal.pone.0216747</v>
      </c>
      <c r="T248" t="str">
        <f>IF(ISBLANK(Table4[[#This Row],[ref_short]]),NA(),_xlfn.XLOOKUP(Table4[[#This Row],[new_ref]],Crossref!E:E,Crossref!AO:AO,Table4[[#This Row],[ref_short]]))</f>
        <v>Pholwat et al., 2019</v>
      </c>
      <c r="U248" t="b">
        <f>NOT(IFERROR(Table4[[#This Row],[ref_short]]=Table4[[#This Row],[new_ref_short]],FALSE))</f>
        <v>0</v>
      </c>
    </row>
    <row r="249" spans="1:21" x14ac:dyDescent="0.3">
      <c r="A249" t="s">
        <v>1288</v>
      </c>
      <c r="B249" t="s">
        <v>1290</v>
      </c>
      <c r="C249" t="s">
        <v>270</v>
      </c>
      <c r="D249" t="s">
        <v>1332</v>
      </c>
      <c r="I249" t="s">
        <v>1435</v>
      </c>
      <c r="J249" t="s">
        <v>1468</v>
      </c>
      <c r="K249">
        <v>0.67</v>
      </c>
      <c r="N249" t="s">
        <v>1517</v>
      </c>
      <c r="O249" t="s">
        <v>1603</v>
      </c>
      <c r="P249">
        <v>2019</v>
      </c>
      <c r="Q249" t="s">
        <v>1662</v>
      </c>
      <c r="R249" t="s">
        <v>986</v>
      </c>
      <c r="S249" t="str">
        <f>IF(ISBLANK(Table4[[#This Row],[ref]]),NA(),_xlfn.XLOOKUP(Table4[[#This Row],[ref]],Crossref!U:U,Crossref!E:E,_xlfn.XLOOKUP(Table4[[#This Row],[ref_short]],Crossref!AO:AO,Crossref!E:E)))</f>
        <v>10.1371/journal.pone.0216747</v>
      </c>
      <c r="T249" t="str">
        <f>IF(ISBLANK(Table4[[#This Row],[ref_short]]),NA(),_xlfn.XLOOKUP(Table4[[#This Row],[new_ref]],Crossref!E:E,Crossref!AO:AO,Table4[[#This Row],[ref_short]]))</f>
        <v>Pholwat et al., 2019</v>
      </c>
      <c r="U249" t="b">
        <f>NOT(IFERROR(Table4[[#This Row],[ref_short]]=Table4[[#This Row],[new_ref_short]],FALSE))</f>
        <v>0</v>
      </c>
    </row>
    <row r="250" spans="1:21" x14ac:dyDescent="0.3">
      <c r="A250" t="s">
        <v>1289</v>
      </c>
      <c r="B250" t="s">
        <v>1290</v>
      </c>
      <c r="C250" t="s">
        <v>270</v>
      </c>
      <c r="D250" t="s">
        <v>1332</v>
      </c>
      <c r="I250" t="s">
        <v>1435</v>
      </c>
      <c r="J250" t="s">
        <v>1468</v>
      </c>
      <c r="K250">
        <v>0.97</v>
      </c>
      <c r="N250" t="s">
        <v>1517</v>
      </c>
      <c r="O250" t="s">
        <v>1603</v>
      </c>
      <c r="P250">
        <v>2019</v>
      </c>
      <c r="Q250" t="s">
        <v>1662</v>
      </c>
      <c r="R250" t="s">
        <v>986</v>
      </c>
      <c r="S250" t="str">
        <f>IF(ISBLANK(Table4[[#This Row],[ref]]),NA(),_xlfn.XLOOKUP(Table4[[#This Row],[ref]],Crossref!U:U,Crossref!E:E,_xlfn.XLOOKUP(Table4[[#This Row],[ref_short]],Crossref!AO:AO,Crossref!E:E)))</f>
        <v>10.1371/journal.pone.0216747</v>
      </c>
      <c r="T250" t="str">
        <f>IF(ISBLANK(Table4[[#This Row],[ref_short]]),NA(),_xlfn.XLOOKUP(Table4[[#This Row],[new_ref]],Crossref!E:E,Crossref!AO:AO,Table4[[#This Row],[ref_short]]))</f>
        <v>Pholwat et al., 2019</v>
      </c>
      <c r="U250" t="b">
        <f>NOT(IFERROR(Table4[[#This Row],[ref_short]]=Table4[[#This Row],[new_ref_short]],FALSE))</f>
        <v>0</v>
      </c>
    </row>
    <row r="251" spans="1:21" x14ac:dyDescent="0.3">
      <c r="A251" t="s">
        <v>1289</v>
      </c>
      <c r="B251" t="s">
        <v>1290</v>
      </c>
      <c r="C251" t="s">
        <v>270</v>
      </c>
      <c r="D251" t="s">
        <v>1332</v>
      </c>
      <c r="I251" t="s">
        <v>1435</v>
      </c>
      <c r="J251" t="s">
        <v>1468</v>
      </c>
      <c r="K251">
        <v>1</v>
      </c>
      <c r="N251" t="s">
        <v>1517</v>
      </c>
      <c r="O251" t="s">
        <v>1603</v>
      </c>
      <c r="P251">
        <v>2019</v>
      </c>
      <c r="Q251" t="s">
        <v>1662</v>
      </c>
      <c r="R251" t="s">
        <v>986</v>
      </c>
      <c r="S251" t="str">
        <f>IF(ISBLANK(Table4[[#This Row],[ref]]),NA(),_xlfn.XLOOKUP(Table4[[#This Row],[ref]],Crossref!U:U,Crossref!E:E,_xlfn.XLOOKUP(Table4[[#This Row],[ref_short]],Crossref!AO:AO,Crossref!E:E)))</f>
        <v>10.1371/journal.pone.0216747</v>
      </c>
      <c r="T251" t="str">
        <f>IF(ISBLANK(Table4[[#This Row],[ref_short]]),NA(),_xlfn.XLOOKUP(Table4[[#This Row],[new_ref]],Crossref!E:E,Crossref!AO:AO,Table4[[#This Row],[ref_short]]))</f>
        <v>Pholwat et al., 2019</v>
      </c>
      <c r="U251" t="b">
        <f>NOT(IFERROR(Table4[[#This Row],[ref_short]]=Table4[[#This Row],[new_ref_short]],FALSE))</f>
        <v>0</v>
      </c>
    </row>
    <row r="252" spans="1:21" x14ac:dyDescent="0.3">
      <c r="A252" t="s">
        <v>1289</v>
      </c>
      <c r="B252" t="s">
        <v>1290</v>
      </c>
      <c r="C252" t="s">
        <v>270</v>
      </c>
      <c r="D252" t="s">
        <v>1332</v>
      </c>
      <c r="I252" t="s">
        <v>1435</v>
      </c>
      <c r="J252" t="s">
        <v>1468</v>
      </c>
      <c r="K252">
        <v>0.7</v>
      </c>
      <c r="N252" t="s">
        <v>1517</v>
      </c>
      <c r="O252" t="s">
        <v>1603</v>
      </c>
      <c r="P252">
        <v>2019</v>
      </c>
      <c r="Q252" t="s">
        <v>1662</v>
      </c>
      <c r="R252" t="s">
        <v>986</v>
      </c>
      <c r="S252" t="str">
        <f>IF(ISBLANK(Table4[[#This Row],[ref]]),NA(),_xlfn.XLOOKUP(Table4[[#This Row],[ref]],Crossref!U:U,Crossref!E:E,_xlfn.XLOOKUP(Table4[[#This Row],[ref_short]],Crossref!AO:AO,Crossref!E:E)))</f>
        <v>10.1371/journal.pone.0216747</v>
      </c>
      <c r="T252" t="str">
        <f>IF(ISBLANK(Table4[[#This Row],[ref_short]]),NA(),_xlfn.XLOOKUP(Table4[[#This Row],[new_ref]],Crossref!E:E,Crossref!AO:AO,Table4[[#This Row],[ref_short]]))</f>
        <v>Pholwat et al., 2019</v>
      </c>
      <c r="U252" t="b">
        <f>NOT(IFERROR(Table4[[#This Row],[ref_short]]=Table4[[#This Row],[new_ref_short]],FALSE))</f>
        <v>0</v>
      </c>
    </row>
    <row r="253" spans="1:21" x14ac:dyDescent="0.3">
      <c r="A253" t="s">
        <v>1289</v>
      </c>
      <c r="B253" t="s">
        <v>1290</v>
      </c>
      <c r="C253" t="s">
        <v>270</v>
      </c>
      <c r="D253" t="s">
        <v>1332</v>
      </c>
      <c r="I253" t="s">
        <v>1435</v>
      </c>
      <c r="J253" t="s">
        <v>1468</v>
      </c>
      <c r="K253">
        <v>1</v>
      </c>
      <c r="N253" t="s">
        <v>1517</v>
      </c>
      <c r="O253" t="s">
        <v>1603</v>
      </c>
      <c r="P253">
        <v>2019</v>
      </c>
      <c r="Q253" t="s">
        <v>1662</v>
      </c>
      <c r="R253" t="s">
        <v>986</v>
      </c>
      <c r="S253" t="str">
        <f>IF(ISBLANK(Table4[[#This Row],[ref]]),NA(),_xlfn.XLOOKUP(Table4[[#This Row],[ref]],Crossref!U:U,Crossref!E:E,_xlfn.XLOOKUP(Table4[[#This Row],[ref_short]],Crossref!AO:AO,Crossref!E:E)))</f>
        <v>10.1371/journal.pone.0216747</v>
      </c>
      <c r="T253" t="str">
        <f>IF(ISBLANK(Table4[[#This Row],[ref_short]]),NA(),_xlfn.XLOOKUP(Table4[[#This Row],[new_ref]],Crossref!E:E,Crossref!AO:AO,Table4[[#This Row],[ref_short]]))</f>
        <v>Pholwat et al., 2019</v>
      </c>
      <c r="U253" t="b">
        <f>NOT(IFERROR(Table4[[#This Row],[ref_short]]=Table4[[#This Row],[new_ref_short]],FALSE))</f>
        <v>0</v>
      </c>
    </row>
    <row r="254" spans="1:21" x14ac:dyDescent="0.3">
      <c r="A254" t="s">
        <v>1289</v>
      </c>
      <c r="B254" t="s">
        <v>1290</v>
      </c>
      <c r="C254" t="s">
        <v>270</v>
      </c>
      <c r="D254" t="s">
        <v>1332</v>
      </c>
      <c r="I254" t="s">
        <v>1435</v>
      </c>
      <c r="J254" t="s">
        <v>1468</v>
      </c>
      <c r="K254">
        <v>0.88</v>
      </c>
      <c r="N254" t="s">
        <v>1517</v>
      </c>
      <c r="O254" t="s">
        <v>1603</v>
      </c>
      <c r="P254">
        <v>2019</v>
      </c>
      <c r="Q254" t="s">
        <v>1662</v>
      </c>
      <c r="R254" t="s">
        <v>986</v>
      </c>
      <c r="S254" t="str">
        <f>IF(ISBLANK(Table4[[#This Row],[ref]]),NA(),_xlfn.XLOOKUP(Table4[[#This Row],[ref]],Crossref!U:U,Crossref!E:E,_xlfn.XLOOKUP(Table4[[#This Row],[ref_short]],Crossref!AO:AO,Crossref!E:E)))</f>
        <v>10.1371/journal.pone.0216747</v>
      </c>
      <c r="T254" t="str">
        <f>IF(ISBLANK(Table4[[#This Row],[ref_short]]),NA(),_xlfn.XLOOKUP(Table4[[#This Row],[new_ref]],Crossref!E:E,Crossref!AO:AO,Table4[[#This Row],[ref_short]]))</f>
        <v>Pholwat et al., 2019</v>
      </c>
      <c r="U254" t="b">
        <f>NOT(IFERROR(Table4[[#This Row],[ref_short]]=Table4[[#This Row],[new_ref_short]],FALSE))</f>
        <v>0</v>
      </c>
    </row>
    <row r="255" spans="1:21" x14ac:dyDescent="0.3">
      <c r="A255" t="s">
        <v>1289</v>
      </c>
      <c r="B255" t="s">
        <v>1290</v>
      </c>
      <c r="C255" t="s">
        <v>270</v>
      </c>
      <c r="D255" t="s">
        <v>1332</v>
      </c>
      <c r="I255" t="s">
        <v>1435</v>
      </c>
      <c r="J255" t="s">
        <v>1468</v>
      </c>
      <c r="K255">
        <v>0.95</v>
      </c>
      <c r="N255" t="s">
        <v>1517</v>
      </c>
      <c r="O255" t="s">
        <v>1603</v>
      </c>
      <c r="P255">
        <v>2019</v>
      </c>
      <c r="Q255" t="s">
        <v>1662</v>
      </c>
      <c r="R255" t="s">
        <v>986</v>
      </c>
      <c r="S255" t="str">
        <f>IF(ISBLANK(Table4[[#This Row],[ref]]),NA(),_xlfn.XLOOKUP(Table4[[#This Row],[ref]],Crossref!U:U,Crossref!E:E,_xlfn.XLOOKUP(Table4[[#This Row],[ref_short]],Crossref!AO:AO,Crossref!E:E)))</f>
        <v>10.1371/journal.pone.0216747</v>
      </c>
      <c r="T255" t="str">
        <f>IF(ISBLANK(Table4[[#This Row],[ref_short]]),NA(),_xlfn.XLOOKUP(Table4[[#This Row],[new_ref]],Crossref!E:E,Crossref!AO:AO,Table4[[#This Row],[ref_short]]))</f>
        <v>Pholwat et al., 2019</v>
      </c>
      <c r="U255" t="b">
        <f>NOT(IFERROR(Table4[[#This Row],[ref_short]]=Table4[[#This Row],[new_ref_short]],FALSE))</f>
        <v>0</v>
      </c>
    </row>
    <row r="256" spans="1:21" x14ac:dyDescent="0.3">
      <c r="A256" t="s">
        <v>1289</v>
      </c>
      <c r="B256" t="s">
        <v>1290</v>
      </c>
      <c r="C256" t="s">
        <v>270</v>
      </c>
      <c r="D256" t="s">
        <v>1332</v>
      </c>
      <c r="I256" t="s">
        <v>1435</v>
      </c>
      <c r="J256" t="s">
        <v>1468</v>
      </c>
      <c r="K256">
        <v>0.88</v>
      </c>
      <c r="N256" t="s">
        <v>1517</v>
      </c>
      <c r="O256" t="s">
        <v>1603</v>
      </c>
      <c r="P256">
        <v>2019</v>
      </c>
      <c r="Q256" t="s">
        <v>1662</v>
      </c>
      <c r="R256" t="s">
        <v>986</v>
      </c>
      <c r="S256" t="str">
        <f>IF(ISBLANK(Table4[[#This Row],[ref]]),NA(),_xlfn.XLOOKUP(Table4[[#This Row],[ref]],Crossref!U:U,Crossref!E:E,_xlfn.XLOOKUP(Table4[[#This Row],[ref_short]],Crossref!AO:AO,Crossref!E:E)))</f>
        <v>10.1371/journal.pone.0216747</v>
      </c>
      <c r="T256" t="str">
        <f>IF(ISBLANK(Table4[[#This Row],[ref_short]]),NA(),_xlfn.XLOOKUP(Table4[[#This Row],[new_ref]],Crossref!E:E,Crossref!AO:AO,Table4[[#This Row],[ref_short]]))</f>
        <v>Pholwat et al., 2019</v>
      </c>
      <c r="U256" t="b">
        <f>NOT(IFERROR(Table4[[#This Row],[ref_short]]=Table4[[#This Row],[new_ref_short]],FALSE))</f>
        <v>0</v>
      </c>
    </row>
    <row r="257" spans="1:21" x14ac:dyDescent="0.3">
      <c r="A257" t="s">
        <v>1289</v>
      </c>
      <c r="B257" t="s">
        <v>1290</v>
      </c>
      <c r="C257" t="s">
        <v>270</v>
      </c>
      <c r="D257" t="s">
        <v>1332</v>
      </c>
      <c r="I257" t="s">
        <v>1435</v>
      </c>
      <c r="J257" t="s">
        <v>1468</v>
      </c>
      <c r="K257">
        <v>1</v>
      </c>
      <c r="N257" t="s">
        <v>1517</v>
      </c>
      <c r="O257" t="s">
        <v>1603</v>
      </c>
      <c r="P257">
        <v>2019</v>
      </c>
      <c r="Q257" t="s">
        <v>1662</v>
      </c>
      <c r="R257" t="s">
        <v>986</v>
      </c>
      <c r="S257" t="str">
        <f>IF(ISBLANK(Table4[[#This Row],[ref]]),NA(),_xlfn.XLOOKUP(Table4[[#This Row],[ref]],Crossref!U:U,Crossref!E:E,_xlfn.XLOOKUP(Table4[[#This Row],[ref_short]],Crossref!AO:AO,Crossref!E:E)))</f>
        <v>10.1371/journal.pone.0216747</v>
      </c>
      <c r="T257" t="str">
        <f>IF(ISBLANK(Table4[[#This Row],[ref_short]]),NA(),_xlfn.XLOOKUP(Table4[[#This Row],[new_ref]],Crossref!E:E,Crossref!AO:AO,Table4[[#This Row],[ref_short]]))</f>
        <v>Pholwat et al., 2019</v>
      </c>
      <c r="U257" t="b">
        <f>NOT(IFERROR(Table4[[#This Row],[ref_short]]=Table4[[#This Row],[new_ref_short]],FALSE))</f>
        <v>0</v>
      </c>
    </row>
    <row r="258" spans="1:21" x14ac:dyDescent="0.3">
      <c r="A258" t="s">
        <v>1289</v>
      </c>
      <c r="B258" t="s">
        <v>1290</v>
      </c>
      <c r="C258" t="s">
        <v>270</v>
      </c>
      <c r="D258" t="s">
        <v>1332</v>
      </c>
      <c r="I258" t="s">
        <v>1435</v>
      </c>
      <c r="J258" t="s">
        <v>1468</v>
      </c>
      <c r="K258">
        <v>1</v>
      </c>
      <c r="N258" t="s">
        <v>1517</v>
      </c>
      <c r="O258" t="s">
        <v>1603</v>
      </c>
      <c r="P258">
        <v>2019</v>
      </c>
      <c r="Q258" t="s">
        <v>1662</v>
      </c>
      <c r="R258" t="s">
        <v>986</v>
      </c>
      <c r="S258" t="str">
        <f>IF(ISBLANK(Table4[[#This Row],[ref]]),NA(),_xlfn.XLOOKUP(Table4[[#This Row],[ref]],Crossref!U:U,Crossref!E:E,_xlfn.XLOOKUP(Table4[[#This Row],[ref_short]],Crossref!AO:AO,Crossref!E:E)))</f>
        <v>10.1371/journal.pone.0216747</v>
      </c>
      <c r="T258" t="str">
        <f>IF(ISBLANK(Table4[[#This Row],[ref_short]]),NA(),_xlfn.XLOOKUP(Table4[[#This Row],[new_ref]],Crossref!E:E,Crossref!AO:AO,Table4[[#This Row],[ref_short]]))</f>
        <v>Pholwat et al., 2019</v>
      </c>
      <c r="U258" t="b">
        <f>NOT(IFERROR(Table4[[#This Row],[ref_short]]=Table4[[#This Row],[new_ref_short]],FALSE))</f>
        <v>0</v>
      </c>
    </row>
    <row r="259" spans="1:21" x14ac:dyDescent="0.3">
      <c r="A259" t="s">
        <v>1289</v>
      </c>
      <c r="B259" t="s">
        <v>1290</v>
      </c>
      <c r="C259" t="s">
        <v>270</v>
      </c>
      <c r="D259" t="s">
        <v>1332</v>
      </c>
      <c r="I259" t="s">
        <v>1435</v>
      </c>
      <c r="J259" t="s">
        <v>1468</v>
      </c>
      <c r="K259">
        <v>0.94</v>
      </c>
      <c r="N259" t="s">
        <v>1517</v>
      </c>
      <c r="O259" t="s">
        <v>1603</v>
      </c>
      <c r="P259">
        <v>2019</v>
      </c>
      <c r="Q259" t="s">
        <v>1662</v>
      </c>
      <c r="R259" t="s">
        <v>986</v>
      </c>
      <c r="S259" t="str">
        <f>IF(ISBLANK(Table4[[#This Row],[ref]]),NA(),_xlfn.XLOOKUP(Table4[[#This Row],[ref]],Crossref!U:U,Crossref!E:E,_xlfn.XLOOKUP(Table4[[#This Row],[ref_short]],Crossref!AO:AO,Crossref!E:E)))</f>
        <v>10.1371/journal.pone.0216747</v>
      </c>
      <c r="T259" t="str">
        <f>IF(ISBLANK(Table4[[#This Row],[ref_short]]),NA(),_xlfn.XLOOKUP(Table4[[#This Row],[new_ref]],Crossref!E:E,Crossref!AO:AO,Table4[[#This Row],[ref_short]]))</f>
        <v>Pholwat et al., 2019</v>
      </c>
      <c r="U259" t="b">
        <f>NOT(IFERROR(Table4[[#This Row],[ref_short]]=Table4[[#This Row],[new_ref_short]],FALSE))</f>
        <v>0</v>
      </c>
    </row>
    <row r="260" spans="1:21" x14ac:dyDescent="0.3">
      <c r="A260" t="s">
        <v>1289</v>
      </c>
      <c r="B260" t="s">
        <v>1290</v>
      </c>
      <c r="C260" t="s">
        <v>270</v>
      </c>
      <c r="D260" t="s">
        <v>1332</v>
      </c>
      <c r="I260" t="s">
        <v>1435</v>
      </c>
      <c r="J260" t="s">
        <v>1468</v>
      </c>
      <c r="K260">
        <v>0.98</v>
      </c>
      <c r="N260" t="s">
        <v>1517</v>
      </c>
      <c r="O260" t="s">
        <v>1603</v>
      </c>
      <c r="P260">
        <v>2019</v>
      </c>
      <c r="Q260" t="s">
        <v>1662</v>
      </c>
      <c r="R260" t="s">
        <v>986</v>
      </c>
      <c r="S260" t="str">
        <f>IF(ISBLANK(Table4[[#This Row],[ref]]),NA(),_xlfn.XLOOKUP(Table4[[#This Row],[ref]],Crossref!U:U,Crossref!E:E,_xlfn.XLOOKUP(Table4[[#This Row],[ref_short]],Crossref!AO:AO,Crossref!E:E)))</f>
        <v>10.1371/journal.pone.0216747</v>
      </c>
      <c r="T260" t="str">
        <f>IF(ISBLANK(Table4[[#This Row],[ref_short]]),NA(),_xlfn.XLOOKUP(Table4[[#This Row],[new_ref]],Crossref!E:E,Crossref!AO:AO,Table4[[#This Row],[ref_short]]))</f>
        <v>Pholwat et al., 2019</v>
      </c>
      <c r="U260" t="b">
        <f>NOT(IFERROR(Table4[[#This Row],[ref_short]]=Table4[[#This Row],[new_ref_short]],FALSE))</f>
        <v>0</v>
      </c>
    </row>
    <row r="261" spans="1:21" x14ac:dyDescent="0.3">
      <c r="A261" t="s">
        <v>1289</v>
      </c>
      <c r="B261" t="s">
        <v>1290</v>
      </c>
      <c r="C261" t="s">
        <v>270</v>
      </c>
      <c r="D261" t="s">
        <v>1332</v>
      </c>
      <c r="I261" t="s">
        <v>1435</v>
      </c>
      <c r="J261" t="s">
        <v>1468</v>
      </c>
      <c r="K261">
        <v>0.97</v>
      </c>
      <c r="N261" t="s">
        <v>1517</v>
      </c>
      <c r="O261" t="s">
        <v>1603</v>
      </c>
      <c r="P261">
        <v>2019</v>
      </c>
      <c r="Q261" t="s">
        <v>1662</v>
      </c>
      <c r="R261" t="s">
        <v>986</v>
      </c>
      <c r="S261" t="str">
        <f>IF(ISBLANK(Table4[[#This Row],[ref]]),NA(),_xlfn.XLOOKUP(Table4[[#This Row],[ref]],Crossref!U:U,Crossref!E:E,_xlfn.XLOOKUP(Table4[[#This Row],[ref_short]],Crossref!AO:AO,Crossref!E:E)))</f>
        <v>10.1371/journal.pone.0216747</v>
      </c>
      <c r="T261" t="str">
        <f>IF(ISBLANK(Table4[[#This Row],[ref_short]]),NA(),_xlfn.XLOOKUP(Table4[[#This Row],[new_ref]],Crossref!E:E,Crossref!AO:AO,Table4[[#This Row],[ref_short]]))</f>
        <v>Pholwat et al., 2019</v>
      </c>
      <c r="U261" t="b">
        <f>NOT(IFERROR(Table4[[#This Row],[ref_short]]=Table4[[#This Row],[new_ref_short]],FALSE))</f>
        <v>0</v>
      </c>
    </row>
    <row r="262" spans="1:21" x14ac:dyDescent="0.3">
      <c r="A262" t="s">
        <v>1289</v>
      </c>
      <c r="B262" t="s">
        <v>1290</v>
      </c>
      <c r="C262" t="s">
        <v>270</v>
      </c>
      <c r="D262" t="s">
        <v>1332</v>
      </c>
      <c r="I262" t="s">
        <v>1435</v>
      </c>
      <c r="J262" t="s">
        <v>1468</v>
      </c>
      <c r="K262">
        <v>0.97</v>
      </c>
      <c r="N262" t="s">
        <v>1517</v>
      </c>
      <c r="O262" t="s">
        <v>1603</v>
      </c>
      <c r="P262">
        <v>2019</v>
      </c>
      <c r="Q262" t="s">
        <v>1662</v>
      </c>
      <c r="R262" t="s">
        <v>986</v>
      </c>
      <c r="S262" t="str">
        <f>IF(ISBLANK(Table4[[#This Row],[ref]]),NA(),_xlfn.XLOOKUP(Table4[[#This Row],[ref]],Crossref!U:U,Crossref!E:E,_xlfn.XLOOKUP(Table4[[#This Row],[ref_short]],Crossref!AO:AO,Crossref!E:E)))</f>
        <v>10.1371/journal.pone.0216747</v>
      </c>
      <c r="T262" t="str">
        <f>IF(ISBLANK(Table4[[#This Row],[ref_short]]),NA(),_xlfn.XLOOKUP(Table4[[#This Row],[new_ref]],Crossref!E:E,Crossref!AO:AO,Table4[[#This Row],[ref_short]]))</f>
        <v>Pholwat et al., 2019</v>
      </c>
      <c r="U262" t="b">
        <f>NOT(IFERROR(Table4[[#This Row],[ref_short]]=Table4[[#This Row],[new_ref_short]],FALSE))</f>
        <v>0</v>
      </c>
    </row>
    <row r="263" spans="1:21" x14ac:dyDescent="0.3">
      <c r="A263" t="s">
        <v>1289</v>
      </c>
      <c r="B263" t="s">
        <v>1290</v>
      </c>
      <c r="C263" t="s">
        <v>270</v>
      </c>
      <c r="D263" t="s">
        <v>1332</v>
      </c>
      <c r="I263" t="s">
        <v>1435</v>
      </c>
      <c r="J263" t="s">
        <v>1468</v>
      </c>
      <c r="K263">
        <v>1</v>
      </c>
      <c r="N263" t="s">
        <v>1517</v>
      </c>
      <c r="O263" t="s">
        <v>1603</v>
      </c>
      <c r="P263">
        <v>2019</v>
      </c>
      <c r="Q263" t="s">
        <v>1662</v>
      </c>
      <c r="R263" t="s">
        <v>986</v>
      </c>
      <c r="S263" t="str">
        <f>IF(ISBLANK(Table4[[#This Row],[ref]]),NA(),_xlfn.XLOOKUP(Table4[[#This Row],[ref]],Crossref!U:U,Crossref!E:E,_xlfn.XLOOKUP(Table4[[#This Row],[ref_short]],Crossref!AO:AO,Crossref!E:E)))</f>
        <v>10.1371/journal.pone.0216747</v>
      </c>
      <c r="T263" t="str">
        <f>IF(ISBLANK(Table4[[#This Row],[ref_short]]),NA(),_xlfn.XLOOKUP(Table4[[#This Row],[new_ref]],Crossref!E:E,Crossref!AO:AO,Table4[[#This Row],[ref_short]]))</f>
        <v>Pholwat et al., 2019</v>
      </c>
      <c r="U263" t="b">
        <f>NOT(IFERROR(Table4[[#This Row],[ref_short]]=Table4[[#This Row],[new_ref_short]],FALSE))</f>
        <v>0</v>
      </c>
    </row>
    <row r="264" spans="1:21" x14ac:dyDescent="0.3">
      <c r="A264" t="s">
        <v>1289</v>
      </c>
      <c r="B264" t="s">
        <v>1290</v>
      </c>
      <c r="C264" t="s">
        <v>270</v>
      </c>
      <c r="D264" t="s">
        <v>1332</v>
      </c>
      <c r="I264" t="s">
        <v>1435</v>
      </c>
      <c r="J264" t="s">
        <v>1468</v>
      </c>
      <c r="K264">
        <v>0.78</v>
      </c>
      <c r="N264" t="s">
        <v>1517</v>
      </c>
      <c r="O264" t="s">
        <v>1603</v>
      </c>
      <c r="P264">
        <v>2019</v>
      </c>
      <c r="Q264" t="s">
        <v>1662</v>
      </c>
      <c r="R264" t="s">
        <v>986</v>
      </c>
      <c r="S264" t="str">
        <f>IF(ISBLANK(Table4[[#This Row],[ref]]),NA(),_xlfn.XLOOKUP(Table4[[#This Row],[ref]],Crossref!U:U,Crossref!E:E,_xlfn.XLOOKUP(Table4[[#This Row],[ref_short]],Crossref!AO:AO,Crossref!E:E)))</f>
        <v>10.1371/journal.pone.0216747</v>
      </c>
      <c r="T264" t="str">
        <f>IF(ISBLANK(Table4[[#This Row],[ref_short]]),NA(),_xlfn.XLOOKUP(Table4[[#This Row],[new_ref]],Crossref!E:E,Crossref!AO:AO,Table4[[#This Row],[ref_short]]))</f>
        <v>Pholwat et al., 2019</v>
      </c>
      <c r="U264" t="b">
        <f>NOT(IFERROR(Table4[[#This Row],[ref_short]]=Table4[[#This Row],[new_ref_short]],FALSE))</f>
        <v>0</v>
      </c>
    </row>
    <row r="265" spans="1:21" x14ac:dyDescent="0.3">
      <c r="A265" t="s">
        <v>1289</v>
      </c>
      <c r="B265" t="s">
        <v>1290</v>
      </c>
      <c r="C265" t="s">
        <v>270</v>
      </c>
      <c r="D265" t="s">
        <v>1332</v>
      </c>
      <c r="I265" t="s">
        <v>1435</v>
      </c>
      <c r="J265" t="s">
        <v>1468</v>
      </c>
      <c r="K265">
        <v>0.96</v>
      </c>
      <c r="N265" t="s">
        <v>1517</v>
      </c>
      <c r="O265" t="s">
        <v>1603</v>
      </c>
      <c r="P265">
        <v>2019</v>
      </c>
      <c r="Q265" t="s">
        <v>1662</v>
      </c>
      <c r="R265" t="s">
        <v>986</v>
      </c>
      <c r="S265" t="str">
        <f>IF(ISBLANK(Table4[[#This Row],[ref]]),NA(),_xlfn.XLOOKUP(Table4[[#This Row],[ref]],Crossref!U:U,Crossref!E:E,_xlfn.XLOOKUP(Table4[[#This Row],[ref_short]],Crossref!AO:AO,Crossref!E:E)))</f>
        <v>10.1371/journal.pone.0216747</v>
      </c>
      <c r="T265" t="str">
        <f>IF(ISBLANK(Table4[[#This Row],[ref_short]]),NA(),_xlfn.XLOOKUP(Table4[[#This Row],[new_ref]],Crossref!E:E,Crossref!AO:AO,Table4[[#This Row],[ref_short]]))</f>
        <v>Pholwat et al., 2019</v>
      </c>
      <c r="U265" t="b">
        <f>NOT(IFERROR(Table4[[#This Row],[ref_short]]=Table4[[#This Row],[new_ref_short]],FALSE))</f>
        <v>0</v>
      </c>
    </row>
    <row r="266" spans="1:21" x14ac:dyDescent="0.3">
      <c r="A266" t="s">
        <v>1289</v>
      </c>
      <c r="B266" t="s">
        <v>1290</v>
      </c>
      <c r="C266" t="s">
        <v>270</v>
      </c>
      <c r="D266" t="s">
        <v>1332</v>
      </c>
      <c r="I266" t="s">
        <v>1435</v>
      </c>
      <c r="J266" t="s">
        <v>1468</v>
      </c>
      <c r="K266">
        <v>0.94</v>
      </c>
      <c r="N266" t="s">
        <v>1517</v>
      </c>
      <c r="O266" t="s">
        <v>1603</v>
      </c>
      <c r="P266">
        <v>2019</v>
      </c>
      <c r="Q266" t="s">
        <v>1662</v>
      </c>
      <c r="R266" t="s">
        <v>986</v>
      </c>
      <c r="S266" t="str">
        <f>IF(ISBLANK(Table4[[#This Row],[ref]]),NA(),_xlfn.XLOOKUP(Table4[[#This Row],[ref]],Crossref!U:U,Crossref!E:E,_xlfn.XLOOKUP(Table4[[#This Row],[ref_short]],Crossref!AO:AO,Crossref!E:E)))</f>
        <v>10.1371/journal.pone.0216747</v>
      </c>
      <c r="T266" t="str">
        <f>IF(ISBLANK(Table4[[#This Row],[ref_short]]),NA(),_xlfn.XLOOKUP(Table4[[#This Row],[new_ref]],Crossref!E:E,Crossref!AO:AO,Table4[[#This Row],[ref_short]]))</f>
        <v>Pholwat et al., 2019</v>
      </c>
      <c r="U266" t="b">
        <f>NOT(IFERROR(Table4[[#This Row],[ref_short]]=Table4[[#This Row],[new_ref_short]],FALSE))</f>
        <v>0</v>
      </c>
    </row>
    <row r="267" spans="1:21" x14ac:dyDescent="0.3">
      <c r="A267" t="s">
        <v>1289</v>
      </c>
      <c r="B267" t="s">
        <v>1290</v>
      </c>
      <c r="C267" t="s">
        <v>270</v>
      </c>
      <c r="D267" t="s">
        <v>1332</v>
      </c>
      <c r="I267" t="s">
        <v>1435</v>
      </c>
      <c r="J267" t="s">
        <v>1468</v>
      </c>
      <c r="K267">
        <v>0.92</v>
      </c>
      <c r="N267" t="s">
        <v>1517</v>
      </c>
      <c r="O267" t="s">
        <v>1603</v>
      </c>
      <c r="P267">
        <v>2019</v>
      </c>
      <c r="Q267" t="s">
        <v>1662</v>
      </c>
      <c r="R267" t="s">
        <v>986</v>
      </c>
      <c r="S267" t="str">
        <f>IF(ISBLANK(Table4[[#This Row],[ref]]),NA(),_xlfn.XLOOKUP(Table4[[#This Row],[ref]],Crossref!U:U,Crossref!E:E,_xlfn.XLOOKUP(Table4[[#This Row],[ref_short]],Crossref!AO:AO,Crossref!E:E)))</f>
        <v>10.1371/journal.pone.0216747</v>
      </c>
      <c r="T267" t="str">
        <f>IF(ISBLANK(Table4[[#This Row],[ref_short]]),NA(),_xlfn.XLOOKUP(Table4[[#This Row],[new_ref]],Crossref!E:E,Crossref!AO:AO,Table4[[#This Row],[ref_short]]))</f>
        <v>Pholwat et al., 2019</v>
      </c>
      <c r="U267" t="b">
        <f>NOT(IFERROR(Table4[[#This Row],[ref_short]]=Table4[[#This Row],[new_ref_short]],FALSE))</f>
        <v>0</v>
      </c>
    </row>
    <row r="268" spans="1:21" x14ac:dyDescent="0.3">
      <c r="A268" t="s">
        <v>1289</v>
      </c>
      <c r="B268" t="s">
        <v>1290</v>
      </c>
      <c r="C268" t="s">
        <v>270</v>
      </c>
      <c r="D268" t="s">
        <v>1332</v>
      </c>
      <c r="I268" t="s">
        <v>1435</v>
      </c>
      <c r="J268" t="s">
        <v>1468</v>
      </c>
      <c r="K268">
        <v>0.99</v>
      </c>
      <c r="N268" t="s">
        <v>1517</v>
      </c>
      <c r="O268" t="s">
        <v>1603</v>
      </c>
      <c r="P268">
        <v>2019</v>
      </c>
      <c r="Q268" t="s">
        <v>1662</v>
      </c>
      <c r="R268" t="s">
        <v>986</v>
      </c>
      <c r="S268" t="str">
        <f>IF(ISBLANK(Table4[[#This Row],[ref]]),NA(),_xlfn.XLOOKUP(Table4[[#This Row],[ref]],Crossref!U:U,Crossref!E:E,_xlfn.XLOOKUP(Table4[[#This Row],[ref_short]],Crossref!AO:AO,Crossref!E:E)))</f>
        <v>10.1371/journal.pone.0216747</v>
      </c>
      <c r="T268" t="str">
        <f>IF(ISBLANK(Table4[[#This Row],[ref_short]]),NA(),_xlfn.XLOOKUP(Table4[[#This Row],[new_ref]],Crossref!E:E,Crossref!AO:AO,Table4[[#This Row],[ref_short]]))</f>
        <v>Pholwat et al., 2019</v>
      </c>
      <c r="U268" t="b">
        <f>NOT(IFERROR(Table4[[#This Row],[ref_short]]=Table4[[#This Row],[new_ref_short]],FALSE))</f>
        <v>0</v>
      </c>
    </row>
    <row r="269" spans="1:21" x14ac:dyDescent="0.3">
      <c r="A269" t="s">
        <v>1288</v>
      </c>
      <c r="B269" t="s">
        <v>1316</v>
      </c>
      <c r="C269" t="s">
        <v>270</v>
      </c>
      <c r="H269" t="s">
        <v>1384</v>
      </c>
      <c r="I269" t="s">
        <v>1023</v>
      </c>
      <c r="K269">
        <v>0.64700000000000002</v>
      </c>
      <c r="N269" t="s">
        <v>1518</v>
      </c>
      <c r="O269" t="s">
        <v>1081</v>
      </c>
      <c r="P269">
        <v>2022</v>
      </c>
      <c r="Q269" t="s">
        <v>1095</v>
      </c>
      <c r="R269" t="s">
        <v>986</v>
      </c>
      <c r="S269" t="str">
        <f>IF(ISBLANK(Table4[[#This Row],[ref]]),NA(),_xlfn.XLOOKUP(Table4[[#This Row],[ref]],Crossref!U:U,Crossref!E:E,_xlfn.XLOOKUP(Table4[[#This Row],[ref_short]],Crossref!AO:AO,Crossref!E:E)))</f>
        <v>10.2903/j.efsa.2022.7311</v>
      </c>
      <c r="T269" t="str">
        <f>IF(ISBLANK(Table4[[#This Row],[ref_short]]),NA(),_xlfn.XLOOKUP(Table4[[#This Row],[new_ref]],Crossref!E:E,Crossref!AO:AO,Table4[[#This Row],[ref_short]]))</f>
        <v>EFSA Panel on Animal Health and Welfare (AHAW), 2022</v>
      </c>
      <c r="U269" t="b">
        <f>NOT(IFERROR(Table4[[#This Row],[ref_short]]=Table4[[#This Row],[new_ref_short]],FALSE))</f>
        <v>1</v>
      </c>
    </row>
    <row r="270" spans="1:21" x14ac:dyDescent="0.3">
      <c r="A270" t="s">
        <v>1288</v>
      </c>
      <c r="B270" t="s">
        <v>1316</v>
      </c>
      <c r="C270" t="s">
        <v>270</v>
      </c>
      <c r="H270" t="s">
        <v>1385</v>
      </c>
      <c r="I270" t="s">
        <v>1023</v>
      </c>
      <c r="K270">
        <v>0.97699999999999998</v>
      </c>
      <c r="N270" t="s">
        <v>1518</v>
      </c>
      <c r="O270" t="s">
        <v>1081</v>
      </c>
      <c r="P270">
        <v>2022</v>
      </c>
      <c r="Q270" t="s">
        <v>1095</v>
      </c>
      <c r="R270" t="s">
        <v>986</v>
      </c>
      <c r="S270" t="str">
        <f>IF(ISBLANK(Table4[[#This Row],[ref]]),NA(),_xlfn.XLOOKUP(Table4[[#This Row],[ref]],Crossref!U:U,Crossref!E:E,_xlfn.XLOOKUP(Table4[[#This Row],[ref_short]],Crossref!AO:AO,Crossref!E:E)))</f>
        <v>10.2903/j.efsa.2022.7311</v>
      </c>
      <c r="T270" t="str">
        <f>IF(ISBLANK(Table4[[#This Row],[ref_short]]),NA(),_xlfn.XLOOKUP(Table4[[#This Row],[new_ref]],Crossref!E:E,Crossref!AO:AO,Table4[[#This Row],[ref_short]]))</f>
        <v>EFSA Panel on Animal Health and Welfare (AHAW), 2022</v>
      </c>
      <c r="U270" t="b">
        <f>NOT(IFERROR(Table4[[#This Row],[ref_short]]=Table4[[#This Row],[new_ref_short]],FALSE))</f>
        <v>1</v>
      </c>
    </row>
    <row r="271" spans="1:21" x14ac:dyDescent="0.3">
      <c r="A271" t="s">
        <v>1288</v>
      </c>
      <c r="B271" t="s">
        <v>1316</v>
      </c>
      <c r="C271" t="s">
        <v>270</v>
      </c>
      <c r="H271" t="s">
        <v>1386</v>
      </c>
      <c r="I271" t="s">
        <v>1023</v>
      </c>
      <c r="K271">
        <v>0.77800000000000002</v>
      </c>
      <c r="N271" t="s">
        <v>1518</v>
      </c>
      <c r="O271" t="s">
        <v>1081</v>
      </c>
      <c r="P271">
        <v>2022</v>
      </c>
      <c r="Q271" t="s">
        <v>1095</v>
      </c>
      <c r="R271" t="s">
        <v>986</v>
      </c>
      <c r="S271" t="str">
        <f>IF(ISBLANK(Table4[[#This Row],[ref]]),NA(),_xlfn.XLOOKUP(Table4[[#This Row],[ref]],Crossref!U:U,Crossref!E:E,_xlfn.XLOOKUP(Table4[[#This Row],[ref_short]],Crossref!AO:AO,Crossref!E:E)))</f>
        <v>10.2903/j.efsa.2022.7311</v>
      </c>
      <c r="T271" t="str">
        <f>IF(ISBLANK(Table4[[#This Row],[ref_short]]),NA(),_xlfn.XLOOKUP(Table4[[#This Row],[new_ref]],Crossref!E:E,Crossref!AO:AO,Table4[[#This Row],[ref_short]]))</f>
        <v>EFSA Panel on Animal Health and Welfare (AHAW), 2022</v>
      </c>
      <c r="U271" t="b">
        <f>NOT(IFERROR(Table4[[#This Row],[ref_short]]=Table4[[#This Row],[new_ref_short]],FALSE))</f>
        <v>1</v>
      </c>
    </row>
    <row r="272" spans="1:21" x14ac:dyDescent="0.3">
      <c r="A272" t="s">
        <v>1288</v>
      </c>
      <c r="B272" t="s">
        <v>1316</v>
      </c>
      <c r="C272" t="s">
        <v>270</v>
      </c>
      <c r="H272" t="s">
        <v>1338</v>
      </c>
      <c r="I272" t="s">
        <v>1023</v>
      </c>
      <c r="K272">
        <v>0.96699999999999997</v>
      </c>
      <c r="N272" t="s">
        <v>1518</v>
      </c>
      <c r="O272" t="s">
        <v>1081</v>
      </c>
      <c r="P272">
        <v>2022</v>
      </c>
      <c r="Q272" t="s">
        <v>1095</v>
      </c>
      <c r="R272" t="s">
        <v>986</v>
      </c>
      <c r="S272" t="str">
        <f>IF(ISBLANK(Table4[[#This Row],[ref]]),NA(),_xlfn.XLOOKUP(Table4[[#This Row],[ref]],Crossref!U:U,Crossref!E:E,_xlfn.XLOOKUP(Table4[[#This Row],[ref_short]],Crossref!AO:AO,Crossref!E:E)))</f>
        <v>10.2903/j.efsa.2022.7311</v>
      </c>
      <c r="T272" t="str">
        <f>IF(ISBLANK(Table4[[#This Row],[ref_short]]),NA(),_xlfn.XLOOKUP(Table4[[#This Row],[new_ref]],Crossref!E:E,Crossref!AO:AO,Table4[[#This Row],[ref_short]]))</f>
        <v>EFSA Panel on Animal Health and Welfare (AHAW), 2022</v>
      </c>
      <c r="U272" t="b">
        <f>NOT(IFERROR(Table4[[#This Row],[ref_short]]=Table4[[#This Row],[new_ref_short]],FALSE))</f>
        <v>1</v>
      </c>
    </row>
    <row r="273" spans="1:21" x14ac:dyDescent="0.3">
      <c r="A273" t="s">
        <v>1288</v>
      </c>
      <c r="B273" t="s">
        <v>1316</v>
      </c>
      <c r="C273" t="s">
        <v>270</v>
      </c>
      <c r="H273" t="s">
        <v>1387</v>
      </c>
      <c r="I273" t="s">
        <v>1023</v>
      </c>
      <c r="K273">
        <v>0.98399999999999999</v>
      </c>
      <c r="N273" t="s">
        <v>1518</v>
      </c>
      <c r="O273" t="s">
        <v>1081</v>
      </c>
      <c r="P273">
        <v>2022</v>
      </c>
      <c r="Q273" t="s">
        <v>1095</v>
      </c>
      <c r="R273" t="s">
        <v>986</v>
      </c>
      <c r="S273" t="str">
        <f>IF(ISBLANK(Table4[[#This Row],[ref]]),NA(),_xlfn.XLOOKUP(Table4[[#This Row],[ref]],Crossref!U:U,Crossref!E:E,_xlfn.XLOOKUP(Table4[[#This Row],[ref_short]],Crossref!AO:AO,Crossref!E:E)))</f>
        <v>10.2903/j.efsa.2022.7311</v>
      </c>
      <c r="T273" t="str">
        <f>IF(ISBLANK(Table4[[#This Row],[ref_short]]),NA(),_xlfn.XLOOKUP(Table4[[#This Row],[new_ref]],Crossref!E:E,Crossref!AO:AO,Table4[[#This Row],[ref_short]]))</f>
        <v>EFSA Panel on Animal Health and Welfare (AHAW), 2022</v>
      </c>
      <c r="U273" t="b">
        <f>NOT(IFERROR(Table4[[#This Row],[ref_short]]=Table4[[#This Row],[new_ref_short]],FALSE))</f>
        <v>1</v>
      </c>
    </row>
    <row r="274" spans="1:21" x14ac:dyDescent="0.3">
      <c r="A274" t="s">
        <v>1288</v>
      </c>
      <c r="B274" t="s">
        <v>1316</v>
      </c>
      <c r="C274" t="s">
        <v>270</v>
      </c>
      <c r="H274" t="s">
        <v>1388</v>
      </c>
      <c r="I274" t="s">
        <v>1023</v>
      </c>
      <c r="K274">
        <v>0.998</v>
      </c>
      <c r="N274" t="s">
        <v>1518</v>
      </c>
      <c r="O274" t="s">
        <v>1081</v>
      </c>
      <c r="P274">
        <v>2022</v>
      </c>
      <c r="Q274" t="s">
        <v>1095</v>
      </c>
      <c r="R274" t="s">
        <v>986</v>
      </c>
      <c r="S274" t="str">
        <f>IF(ISBLANK(Table4[[#This Row],[ref]]),NA(),_xlfn.XLOOKUP(Table4[[#This Row],[ref]],Crossref!U:U,Crossref!E:E,_xlfn.XLOOKUP(Table4[[#This Row],[ref_short]],Crossref!AO:AO,Crossref!E:E)))</f>
        <v>10.2903/j.efsa.2022.7311</v>
      </c>
      <c r="T274" t="str">
        <f>IF(ISBLANK(Table4[[#This Row],[ref_short]]),NA(),_xlfn.XLOOKUP(Table4[[#This Row],[new_ref]],Crossref!E:E,Crossref!AO:AO,Table4[[#This Row],[ref_short]]))</f>
        <v>EFSA Panel on Animal Health and Welfare (AHAW), 2022</v>
      </c>
      <c r="U274" t="b">
        <f>NOT(IFERROR(Table4[[#This Row],[ref_short]]=Table4[[#This Row],[new_ref_short]],FALSE))</f>
        <v>1</v>
      </c>
    </row>
    <row r="275" spans="1:21" x14ac:dyDescent="0.3">
      <c r="A275" t="s">
        <v>1288</v>
      </c>
      <c r="B275" t="s">
        <v>1317</v>
      </c>
      <c r="C275" t="s">
        <v>270</v>
      </c>
      <c r="I275" t="s">
        <v>1023</v>
      </c>
      <c r="K275">
        <v>0.84</v>
      </c>
      <c r="N275" t="s">
        <v>1519</v>
      </c>
      <c r="O275" t="s">
        <v>1081</v>
      </c>
      <c r="P275">
        <v>2022</v>
      </c>
      <c r="Q275" t="s">
        <v>1095</v>
      </c>
      <c r="R275" t="s">
        <v>986</v>
      </c>
      <c r="S275" t="str">
        <f>IF(ISBLANK(Table4[[#This Row],[ref]]),NA(),_xlfn.XLOOKUP(Table4[[#This Row],[ref]],Crossref!U:U,Crossref!E:E,_xlfn.XLOOKUP(Table4[[#This Row],[ref_short]],Crossref!AO:AO,Crossref!E:E)))</f>
        <v>10.2903/j.efsa.2022.7311</v>
      </c>
      <c r="T275" t="str">
        <f>IF(ISBLANK(Table4[[#This Row],[ref_short]]),NA(),_xlfn.XLOOKUP(Table4[[#This Row],[new_ref]],Crossref!E:E,Crossref!AO:AO,Table4[[#This Row],[ref_short]]))</f>
        <v>EFSA Panel on Animal Health and Welfare (AHAW), 2022</v>
      </c>
      <c r="U275" t="b">
        <f>NOT(IFERROR(Table4[[#This Row],[ref_short]]=Table4[[#This Row],[new_ref_short]],FALSE))</f>
        <v>1</v>
      </c>
    </row>
    <row r="276" spans="1:21" x14ac:dyDescent="0.3">
      <c r="A276" t="s">
        <v>1288</v>
      </c>
      <c r="B276" t="s">
        <v>1317</v>
      </c>
      <c r="C276" t="s">
        <v>270</v>
      </c>
      <c r="I276" t="s">
        <v>1023</v>
      </c>
      <c r="K276">
        <v>0.95</v>
      </c>
      <c r="N276" t="s">
        <v>1519</v>
      </c>
      <c r="O276" t="s">
        <v>1081</v>
      </c>
      <c r="P276">
        <v>2022</v>
      </c>
      <c r="Q276" t="s">
        <v>1095</v>
      </c>
      <c r="R276" t="s">
        <v>986</v>
      </c>
      <c r="S276" t="str">
        <f>IF(ISBLANK(Table4[[#This Row],[ref]]),NA(),_xlfn.XLOOKUP(Table4[[#This Row],[ref]],Crossref!U:U,Crossref!E:E,_xlfn.XLOOKUP(Table4[[#This Row],[ref_short]],Crossref!AO:AO,Crossref!E:E)))</f>
        <v>10.2903/j.efsa.2022.7311</v>
      </c>
      <c r="T276" t="str">
        <f>IF(ISBLANK(Table4[[#This Row],[ref_short]]),NA(),_xlfn.XLOOKUP(Table4[[#This Row],[new_ref]],Crossref!E:E,Crossref!AO:AO,Table4[[#This Row],[ref_short]]))</f>
        <v>EFSA Panel on Animal Health and Welfare (AHAW), 2022</v>
      </c>
      <c r="U276" t="b">
        <f>NOT(IFERROR(Table4[[#This Row],[ref_short]]=Table4[[#This Row],[new_ref_short]],FALSE))</f>
        <v>1</v>
      </c>
    </row>
    <row r="277" spans="1:21" x14ac:dyDescent="0.3">
      <c r="A277" t="s">
        <v>1288</v>
      </c>
      <c r="B277" t="s">
        <v>1318</v>
      </c>
      <c r="C277" t="s">
        <v>270</v>
      </c>
      <c r="D277" t="s">
        <v>373</v>
      </c>
      <c r="G277" t="s">
        <v>1333</v>
      </c>
      <c r="H277" t="s">
        <v>1389</v>
      </c>
      <c r="I277" t="s">
        <v>255</v>
      </c>
      <c r="J277" t="s">
        <v>1469</v>
      </c>
      <c r="K277">
        <v>0.82</v>
      </c>
      <c r="L277">
        <v>0.7</v>
      </c>
      <c r="M277">
        <v>0.91</v>
      </c>
      <c r="N277" t="s">
        <v>1520</v>
      </c>
      <c r="O277" t="s">
        <v>1604</v>
      </c>
      <c r="P277">
        <v>2023</v>
      </c>
      <c r="Q277" t="s">
        <v>1663</v>
      </c>
      <c r="R277" t="s">
        <v>986</v>
      </c>
      <c r="S277" t="str">
        <f>IF(ISBLANK(Table4[[#This Row],[ref]]),NA(),_xlfn.XLOOKUP(Table4[[#This Row],[ref]],Crossref!U:U,Crossref!E:E,_xlfn.XLOOKUP(Table4[[#This Row],[ref_short]],Crossref!AO:AO,Crossref!E:E)))</f>
        <v>10.3389/fmicb.2023.1139312</v>
      </c>
      <c r="T277" t="str">
        <f>IF(ISBLANK(Table4[[#This Row],[ref_short]]),NA(),_xlfn.XLOOKUP(Table4[[#This Row],[new_ref]],Crossref!E:E,Crossref!AO:AO,Table4[[#This Row],[ref_short]]))</f>
        <v>Vereecke et al., 2023</v>
      </c>
      <c r="U277" t="b">
        <f>NOT(IFERROR(Table4[[#This Row],[ref_short]]=Table4[[#This Row],[new_ref_short]],FALSE))</f>
        <v>0</v>
      </c>
    </row>
    <row r="278" spans="1:21" x14ac:dyDescent="0.3">
      <c r="A278" t="s">
        <v>1288</v>
      </c>
      <c r="B278" t="s">
        <v>1318</v>
      </c>
      <c r="C278" t="s">
        <v>270</v>
      </c>
      <c r="D278" t="s">
        <v>373</v>
      </c>
      <c r="G278" t="s">
        <v>1333</v>
      </c>
      <c r="H278" t="s">
        <v>1390</v>
      </c>
      <c r="I278" t="s">
        <v>255</v>
      </c>
      <c r="J278" t="s">
        <v>1469</v>
      </c>
      <c r="K278">
        <v>0.82</v>
      </c>
      <c r="L278">
        <v>0.7</v>
      </c>
      <c r="M278">
        <v>0.91</v>
      </c>
      <c r="N278" t="s">
        <v>1520</v>
      </c>
      <c r="O278" t="s">
        <v>1604</v>
      </c>
      <c r="P278">
        <v>2023</v>
      </c>
      <c r="Q278" t="s">
        <v>1663</v>
      </c>
      <c r="R278" t="s">
        <v>986</v>
      </c>
      <c r="S278" t="str">
        <f>IF(ISBLANK(Table4[[#This Row],[ref]]),NA(),_xlfn.XLOOKUP(Table4[[#This Row],[ref]],Crossref!U:U,Crossref!E:E,_xlfn.XLOOKUP(Table4[[#This Row],[ref_short]],Crossref!AO:AO,Crossref!E:E)))</f>
        <v>10.3389/fmicb.2023.1139312</v>
      </c>
      <c r="T278" t="str">
        <f>IF(ISBLANK(Table4[[#This Row],[ref_short]]),NA(),_xlfn.XLOOKUP(Table4[[#This Row],[new_ref]],Crossref!E:E,Crossref!AO:AO,Table4[[#This Row],[ref_short]]))</f>
        <v>Vereecke et al., 2023</v>
      </c>
      <c r="U278" t="b">
        <f>NOT(IFERROR(Table4[[#This Row],[ref_short]]=Table4[[#This Row],[new_ref_short]],FALSE))</f>
        <v>0</v>
      </c>
    </row>
    <row r="279" spans="1:21" x14ac:dyDescent="0.3">
      <c r="A279" t="s">
        <v>1288</v>
      </c>
      <c r="B279" t="s">
        <v>1318</v>
      </c>
      <c r="C279" t="s">
        <v>270</v>
      </c>
      <c r="D279" t="s">
        <v>373</v>
      </c>
      <c r="G279" t="s">
        <v>1333</v>
      </c>
      <c r="H279" t="s">
        <v>1391</v>
      </c>
      <c r="I279" t="s">
        <v>255</v>
      </c>
      <c r="J279" t="s">
        <v>1469</v>
      </c>
      <c r="K279">
        <v>0.84</v>
      </c>
      <c r="L279">
        <v>0.72</v>
      </c>
      <c r="M279">
        <v>0.92</v>
      </c>
      <c r="N279" t="s">
        <v>1520</v>
      </c>
      <c r="O279" t="s">
        <v>1604</v>
      </c>
      <c r="P279">
        <v>2023</v>
      </c>
      <c r="Q279" t="s">
        <v>1663</v>
      </c>
      <c r="R279" t="s">
        <v>986</v>
      </c>
      <c r="S279" t="str">
        <f>IF(ISBLANK(Table4[[#This Row],[ref]]),NA(),_xlfn.XLOOKUP(Table4[[#This Row],[ref]],Crossref!U:U,Crossref!E:E,_xlfn.XLOOKUP(Table4[[#This Row],[ref_short]],Crossref!AO:AO,Crossref!E:E)))</f>
        <v>10.3389/fmicb.2023.1139312</v>
      </c>
      <c r="T279" t="str">
        <f>IF(ISBLANK(Table4[[#This Row],[ref_short]]),NA(),_xlfn.XLOOKUP(Table4[[#This Row],[new_ref]],Crossref!E:E,Crossref!AO:AO,Table4[[#This Row],[ref_short]]))</f>
        <v>Vereecke et al., 2023</v>
      </c>
      <c r="U279" t="b">
        <f>NOT(IFERROR(Table4[[#This Row],[ref_short]]=Table4[[#This Row],[new_ref_short]],FALSE))</f>
        <v>0</v>
      </c>
    </row>
    <row r="280" spans="1:21" x14ac:dyDescent="0.3">
      <c r="A280" t="s">
        <v>1288</v>
      </c>
      <c r="B280" t="s">
        <v>1318</v>
      </c>
      <c r="C280" t="s">
        <v>270</v>
      </c>
      <c r="D280" t="s">
        <v>373</v>
      </c>
      <c r="G280" t="s">
        <v>1333</v>
      </c>
      <c r="H280" t="s">
        <v>1392</v>
      </c>
      <c r="I280" t="s">
        <v>255</v>
      </c>
      <c r="J280" t="s">
        <v>1469</v>
      </c>
      <c r="K280">
        <v>0.91</v>
      </c>
      <c r="L280">
        <v>0.8</v>
      </c>
      <c r="M280">
        <v>0.97</v>
      </c>
      <c r="N280" t="s">
        <v>1520</v>
      </c>
      <c r="O280" t="s">
        <v>1604</v>
      </c>
      <c r="P280">
        <v>2023</v>
      </c>
      <c r="Q280" t="s">
        <v>1663</v>
      </c>
      <c r="R280" t="s">
        <v>986</v>
      </c>
      <c r="S280" t="str">
        <f>IF(ISBLANK(Table4[[#This Row],[ref]]),NA(),_xlfn.XLOOKUP(Table4[[#This Row],[ref]],Crossref!U:U,Crossref!E:E,_xlfn.XLOOKUP(Table4[[#This Row],[ref_short]],Crossref!AO:AO,Crossref!E:E)))</f>
        <v>10.3389/fmicb.2023.1139312</v>
      </c>
      <c r="T280" t="str">
        <f>IF(ISBLANK(Table4[[#This Row],[ref_short]]),NA(),_xlfn.XLOOKUP(Table4[[#This Row],[new_ref]],Crossref!E:E,Crossref!AO:AO,Table4[[#This Row],[ref_short]]))</f>
        <v>Vereecke et al., 2023</v>
      </c>
      <c r="U280" t="b">
        <f>NOT(IFERROR(Table4[[#This Row],[ref_short]]=Table4[[#This Row],[new_ref_short]],FALSE))</f>
        <v>0</v>
      </c>
    </row>
    <row r="281" spans="1:21" x14ac:dyDescent="0.3">
      <c r="A281" t="s">
        <v>1288</v>
      </c>
      <c r="B281" t="s">
        <v>1318</v>
      </c>
      <c r="C281" t="s">
        <v>270</v>
      </c>
      <c r="D281" t="s">
        <v>373</v>
      </c>
      <c r="G281" t="s">
        <v>1333</v>
      </c>
      <c r="H281" t="s">
        <v>1389</v>
      </c>
      <c r="I281" t="s">
        <v>255</v>
      </c>
      <c r="J281" t="s">
        <v>1469</v>
      </c>
      <c r="K281">
        <v>0.85</v>
      </c>
      <c r="L281">
        <v>0.73</v>
      </c>
      <c r="M281">
        <v>0.93</v>
      </c>
      <c r="N281" t="s">
        <v>1520</v>
      </c>
      <c r="O281" t="s">
        <v>1604</v>
      </c>
      <c r="P281">
        <v>2023</v>
      </c>
      <c r="Q281" t="s">
        <v>1663</v>
      </c>
      <c r="R281" t="s">
        <v>986</v>
      </c>
      <c r="S281" t="str">
        <f>IF(ISBLANK(Table4[[#This Row],[ref]]),NA(),_xlfn.XLOOKUP(Table4[[#This Row],[ref]],Crossref!U:U,Crossref!E:E,_xlfn.XLOOKUP(Table4[[#This Row],[ref_short]],Crossref!AO:AO,Crossref!E:E)))</f>
        <v>10.3389/fmicb.2023.1139312</v>
      </c>
      <c r="T281" t="str">
        <f>IF(ISBLANK(Table4[[#This Row],[ref_short]]),NA(),_xlfn.XLOOKUP(Table4[[#This Row],[new_ref]],Crossref!E:E,Crossref!AO:AO,Table4[[#This Row],[ref_short]]))</f>
        <v>Vereecke et al., 2023</v>
      </c>
      <c r="U281" t="b">
        <f>NOT(IFERROR(Table4[[#This Row],[ref_short]]=Table4[[#This Row],[new_ref_short]],FALSE))</f>
        <v>0</v>
      </c>
    </row>
    <row r="282" spans="1:21" x14ac:dyDescent="0.3">
      <c r="A282" t="s">
        <v>1288</v>
      </c>
      <c r="B282" t="s">
        <v>1318</v>
      </c>
      <c r="C282" t="s">
        <v>270</v>
      </c>
      <c r="D282" t="s">
        <v>373</v>
      </c>
      <c r="G282" t="s">
        <v>1333</v>
      </c>
      <c r="H282" t="s">
        <v>1390</v>
      </c>
      <c r="I282" t="s">
        <v>255</v>
      </c>
      <c r="J282" t="s">
        <v>1469</v>
      </c>
      <c r="K282">
        <v>0.85</v>
      </c>
      <c r="L282">
        <v>0.73</v>
      </c>
      <c r="M282">
        <v>0.93</v>
      </c>
      <c r="N282" t="s">
        <v>1520</v>
      </c>
      <c r="O282" t="s">
        <v>1604</v>
      </c>
      <c r="P282">
        <v>2023</v>
      </c>
      <c r="Q282" t="s">
        <v>1663</v>
      </c>
      <c r="R282" t="s">
        <v>986</v>
      </c>
      <c r="S282" t="str">
        <f>IF(ISBLANK(Table4[[#This Row],[ref]]),NA(),_xlfn.XLOOKUP(Table4[[#This Row],[ref]],Crossref!U:U,Crossref!E:E,_xlfn.XLOOKUP(Table4[[#This Row],[ref_short]],Crossref!AO:AO,Crossref!E:E)))</f>
        <v>10.3389/fmicb.2023.1139312</v>
      </c>
      <c r="T282" t="str">
        <f>IF(ISBLANK(Table4[[#This Row],[ref_short]]),NA(),_xlfn.XLOOKUP(Table4[[#This Row],[new_ref]],Crossref!E:E,Crossref!AO:AO,Table4[[#This Row],[ref_short]]))</f>
        <v>Vereecke et al., 2023</v>
      </c>
      <c r="U282" t="b">
        <f>NOT(IFERROR(Table4[[#This Row],[ref_short]]=Table4[[#This Row],[new_ref_short]],FALSE))</f>
        <v>0</v>
      </c>
    </row>
    <row r="283" spans="1:21" x14ac:dyDescent="0.3">
      <c r="A283" t="s">
        <v>1288</v>
      </c>
      <c r="B283" t="s">
        <v>1318</v>
      </c>
      <c r="C283" t="s">
        <v>270</v>
      </c>
      <c r="D283" t="s">
        <v>373</v>
      </c>
      <c r="G283" t="s">
        <v>1333</v>
      </c>
      <c r="H283" t="s">
        <v>1391</v>
      </c>
      <c r="I283" t="s">
        <v>255</v>
      </c>
      <c r="J283" t="s">
        <v>1469</v>
      </c>
      <c r="K283">
        <v>0.87</v>
      </c>
      <c r="L283">
        <v>0.75</v>
      </c>
      <c r="M283">
        <v>0.95</v>
      </c>
      <c r="N283" t="s">
        <v>1520</v>
      </c>
      <c r="O283" t="s">
        <v>1604</v>
      </c>
      <c r="P283">
        <v>2023</v>
      </c>
      <c r="Q283" t="s">
        <v>1663</v>
      </c>
      <c r="R283" t="s">
        <v>986</v>
      </c>
      <c r="S283" t="str">
        <f>IF(ISBLANK(Table4[[#This Row],[ref]]),NA(),_xlfn.XLOOKUP(Table4[[#This Row],[ref]],Crossref!U:U,Crossref!E:E,_xlfn.XLOOKUP(Table4[[#This Row],[ref_short]],Crossref!AO:AO,Crossref!E:E)))</f>
        <v>10.3389/fmicb.2023.1139312</v>
      </c>
      <c r="T283" t="str">
        <f>IF(ISBLANK(Table4[[#This Row],[ref_short]]),NA(),_xlfn.XLOOKUP(Table4[[#This Row],[new_ref]],Crossref!E:E,Crossref!AO:AO,Table4[[#This Row],[ref_short]]))</f>
        <v>Vereecke et al., 2023</v>
      </c>
      <c r="U283" t="b">
        <f>NOT(IFERROR(Table4[[#This Row],[ref_short]]=Table4[[#This Row],[new_ref_short]],FALSE))</f>
        <v>0</v>
      </c>
    </row>
    <row r="284" spans="1:21" x14ac:dyDescent="0.3">
      <c r="A284" t="s">
        <v>1288</v>
      </c>
      <c r="B284" t="s">
        <v>1318</v>
      </c>
      <c r="C284" t="s">
        <v>270</v>
      </c>
      <c r="D284" t="s">
        <v>373</v>
      </c>
      <c r="G284" t="s">
        <v>1333</v>
      </c>
      <c r="H284" t="s">
        <v>1392</v>
      </c>
      <c r="I284" t="s">
        <v>255</v>
      </c>
      <c r="J284" t="s">
        <v>1469</v>
      </c>
      <c r="K284">
        <v>0.94</v>
      </c>
      <c r="L284">
        <v>0.84</v>
      </c>
      <c r="M284">
        <v>0.99</v>
      </c>
      <c r="N284" t="s">
        <v>1520</v>
      </c>
      <c r="O284" t="s">
        <v>1604</v>
      </c>
      <c r="P284">
        <v>2023</v>
      </c>
      <c r="Q284" t="s">
        <v>1663</v>
      </c>
      <c r="R284" t="s">
        <v>986</v>
      </c>
      <c r="S284" t="str">
        <f>IF(ISBLANK(Table4[[#This Row],[ref]]),NA(),_xlfn.XLOOKUP(Table4[[#This Row],[ref]],Crossref!U:U,Crossref!E:E,_xlfn.XLOOKUP(Table4[[#This Row],[ref_short]],Crossref!AO:AO,Crossref!E:E)))</f>
        <v>10.3389/fmicb.2023.1139312</v>
      </c>
      <c r="T284" t="str">
        <f>IF(ISBLANK(Table4[[#This Row],[ref_short]]),NA(),_xlfn.XLOOKUP(Table4[[#This Row],[new_ref]],Crossref!E:E,Crossref!AO:AO,Table4[[#This Row],[ref_short]]))</f>
        <v>Vereecke et al., 2023</v>
      </c>
      <c r="U284" t="b">
        <f>NOT(IFERROR(Table4[[#This Row],[ref_short]]=Table4[[#This Row],[new_ref_short]],FALSE))</f>
        <v>0</v>
      </c>
    </row>
    <row r="285" spans="1:21" x14ac:dyDescent="0.3">
      <c r="A285" t="s">
        <v>1288</v>
      </c>
      <c r="B285" t="s">
        <v>1318</v>
      </c>
      <c r="C285" t="s">
        <v>270</v>
      </c>
      <c r="D285" t="s">
        <v>373</v>
      </c>
      <c r="G285" t="s">
        <v>1334</v>
      </c>
      <c r="H285" t="s">
        <v>1393</v>
      </c>
      <c r="I285" t="s">
        <v>255</v>
      </c>
      <c r="J285" t="s">
        <v>1469</v>
      </c>
      <c r="K285">
        <v>0.27</v>
      </c>
      <c r="L285">
        <v>0.08</v>
      </c>
      <c r="M285">
        <v>0.55000000000000004</v>
      </c>
      <c r="N285" t="s">
        <v>1520</v>
      </c>
      <c r="O285" t="s">
        <v>1604</v>
      </c>
      <c r="P285">
        <v>2023</v>
      </c>
      <c r="Q285" t="s">
        <v>1663</v>
      </c>
      <c r="R285" t="s">
        <v>986</v>
      </c>
      <c r="S285" t="str">
        <f>IF(ISBLANK(Table4[[#This Row],[ref]]),NA(),_xlfn.XLOOKUP(Table4[[#This Row],[ref]],Crossref!U:U,Crossref!E:E,_xlfn.XLOOKUP(Table4[[#This Row],[ref_short]],Crossref!AO:AO,Crossref!E:E)))</f>
        <v>10.3389/fmicb.2023.1139312</v>
      </c>
      <c r="T285" t="str">
        <f>IF(ISBLANK(Table4[[#This Row],[ref_short]]),NA(),_xlfn.XLOOKUP(Table4[[#This Row],[new_ref]],Crossref!E:E,Crossref!AO:AO,Table4[[#This Row],[ref_short]]))</f>
        <v>Vereecke et al., 2023</v>
      </c>
      <c r="U285" t="b">
        <f>NOT(IFERROR(Table4[[#This Row],[ref_short]]=Table4[[#This Row],[new_ref_short]],FALSE))</f>
        <v>0</v>
      </c>
    </row>
    <row r="286" spans="1:21" x14ac:dyDescent="0.3">
      <c r="A286" t="s">
        <v>1288</v>
      </c>
      <c r="B286" t="s">
        <v>1318</v>
      </c>
      <c r="C286" t="s">
        <v>270</v>
      </c>
      <c r="D286" t="s">
        <v>373</v>
      </c>
      <c r="G286" t="s">
        <v>1334</v>
      </c>
      <c r="H286" t="s">
        <v>1391</v>
      </c>
      <c r="I286" t="s">
        <v>255</v>
      </c>
      <c r="J286" t="s">
        <v>1469</v>
      </c>
      <c r="K286">
        <v>0.33</v>
      </c>
      <c r="L286">
        <v>0.12</v>
      </c>
      <c r="M286">
        <v>0.62</v>
      </c>
      <c r="N286" t="s">
        <v>1520</v>
      </c>
      <c r="O286" t="s">
        <v>1604</v>
      </c>
      <c r="P286">
        <v>2023</v>
      </c>
      <c r="Q286" t="s">
        <v>1663</v>
      </c>
      <c r="R286" t="s">
        <v>986</v>
      </c>
      <c r="S286" t="str">
        <f>IF(ISBLANK(Table4[[#This Row],[ref]]),NA(),_xlfn.XLOOKUP(Table4[[#This Row],[ref]],Crossref!U:U,Crossref!E:E,_xlfn.XLOOKUP(Table4[[#This Row],[ref_short]],Crossref!AO:AO,Crossref!E:E)))</f>
        <v>10.3389/fmicb.2023.1139312</v>
      </c>
      <c r="T286" t="str">
        <f>IF(ISBLANK(Table4[[#This Row],[ref_short]]),NA(),_xlfn.XLOOKUP(Table4[[#This Row],[new_ref]],Crossref!E:E,Crossref!AO:AO,Table4[[#This Row],[ref_short]]))</f>
        <v>Vereecke et al., 2023</v>
      </c>
      <c r="U286" t="b">
        <f>NOT(IFERROR(Table4[[#This Row],[ref_short]]=Table4[[#This Row],[new_ref_short]],FALSE))</f>
        <v>0</v>
      </c>
    </row>
    <row r="287" spans="1:21" x14ac:dyDescent="0.3">
      <c r="A287" t="s">
        <v>1288</v>
      </c>
      <c r="B287" t="s">
        <v>1318</v>
      </c>
      <c r="C287" t="s">
        <v>270</v>
      </c>
      <c r="D287" t="s">
        <v>373</v>
      </c>
      <c r="G287" t="s">
        <v>1334</v>
      </c>
      <c r="H287" t="s">
        <v>1394</v>
      </c>
      <c r="I287" t="s">
        <v>255</v>
      </c>
      <c r="J287" t="s">
        <v>1469</v>
      </c>
      <c r="K287">
        <v>0.47</v>
      </c>
      <c r="L287">
        <v>0.21</v>
      </c>
      <c r="M287">
        <v>0.73</v>
      </c>
      <c r="N287" t="s">
        <v>1520</v>
      </c>
      <c r="O287" t="s">
        <v>1604</v>
      </c>
      <c r="P287">
        <v>2023</v>
      </c>
      <c r="Q287" t="s">
        <v>1663</v>
      </c>
      <c r="R287" t="s">
        <v>986</v>
      </c>
      <c r="S287" t="str">
        <f>IF(ISBLANK(Table4[[#This Row],[ref]]),NA(),_xlfn.XLOOKUP(Table4[[#This Row],[ref]],Crossref!U:U,Crossref!E:E,_xlfn.XLOOKUP(Table4[[#This Row],[ref_short]],Crossref!AO:AO,Crossref!E:E)))</f>
        <v>10.3389/fmicb.2023.1139312</v>
      </c>
      <c r="T287" t="str">
        <f>IF(ISBLANK(Table4[[#This Row],[ref_short]]),NA(),_xlfn.XLOOKUP(Table4[[#This Row],[new_ref]],Crossref!E:E,Crossref!AO:AO,Table4[[#This Row],[ref_short]]))</f>
        <v>Vereecke et al., 2023</v>
      </c>
      <c r="U287" t="b">
        <f>NOT(IFERROR(Table4[[#This Row],[ref_short]]=Table4[[#This Row],[new_ref_short]],FALSE))</f>
        <v>0</v>
      </c>
    </row>
    <row r="288" spans="1:21" x14ac:dyDescent="0.3">
      <c r="A288" t="s">
        <v>1288</v>
      </c>
      <c r="B288" t="s">
        <v>1318</v>
      </c>
      <c r="C288" t="s">
        <v>270</v>
      </c>
      <c r="D288" t="s">
        <v>373</v>
      </c>
      <c r="G288" t="s">
        <v>1334</v>
      </c>
      <c r="H288" t="s">
        <v>1393</v>
      </c>
      <c r="I288" t="s">
        <v>255</v>
      </c>
      <c r="J288" t="s">
        <v>1469</v>
      </c>
      <c r="K288">
        <v>0.25</v>
      </c>
      <c r="L288">
        <v>0.03</v>
      </c>
      <c r="M288">
        <v>0.65</v>
      </c>
      <c r="N288" t="s">
        <v>1520</v>
      </c>
      <c r="O288" t="s">
        <v>1604</v>
      </c>
      <c r="P288">
        <v>2023</v>
      </c>
      <c r="Q288" t="s">
        <v>1663</v>
      </c>
      <c r="R288" t="s">
        <v>986</v>
      </c>
      <c r="S288" t="str">
        <f>IF(ISBLANK(Table4[[#This Row],[ref]]),NA(),_xlfn.XLOOKUP(Table4[[#This Row],[ref]],Crossref!U:U,Crossref!E:E,_xlfn.XLOOKUP(Table4[[#This Row],[ref_short]],Crossref!AO:AO,Crossref!E:E)))</f>
        <v>10.3389/fmicb.2023.1139312</v>
      </c>
      <c r="T288" t="str">
        <f>IF(ISBLANK(Table4[[#This Row],[ref_short]]),NA(),_xlfn.XLOOKUP(Table4[[#This Row],[new_ref]],Crossref!E:E,Crossref!AO:AO,Table4[[#This Row],[ref_short]]))</f>
        <v>Vereecke et al., 2023</v>
      </c>
      <c r="U288" t="b">
        <f>NOT(IFERROR(Table4[[#This Row],[ref_short]]=Table4[[#This Row],[new_ref_short]],FALSE))</f>
        <v>0</v>
      </c>
    </row>
    <row r="289" spans="1:21" x14ac:dyDescent="0.3">
      <c r="A289" t="s">
        <v>1288</v>
      </c>
      <c r="B289" t="s">
        <v>1318</v>
      </c>
      <c r="C289" t="s">
        <v>270</v>
      </c>
      <c r="D289" t="s">
        <v>373</v>
      </c>
      <c r="G289" t="s">
        <v>1334</v>
      </c>
      <c r="H289" t="s">
        <v>1391</v>
      </c>
      <c r="I289" t="s">
        <v>255</v>
      </c>
      <c r="J289" t="s">
        <v>1469</v>
      </c>
      <c r="K289">
        <v>0.38</v>
      </c>
      <c r="L289">
        <v>0.09</v>
      </c>
      <c r="M289">
        <v>0.76</v>
      </c>
      <c r="N289" t="s">
        <v>1520</v>
      </c>
      <c r="O289" t="s">
        <v>1604</v>
      </c>
      <c r="P289">
        <v>2023</v>
      </c>
      <c r="Q289" t="s">
        <v>1663</v>
      </c>
      <c r="R289" t="s">
        <v>986</v>
      </c>
      <c r="S289" t="str">
        <f>IF(ISBLANK(Table4[[#This Row],[ref]]),NA(),_xlfn.XLOOKUP(Table4[[#This Row],[ref]],Crossref!U:U,Crossref!E:E,_xlfn.XLOOKUP(Table4[[#This Row],[ref_short]],Crossref!AO:AO,Crossref!E:E)))</f>
        <v>10.3389/fmicb.2023.1139312</v>
      </c>
      <c r="T289" t="str">
        <f>IF(ISBLANK(Table4[[#This Row],[ref_short]]),NA(),_xlfn.XLOOKUP(Table4[[#This Row],[new_ref]],Crossref!E:E,Crossref!AO:AO,Table4[[#This Row],[ref_short]]))</f>
        <v>Vereecke et al., 2023</v>
      </c>
      <c r="U289" t="b">
        <f>NOT(IFERROR(Table4[[#This Row],[ref_short]]=Table4[[#This Row],[new_ref_short]],FALSE))</f>
        <v>0</v>
      </c>
    </row>
    <row r="290" spans="1:21" x14ac:dyDescent="0.3">
      <c r="A290" t="s">
        <v>1288</v>
      </c>
      <c r="B290" t="s">
        <v>1318</v>
      </c>
      <c r="C290" t="s">
        <v>270</v>
      </c>
      <c r="D290" t="s">
        <v>373</v>
      </c>
      <c r="G290" t="s">
        <v>1334</v>
      </c>
      <c r="H290" t="s">
        <v>1394</v>
      </c>
      <c r="I290" t="s">
        <v>255</v>
      </c>
      <c r="J290" t="s">
        <v>1469</v>
      </c>
      <c r="K290">
        <v>0.5</v>
      </c>
      <c r="L290">
        <v>0.16</v>
      </c>
      <c r="M290">
        <v>0.84</v>
      </c>
      <c r="N290" t="s">
        <v>1520</v>
      </c>
      <c r="O290" t="s">
        <v>1604</v>
      </c>
      <c r="P290">
        <v>2023</v>
      </c>
      <c r="Q290" t="s">
        <v>1663</v>
      </c>
      <c r="R290" t="s">
        <v>986</v>
      </c>
      <c r="S290" t="str">
        <f>IF(ISBLANK(Table4[[#This Row],[ref]]),NA(),_xlfn.XLOOKUP(Table4[[#This Row],[ref]],Crossref!U:U,Crossref!E:E,_xlfn.XLOOKUP(Table4[[#This Row],[ref_short]],Crossref!AO:AO,Crossref!E:E)))</f>
        <v>10.3389/fmicb.2023.1139312</v>
      </c>
      <c r="T290" t="str">
        <f>IF(ISBLANK(Table4[[#This Row],[ref_short]]),NA(),_xlfn.XLOOKUP(Table4[[#This Row],[new_ref]],Crossref!E:E,Crossref!AO:AO,Table4[[#This Row],[ref_short]]))</f>
        <v>Vereecke et al., 2023</v>
      </c>
      <c r="U290" t="b">
        <f>NOT(IFERROR(Table4[[#This Row],[ref_short]]=Table4[[#This Row],[new_ref_short]],FALSE))</f>
        <v>0</v>
      </c>
    </row>
    <row r="291" spans="1:21" x14ac:dyDescent="0.3">
      <c r="A291" t="s">
        <v>1288</v>
      </c>
      <c r="B291" t="s">
        <v>1318</v>
      </c>
      <c r="C291" t="s">
        <v>270</v>
      </c>
      <c r="D291" t="s">
        <v>373</v>
      </c>
      <c r="G291" t="s">
        <v>1335</v>
      </c>
      <c r="H291" t="s">
        <v>1335</v>
      </c>
      <c r="I291" t="s">
        <v>255</v>
      </c>
      <c r="J291" t="s">
        <v>1469</v>
      </c>
      <c r="K291">
        <v>1</v>
      </c>
      <c r="L291">
        <v>0.16</v>
      </c>
      <c r="M291">
        <v>1</v>
      </c>
      <c r="N291" t="s">
        <v>1520</v>
      </c>
      <c r="O291" t="s">
        <v>1604</v>
      </c>
      <c r="P291">
        <v>2023</v>
      </c>
      <c r="Q291" t="s">
        <v>1663</v>
      </c>
      <c r="R291" t="s">
        <v>986</v>
      </c>
      <c r="S291" t="str">
        <f>IF(ISBLANK(Table4[[#This Row],[ref]]),NA(),_xlfn.XLOOKUP(Table4[[#This Row],[ref]],Crossref!U:U,Crossref!E:E,_xlfn.XLOOKUP(Table4[[#This Row],[ref_short]],Crossref!AO:AO,Crossref!E:E)))</f>
        <v>10.3389/fmicb.2023.1139312</v>
      </c>
      <c r="T291" t="str">
        <f>IF(ISBLANK(Table4[[#This Row],[ref_short]]),NA(),_xlfn.XLOOKUP(Table4[[#This Row],[new_ref]],Crossref!E:E,Crossref!AO:AO,Table4[[#This Row],[ref_short]]))</f>
        <v>Vereecke et al., 2023</v>
      </c>
      <c r="U291" t="b">
        <f>NOT(IFERROR(Table4[[#This Row],[ref_short]]=Table4[[#This Row],[new_ref_short]],FALSE))</f>
        <v>0</v>
      </c>
    </row>
    <row r="292" spans="1:21" x14ac:dyDescent="0.3">
      <c r="A292" t="s">
        <v>1288</v>
      </c>
      <c r="B292" t="s">
        <v>1318</v>
      </c>
      <c r="C292" t="s">
        <v>270</v>
      </c>
      <c r="D292" t="s">
        <v>373</v>
      </c>
      <c r="G292" t="s">
        <v>1336</v>
      </c>
      <c r="H292" t="s">
        <v>1395</v>
      </c>
      <c r="I292" t="s">
        <v>255</v>
      </c>
      <c r="J292" t="s">
        <v>1469</v>
      </c>
      <c r="K292">
        <v>0.5</v>
      </c>
      <c r="L292">
        <v>0.16</v>
      </c>
      <c r="M292">
        <v>0.84</v>
      </c>
      <c r="N292" t="s">
        <v>1520</v>
      </c>
      <c r="O292" t="s">
        <v>1604</v>
      </c>
      <c r="P292">
        <v>2023</v>
      </c>
      <c r="Q292" t="s">
        <v>1663</v>
      </c>
      <c r="R292" t="s">
        <v>986</v>
      </c>
      <c r="S292" t="str">
        <f>IF(ISBLANK(Table4[[#This Row],[ref]]),NA(),_xlfn.XLOOKUP(Table4[[#This Row],[ref]],Crossref!U:U,Crossref!E:E,_xlfn.XLOOKUP(Table4[[#This Row],[ref_short]],Crossref!AO:AO,Crossref!E:E)))</f>
        <v>10.3389/fmicb.2023.1139312</v>
      </c>
      <c r="T292" t="str">
        <f>IF(ISBLANK(Table4[[#This Row],[ref_short]]),NA(),_xlfn.XLOOKUP(Table4[[#This Row],[new_ref]],Crossref!E:E,Crossref!AO:AO,Table4[[#This Row],[ref_short]]))</f>
        <v>Vereecke et al., 2023</v>
      </c>
      <c r="U292" t="b">
        <f>NOT(IFERROR(Table4[[#This Row],[ref_short]]=Table4[[#This Row],[new_ref_short]],FALSE))</f>
        <v>0</v>
      </c>
    </row>
    <row r="293" spans="1:21" x14ac:dyDescent="0.3">
      <c r="A293" t="s">
        <v>1288</v>
      </c>
      <c r="B293" t="s">
        <v>1318</v>
      </c>
      <c r="C293" t="s">
        <v>270</v>
      </c>
      <c r="D293" t="s">
        <v>373</v>
      </c>
      <c r="G293" t="s">
        <v>1336</v>
      </c>
      <c r="H293" t="s">
        <v>1396</v>
      </c>
      <c r="I293" t="s">
        <v>255</v>
      </c>
      <c r="J293" t="s">
        <v>1469</v>
      </c>
      <c r="K293">
        <v>1</v>
      </c>
      <c r="L293">
        <v>0.63</v>
      </c>
      <c r="M293">
        <v>1</v>
      </c>
      <c r="N293" t="s">
        <v>1520</v>
      </c>
      <c r="O293" t="s">
        <v>1604</v>
      </c>
      <c r="P293">
        <v>2023</v>
      </c>
      <c r="Q293" t="s">
        <v>1663</v>
      </c>
      <c r="R293" t="s">
        <v>986</v>
      </c>
      <c r="S293" t="str">
        <f>IF(ISBLANK(Table4[[#This Row],[ref]]),NA(),_xlfn.XLOOKUP(Table4[[#This Row],[ref]],Crossref!U:U,Crossref!E:E,_xlfn.XLOOKUP(Table4[[#This Row],[ref_short]],Crossref!AO:AO,Crossref!E:E)))</f>
        <v>10.3389/fmicb.2023.1139312</v>
      </c>
      <c r="T293" t="str">
        <f>IF(ISBLANK(Table4[[#This Row],[ref_short]]),NA(),_xlfn.XLOOKUP(Table4[[#This Row],[new_ref]],Crossref!E:E,Crossref!AO:AO,Table4[[#This Row],[ref_short]]))</f>
        <v>Vereecke et al., 2023</v>
      </c>
      <c r="U293" t="b">
        <f>NOT(IFERROR(Table4[[#This Row],[ref_short]]=Table4[[#This Row],[new_ref_short]],FALSE))</f>
        <v>0</v>
      </c>
    </row>
    <row r="294" spans="1:21" x14ac:dyDescent="0.3">
      <c r="A294" t="s">
        <v>1288</v>
      </c>
      <c r="B294" t="s">
        <v>1318</v>
      </c>
      <c r="C294" t="s">
        <v>270</v>
      </c>
      <c r="D294" t="s">
        <v>373</v>
      </c>
      <c r="G294" t="s">
        <v>1336</v>
      </c>
      <c r="H294" t="s">
        <v>1397</v>
      </c>
      <c r="I294" t="s">
        <v>255</v>
      </c>
      <c r="J294" t="s">
        <v>1469</v>
      </c>
      <c r="K294">
        <v>1</v>
      </c>
      <c r="L294">
        <v>0.63</v>
      </c>
      <c r="M294">
        <v>1</v>
      </c>
      <c r="N294" t="s">
        <v>1520</v>
      </c>
      <c r="O294" t="s">
        <v>1604</v>
      </c>
      <c r="P294">
        <v>2023</v>
      </c>
      <c r="Q294" t="s">
        <v>1663</v>
      </c>
      <c r="R294" t="s">
        <v>986</v>
      </c>
      <c r="S294" t="str">
        <f>IF(ISBLANK(Table4[[#This Row],[ref]]),NA(),_xlfn.XLOOKUP(Table4[[#This Row],[ref]],Crossref!U:U,Crossref!E:E,_xlfn.XLOOKUP(Table4[[#This Row],[ref_short]],Crossref!AO:AO,Crossref!E:E)))</f>
        <v>10.3389/fmicb.2023.1139312</v>
      </c>
      <c r="T294" t="str">
        <f>IF(ISBLANK(Table4[[#This Row],[ref_short]]),NA(),_xlfn.XLOOKUP(Table4[[#This Row],[new_ref]],Crossref!E:E,Crossref!AO:AO,Table4[[#This Row],[ref_short]]))</f>
        <v>Vereecke et al., 2023</v>
      </c>
      <c r="U294" t="b">
        <f>NOT(IFERROR(Table4[[#This Row],[ref_short]]=Table4[[#This Row],[new_ref_short]],FALSE))</f>
        <v>0</v>
      </c>
    </row>
    <row r="295" spans="1:21" x14ac:dyDescent="0.3">
      <c r="A295" t="s">
        <v>1288</v>
      </c>
      <c r="B295" t="s">
        <v>1318</v>
      </c>
      <c r="C295" t="s">
        <v>270</v>
      </c>
      <c r="D295" t="s">
        <v>373</v>
      </c>
      <c r="G295" t="s">
        <v>1337</v>
      </c>
      <c r="H295" t="s">
        <v>1398</v>
      </c>
      <c r="I295" t="s">
        <v>255</v>
      </c>
      <c r="J295" t="s">
        <v>1469</v>
      </c>
      <c r="K295">
        <v>0.2</v>
      </c>
      <c r="L295">
        <v>0.1</v>
      </c>
      <c r="M295">
        <v>0.72</v>
      </c>
      <c r="N295" t="s">
        <v>1520</v>
      </c>
      <c r="O295" t="s">
        <v>1604</v>
      </c>
      <c r="P295">
        <v>2023</v>
      </c>
      <c r="Q295" t="s">
        <v>1663</v>
      </c>
      <c r="R295" t="s">
        <v>986</v>
      </c>
      <c r="S295" t="str">
        <f>IF(ISBLANK(Table4[[#This Row],[ref]]),NA(),_xlfn.XLOOKUP(Table4[[#This Row],[ref]],Crossref!U:U,Crossref!E:E,_xlfn.XLOOKUP(Table4[[#This Row],[ref_short]],Crossref!AO:AO,Crossref!E:E)))</f>
        <v>10.3389/fmicb.2023.1139312</v>
      </c>
      <c r="T295" t="str">
        <f>IF(ISBLANK(Table4[[#This Row],[ref_short]]),NA(),_xlfn.XLOOKUP(Table4[[#This Row],[new_ref]],Crossref!E:E,Crossref!AO:AO,Table4[[#This Row],[ref_short]]))</f>
        <v>Vereecke et al., 2023</v>
      </c>
      <c r="U295" t="b">
        <f>NOT(IFERROR(Table4[[#This Row],[ref_short]]=Table4[[#This Row],[new_ref_short]],FALSE))</f>
        <v>0</v>
      </c>
    </row>
    <row r="296" spans="1:21" x14ac:dyDescent="0.3">
      <c r="A296" t="s">
        <v>1288</v>
      </c>
      <c r="B296" t="s">
        <v>1318</v>
      </c>
      <c r="C296" t="s">
        <v>270</v>
      </c>
      <c r="D296" t="s">
        <v>373</v>
      </c>
      <c r="G296" t="s">
        <v>1337</v>
      </c>
      <c r="H296" t="s">
        <v>1399</v>
      </c>
      <c r="I296" t="s">
        <v>255</v>
      </c>
      <c r="J296" t="s">
        <v>1469</v>
      </c>
      <c r="K296">
        <v>1</v>
      </c>
      <c r="L296">
        <v>0.48</v>
      </c>
      <c r="M296">
        <v>1</v>
      </c>
      <c r="N296" t="s">
        <v>1520</v>
      </c>
      <c r="O296" t="s">
        <v>1604</v>
      </c>
      <c r="P296">
        <v>2023</v>
      </c>
      <c r="Q296" t="s">
        <v>1663</v>
      </c>
      <c r="R296" t="s">
        <v>986</v>
      </c>
      <c r="S296" t="str">
        <f>IF(ISBLANK(Table4[[#This Row],[ref]]),NA(),_xlfn.XLOOKUP(Table4[[#This Row],[ref]],Crossref!U:U,Crossref!E:E,_xlfn.XLOOKUP(Table4[[#This Row],[ref_short]],Crossref!AO:AO,Crossref!E:E)))</f>
        <v>10.3389/fmicb.2023.1139312</v>
      </c>
      <c r="T296" t="str">
        <f>IF(ISBLANK(Table4[[#This Row],[ref_short]]),NA(),_xlfn.XLOOKUP(Table4[[#This Row],[new_ref]],Crossref!E:E,Crossref!AO:AO,Table4[[#This Row],[ref_short]]))</f>
        <v>Vereecke et al., 2023</v>
      </c>
      <c r="U296" t="b">
        <f>NOT(IFERROR(Table4[[#This Row],[ref_short]]=Table4[[#This Row],[new_ref_short]],FALSE))</f>
        <v>0</v>
      </c>
    </row>
    <row r="297" spans="1:21" x14ac:dyDescent="0.3">
      <c r="A297" t="s">
        <v>1288</v>
      </c>
      <c r="B297" t="s">
        <v>1318</v>
      </c>
      <c r="C297" t="s">
        <v>270</v>
      </c>
      <c r="D297" t="s">
        <v>373</v>
      </c>
      <c r="G297" t="s">
        <v>1338</v>
      </c>
      <c r="H297" t="s">
        <v>1398</v>
      </c>
      <c r="I297" t="s">
        <v>255</v>
      </c>
      <c r="J297" t="s">
        <v>1469</v>
      </c>
      <c r="K297">
        <v>0.11</v>
      </c>
      <c r="L297">
        <v>0</v>
      </c>
      <c r="M297">
        <v>0.48</v>
      </c>
      <c r="N297" t="s">
        <v>1520</v>
      </c>
      <c r="O297" t="s">
        <v>1604</v>
      </c>
      <c r="P297">
        <v>2023</v>
      </c>
      <c r="Q297" t="s">
        <v>1663</v>
      </c>
      <c r="R297" t="s">
        <v>986</v>
      </c>
      <c r="S297" t="str">
        <f>IF(ISBLANK(Table4[[#This Row],[ref]]),NA(),_xlfn.XLOOKUP(Table4[[#This Row],[ref]],Crossref!U:U,Crossref!E:E,_xlfn.XLOOKUP(Table4[[#This Row],[ref_short]],Crossref!AO:AO,Crossref!E:E)))</f>
        <v>10.3389/fmicb.2023.1139312</v>
      </c>
      <c r="T297" t="str">
        <f>IF(ISBLANK(Table4[[#This Row],[ref_short]]),NA(),_xlfn.XLOOKUP(Table4[[#This Row],[new_ref]],Crossref!E:E,Crossref!AO:AO,Table4[[#This Row],[ref_short]]))</f>
        <v>Vereecke et al., 2023</v>
      </c>
      <c r="U297" t="b">
        <f>NOT(IFERROR(Table4[[#This Row],[ref_short]]=Table4[[#This Row],[new_ref_short]],FALSE))</f>
        <v>0</v>
      </c>
    </row>
    <row r="298" spans="1:21" x14ac:dyDescent="0.3">
      <c r="A298" t="s">
        <v>1288</v>
      </c>
      <c r="B298" t="s">
        <v>1318</v>
      </c>
      <c r="C298" t="s">
        <v>270</v>
      </c>
      <c r="D298" t="s">
        <v>373</v>
      </c>
      <c r="G298" t="s">
        <v>1338</v>
      </c>
      <c r="H298" t="s">
        <v>1399</v>
      </c>
      <c r="I298" t="s">
        <v>255</v>
      </c>
      <c r="J298" t="s">
        <v>1469</v>
      </c>
      <c r="K298">
        <v>0.56000000000000005</v>
      </c>
      <c r="L298">
        <v>0.21</v>
      </c>
      <c r="M298">
        <v>0.86</v>
      </c>
      <c r="N298" t="s">
        <v>1520</v>
      </c>
      <c r="O298" t="s">
        <v>1604</v>
      </c>
      <c r="P298">
        <v>2023</v>
      </c>
      <c r="Q298" t="s">
        <v>1663</v>
      </c>
      <c r="R298" t="s">
        <v>986</v>
      </c>
      <c r="S298" t="str">
        <f>IF(ISBLANK(Table4[[#This Row],[ref]]),NA(),_xlfn.XLOOKUP(Table4[[#This Row],[ref]],Crossref!U:U,Crossref!E:E,_xlfn.XLOOKUP(Table4[[#This Row],[ref_short]],Crossref!AO:AO,Crossref!E:E)))</f>
        <v>10.3389/fmicb.2023.1139312</v>
      </c>
      <c r="T298" t="str">
        <f>IF(ISBLANK(Table4[[#This Row],[ref_short]]),NA(),_xlfn.XLOOKUP(Table4[[#This Row],[new_ref]],Crossref!E:E,Crossref!AO:AO,Table4[[#This Row],[ref_short]]))</f>
        <v>Vereecke et al., 2023</v>
      </c>
      <c r="U298" t="b">
        <f>NOT(IFERROR(Table4[[#This Row],[ref_short]]=Table4[[#This Row],[new_ref_short]],FALSE))</f>
        <v>0</v>
      </c>
    </row>
    <row r="299" spans="1:21" x14ac:dyDescent="0.3">
      <c r="A299" t="s">
        <v>1288</v>
      </c>
      <c r="B299" t="s">
        <v>1318</v>
      </c>
      <c r="C299" t="s">
        <v>270</v>
      </c>
      <c r="D299" t="s">
        <v>373</v>
      </c>
      <c r="G299" t="s">
        <v>1338</v>
      </c>
      <c r="H299" t="s">
        <v>1400</v>
      </c>
      <c r="I299" t="s">
        <v>255</v>
      </c>
      <c r="J299" t="s">
        <v>1469</v>
      </c>
      <c r="K299">
        <v>0.09</v>
      </c>
      <c r="L299">
        <v>0.3</v>
      </c>
      <c r="M299">
        <v>0.93</v>
      </c>
      <c r="N299" t="s">
        <v>1520</v>
      </c>
      <c r="O299" t="s">
        <v>1604</v>
      </c>
      <c r="P299">
        <v>2023</v>
      </c>
      <c r="Q299" t="s">
        <v>1663</v>
      </c>
      <c r="R299" t="s">
        <v>986</v>
      </c>
      <c r="S299" t="str">
        <f>IF(ISBLANK(Table4[[#This Row],[ref]]),NA(),_xlfn.XLOOKUP(Table4[[#This Row],[ref]],Crossref!U:U,Crossref!E:E,_xlfn.XLOOKUP(Table4[[#This Row],[ref_short]],Crossref!AO:AO,Crossref!E:E)))</f>
        <v>10.3389/fmicb.2023.1139312</v>
      </c>
      <c r="T299" t="str">
        <f>IF(ISBLANK(Table4[[#This Row],[ref_short]]),NA(),_xlfn.XLOOKUP(Table4[[#This Row],[new_ref]],Crossref!E:E,Crossref!AO:AO,Table4[[#This Row],[ref_short]]))</f>
        <v>Vereecke et al., 2023</v>
      </c>
      <c r="U299" t="b">
        <f>NOT(IFERROR(Table4[[#This Row],[ref_short]]=Table4[[#This Row],[new_ref_short]],FALSE))</f>
        <v>0</v>
      </c>
    </row>
    <row r="300" spans="1:21" x14ac:dyDescent="0.3">
      <c r="A300" t="s">
        <v>1288</v>
      </c>
      <c r="B300" t="s">
        <v>1318</v>
      </c>
      <c r="C300" t="s">
        <v>270</v>
      </c>
      <c r="D300" t="s">
        <v>373</v>
      </c>
      <c r="G300" t="s">
        <v>1338</v>
      </c>
      <c r="H300" t="s">
        <v>1398</v>
      </c>
      <c r="I300" t="s">
        <v>255</v>
      </c>
      <c r="J300" t="s">
        <v>1469</v>
      </c>
      <c r="K300">
        <v>0.12</v>
      </c>
      <c r="L300">
        <v>0</v>
      </c>
      <c r="M300">
        <v>0.53</v>
      </c>
      <c r="N300" t="s">
        <v>1520</v>
      </c>
      <c r="O300" t="s">
        <v>1604</v>
      </c>
      <c r="P300">
        <v>2023</v>
      </c>
      <c r="Q300" t="s">
        <v>1663</v>
      </c>
      <c r="R300" t="s">
        <v>986</v>
      </c>
      <c r="S300" t="str">
        <f>IF(ISBLANK(Table4[[#This Row],[ref]]),NA(),_xlfn.XLOOKUP(Table4[[#This Row],[ref]],Crossref!U:U,Crossref!E:E,_xlfn.XLOOKUP(Table4[[#This Row],[ref_short]],Crossref!AO:AO,Crossref!E:E)))</f>
        <v>10.3389/fmicb.2023.1139312</v>
      </c>
      <c r="T300" t="str">
        <f>IF(ISBLANK(Table4[[#This Row],[ref_short]]),NA(),_xlfn.XLOOKUP(Table4[[#This Row],[new_ref]],Crossref!E:E,Crossref!AO:AO,Table4[[#This Row],[ref_short]]))</f>
        <v>Vereecke et al., 2023</v>
      </c>
      <c r="U300" t="b">
        <f>NOT(IFERROR(Table4[[#This Row],[ref_short]]=Table4[[#This Row],[new_ref_short]],FALSE))</f>
        <v>0</v>
      </c>
    </row>
    <row r="301" spans="1:21" x14ac:dyDescent="0.3">
      <c r="A301" t="s">
        <v>1288</v>
      </c>
      <c r="B301" t="s">
        <v>1318</v>
      </c>
      <c r="C301" t="s">
        <v>270</v>
      </c>
      <c r="D301" t="s">
        <v>373</v>
      </c>
      <c r="G301" t="s">
        <v>1338</v>
      </c>
      <c r="H301" t="s">
        <v>1399</v>
      </c>
      <c r="I301" t="s">
        <v>255</v>
      </c>
      <c r="J301" t="s">
        <v>1469</v>
      </c>
      <c r="K301">
        <v>0.62</v>
      </c>
      <c r="L301">
        <v>0.24</v>
      </c>
      <c r="M301">
        <v>0.91</v>
      </c>
      <c r="N301" t="s">
        <v>1520</v>
      </c>
      <c r="O301" t="s">
        <v>1604</v>
      </c>
      <c r="P301">
        <v>2023</v>
      </c>
      <c r="Q301" t="s">
        <v>1663</v>
      </c>
      <c r="R301" t="s">
        <v>986</v>
      </c>
      <c r="S301" t="str">
        <f>IF(ISBLANK(Table4[[#This Row],[ref]]),NA(),_xlfn.XLOOKUP(Table4[[#This Row],[ref]],Crossref!U:U,Crossref!E:E,_xlfn.XLOOKUP(Table4[[#This Row],[ref_short]],Crossref!AO:AO,Crossref!E:E)))</f>
        <v>10.3389/fmicb.2023.1139312</v>
      </c>
      <c r="T301" t="str">
        <f>IF(ISBLANK(Table4[[#This Row],[ref_short]]),NA(),_xlfn.XLOOKUP(Table4[[#This Row],[new_ref]],Crossref!E:E,Crossref!AO:AO,Table4[[#This Row],[ref_short]]))</f>
        <v>Vereecke et al., 2023</v>
      </c>
      <c r="U301" t="b">
        <f>NOT(IFERROR(Table4[[#This Row],[ref_short]]=Table4[[#This Row],[new_ref_short]],FALSE))</f>
        <v>0</v>
      </c>
    </row>
    <row r="302" spans="1:21" x14ac:dyDescent="0.3">
      <c r="A302" t="s">
        <v>1288</v>
      </c>
      <c r="B302" t="s">
        <v>1318</v>
      </c>
      <c r="C302" t="s">
        <v>270</v>
      </c>
      <c r="D302" t="s">
        <v>373</v>
      </c>
      <c r="G302" t="s">
        <v>1338</v>
      </c>
      <c r="H302" t="s">
        <v>1400</v>
      </c>
      <c r="I302" t="s">
        <v>255</v>
      </c>
      <c r="J302" t="s">
        <v>1469</v>
      </c>
      <c r="K302">
        <v>0.67</v>
      </c>
      <c r="L302">
        <v>0.3</v>
      </c>
      <c r="M302">
        <v>0.93</v>
      </c>
      <c r="N302" t="s">
        <v>1520</v>
      </c>
      <c r="O302" t="s">
        <v>1604</v>
      </c>
      <c r="P302">
        <v>2023</v>
      </c>
      <c r="Q302" t="s">
        <v>1663</v>
      </c>
      <c r="R302" t="s">
        <v>986</v>
      </c>
      <c r="S302" t="str">
        <f>IF(ISBLANK(Table4[[#This Row],[ref]]),NA(),_xlfn.XLOOKUP(Table4[[#This Row],[ref]],Crossref!U:U,Crossref!E:E,_xlfn.XLOOKUP(Table4[[#This Row],[ref_short]],Crossref!AO:AO,Crossref!E:E)))</f>
        <v>10.3389/fmicb.2023.1139312</v>
      </c>
      <c r="T302" t="str">
        <f>IF(ISBLANK(Table4[[#This Row],[ref_short]]),NA(),_xlfn.XLOOKUP(Table4[[#This Row],[new_ref]],Crossref!E:E,Crossref!AO:AO,Table4[[#This Row],[ref_short]]))</f>
        <v>Vereecke et al., 2023</v>
      </c>
      <c r="U302" t="b">
        <f>NOT(IFERROR(Table4[[#This Row],[ref_short]]=Table4[[#This Row],[new_ref_short]],FALSE))</f>
        <v>0</v>
      </c>
    </row>
    <row r="303" spans="1:21" x14ac:dyDescent="0.3">
      <c r="A303" t="s">
        <v>1288</v>
      </c>
      <c r="B303" t="s">
        <v>1318</v>
      </c>
      <c r="C303" t="s">
        <v>270</v>
      </c>
      <c r="D303" t="s">
        <v>373</v>
      </c>
      <c r="G303" t="s">
        <v>1339</v>
      </c>
      <c r="H303" t="s">
        <v>1401</v>
      </c>
      <c r="I303" t="s">
        <v>255</v>
      </c>
      <c r="J303" t="s">
        <v>1469</v>
      </c>
      <c r="K303">
        <v>1</v>
      </c>
      <c r="L303">
        <v>0.4</v>
      </c>
      <c r="M303">
        <v>1</v>
      </c>
      <c r="N303" t="s">
        <v>1520</v>
      </c>
      <c r="O303" t="s">
        <v>1604</v>
      </c>
      <c r="P303">
        <v>2023</v>
      </c>
      <c r="Q303" t="s">
        <v>1663</v>
      </c>
      <c r="R303" t="s">
        <v>986</v>
      </c>
      <c r="S303" t="str">
        <f>IF(ISBLANK(Table4[[#This Row],[ref]]),NA(),_xlfn.XLOOKUP(Table4[[#This Row],[ref]],Crossref!U:U,Crossref!E:E,_xlfn.XLOOKUP(Table4[[#This Row],[ref_short]],Crossref!AO:AO,Crossref!E:E)))</f>
        <v>10.3389/fmicb.2023.1139312</v>
      </c>
      <c r="T303" t="str">
        <f>IF(ISBLANK(Table4[[#This Row],[ref_short]]),NA(),_xlfn.XLOOKUP(Table4[[#This Row],[new_ref]],Crossref!E:E,Crossref!AO:AO,Table4[[#This Row],[ref_short]]))</f>
        <v>Vereecke et al., 2023</v>
      </c>
      <c r="U303" t="b">
        <f>NOT(IFERROR(Table4[[#This Row],[ref_short]]=Table4[[#This Row],[new_ref_short]],FALSE))</f>
        <v>0</v>
      </c>
    </row>
    <row r="304" spans="1:21" x14ac:dyDescent="0.3">
      <c r="A304" t="s">
        <v>1288</v>
      </c>
      <c r="B304" t="s">
        <v>1318</v>
      </c>
      <c r="C304" t="s">
        <v>270</v>
      </c>
      <c r="D304" t="s">
        <v>373</v>
      </c>
      <c r="G304" t="s">
        <v>1340</v>
      </c>
      <c r="H304" t="s">
        <v>1402</v>
      </c>
      <c r="I304" t="s">
        <v>255</v>
      </c>
      <c r="J304" t="s">
        <v>1469</v>
      </c>
      <c r="K304">
        <v>0.08</v>
      </c>
      <c r="L304">
        <v>0.36</v>
      </c>
      <c r="M304">
        <v>0.36</v>
      </c>
      <c r="N304" t="s">
        <v>1520</v>
      </c>
      <c r="O304" t="s">
        <v>1604</v>
      </c>
      <c r="P304">
        <v>2023</v>
      </c>
      <c r="Q304" t="s">
        <v>1663</v>
      </c>
      <c r="R304" t="s">
        <v>986</v>
      </c>
      <c r="S304" t="str">
        <f>IF(ISBLANK(Table4[[#This Row],[ref]]),NA(),_xlfn.XLOOKUP(Table4[[#This Row],[ref]],Crossref!U:U,Crossref!E:E,_xlfn.XLOOKUP(Table4[[#This Row],[ref_short]],Crossref!AO:AO,Crossref!E:E)))</f>
        <v>10.3389/fmicb.2023.1139312</v>
      </c>
      <c r="T304" t="str">
        <f>IF(ISBLANK(Table4[[#This Row],[ref_short]]),NA(),_xlfn.XLOOKUP(Table4[[#This Row],[new_ref]],Crossref!E:E,Crossref!AO:AO,Table4[[#This Row],[ref_short]]))</f>
        <v>Vereecke et al., 2023</v>
      </c>
      <c r="U304" t="b">
        <f>NOT(IFERROR(Table4[[#This Row],[ref_short]]=Table4[[#This Row],[new_ref_short]],FALSE))</f>
        <v>0</v>
      </c>
    </row>
    <row r="305" spans="1:21" x14ac:dyDescent="0.3">
      <c r="A305" t="s">
        <v>1288</v>
      </c>
      <c r="B305" t="s">
        <v>1318</v>
      </c>
      <c r="C305" t="s">
        <v>270</v>
      </c>
      <c r="D305" t="s">
        <v>373</v>
      </c>
      <c r="G305" t="s">
        <v>1340</v>
      </c>
      <c r="H305" t="s">
        <v>1403</v>
      </c>
      <c r="I305" t="s">
        <v>255</v>
      </c>
      <c r="J305" t="s">
        <v>1469</v>
      </c>
      <c r="K305">
        <v>0.15</v>
      </c>
      <c r="L305">
        <v>0.02</v>
      </c>
      <c r="M305">
        <v>0.45</v>
      </c>
      <c r="N305" t="s">
        <v>1520</v>
      </c>
      <c r="O305" t="s">
        <v>1604</v>
      </c>
      <c r="P305">
        <v>2023</v>
      </c>
      <c r="Q305" t="s">
        <v>1663</v>
      </c>
      <c r="R305" t="s">
        <v>986</v>
      </c>
      <c r="S305" t="str">
        <f>IF(ISBLANK(Table4[[#This Row],[ref]]),NA(),_xlfn.XLOOKUP(Table4[[#This Row],[ref]],Crossref!U:U,Crossref!E:E,_xlfn.XLOOKUP(Table4[[#This Row],[ref_short]],Crossref!AO:AO,Crossref!E:E)))</f>
        <v>10.3389/fmicb.2023.1139312</v>
      </c>
      <c r="T305" t="str">
        <f>IF(ISBLANK(Table4[[#This Row],[ref_short]]),NA(),_xlfn.XLOOKUP(Table4[[#This Row],[new_ref]],Crossref!E:E,Crossref!AO:AO,Table4[[#This Row],[ref_short]]))</f>
        <v>Vereecke et al., 2023</v>
      </c>
      <c r="U305" t="b">
        <f>NOT(IFERROR(Table4[[#This Row],[ref_short]]=Table4[[#This Row],[new_ref_short]],FALSE))</f>
        <v>0</v>
      </c>
    </row>
    <row r="306" spans="1:21" x14ac:dyDescent="0.3">
      <c r="A306" t="s">
        <v>1288</v>
      </c>
      <c r="B306" t="s">
        <v>1318</v>
      </c>
      <c r="C306" t="s">
        <v>270</v>
      </c>
      <c r="D306" t="s">
        <v>373</v>
      </c>
      <c r="G306" t="s">
        <v>1340</v>
      </c>
      <c r="H306" t="s">
        <v>1404</v>
      </c>
      <c r="I306" t="s">
        <v>255</v>
      </c>
      <c r="J306" t="s">
        <v>1469</v>
      </c>
      <c r="K306">
        <v>0.23</v>
      </c>
      <c r="L306">
        <v>0.05</v>
      </c>
      <c r="M306">
        <v>0.54</v>
      </c>
      <c r="N306" t="s">
        <v>1520</v>
      </c>
      <c r="O306" t="s">
        <v>1604</v>
      </c>
      <c r="P306">
        <v>2023</v>
      </c>
      <c r="Q306" t="s">
        <v>1663</v>
      </c>
      <c r="R306" t="s">
        <v>986</v>
      </c>
      <c r="S306" t="str">
        <f>IF(ISBLANK(Table4[[#This Row],[ref]]),NA(),_xlfn.XLOOKUP(Table4[[#This Row],[ref]],Crossref!U:U,Crossref!E:E,_xlfn.XLOOKUP(Table4[[#This Row],[ref_short]],Crossref!AO:AO,Crossref!E:E)))</f>
        <v>10.3389/fmicb.2023.1139312</v>
      </c>
      <c r="T306" t="str">
        <f>IF(ISBLANK(Table4[[#This Row],[ref_short]]),NA(),_xlfn.XLOOKUP(Table4[[#This Row],[new_ref]],Crossref!E:E,Crossref!AO:AO,Table4[[#This Row],[ref_short]]))</f>
        <v>Vereecke et al., 2023</v>
      </c>
      <c r="U306" t="b">
        <f>NOT(IFERROR(Table4[[#This Row],[ref_short]]=Table4[[#This Row],[new_ref_short]],FALSE))</f>
        <v>0</v>
      </c>
    </row>
    <row r="307" spans="1:21" x14ac:dyDescent="0.3">
      <c r="A307" t="s">
        <v>1288</v>
      </c>
      <c r="B307" t="s">
        <v>1318</v>
      </c>
      <c r="C307" t="s">
        <v>270</v>
      </c>
      <c r="D307" t="s">
        <v>373</v>
      </c>
      <c r="G307" t="s">
        <v>1340</v>
      </c>
      <c r="H307" t="s">
        <v>1405</v>
      </c>
      <c r="I307" t="s">
        <v>255</v>
      </c>
      <c r="J307" t="s">
        <v>1469</v>
      </c>
      <c r="K307">
        <v>0.38</v>
      </c>
      <c r="L307">
        <v>0.14000000000000001</v>
      </c>
      <c r="M307">
        <v>0.68</v>
      </c>
      <c r="N307" t="s">
        <v>1520</v>
      </c>
      <c r="O307" t="s">
        <v>1604</v>
      </c>
      <c r="P307">
        <v>2023</v>
      </c>
      <c r="Q307" t="s">
        <v>1663</v>
      </c>
      <c r="R307" t="s">
        <v>986</v>
      </c>
      <c r="S307" t="str">
        <f>IF(ISBLANK(Table4[[#This Row],[ref]]),NA(),_xlfn.XLOOKUP(Table4[[#This Row],[ref]],Crossref!U:U,Crossref!E:E,_xlfn.XLOOKUP(Table4[[#This Row],[ref_short]],Crossref!AO:AO,Crossref!E:E)))</f>
        <v>10.3389/fmicb.2023.1139312</v>
      </c>
      <c r="T307" t="str">
        <f>IF(ISBLANK(Table4[[#This Row],[ref_short]]),NA(),_xlfn.XLOOKUP(Table4[[#This Row],[new_ref]],Crossref!E:E,Crossref!AO:AO,Table4[[#This Row],[ref_short]]))</f>
        <v>Vereecke et al., 2023</v>
      </c>
      <c r="U307" t="b">
        <f>NOT(IFERROR(Table4[[#This Row],[ref_short]]=Table4[[#This Row],[new_ref_short]],FALSE))</f>
        <v>0</v>
      </c>
    </row>
    <row r="308" spans="1:21" x14ac:dyDescent="0.3">
      <c r="A308" t="s">
        <v>1288</v>
      </c>
      <c r="B308" t="s">
        <v>1318</v>
      </c>
      <c r="C308" t="s">
        <v>270</v>
      </c>
      <c r="D308" t="s">
        <v>373</v>
      </c>
      <c r="G308" t="s">
        <v>1340</v>
      </c>
      <c r="H308" t="s">
        <v>1402</v>
      </c>
      <c r="I308" t="s">
        <v>255</v>
      </c>
      <c r="J308" t="s">
        <v>1469</v>
      </c>
      <c r="K308">
        <v>0.06</v>
      </c>
      <c r="L308">
        <v>0</v>
      </c>
      <c r="M308">
        <v>0.27</v>
      </c>
      <c r="N308" t="s">
        <v>1520</v>
      </c>
      <c r="O308" t="s">
        <v>1604</v>
      </c>
      <c r="P308">
        <v>2023</v>
      </c>
      <c r="Q308" t="s">
        <v>1663</v>
      </c>
      <c r="R308" t="s">
        <v>986</v>
      </c>
      <c r="S308" t="str">
        <f>IF(ISBLANK(Table4[[#This Row],[ref]]),NA(),_xlfn.XLOOKUP(Table4[[#This Row],[ref]],Crossref!U:U,Crossref!E:E,_xlfn.XLOOKUP(Table4[[#This Row],[ref_short]],Crossref!AO:AO,Crossref!E:E)))</f>
        <v>10.3389/fmicb.2023.1139312</v>
      </c>
      <c r="T308" t="str">
        <f>IF(ISBLANK(Table4[[#This Row],[ref_short]]),NA(),_xlfn.XLOOKUP(Table4[[#This Row],[new_ref]],Crossref!E:E,Crossref!AO:AO,Table4[[#This Row],[ref_short]]))</f>
        <v>Vereecke et al., 2023</v>
      </c>
      <c r="U308" t="b">
        <f>NOT(IFERROR(Table4[[#This Row],[ref_short]]=Table4[[#This Row],[new_ref_short]],FALSE))</f>
        <v>0</v>
      </c>
    </row>
    <row r="309" spans="1:21" x14ac:dyDescent="0.3">
      <c r="A309" t="s">
        <v>1288</v>
      </c>
      <c r="B309" t="s">
        <v>1318</v>
      </c>
      <c r="C309" t="s">
        <v>270</v>
      </c>
      <c r="D309" t="s">
        <v>373</v>
      </c>
      <c r="G309" t="s">
        <v>1340</v>
      </c>
      <c r="H309" t="s">
        <v>1403</v>
      </c>
      <c r="I309" t="s">
        <v>255</v>
      </c>
      <c r="J309" t="s">
        <v>1469</v>
      </c>
      <c r="K309">
        <v>0.11</v>
      </c>
      <c r="L309">
        <v>0.01</v>
      </c>
      <c r="M309">
        <v>0.35</v>
      </c>
      <c r="N309" t="s">
        <v>1520</v>
      </c>
      <c r="O309" t="s">
        <v>1604</v>
      </c>
      <c r="P309">
        <v>2023</v>
      </c>
      <c r="Q309" t="s">
        <v>1663</v>
      </c>
      <c r="R309" t="s">
        <v>986</v>
      </c>
      <c r="S309" t="str">
        <f>IF(ISBLANK(Table4[[#This Row],[ref]]),NA(),_xlfn.XLOOKUP(Table4[[#This Row],[ref]],Crossref!U:U,Crossref!E:E,_xlfn.XLOOKUP(Table4[[#This Row],[ref_short]],Crossref!AO:AO,Crossref!E:E)))</f>
        <v>10.3389/fmicb.2023.1139312</v>
      </c>
      <c r="T309" t="str">
        <f>IF(ISBLANK(Table4[[#This Row],[ref_short]]),NA(),_xlfn.XLOOKUP(Table4[[#This Row],[new_ref]],Crossref!E:E,Crossref!AO:AO,Table4[[#This Row],[ref_short]]))</f>
        <v>Vereecke et al., 2023</v>
      </c>
      <c r="U309" t="b">
        <f>NOT(IFERROR(Table4[[#This Row],[ref_short]]=Table4[[#This Row],[new_ref_short]],FALSE))</f>
        <v>0</v>
      </c>
    </row>
    <row r="310" spans="1:21" x14ac:dyDescent="0.3">
      <c r="A310" t="s">
        <v>1288</v>
      </c>
      <c r="B310" t="s">
        <v>1318</v>
      </c>
      <c r="C310" t="s">
        <v>270</v>
      </c>
      <c r="D310" t="s">
        <v>373</v>
      </c>
      <c r="G310" t="s">
        <v>1340</v>
      </c>
      <c r="H310" t="s">
        <v>1404</v>
      </c>
      <c r="I310" t="s">
        <v>255</v>
      </c>
      <c r="J310" t="s">
        <v>1469</v>
      </c>
      <c r="K310">
        <v>0.17</v>
      </c>
      <c r="L310">
        <v>0.04</v>
      </c>
      <c r="M310">
        <v>0.41</v>
      </c>
      <c r="N310" t="s">
        <v>1520</v>
      </c>
      <c r="O310" t="s">
        <v>1604</v>
      </c>
      <c r="P310">
        <v>2023</v>
      </c>
      <c r="Q310" t="s">
        <v>1663</v>
      </c>
      <c r="R310" t="s">
        <v>986</v>
      </c>
      <c r="S310" t="str">
        <f>IF(ISBLANK(Table4[[#This Row],[ref]]),NA(),_xlfn.XLOOKUP(Table4[[#This Row],[ref]],Crossref!U:U,Crossref!E:E,_xlfn.XLOOKUP(Table4[[#This Row],[ref_short]],Crossref!AO:AO,Crossref!E:E)))</f>
        <v>10.3389/fmicb.2023.1139312</v>
      </c>
      <c r="T310" t="str">
        <f>IF(ISBLANK(Table4[[#This Row],[ref_short]]),NA(),_xlfn.XLOOKUP(Table4[[#This Row],[new_ref]],Crossref!E:E,Crossref!AO:AO,Table4[[#This Row],[ref_short]]))</f>
        <v>Vereecke et al., 2023</v>
      </c>
      <c r="U310" t="b">
        <f>NOT(IFERROR(Table4[[#This Row],[ref_short]]=Table4[[#This Row],[new_ref_short]],FALSE))</f>
        <v>0</v>
      </c>
    </row>
    <row r="311" spans="1:21" x14ac:dyDescent="0.3">
      <c r="A311" t="s">
        <v>1288</v>
      </c>
      <c r="B311" t="s">
        <v>1318</v>
      </c>
      <c r="C311" t="s">
        <v>270</v>
      </c>
      <c r="D311" t="s">
        <v>373</v>
      </c>
      <c r="G311" t="s">
        <v>1340</v>
      </c>
      <c r="H311" t="s">
        <v>1405</v>
      </c>
      <c r="I311" t="s">
        <v>255</v>
      </c>
      <c r="J311" t="s">
        <v>1469</v>
      </c>
      <c r="K311">
        <v>0.5</v>
      </c>
      <c r="L311">
        <v>0.25</v>
      </c>
      <c r="M311">
        <v>0.75</v>
      </c>
      <c r="N311" t="s">
        <v>1520</v>
      </c>
      <c r="O311" t="s">
        <v>1604</v>
      </c>
      <c r="P311">
        <v>2023</v>
      </c>
      <c r="Q311" t="s">
        <v>1663</v>
      </c>
      <c r="R311" t="s">
        <v>986</v>
      </c>
      <c r="S311" t="str">
        <f>IF(ISBLANK(Table4[[#This Row],[ref]]),NA(),_xlfn.XLOOKUP(Table4[[#This Row],[ref]],Crossref!U:U,Crossref!E:E,_xlfn.XLOOKUP(Table4[[#This Row],[ref_short]],Crossref!AO:AO,Crossref!E:E)))</f>
        <v>10.3389/fmicb.2023.1139312</v>
      </c>
      <c r="T311" t="str">
        <f>IF(ISBLANK(Table4[[#This Row],[ref_short]]),NA(),_xlfn.XLOOKUP(Table4[[#This Row],[new_ref]],Crossref!E:E,Crossref!AO:AO,Table4[[#This Row],[ref_short]]))</f>
        <v>Vereecke et al., 2023</v>
      </c>
      <c r="U311" t="b">
        <f>NOT(IFERROR(Table4[[#This Row],[ref_short]]=Table4[[#This Row],[new_ref_short]],FALSE))</f>
        <v>0</v>
      </c>
    </row>
    <row r="312" spans="1:21" x14ac:dyDescent="0.3">
      <c r="A312" t="s">
        <v>1288</v>
      </c>
      <c r="B312" t="s">
        <v>1318</v>
      </c>
      <c r="C312" t="s">
        <v>270</v>
      </c>
      <c r="D312" t="s">
        <v>373</v>
      </c>
      <c r="G312" t="s">
        <v>1341</v>
      </c>
      <c r="H312" t="s">
        <v>1406</v>
      </c>
      <c r="I312" t="s">
        <v>255</v>
      </c>
      <c r="J312" t="s">
        <v>1469</v>
      </c>
      <c r="K312">
        <v>0.62</v>
      </c>
      <c r="L312">
        <v>0.24</v>
      </c>
      <c r="M312">
        <v>0.91</v>
      </c>
      <c r="N312" t="s">
        <v>1520</v>
      </c>
      <c r="O312" t="s">
        <v>1604</v>
      </c>
      <c r="P312">
        <v>2023</v>
      </c>
      <c r="Q312" t="s">
        <v>1663</v>
      </c>
      <c r="R312" t="s">
        <v>986</v>
      </c>
      <c r="S312" t="str">
        <f>IF(ISBLANK(Table4[[#This Row],[ref]]),NA(),_xlfn.XLOOKUP(Table4[[#This Row],[ref]],Crossref!U:U,Crossref!E:E,_xlfn.XLOOKUP(Table4[[#This Row],[ref_short]],Crossref!AO:AO,Crossref!E:E)))</f>
        <v>10.3389/fmicb.2023.1139312</v>
      </c>
      <c r="T312" t="str">
        <f>IF(ISBLANK(Table4[[#This Row],[ref_short]]),NA(),_xlfn.XLOOKUP(Table4[[#This Row],[new_ref]],Crossref!E:E,Crossref!AO:AO,Table4[[#This Row],[ref_short]]))</f>
        <v>Vereecke et al., 2023</v>
      </c>
      <c r="U312" t="b">
        <f>NOT(IFERROR(Table4[[#This Row],[ref_short]]=Table4[[#This Row],[new_ref_short]],FALSE))</f>
        <v>0</v>
      </c>
    </row>
    <row r="313" spans="1:21" x14ac:dyDescent="0.3">
      <c r="A313" t="s">
        <v>1288</v>
      </c>
      <c r="B313" t="s">
        <v>1318</v>
      </c>
      <c r="C313" t="s">
        <v>270</v>
      </c>
      <c r="D313" t="s">
        <v>373</v>
      </c>
      <c r="G313" t="s">
        <v>1341</v>
      </c>
      <c r="H313" t="s">
        <v>1406</v>
      </c>
      <c r="I313" t="s">
        <v>255</v>
      </c>
      <c r="J313" t="s">
        <v>1469</v>
      </c>
      <c r="K313">
        <v>0.83</v>
      </c>
      <c r="L313">
        <v>0.36</v>
      </c>
      <c r="M313">
        <v>1</v>
      </c>
      <c r="N313" t="s">
        <v>1520</v>
      </c>
      <c r="O313" t="s">
        <v>1604</v>
      </c>
      <c r="P313">
        <v>2023</v>
      </c>
      <c r="Q313" t="s">
        <v>1663</v>
      </c>
      <c r="R313" t="s">
        <v>986</v>
      </c>
      <c r="S313" t="str">
        <f>IF(ISBLANK(Table4[[#This Row],[ref]]),NA(),_xlfn.XLOOKUP(Table4[[#This Row],[ref]],Crossref!U:U,Crossref!E:E,_xlfn.XLOOKUP(Table4[[#This Row],[ref_short]],Crossref!AO:AO,Crossref!E:E)))</f>
        <v>10.3389/fmicb.2023.1139312</v>
      </c>
      <c r="T313" t="str">
        <f>IF(ISBLANK(Table4[[#This Row],[ref_short]]),NA(),_xlfn.XLOOKUP(Table4[[#This Row],[new_ref]],Crossref!E:E,Crossref!AO:AO,Table4[[#This Row],[ref_short]]))</f>
        <v>Vereecke et al., 2023</v>
      </c>
      <c r="U313" t="b">
        <f>NOT(IFERROR(Table4[[#This Row],[ref_short]]=Table4[[#This Row],[new_ref_short]],FALSE))</f>
        <v>0</v>
      </c>
    </row>
    <row r="314" spans="1:21" x14ac:dyDescent="0.3">
      <c r="A314" t="s">
        <v>1288</v>
      </c>
      <c r="B314" t="s">
        <v>1318</v>
      </c>
      <c r="C314" t="s">
        <v>270</v>
      </c>
      <c r="D314" t="s">
        <v>373</v>
      </c>
      <c r="G314" t="s">
        <v>1342</v>
      </c>
      <c r="H314" t="s">
        <v>1407</v>
      </c>
      <c r="I314" t="s">
        <v>255</v>
      </c>
      <c r="J314" t="s">
        <v>1469</v>
      </c>
      <c r="K314">
        <v>0.46</v>
      </c>
      <c r="L314">
        <v>0.31</v>
      </c>
      <c r="M314">
        <v>0.63</v>
      </c>
      <c r="N314" t="s">
        <v>1520</v>
      </c>
      <c r="O314" t="s">
        <v>1604</v>
      </c>
      <c r="P314">
        <v>2023</v>
      </c>
      <c r="Q314" t="s">
        <v>1663</v>
      </c>
      <c r="R314" t="s">
        <v>986</v>
      </c>
      <c r="S314" t="str">
        <f>IF(ISBLANK(Table4[[#This Row],[ref]]),NA(),_xlfn.XLOOKUP(Table4[[#This Row],[ref]],Crossref!U:U,Crossref!E:E,_xlfn.XLOOKUP(Table4[[#This Row],[ref_short]],Crossref!AO:AO,Crossref!E:E)))</f>
        <v>10.3389/fmicb.2023.1139312</v>
      </c>
      <c r="T314" t="str">
        <f>IF(ISBLANK(Table4[[#This Row],[ref_short]]),NA(),_xlfn.XLOOKUP(Table4[[#This Row],[new_ref]],Crossref!E:E,Crossref!AO:AO,Table4[[#This Row],[ref_short]]))</f>
        <v>Vereecke et al., 2023</v>
      </c>
      <c r="U314" t="b">
        <f>NOT(IFERROR(Table4[[#This Row],[ref_short]]=Table4[[#This Row],[new_ref_short]],FALSE))</f>
        <v>0</v>
      </c>
    </row>
    <row r="315" spans="1:21" x14ac:dyDescent="0.3">
      <c r="A315" t="s">
        <v>1288</v>
      </c>
      <c r="B315" t="s">
        <v>1318</v>
      </c>
      <c r="C315" t="s">
        <v>270</v>
      </c>
      <c r="D315" t="s">
        <v>373</v>
      </c>
      <c r="G315" t="s">
        <v>1342</v>
      </c>
      <c r="H315" t="s">
        <v>1408</v>
      </c>
      <c r="I315" t="s">
        <v>255</v>
      </c>
      <c r="J315" t="s">
        <v>1469</v>
      </c>
      <c r="K315">
        <v>0.97</v>
      </c>
      <c r="L315">
        <v>0.86</v>
      </c>
      <c r="M315">
        <v>1</v>
      </c>
      <c r="N315" t="s">
        <v>1520</v>
      </c>
      <c r="O315" t="s">
        <v>1604</v>
      </c>
      <c r="P315">
        <v>2023</v>
      </c>
      <c r="Q315" t="s">
        <v>1663</v>
      </c>
      <c r="R315" t="s">
        <v>986</v>
      </c>
      <c r="S315" t="str">
        <f>IF(ISBLANK(Table4[[#This Row],[ref]]),NA(),_xlfn.XLOOKUP(Table4[[#This Row],[ref]],Crossref!U:U,Crossref!E:E,_xlfn.XLOOKUP(Table4[[#This Row],[ref_short]],Crossref!AO:AO,Crossref!E:E)))</f>
        <v>10.3389/fmicb.2023.1139312</v>
      </c>
      <c r="T315" t="str">
        <f>IF(ISBLANK(Table4[[#This Row],[ref_short]]),NA(),_xlfn.XLOOKUP(Table4[[#This Row],[new_ref]],Crossref!E:E,Crossref!AO:AO,Table4[[#This Row],[ref_short]]))</f>
        <v>Vereecke et al., 2023</v>
      </c>
      <c r="U315" t="b">
        <f>NOT(IFERROR(Table4[[#This Row],[ref_short]]=Table4[[#This Row],[new_ref_short]],FALSE))</f>
        <v>0</v>
      </c>
    </row>
    <row r="316" spans="1:21" x14ac:dyDescent="0.3">
      <c r="A316" t="s">
        <v>1288</v>
      </c>
      <c r="B316" t="s">
        <v>1318</v>
      </c>
      <c r="C316" t="s">
        <v>270</v>
      </c>
      <c r="D316" t="s">
        <v>373</v>
      </c>
      <c r="G316" t="s">
        <v>1343</v>
      </c>
      <c r="H316" t="s">
        <v>1407</v>
      </c>
      <c r="I316" t="s">
        <v>255</v>
      </c>
      <c r="J316" t="s">
        <v>1469</v>
      </c>
      <c r="K316">
        <v>0.47</v>
      </c>
      <c r="L316">
        <v>0.31</v>
      </c>
      <c r="M316">
        <v>0.62</v>
      </c>
      <c r="N316" t="s">
        <v>1520</v>
      </c>
      <c r="O316" t="s">
        <v>1604</v>
      </c>
      <c r="P316">
        <v>2023</v>
      </c>
      <c r="Q316" t="s">
        <v>1663</v>
      </c>
      <c r="R316" t="s">
        <v>986</v>
      </c>
      <c r="S316" t="str">
        <f>IF(ISBLANK(Table4[[#This Row],[ref]]),NA(),_xlfn.XLOOKUP(Table4[[#This Row],[ref]],Crossref!U:U,Crossref!E:E,_xlfn.XLOOKUP(Table4[[#This Row],[ref_short]],Crossref!AO:AO,Crossref!E:E)))</f>
        <v>10.3389/fmicb.2023.1139312</v>
      </c>
      <c r="T316" t="str">
        <f>IF(ISBLANK(Table4[[#This Row],[ref_short]]),NA(),_xlfn.XLOOKUP(Table4[[#This Row],[new_ref]],Crossref!E:E,Crossref!AO:AO,Table4[[#This Row],[ref_short]]))</f>
        <v>Vereecke et al., 2023</v>
      </c>
      <c r="U316" t="b">
        <f>NOT(IFERROR(Table4[[#This Row],[ref_short]]=Table4[[#This Row],[new_ref_short]],FALSE))</f>
        <v>0</v>
      </c>
    </row>
    <row r="317" spans="1:21" x14ac:dyDescent="0.3">
      <c r="A317" t="s">
        <v>1288</v>
      </c>
      <c r="B317" t="s">
        <v>1318</v>
      </c>
      <c r="C317" t="s">
        <v>270</v>
      </c>
      <c r="D317" t="s">
        <v>373</v>
      </c>
      <c r="G317" t="s">
        <v>1343</v>
      </c>
      <c r="H317" t="s">
        <v>1408</v>
      </c>
      <c r="I317" t="s">
        <v>255</v>
      </c>
      <c r="J317" t="s">
        <v>1469</v>
      </c>
      <c r="K317">
        <v>0.84</v>
      </c>
      <c r="L317">
        <v>0.7</v>
      </c>
      <c r="M317">
        <v>0.93</v>
      </c>
      <c r="N317" t="s">
        <v>1520</v>
      </c>
      <c r="O317" t="s">
        <v>1604</v>
      </c>
      <c r="P317">
        <v>2023</v>
      </c>
      <c r="Q317" t="s">
        <v>1663</v>
      </c>
      <c r="R317" t="s">
        <v>986</v>
      </c>
      <c r="S317" t="str">
        <f>IF(ISBLANK(Table4[[#This Row],[ref]]),NA(),_xlfn.XLOOKUP(Table4[[#This Row],[ref]],Crossref!U:U,Crossref!E:E,_xlfn.XLOOKUP(Table4[[#This Row],[ref_short]],Crossref!AO:AO,Crossref!E:E)))</f>
        <v>10.3389/fmicb.2023.1139312</v>
      </c>
      <c r="T317" t="str">
        <f>IF(ISBLANK(Table4[[#This Row],[ref_short]]),NA(),_xlfn.XLOOKUP(Table4[[#This Row],[new_ref]],Crossref!E:E,Crossref!AO:AO,Table4[[#This Row],[ref_short]]))</f>
        <v>Vereecke et al., 2023</v>
      </c>
      <c r="U317" t="b">
        <f>NOT(IFERROR(Table4[[#This Row],[ref_short]]=Table4[[#This Row],[new_ref_short]],FALSE))</f>
        <v>0</v>
      </c>
    </row>
    <row r="318" spans="1:21" x14ac:dyDescent="0.3">
      <c r="A318" t="s">
        <v>1288</v>
      </c>
      <c r="B318" t="s">
        <v>1318</v>
      </c>
      <c r="C318" t="s">
        <v>270</v>
      </c>
      <c r="D318" t="s">
        <v>373</v>
      </c>
      <c r="G318" t="s">
        <v>1343</v>
      </c>
      <c r="H318" t="s">
        <v>1407</v>
      </c>
      <c r="I318" t="s">
        <v>255</v>
      </c>
      <c r="J318" t="s">
        <v>1469</v>
      </c>
      <c r="K318">
        <v>0.48</v>
      </c>
      <c r="L318">
        <v>0.32</v>
      </c>
      <c r="M318">
        <v>0.64</v>
      </c>
      <c r="N318" t="s">
        <v>1520</v>
      </c>
      <c r="O318" t="s">
        <v>1604</v>
      </c>
      <c r="P318">
        <v>2023</v>
      </c>
      <c r="Q318" t="s">
        <v>1663</v>
      </c>
      <c r="R318" t="s">
        <v>986</v>
      </c>
      <c r="S318" t="str">
        <f>IF(ISBLANK(Table4[[#This Row],[ref]]),NA(),_xlfn.XLOOKUP(Table4[[#This Row],[ref]],Crossref!U:U,Crossref!E:E,_xlfn.XLOOKUP(Table4[[#This Row],[ref_short]],Crossref!AO:AO,Crossref!E:E)))</f>
        <v>10.3389/fmicb.2023.1139312</v>
      </c>
      <c r="T318" t="str">
        <f>IF(ISBLANK(Table4[[#This Row],[ref_short]]),NA(),_xlfn.XLOOKUP(Table4[[#This Row],[new_ref]],Crossref!E:E,Crossref!AO:AO,Table4[[#This Row],[ref_short]]))</f>
        <v>Vereecke et al., 2023</v>
      </c>
      <c r="U318" t="b">
        <f>NOT(IFERROR(Table4[[#This Row],[ref_short]]=Table4[[#This Row],[new_ref_short]],FALSE))</f>
        <v>0</v>
      </c>
    </row>
    <row r="319" spans="1:21" x14ac:dyDescent="0.3">
      <c r="A319" t="s">
        <v>1288</v>
      </c>
      <c r="B319" t="s">
        <v>1318</v>
      </c>
      <c r="C319" t="s">
        <v>270</v>
      </c>
      <c r="D319" t="s">
        <v>373</v>
      </c>
      <c r="G319" t="s">
        <v>1343</v>
      </c>
      <c r="H319" t="s">
        <v>1408</v>
      </c>
      <c r="I319" t="s">
        <v>255</v>
      </c>
      <c r="J319" t="s">
        <v>1469</v>
      </c>
      <c r="K319">
        <v>0.86</v>
      </c>
      <c r="L319">
        <v>0.72</v>
      </c>
      <c r="M319">
        <v>0.95</v>
      </c>
      <c r="N319" t="s">
        <v>1520</v>
      </c>
      <c r="O319" t="s">
        <v>1604</v>
      </c>
      <c r="P319">
        <v>2023</v>
      </c>
      <c r="Q319" t="s">
        <v>1663</v>
      </c>
      <c r="R319" t="s">
        <v>986</v>
      </c>
      <c r="S319" t="str">
        <f>IF(ISBLANK(Table4[[#This Row],[ref]]),NA(),_xlfn.XLOOKUP(Table4[[#This Row],[ref]],Crossref!U:U,Crossref!E:E,_xlfn.XLOOKUP(Table4[[#This Row],[ref_short]],Crossref!AO:AO,Crossref!E:E)))</f>
        <v>10.3389/fmicb.2023.1139312</v>
      </c>
      <c r="T319" t="str">
        <f>IF(ISBLANK(Table4[[#This Row],[ref_short]]),NA(),_xlfn.XLOOKUP(Table4[[#This Row],[new_ref]],Crossref!E:E,Crossref!AO:AO,Table4[[#This Row],[ref_short]]))</f>
        <v>Vereecke et al., 2023</v>
      </c>
      <c r="U319" t="b">
        <f>NOT(IFERROR(Table4[[#This Row],[ref_short]]=Table4[[#This Row],[new_ref_short]],FALSE))</f>
        <v>0</v>
      </c>
    </row>
    <row r="320" spans="1:21" x14ac:dyDescent="0.3">
      <c r="A320" t="s">
        <v>1288</v>
      </c>
      <c r="B320" t="s">
        <v>1318</v>
      </c>
      <c r="C320" t="s">
        <v>270</v>
      </c>
      <c r="D320" t="s">
        <v>373</v>
      </c>
      <c r="G320" t="s">
        <v>1344</v>
      </c>
      <c r="H320" t="s">
        <v>1409</v>
      </c>
      <c r="I320" t="s">
        <v>255</v>
      </c>
      <c r="J320" t="s">
        <v>1469</v>
      </c>
      <c r="K320">
        <v>0.22</v>
      </c>
      <c r="L320">
        <v>0.06</v>
      </c>
      <c r="M320">
        <v>0.48</v>
      </c>
      <c r="N320" t="s">
        <v>1520</v>
      </c>
      <c r="O320" t="s">
        <v>1604</v>
      </c>
      <c r="P320">
        <v>2023</v>
      </c>
      <c r="Q320" t="s">
        <v>1663</v>
      </c>
      <c r="R320" t="s">
        <v>986</v>
      </c>
      <c r="S320" t="str">
        <f>IF(ISBLANK(Table4[[#This Row],[ref]]),NA(),_xlfn.XLOOKUP(Table4[[#This Row],[ref]],Crossref!U:U,Crossref!E:E,_xlfn.XLOOKUP(Table4[[#This Row],[ref_short]],Crossref!AO:AO,Crossref!E:E)))</f>
        <v>10.3389/fmicb.2023.1139312</v>
      </c>
      <c r="T320" t="str">
        <f>IF(ISBLANK(Table4[[#This Row],[ref_short]]),NA(),_xlfn.XLOOKUP(Table4[[#This Row],[new_ref]],Crossref!E:E,Crossref!AO:AO,Table4[[#This Row],[ref_short]]))</f>
        <v>Vereecke et al., 2023</v>
      </c>
      <c r="U320" t="b">
        <f>NOT(IFERROR(Table4[[#This Row],[ref_short]]=Table4[[#This Row],[new_ref_short]],FALSE))</f>
        <v>0</v>
      </c>
    </row>
    <row r="321" spans="1:21" x14ac:dyDescent="0.3">
      <c r="A321" t="s">
        <v>1288</v>
      </c>
      <c r="B321" t="s">
        <v>1318</v>
      </c>
      <c r="C321" t="s">
        <v>270</v>
      </c>
      <c r="D321" t="s">
        <v>373</v>
      </c>
      <c r="G321" t="s">
        <v>1344</v>
      </c>
      <c r="H321" t="s">
        <v>1410</v>
      </c>
      <c r="I321" t="s">
        <v>255</v>
      </c>
      <c r="J321" t="s">
        <v>1469</v>
      </c>
      <c r="K321">
        <v>0.5</v>
      </c>
      <c r="L321">
        <v>0.26</v>
      </c>
      <c r="M321">
        <v>0.74</v>
      </c>
      <c r="N321" t="s">
        <v>1520</v>
      </c>
      <c r="O321" t="s">
        <v>1604</v>
      </c>
      <c r="P321">
        <v>2023</v>
      </c>
      <c r="Q321" t="s">
        <v>1663</v>
      </c>
      <c r="R321" t="s">
        <v>986</v>
      </c>
      <c r="S321" t="str">
        <f>IF(ISBLANK(Table4[[#This Row],[ref]]),NA(),_xlfn.XLOOKUP(Table4[[#This Row],[ref]],Crossref!U:U,Crossref!E:E,_xlfn.XLOOKUP(Table4[[#This Row],[ref_short]],Crossref!AO:AO,Crossref!E:E)))</f>
        <v>10.3389/fmicb.2023.1139312</v>
      </c>
      <c r="T321" t="str">
        <f>IF(ISBLANK(Table4[[#This Row],[ref_short]]),NA(),_xlfn.XLOOKUP(Table4[[#This Row],[new_ref]],Crossref!E:E,Crossref!AO:AO,Table4[[#This Row],[ref_short]]))</f>
        <v>Vereecke et al., 2023</v>
      </c>
      <c r="U321" t="b">
        <f>NOT(IFERROR(Table4[[#This Row],[ref_short]]=Table4[[#This Row],[new_ref_short]],FALSE))</f>
        <v>0</v>
      </c>
    </row>
    <row r="322" spans="1:21" x14ac:dyDescent="0.3">
      <c r="A322" t="s">
        <v>1288</v>
      </c>
      <c r="B322" t="s">
        <v>1318</v>
      </c>
      <c r="C322" t="s">
        <v>270</v>
      </c>
      <c r="D322" t="s">
        <v>373</v>
      </c>
      <c r="G322" t="s">
        <v>1344</v>
      </c>
      <c r="H322" t="s">
        <v>1411</v>
      </c>
      <c r="I322" t="s">
        <v>255</v>
      </c>
      <c r="J322" t="s">
        <v>1469</v>
      </c>
      <c r="K322">
        <v>0.78</v>
      </c>
      <c r="L322">
        <v>0.52</v>
      </c>
      <c r="M322">
        <v>0.94</v>
      </c>
      <c r="N322" t="s">
        <v>1520</v>
      </c>
      <c r="O322" t="s">
        <v>1604</v>
      </c>
      <c r="P322">
        <v>2023</v>
      </c>
      <c r="Q322" t="s">
        <v>1663</v>
      </c>
      <c r="R322" t="s">
        <v>986</v>
      </c>
      <c r="S322" t="str">
        <f>IF(ISBLANK(Table4[[#This Row],[ref]]),NA(),_xlfn.XLOOKUP(Table4[[#This Row],[ref]],Crossref!U:U,Crossref!E:E,_xlfn.XLOOKUP(Table4[[#This Row],[ref_short]],Crossref!AO:AO,Crossref!E:E)))</f>
        <v>10.3389/fmicb.2023.1139312</v>
      </c>
      <c r="T322" t="str">
        <f>IF(ISBLANK(Table4[[#This Row],[ref_short]]),NA(),_xlfn.XLOOKUP(Table4[[#This Row],[new_ref]],Crossref!E:E,Crossref!AO:AO,Table4[[#This Row],[ref_short]]))</f>
        <v>Vereecke et al., 2023</v>
      </c>
      <c r="U322" t="b">
        <f>NOT(IFERROR(Table4[[#This Row],[ref_short]]=Table4[[#This Row],[new_ref_short]],FALSE))</f>
        <v>0</v>
      </c>
    </row>
    <row r="323" spans="1:21" x14ac:dyDescent="0.3">
      <c r="A323" t="s">
        <v>1288</v>
      </c>
      <c r="B323" t="s">
        <v>1318</v>
      </c>
      <c r="C323" t="s">
        <v>270</v>
      </c>
      <c r="D323" t="s">
        <v>373</v>
      </c>
      <c r="G323" t="s">
        <v>1344</v>
      </c>
      <c r="H323" t="s">
        <v>1409</v>
      </c>
      <c r="I323" t="s">
        <v>255</v>
      </c>
      <c r="J323" t="s">
        <v>1469</v>
      </c>
      <c r="K323">
        <v>0.24</v>
      </c>
      <c r="L323">
        <v>7.0000000000000007E-2</v>
      </c>
      <c r="M323">
        <v>0.5</v>
      </c>
      <c r="N323" t="s">
        <v>1520</v>
      </c>
      <c r="O323" t="s">
        <v>1604</v>
      </c>
      <c r="P323">
        <v>2023</v>
      </c>
      <c r="Q323" t="s">
        <v>1663</v>
      </c>
      <c r="R323" t="s">
        <v>986</v>
      </c>
      <c r="S323" t="str">
        <f>IF(ISBLANK(Table4[[#This Row],[ref]]),NA(),_xlfn.XLOOKUP(Table4[[#This Row],[ref]],Crossref!U:U,Crossref!E:E,_xlfn.XLOOKUP(Table4[[#This Row],[ref_short]],Crossref!AO:AO,Crossref!E:E)))</f>
        <v>10.3389/fmicb.2023.1139312</v>
      </c>
      <c r="T323" t="str">
        <f>IF(ISBLANK(Table4[[#This Row],[ref_short]]),NA(),_xlfn.XLOOKUP(Table4[[#This Row],[new_ref]],Crossref!E:E,Crossref!AO:AO,Table4[[#This Row],[ref_short]]))</f>
        <v>Vereecke et al., 2023</v>
      </c>
      <c r="U323" t="b">
        <f>NOT(IFERROR(Table4[[#This Row],[ref_short]]=Table4[[#This Row],[new_ref_short]],FALSE))</f>
        <v>0</v>
      </c>
    </row>
    <row r="324" spans="1:21" x14ac:dyDescent="0.3">
      <c r="A324" t="s">
        <v>1288</v>
      </c>
      <c r="B324" t="s">
        <v>1318</v>
      </c>
      <c r="C324" t="s">
        <v>270</v>
      </c>
      <c r="D324" t="s">
        <v>373</v>
      </c>
      <c r="G324" t="s">
        <v>1344</v>
      </c>
      <c r="H324" t="s">
        <v>1410</v>
      </c>
      <c r="I324" t="s">
        <v>255</v>
      </c>
      <c r="J324" t="s">
        <v>1469</v>
      </c>
      <c r="K324">
        <v>0.53</v>
      </c>
      <c r="L324">
        <v>0.28000000000000003</v>
      </c>
      <c r="M324">
        <v>0.77</v>
      </c>
      <c r="N324" t="s">
        <v>1520</v>
      </c>
      <c r="O324" t="s">
        <v>1604</v>
      </c>
      <c r="P324">
        <v>2023</v>
      </c>
      <c r="Q324" t="s">
        <v>1663</v>
      </c>
      <c r="R324" t="s">
        <v>986</v>
      </c>
      <c r="S324" t="str">
        <f>IF(ISBLANK(Table4[[#This Row],[ref]]),NA(),_xlfn.XLOOKUP(Table4[[#This Row],[ref]],Crossref!U:U,Crossref!E:E,_xlfn.XLOOKUP(Table4[[#This Row],[ref_short]],Crossref!AO:AO,Crossref!E:E)))</f>
        <v>10.3389/fmicb.2023.1139312</v>
      </c>
      <c r="T324" t="str">
        <f>IF(ISBLANK(Table4[[#This Row],[ref_short]]),NA(),_xlfn.XLOOKUP(Table4[[#This Row],[new_ref]],Crossref!E:E,Crossref!AO:AO,Table4[[#This Row],[ref_short]]))</f>
        <v>Vereecke et al., 2023</v>
      </c>
      <c r="U324" t="b">
        <f>NOT(IFERROR(Table4[[#This Row],[ref_short]]=Table4[[#This Row],[new_ref_short]],FALSE))</f>
        <v>0</v>
      </c>
    </row>
    <row r="325" spans="1:21" x14ac:dyDescent="0.3">
      <c r="A325" t="s">
        <v>1288</v>
      </c>
      <c r="B325" t="s">
        <v>1318</v>
      </c>
      <c r="C325" t="s">
        <v>270</v>
      </c>
      <c r="D325" t="s">
        <v>373</v>
      </c>
      <c r="G325" t="s">
        <v>1344</v>
      </c>
      <c r="H325" t="s">
        <v>1411</v>
      </c>
      <c r="I325" t="s">
        <v>255</v>
      </c>
      <c r="J325" t="s">
        <v>1469</v>
      </c>
      <c r="K325">
        <v>0.76</v>
      </c>
      <c r="L325">
        <v>0.5</v>
      </c>
      <c r="M325">
        <v>0.94</v>
      </c>
      <c r="N325" t="s">
        <v>1520</v>
      </c>
      <c r="O325" t="s">
        <v>1604</v>
      </c>
      <c r="P325">
        <v>2023</v>
      </c>
      <c r="Q325" t="s">
        <v>1663</v>
      </c>
      <c r="R325" t="s">
        <v>986</v>
      </c>
      <c r="S325" t="str">
        <f>IF(ISBLANK(Table4[[#This Row],[ref]]),NA(),_xlfn.XLOOKUP(Table4[[#This Row],[ref]],Crossref!U:U,Crossref!E:E,_xlfn.XLOOKUP(Table4[[#This Row],[ref_short]],Crossref!AO:AO,Crossref!E:E)))</f>
        <v>10.3389/fmicb.2023.1139312</v>
      </c>
      <c r="T325" t="str">
        <f>IF(ISBLANK(Table4[[#This Row],[ref_short]]),NA(),_xlfn.XLOOKUP(Table4[[#This Row],[new_ref]],Crossref!E:E,Crossref!AO:AO,Table4[[#This Row],[ref_short]]))</f>
        <v>Vereecke et al., 2023</v>
      </c>
      <c r="U325" t="b">
        <f>NOT(IFERROR(Table4[[#This Row],[ref_short]]=Table4[[#This Row],[new_ref_short]],FALSE))</f>
        <v>0</v>
      </c>
    </row>
    <row r="326" spans="1:21" x14ac:dyDescent="0.3">
      <c r="A326" t="s">
        <v>1288</v>
      </c>
      <c r="B326" t="s">
        <v>1318</v>
      </c>
      <c r="C326" t="s">
        <v>270</v>
      </c>
      <c r="D326" t="s">
        <v>373</v>
      </c>
      <c r="G326" t="s">
        <v>1345</v>
      </c>
      <c r="H326" t="s">
        <v>1409</v>
      </c>
      <c r="I326" t="s">
        <v>255</v>
      </c>
      <c r="J326" t="s">
        <v>1469</v>
      </c>
      <c r="K326">
        <v>0.24</v>
      </c>
      <c r="L326">
        <v>7.0000000000000007E-2</v>
      </c>
      <c r="M326">
        <v>0.5</v>
      </c>
      <c r="N326" t="s">
        <v>1520</v>
      </c>
      <c r="O326" t="s">
        <v>1604</v>
      </c>
      <c r="P326">
        <v>2023</v>
      </c>
      <c r="Q326" t="s">
        <v>1663</v>
      </c>
      <c r="R326" t="s">
        <v>986</v>
      </c>
      <c r="S326" t="str">
        <f>IF(ISBLANK(Table4[[#This Row],[ref]]),NA(),_xlfn.XLOOKUP(Table4[[#This Row],[ref]],Crossref!U:U,Crossref!E:E,_xlfn.XLOOKUP(Table4[[#This Row],[ref_short]],Crossref!AO:AO,Crossref!E:E)))</f>
        <v>10.3389/fmicb.2023.1139312</v>
      </c>
      <c r="T326" t="str">
        <f>IF(ISBLANK(Table4[[#This Row],[ref_short]]),NA(),_xlfn.XLOOKUP(Table4[[#This Row],[new_ref]],Crossref!E:E,Crossref!AO:AO,Table4[[#This Row],[ref_short]]))</f>
        <v>Vereecke et al., 2023</v>
      </c>
      <c r="U326" t="b">
        <f>NOT(IFERROR(Table4[[#This Row],[ref_short]]=Table4[[#This Row],[new_ref_short]],FALSE))</f>
        <v>0</v>
      </c>
    </row>
    <row r="327" spans="1:21" x14ac:dyDescent="0.3">
      <c r="A327" t="s">
        <v>1288</v>
      </c>
      <c r="B327" t="s">
        <v>1318</v>
      </c>
      <c r="C327" t="s">
        <v>270</v>
      </c>
      <c r="D327" t="s">
        <v>373</v>
      </c>
      <c r="G327" t="s">
        <v>1345</v>
      </c>
      <c r="H327" t="s">
        <v>1410</v>
      </c>
      <c r="I327" t="s">
        <v>255</v>
      </c>
      <c r="J327" t="s">
        <v>1469</v>
      </c>
      <c r="K327">
        <v>0.53</v>
      </c>
      <c r="L327">
        <v>0.28000000000000003</v>
      </c>
      <c r="M327">
        <v>0.77</v>
      </c>
      <c r="N327" t="s">
        <v>1520</v>
      </c>
      <c r="O327" t="s">
        <v>1604</v>
      </c>
      <c r="P327">
        <v>2023</v>
      </c>
      <c r="Q327" t="s">
        <v>1663</v>
      </c>
      <c r="R327" t="s">
        <v>986</v>
      </c>
      <c r="S327" t="str">
        <f>IF(ISBLANK(Table4[[#This Row],[ref]]),NA(),_xlfn.XLOOKUP(Table4[[#This Row],[ref]],Crossref!U:U,Crossref!E:E,_xlfn.XLOOKUP(Table4[[#This Row],[ref_short]],Crossref!AO:AO,Crossref!E:E)))</f>
        <v>10.3389/fmicb.2023.1139312</v>
      </c>
      <c r="T327" t="str">
        <f>IF(ISBLANK(Table4[[#This Row],[ref_short]]),NA(),_xlfn.XLOOKUP(Table4[[#This Row],[new_ref]],Crossref!E:E,Crossref!AO:AO,Table4[[#This Row],[ref_short]]))</f>
        <v>Vereecke et al., 2023</v>
      </c>
      <c r="U327" t="b">
        <f>NOT(IFERROR(Table4[[#This Row],[ref_short]]=Table4[[#This Row],[new_ref_short]],FALSE))</f>
        <v>0</v>
      </c>
    </row>
    <row r="328" spans="1:21" x14ac:dyDescent="0.3">
      <c r="A328" t="s">
        <v>1288</v>
      </c>
      <c r="B328" t="s">
        <v>1318</v>
      </c>
      <c r="C328" t="s">
        <v>270</v>
      </c>
      <c r="D328" t="s">
        <v>373</v>
      </c>
      <c r="G328" t="s">
        <v>1345</v>
      </c>
      <c r="H328" t="s">
        <v>1411</v>
      </c>
      <c r="I328" t="s">
        <v>255</v>
      </c>
      <c r="J328" t="s">
        <v>1469</v>
      </c>
      <c r="K328">
        <v>0.82</v>
      </c>
      <c r="L328">
        <v>0.56999999999999995</v>
      </c>
      <c r="M328">
        <v>0.96</v>
      </c>
      <c r="N328" t="s">
        <v>1520</v>
      </c>
      <c r="O328" t="s">
        <v>1604</v>
      </c>
      <c r="P328">
        <v>2023</v>
      </c>
      <c r="Q328" t="s">
        <v>1663</v>
      </c>
      <c r="R328" t="s">
        <v>986</v>
      </c>
      <c r="S328" t="str">
        <f>IF(ISBLANK(Table4[[#This Row],[ref]]),NA(),_xlfn.XLOOKUP(Table4[[#This Row],[ref]],Crossref!U:U,Crossref!E:E,_xlfn.XLOOKUP(Table4[[#This Row],[ref_short]],Crossref!AO:AO,Crossref!E:E)))</f>
        <v>10.3389/fmicb.2023.1139312</v>
      </c>
      <c r="T328" t="str">
        <f>IF(ISBLANK(Table4[[#This Row],[ref_short]]),NA(),_xlfn.XLOOKUP(Table4[[#This Row],[new_ref]],Crossref!E:E,Crossref!AO:AO,Table4[[#This Row],[ref_short]]))</f>
        <v>Vereecke et al., 2023</v>
      </c>
      <c r="U328" t="b">
        <f>NOT(IFERROR(Table4[[#This Row],[ref_short]]=Table4[[#This Row],[new_ref_short]],FALSE))</f>
        <v>0</v>
      </c>
    </row>
    <row r="329" spans="1:21" x14ac:dyDescent="0.3">
      <c r="A329" t="s">
        <v>1288</v>
      </c>
      <c r="B329" t="s">
        <v>1318</v>
      </c>
      <c r="C329" t="s">
        <v>270</v>
      </c>
      <c r="D329" t="s">
        <v>373</v>
      </c>
      <c r="G329" t="s">
        <v>1345</v>
      </c>
      <c r="H329" t="s">
        <v>1409</v>
      </c>
      <c r="I329" t="s">
        <v>255</v>
      </c>
      <c r="J329" t="s">
        <v>1469</v>
      </c>
      <c r="K329">
        <v>0.36</v>
      </c>
      <c r="L329">
        <v>0.11</v>
      </c>
      <c r="M329">
        <v>0.69</v>
      </c>
      <c r="N329" t="s">
        <v>1520</v>
      </c>
      <c r="O329" t="s">
        <v>1604</v>
      </c>
      <c r="P329">
        <v>2023</v>
      </c>
      <c r="Q329" t="s">
        <v>1663</v>
      </c>
      <c r="R329" t="s">
        <v>986</v>
      </c>
      <c r="S329" t="str">
        <f>IF(ISBLANK(Table4[[#This Row],[ref]]),NA(),_xlfn.XLOOKUP(Table4[[#This Row],[ref]],Crossref!U:U,Crossref!E:E,_xlfn.XLOOKUP(Table4[[#This Row],[ref_short]],Crossref!AO:AO,Crossref!E:E)))</f>
        <v>10.3389/fmicb.2023.1139312</v>
      </c>
      <c r="T329" t="str">
        <f>IF(ISBLANK(Table4[[#This Row],[ref_short]]),NA(),_xlfn.XLOOKUP(Table4[[#This Row],[new_ref]],Crossref!E:E,Crossref!AO:AO,Table4[[#This Row],[ref_short]]))</f>
        <v>Vereecke et al., 2023</v>
      </c>
      <c r="U329" t="b">
        <f>NOT(IFERROR(Table4[[#This Row],[ref_short]]=Table4[[#This Row],[new_ref_short]],FALSE))</f>
        <v>0</v>
      </c>
    </row>
    <row r="330" spans="1:21" x14ac:dyDescent="0.3">
      <c r="A330" t="s">
        <v>1288</v>
      </c>
      <c r="B330" t="s">
        <v>1318</v>
      </c>
      <c r="C330" t="s">
        <v>270</v>
      </c>
      <c r="D330" t="s">
        <v>373</v>
      </c>
      <c r="G330" t="s">
        <v>1345</v>
      </c>
      <c r="H330" t="s">
        <v>1410</v>
      </c>
      <c r="I330" t="s">
        <v>255</v>
      </c>
      <c r="J330" t="s">
        <v>1469</v>
      </c>
      <c r="K330">
        <v>0.64</v>
      </c>
      <c r="L330">
        <v>0.35</v>
      </c>
      <c r="M330">
        <v>0.87</v>
      </c>
      <c r="N330" t="s">
        <v>1520</v>
      </c>
      <c r="O330" t="s">
        <v>1604</v>
      </c>
      <c r="P330">
        <v>2023</v>
      </c>
      <c r="Q330" t="s">
        <v>1663</v>
      </c>
      <c r="R330" t="s">
        <v>986</v>
      </c>
      <c r="S330" t="str">
        <f>IF(ISBLANK(Table4[[#This Row],[ref]]),NA(),_xlfn.XLOOKUP(Table4[[#This Row],[ref]],Crossref!U:U,Crossref!E:E,_xlfn.XLOOKUP(Table4[[#This Row],[ref_short]],Crossref!AO:AO,Crossref!E:E)))</f>
        <v>10.3389/fmicb.2023.1139312</v>
      </c>
      <c r="T330" t="str">
        <f>IF(ISBLANK(Table4[[#This Row],[ref_short]]),NA(),_xlfn.XLOOKUP(Table4[[#This Row],[new_ref]],Crossref!E:E,Crossref!AO:AO,Table4[[#This Row],[ref_short]]))</f>
        <v>Vereecke et al., 2023</v>
      </c>
      <c r="U330" t="b">
        <f>NOT(IFERROR(Table4[[#This Row],[ref_short]]=Table4[[#This Row],[new_ref_short]],FALSE))</f>
        <v>0</v>
      </c>
    </row>
    <row r="331" spans="1:21" x14ac:dyDescent="0.3">
      <c r="A331" t="s">
        <v>1288</v>
      </c>
      <c r="B331" t="s">
        <v>1318</v>
      </c>
      <c r="C331" t="s">
        <v>270</v>
      </c>
      <c r="D331" t="s">
        <v>373</v>
      </c>
      <c r="G331" t="s">
        <v>1345</v>
      </c>
      <c r="H331" t="s">
        <v>1411</v>
      </c>
      <c r="I331" t="s">
        <v>255</v>
      </c>
      <c r="J331" t="s">
        <v>1469</v>
      </c>
      <c r="K331">
        <v>0.93</v>
      </c>
      <c r="L331">
        <v>0.66</v>
      </c>
      <c r="M331">
        <v>1</v>
      </c>
      <c r="N331" t="s">
        <v>1520</v>
      </c>
      <c r="O331" t="s">
        <v>1604</v>
      </c>
      <c r="P331">
        <v>2023</v>
      </c>
      <c r="Q331" t="s">
        <v>1663</v>
      </c>
      <c r="R331" t="s">
        <v>986</v>
      </c>
      <c r="S331" t="str">
        <f>IF(ISBLANK(Table4[[#This Row],[ref]]),NA(),_xlfn.XLOOKUP(Table4[[#This Row],[ref]],Crossref!U:U,Crossref!E:E,_xlfn.XLOOKUP(Table4[[#This Row],[ref_short]],Crossref!AO:AO,Crossref!E:E)))</f>
        <v>10.3389/fmicb.2023.1139312</v>
      </c>
      <c r="T331" t="str">
        <f>IF(ISBLANK(Table4[[#This Row],[ref_short]]),NA(),_xlfn.XLOOKUP(Table4[[#This Row],[new_ref]],Crossref!E:E,Crossref!AO:AO,Table4[[#This Row],[ref_short]]))</f>
        <v>Vereecke et al., 2023</v>
      </c>
      <c r="U331" t="b">
        <f>NOT(IFERROR(Table4[[#This Row],[ref_short]]=Table4[[#This Row],[new_ref_short]],FALSE))</f>
        <v>0</v>
      </c>
    </row>
    <row r="332" spans="1:21" x14ac:dyDescent="0.3">
      <c r="A332" t="s">
        <v>1288</v>
      </c>
      <c r="B332" t="s">
        <v>1318</v>
      </c>
      <c r="C332" t="s">
        <v>270</v>
      </c>
      <c r="D332" t="s">
        <v>373</v>
      </c>
      <c r="G332" t="s">
        <v>1346</v>
      </c>
      <c r="H332" t="s">
        <v>1412</v>
      </c>
      <c r="I332" t="s">
        <v>255</v>
      </c>
      <c r="J332" t="s">
        <v>1469</v>
      </c>
      <c r="K332">
        <v>0.25</v>
      </c>
      <c r="L332">
        <v>0.09</v>
      </c>
      <c r="M332">
        <v>0.49</v>
      </c>
      <c r="N332" t="s">
        <v>1520</v>
      </c>
      <c r="O332" t="s">
        <v>1604</v>
      </c>
      <c r="P332">
        <v>2023</v>
      </c>
      <c r="Q332" t="s">
        <v>1663</v>
      </c>
      <c r="R332" t="s">
        <v>986</v>
      </c>
      <c r="S332" t="str">
        <f>IF(ISBLANK(Table4[[#This Row],[ref]]),NA(),_xlfn.XLOOKUP(Table4[[#This Row],[ref]],Crossref!U:U,Crossref!E:E,_xlfn.XLOOKUP(Table4[[#This Row],[ref_short]],Crossref!AO:AO,Crossref!E:E)))</f>
        <v>10.3389/fmicb.2023.1139312</v>
      </c>
      <c r="T332" t="str">
        <f>IF(ISBLANK(Table4[[#This Row],[ref_short]]),NA(),_xlfn.XLOOKUP(Table4[[#This Row],[new_ref]],Crossref!E:E,Crossref!AO:AO,Table4[[#This Row],[ref_short]]))</f>
        <v>Vereecke et al., 2023</v>
      </c>
      <c r="U332" t="b">
        <f>NOT(IFERROR(Table4[[#This Row],[ref_short]]=Table4[[#This Row],[new_ref_short]],FALSE))</f>
        <v>0</v>
      </c>
    </row>
    <row r="333" spans="1:21" x14ac:dyDescent="0.3">
      <c r="A333" t="s">
        <v>1288</v>
      </c>
      <c r="B333" t="s">
        <v>1318</v>
      </c>
      <c r="C333" t="s">
        <v>270</v>
      </c>
      <c r="D333" t="s">
        <v>373</v>
      </c>
      <c r="G333" t="s">
        <v>1346</v>
      </c>
      <c r="H333" t="s">
        <v>1413</v>
      </c>
      <c r="I333" t="s">
        <v>255</v>
      </c>
      <c r="J333" t="s">
        <v>1469</v>
      </c>
      <c r="K333">
        <v>0.2</v>
      </c>
      <c r="L333">
        <v>0.06</v>
      </c>
      <c r="M333">
        <v>0.44</v>
      </c>
      <c r="N333" t="s">
        <v>1520</v>
      </c>
      <c r="O333" t="s">
        <v>1604</v>
      </c>
      <c r="P333">
        <v>2023</v>
      </c>
      <c r="Q333" t="s">
        <v>1663</v>
      </c>
      <c r="R333" t="s">
        <v>986</v>
      </c>
      <c r="S333" t="str">
        <f>IF(ISBLANK(Table4[[#This Row],[ref]]),NA(),_xlfn.XLOOKUP(Table4[[#This Row],[ref]],Crossref!U:U,Crossref!E:E,_xlfn.XLOOKUP(Table4[[#This Row],[ref_short]],Crossref!AO:AO,Crossref!E:E)))</f>
        <v>10.3389/fmicb.2023.1139312</v>
      </c>
      <c r="T333" t="str">
        <f>IF(ISBLANK(Table4[[#This Row],[ref_short]]),NA(),_xlfn.XLOOKUP(Table4[[#This Row],[new_ref]],Crossref!E:E,Crossref!AO:AO,Table4[[#This Row],[ref_short]]))</f>
        <v>Vereecke et al., 2023</v>
      </c>
      <c r="U333" t="b">
        <f>NOT(IFERROR(Table4[[#This Row],[ref_short]]=Table4[[#This Row],[new_ref_short]],FALSE))</f>
        <v>0</v>
      </c>
    </row>
    <row r="334" spans="1:21" x14ac:dyDescent="0.3">
      <c r="A334" t="s">
        <v>1288</v>
      </c>
      <c r="B334" t="s">
        <v>1318</v>
      </c>
      <c r="C334" t="s">
        <v>270</v>
      </c>
      <c r="D334" t="s">
        <v>373</v>
      </c>
      <c r="G334" t="s">
        <v>1346</v>
      </c>
      <c r="H334" t="s">
        <v>1412</v>
      </c>
      <c r="I334" t="s">
        <v>255</v>
      </c>
      <c r="J334" t="s">
        <v>1469</v>
      </c>
      <c r="K334">
        <v>0.8</v>
      </c>
      <c r="L334">
        <v>0.28000000000000003</v>
      </c>
      <c r="M334">
        <v>0.99</v>
      </c>
      <c r="N334" t="s">
        <v>1520</v>
      </c>
      <c r="O334" t="s">
        <v>1604</v>
      </c>
      <c r="P334">
        <v>2023</v>
      </c>
      <c r="Q334" t="s">
        <v>1663</v>
      </c>
      <c r="R334" t="s">
        <v>986</v>
      </c>
      <c r="S334" t="str">
        <f>IF(ISBLANK(Table4[[#This Row],[ref]]),NA(),_xlfn.XLOOKUP(Table4[[#This Row],[ref]],Crossref!U:U,Crossref!E:E,_xlfn.XLOOKUP(Table4[[#This Row],[ref_short]],Crossref!AO:AO,Crossref!E:E)))</f>
        <v>10.3389/fmicb.2023.1139312</v>
      </c>
      <c r="T334" t="str">
        <f>IF(ISBLANK(Table4[[#This Row],[ref_short]]),NA(),_xlfn.XLOOKUP(Table4[[#This Row],[new_ref]],Crossref!E:E,Crossref!AO:AO,Table4[[#This Row],[ref_short]]))</f>
        <v>Vereecke et al., 2023</v>
      </c>
      <c r="U334" t="b">
        <f>NOT(IFERROR(Table4[[#This Row],[ref_short]]=Table4[[#This Row],[new_ref_short]],FALSE))</f>
        <v>0</v>
      </c>
    </row>
    <row r="335" spans="1:21" x14ac:dyDescent="0.3">
      <c r="A335" t="s">
        <v>1288</v>
      </c>
      <c r="B335" t="s">
        <v>1318</v>
      </c>
      <c r="C335" t="s">
        <v>270</v>
      </c>
      <c r="D335" t="s">
        <v>373</v>
      </c>
      <c r="G335" t="s">
        <v>1346</v>
      </c>
      <c r="H335" t="s">
        <v>1413</v>
      </c>
      <c r="I335" t="s">
        <v>255</v>
      </c>
      <c r="J335" t="s">
        <v>1469</v>
      </c>
      <c r="K335">
        <v>0.8</v>
      </c>
      <c r="L335">
        <v>0.28000000000000003</v>
      </c>
      <c r="M335">
        <v>0.99</v>
      </c>
      <c r="N335" t="s">
        <v>1520</v>
      </c>
      <c r="O335" t="s">
        <v>1604</v>
      </c>
      <c r="P335">
        <v>2023</v>
      </c>
      <c r="Q335" t="s">
        <v>1663</v>
      </c>
      <c r="R335" t="s">
        <v>986</v>
      </c>
      <c r="S335" t="str">
        <f>IF(ISBLANK(Table4[[#This Row],[ref]]),NA(),_xlfn.XLOOKUP(Table4[[#This Row],[ref]],Crossref!U:U,Crossref!E:E,_xlfn.XLOOKUP(Table4[[#This Row],[ref_short]],Crossref!AO:AO,Crossref!E:E)))</f>
        <v>10.3389/fmicb.2023.1139312</v>
      </c>
      <c r="T335" t="str">
        <f>IF(ISBLANK(Table4[[#This Row],[ref_short]]),NA(),_xlfn.XLOOKUP(Table4[[#This Row],[new_ref]],Crossref!E:E,Crossref!AO:AO,Table4[[#This Row],[ref_short]]))</f>
        <v>Vereecke et al., 2023</v>
      </c>
      <c r="U335" t="b">
        <f>NOT(IFERROR(Table4[[#This Row],[ref_short]]=Table4[[#This Row],[new_ref_short]],FALSE))</f>
        <v>0</v>
      </c>
    </row>
    <row r="336" spans="1:21" x14ac:dyDescent="0.3">
      <c r="A336" t="s">
        <v>1288</v>
      </c>
      <c r="B336" t="s">
        <v>1318</v>
      </c>
      <c r="C336" t="s">
        <v>270</v>
      </c>
      <c r="D336" t="s">
        <v>373</v>
      </c>
      <c r="G336" t="s">
        <v>1347</v>
      </c>
      <c r="H336" t="s">
        <v>1414</v>
      </c>
      <c r="I336" t="s">
        <v>255</v>
      </c>
      <c r="J336" t="s">
        <v>1469</v>
      </c>
      <c r="K336">
        <v>0.44</v>
      </c>
      <c r="L336">
        <v>0.28000000000000003</v>
      </c>
      <c r="M336">
        <v>0.6</v>
      </c>
      <c r="N336" t="s">
        <v>1520</v>
      </c>
      <c r="O336" t="s">
        <v>1604</v>
      </c>
      <c r="P336">
        <v>2023</v>
      </c>
      <c r="Q336" t="s">
        <v>1663</v>
      </c>
      <c r="R336" t="s">
        <v>986</v>
      </c>
      <c r="S336" t="str">
        <f>IF(ISBLANK(Table4[[#This Row],[ref]]),NA(),_xlfn.XLOOKUP(Table4[[#This Row],[ref]],Crossref!U:U,Crossref!E:E,_xlfn.XLOOKUP(Table4[[#This Row],[ref_short]],Crossref!AO:AO,Crossref!E:E)))</f>
        <v>10.3389/fmicb.2023.1139312</v>
      </c>
      <c r="T336" t="str">
        <f>IF(ISBLANK(Table4[[#This Row],[ref_short]]),NA(),_xlfn.XLOOKUP(Table4[[#This Row],[new_ref]],Crossref!E:E,Crossref!AO:AO,Table4[[#This Row],[ref_short]]))</f>
        <v>Vereecke et al., 2023</v>
      </c>
      <c r="U336" t="b">
        <f>NOT(IFERROR(Table4[[#This Row],[ref_short]]=Table4[[#This Row],[new_ref_short]],FALSE))</f>
        <v>0</v>
      </c>
    </row>
    <row r="337" spans="1:21" x14ac:dyDescent="0.3">
      <c r="A337" t="s">
        <v>1288</v>
      </c>
      <c r="B337" t="s">
        <v>1318</v>
      </c>
      <c r="C337" t="s">
        <v>270</v>
      </c>
      <c r="D337" t="s">
        <v>373</v>
      </c>
      <c r="G337" t="s">
        <v>1347</v>
      </c>
      <c r="H337" t="s">
        <v>1415</v>
      </c>
      <c r="I337" t="s">
        <v>255</v>
      </c>
      <c r="J337" t="s">
        <v>1469</v>
      </c>
      <c r="K337">
        <v>0.6</v>
      </c>
      <c r="L337">
        <v>0.44</v>
      </c>
      <c r="M337">
        <v>0.75</v>
      </c>
      <c r="N337" t="s">
        <v>1520</v>
      </c>
      <c r="O337" t="s">
        <v>1604</v>
      </c>
      <c r="P337">
        <v>2023</v>
      </c>
      <c r="Q337" t="s">
        <v>1663</v>
      </c>
      <c r="R337" t="s">
        <v>986</v>
      </c>
      <c r="S337" t="str">
        <f>IF(ISBLANK(Table4[[#This Row],[ref]]),NA(),_xlfn.XLOOKUP(Table4[[#This Row],[ref]],Crossref!U:U,Crossref!E:E,_xlfn.XLOOKUP(Table4[[#This Row],[ref_short]],Crossref!AO:AO,Crossref!E:E)))</f>
        <v>10.3389/fmicb.2023.1139312</v>
      </c>
      <c r="T337" t="str">
        <f>IF(ISBLANK(Table4[[#This Row],[ref_short]]),NA(),_xlfn.XLOOKUP(Table4[[#This Row],[new_ref]],Crossref!E:E,Crossref!AO:AO,Table4[[#This Row],[ref_short]]))</f>
        <v>Vereecke et al., 2023</v>
      </c>
      <c r="U337" t="b">
        <f>NOT(IFERROR(Table4[[#This Row],[ref_short]]=Table4[[#This Row],[new_ref_short]],FALSE))</f>
        <v>0</v>
      </c>
    </row>
    <row r="338" spans="1:21" x14ac:dyDescent="0.3">
      <c r="A338" t="s">
        <v>1288</v>
      </c>
      <c r="B338" t="s">
        <v>1318</v>
      </c>
      <c r="C338" t="s">
        <v>270</v>
      </c>
      <c r="D338" t="s">
        <v>373</v>
      </c>
      <c r="G338" t="s">
        <v>1347</v>
      </c>
      <c r="H338" t="s">
        <v>1416</v>
      </c>
      <c r="I338" t="s">
        <v>255</v>
      </c>
      <c r="J338" t="s">
        <v>1469</v>
      </c>
      <c r="K338">
        <v>0.63</v>
      </c>
      <c r="L338">
        <v>0.47</v>
      </c>
      <c r="M338">
        <v>0.77</v>
      </c>
      <c r="N338" t="s">
        <v>1520</v>
      </c>
      <c r="O338" t="s">
        <v>1604</v>
      </c>
      <c r="P338">
        <v>2023</v>
      </c>
      <c r="Q338" t="s">
        <v>1663</v>
      </c>
      <c r="R338" t="s">
        <v>986</v>
      </c>
      <c r="S338" t="str">
        <f>IF(ISBLANK(Table4[[#This Row],[ref]]),NA(),_xlfn.XLOOKUP(Table4[[#This Row],[ref]],Crossref!U:U,Crossref!E:E,_xlfn.XLOOKUP(Table4[[#This Row],[ref_short]],Crossref!AO:AO,Crossref!E:E)))</f>
        <v>10.3389/fmicb.2023.1139312</v>
      </c>
      <c r="T338" t="str">
        <f>IF(ISBLANK(Table4[[#This Row],[ref_short]]),NA(),_xlfn.XLOOKUP(Table4[[#This Row],[new_ref]],Crossref!E:E,Crossref!AO:AO,Table4[[#This Row],[ref_short]]))</f>
        <v>Vereecke et al., 2023</v>
      </c>
      <c r="U338" t="b">
        <f>NOT(IFERROR(Table4[[#This Row],[ref_short]]=Table4[[#This Row],[new_ref_short]],FALSE))</f>
        <v>0</v>
      </c>
    </row>
    <row r="339" spans="1:21" x14ac:dyDescent="0.3">
      <c r="A339" t="s">
        <v>1288</v>
      </c>
      <c r="B339" t="s">
        <v>1318</v>
      </c>
      <c r="C339" t="s">
        <v>270</v>
      </c>
      <c r="D339" t="s">
        <v>373</v>
      </c>
      <c r="G339" t="s">
        <v>1347</v>
      </c>
      <c r="H339" t="s">
        <v>1417</v>
      </c>
      <c r="I339" t="s">
        <v>255</v>
      </c>
      <c r="J339" t="s">
        <v>1469</v>
      </c>
      <c r="K339">
        <v>0.77</v>
      </c>
      <c r="L339">
        <v>0.62</v>
      </c>
      <c r="M339">
        <v>0.89</v>
      </c>
      <c r="N339" t="s">
        <v>1520</v>
      </c>
      <c r="O339" t="s">
        <v>1604</v>
      </c>
      <c r="P339">
        <v>2023</v>
      </c>
      <c r="Q339" t="s">
        <v>1663</v>
      </c>
      <c r="R339" t="s">
        <v>986</v>
      </c>
      <c r="S339" t="str">
        <f>IF(ISBLANK(Table4[[#This Row],[ref]]),NA(),_xlfn.XLOOKUP(Table4[[#This Row],[ref]],Crossref!U:U,Crossref!E:E,_xlfn.XLOOKUP(Table4[[#This Row],[ref_short]],Crossref!AO:AO,Crossref!E:E)))</f>
        <v>10.3389/fmicb.2023.1139312</v>
      </c>
      <c r="T339" t="str">
        <f>IF(ISBLANK(Table4[[#This Row],[ref_short]]),NA(),_xlfn.XLOOKUP(Table4[[#This Row],[new_ref]],Crossref!E:E,Crossref!AO:AO,Table4[[#This Row],[ref_short]]))</f>
        <v>Vereecke et al., 2023</v>
      </c>
      <c r="U339" t="b">
        <f>NOT(IFERROR(Table4[[#This Row],[ref_short]]=Table4[[#This Row],[new_ref_short]],FALSE))</f>
        <v>0</v>
      </c>
    </row>
    <row r="340" spans="1:21" x14ac:dyDescent="0.3">
      <c r="A340" t="s">
        <v>1288</v>
      </c>
      <c r="B340" t="s">
        <v>1318</v>
      </c>
      <c r="C340" t="s">
        <v>270</v>
      </c>
      <c r="D340" t="s">
        <v>373</v>
      </c>
      <c r="G340" t="s">
        <v>1347</v>
      </c>
      <c r="H340" t="s">
        <v>1418</v>
      </c>
      <c r="I340" t="s">
        <v>255</v>
      </c>
      <c r="J340" t="s">
        <v>1469</v>
      </c>
      <c r="K340">
        <v>0.8</v>
      </c>
      <c r="L340">
        <v>0.65</v>
      </c>
      <c r="M340">
        <v>0.9</v>
      </c>
      <c r="N340" t="s">
        <v>1520</v>
      </c>
      <c r="O340" t="s">
        <v>1604</v>
      </c>
      <c r="P340">
        <v>2023</v>
      </c>
      <c r="Q340" t="s">
        <v>1663</v>
      </c>
      <c r="R340" t="s">
        <v>986</v>
      </c>
      <c r="S340" t="str">
        <f>IF(ISBLANK(Table4[[#This Row],[ref]]),NA(),_xlfn.XLOOKUP(Table4[[#This Row],[ref]],Crossref!U:U,Crossref!E:E,_xlfn.XLOOKUP(Table4[[#This Row],[ref_short]],Crossref!AO:AO,Crossref!E:E)))</f>
        <v>10.3389/fmicb.2023.1139312</v>
      </c>
      <c r="T340" t="str">
        <f>IF(ISBLANK(Table4[[#This Row],[ref_short]]),NA(),_xlfn.XLOOKUP(Table4[[#This Row],[new_ref]],Crossref!E:E,Crossref!AO:AO,Table4[[#This Row],[ref_short]]))</f>
        <v>Vereecke et al., 2023</v>
      </c>
      <c r="U340" t="b">
        <f>NOT(IFERROR(Table4[[#This Row],[ref_short]]=Table4[[#This Row],[new_ref_short]],FALSE))</f>
        <v>0</v>
      </c>
    </row>
    <row r="341" spans="1:21" x14ac:dyDescent="0.3">
      <c r="A341" t="s">
        <v>1288</v>
      </c>
      <c r="B341" t="s">
        <v>1318</v>
      </c>
      <c r="C341" t="s">
        <v>270</v>
      </c>
      <c r="D341" t="s">
        <v>373</v>
      </c>
      <c r="G341" t="s">
        <v>1347</v>
      </c>
      <c r="H341" t="s">
        <v>1419</v>
      </c>
      <c r="I341" t="s">
        <v>255</v>
      </c>
      <c r="J341" t="s">
        <v>1469</v>
      </c>
      <c r="K341">
        <v>0.82</v>
      </c>
      <c r="L341">
        <v>0.68</v>
      </c>
      <c r="M341">
        <v>0.92</v>
      </c>
      <c r="N341" t="s">
        <v>1520</v>
      </c>
      <c r="O341" t="s">
        <v>1604</v>
      </c>
      <c r="P341">
        <v>2023</v>
      </c>
      <c r="Q341" t="s">
        <v>1663</v>
      </c>
      <c r="R341" t="s">
        <v>986</v>
      </c>
      <c r="S341" t="str">
        <f>IF(ISBLANK(Table4[[#This Row],[ref]]),NA(),_xlfn.XLOOKUP(Table4[[#This Row],[ref]],Crossref!U:U,Crossref!E:E,_xlfn.XLOOKUP(Table4[[#This Row],[ref_short]],Crossref!AO:AO,Crossref!E:E)))</f>
        <v>10.3389/fmicb.2023.1139312</v>
      </c>
      <c r="T341" t="str">
        <f>IF(ISBLANK(Table4[[#This Row],[ref_short]]),NA(),_xlfn.XLOOKUP(Table4[[#This Row],[new_ref]],Crossref!E:E,Crossref!AO:AO,Table4[[#This Row],[ref_short]]))</f>
        <v>Vereecke et al., 2023</v>
      </c>
      <c r="U341" t="b">
        <f>NOT(IFERROR(Table4[[#This Row],[ref_short]]=Table4[[#This Row],[new_ref_short]],FALSE))</f>
        <v>0</v>
      </c>
    </row>
    <row r="342" spans="1:21" x14ac:dyDescent="0.3">
      <c r="A342" t="s">
        <v>1288</v>
      </c>
      <c r="B342" t="s">
        <v>1318</v>
      </c>
      <c r="C342" t="s">
        <v>270</v>
      </c>
      <c r="D342" t="s">
        <v>373</v>
      </c>
      <c r="G342" t="s">
        <v>1347</v>
      </c>
      <c r="H342" t="s">
        <v>1414</v>
      </c>
      <c r="I342" t="s">
        <v>255</v>
      </c>
      <c r="J342" t="s">
        <v>1469</v>
      </c>
      <c r="K342">
        <v>0.4</v>
      </c>
      <c r="L342">
        <v>0.25</v>
      </c>
      <c r="M342">
        <v>0.56999999999999995</v>
      </c>
      <c r="N342" t="s">
        <v>1520</v>
      </c>
      <c r="O342" t="s">
        <v>1604</v>
      </c>
      <c r="P342">
        <v>2023</v>
      </c>
      <c r="Q342" t="s">
        <v>1663</v>
      </c>
      <c r="R342" t="s">
        <v>986</v>
      </c>
      <c r="S342" t="str">
        <f>IF(ISBLANK(Table4[[#This Row],[ref]]),NA(),_xlfn.XLOOKUP(Table4[[#This Row],[ref]],Crossref!U:U,Crossref!E:E,_xlfn.XLOOKUP(Table4[[#This Row],[ref_short]],Crossref!AO:AO,Crossref!E:E)))</f>
        <v>10.3389/fmicb.2023.1139312</v>
      </c>
      <c r="T342" t="str">
        <f>IF(ISBLANK(Table4[[#This Row],[ref_short]]),NA(),_xlfn.XLOOKUP(Table4[[#This Row],[new_ref]],Crossref!E:E,Crossref!AO:AO,Table4[[#This Row],[ref_short]]))</f>
        <v>Vereecke et al., 2023</v>
      </c>
      <c r="U342" t="b">
        <f>NOT(IFERROR(Table4[[#This Row],[ref_short]]=Table4[[#This Row],[new_ref_short]],FALSE))</f>
        <v>0</v>
      </c>
    </row>
    <row r="343" spans="1:21" x14ac:dyDescent="0.3">
      <c r="A343" t="s">
        <v>1288</v>
      </c>
      <c r="B343" t="s">
        <v>1318</v>
      </c>
      <c r="C343" t="s">
        <v>270</v>
      </c>
      <c r="D343" t="s">
        <v>373</v>
      </c>
      <c r="G343" t="s">
        <v>1347</v>
      </c>
      <c r="H343" t="s">
        <v>1415</v>
      </c>
      <c r="I343" t="s">
        <v>255</v>
      </c>
      <c r="J343" t="s">
        <v>1469</v>
      </c>
      <c r="K343">
        <v>0.62</v>
      </c>
      <c r="L343">
        <v>0.46</v>
      </c>
      <c r="M343">
        <v>0.76</v>
      </c>
      <c r="N343" t="s">
        <v>1520</v>
      </c>
      <c r="O343" t="s">
        <v>1604</v>
      </c>
      <c r="P343">
        <v>2023</v>
      </c>
      <c r="Q343" t="s">
        <v>1663</v>
      </c>
      <c r="R343" t="s">
        <v>986</v>
      </c>
      <c r="S343" t="str">
        <f>IF(ISBLANK(Table4[[#This Row],[ref]]),NA(),_xlfn.XLOOKUP(Table4[[#This Row],[ref]],Crossref!U:U,Crossref!E:E,_xlfn.XLOOKUP(Table4[[#This Row],[ref_short]],Crossref!AO:AO,Crossref!E:E)))</f>
        <v>10.3389/fmicb.2023.1139312</v>
      </c>
      <c r="T343" t="str">
        <f>IF(ISBLANK(Table4[[#This Row],[ref_short]]),NA(),_xlfn.XLOOKUP(Table4[[#This Row],[new_ref]],Crossref!E:E,Crossref!AO:AO,Table4[[#This Row],[ref_short]]))</f>
        <v>Vereecke et al., 2023</v>
      </c>
      <c r="U343" t="b">
        <f>NOT(IFERROR(Table4[[#This Row],[ref_short]]=Table4[[#This Row],[new_ref_short]],FALSE))</f>
        <v>0</v>
      </c>
    </row>
    <row r="344" spans="1:21" x14ac:dyDescent="0.3">
      <c r="A344" t="s">
        <v>1288</v>
      </c>
      <c r="B344" t="s">
        <v>1318</v>
      </c>
      <c r="C344" t="s">
        <v>270</v>
      </c>
      <c r="D344" t="s">
        <v>373</v>
      </c>
      <c r="G344" t="s">
        <v>1347</v>
      </c>
      <c r="H344" t="s">
        <v>1416</v>
      </c>
      <c r="I344" t="s">
        <v>255</v>
      </c>
      <c r="J344" t="s">
        <v>1469</v>
      </c>
      <c r="K344">
        <v>0.63</v>
      </c>
      <c r="L344">
        <v>0.47</v>
      </c>
      <c r="M344">
        <v>0.78</v>
      </c>
      <c r="N344" t="s">
        <v>1520</v>
      </c>
      <c r="O344" t="s">
        <v>1604</v>
      </c>
      <c r="P344">
        <v>2023</v>
      </c>
      <c r="Q344" t="s">
        <v>1663</v>
      </c>
      <c r="R344" t="s">
        <v>986</v>
      </c>
      <c r="S344" t="str">
        <f>IF(ISBLANK(Table4[[#This Row],[ref]]),NA(),_xlfn.XLOOKUP(Table4[[#This Row],[ref]],Crossref!U:U,Crossref!E:E,_xlfn.XLOOKUP(Table4[[#This Row],[ref_short]],Crossref!AO:AO,Crossref!E:E)))</f>
        <v>10.3389/fmicb.2023.1139312</v>
      </c>
      <c r="T344" t="str">
        <f>IF(ISBLANK(Table4[[#This Row],[ref_short]]),NA(),_xlfn.XLOOKUP(Table4[[#This Row],[new_ref]],Crossref!E:E,Crossref!AO:AO,Table4[[#This Row],[ref_short]]))</f>
        <v>Vereecke et al., 2023</v>
      </c>
      <c r="U344" t="b">
        <f>NOT(IFERROR(Table4[[#This Row],[ref_short]]=Table4[[#This Row],[new_ref_short]],FALSE))</f>
        <v>0</v>
      </c>
    </row>
    <row r="345" spans="1:21" x14ac:dyDescent="0.3">
      <c r="A345" t="s">
        <v>1288</v>
      </c>
      <c r="B345" t="s">
        <v>1318</v>
      </c>
      <c r="C345" t="s">
        <v>270</v>
      </c>
      <c r="D345" t="s">
        <v>373</v>
      </c>
      <c r="G345" t="s">
        <v>1347</v>
      </c>
      <c r="H345" t="s">
        <v>1417</v>
      </c>
      <c r="I345" t="s">
        <v>255</v>
      </c>
      <c r="J345" t="s">
        <v>1469</v>
      </c>
      <c r="K345">
        <v>0.82</v>
      </c>
      <c r="L345">
        <v>0.67</v>
      </c>
      <c r="M345">
        <v>0.93</v>
      </c>
      <c r="N345" t="s">
        <v>1520</v>
      </c>
      <c r="O345" t="s">
        <v>1604</v>
      </c>
      <c r="P345">
        <v>2023</v>
      </c>
      <c r="Q345" t="s">
        <v>1663</v>
      </c>
      <c r="R345" t="s">
        <v>986</v>
      </c>
      <c r="S345" t="str">
        <f>IF(ISBLANK(Table4[[#This Row],[ref]]),NA(),_xlfn.XLOOKUP(Table4[[#This Row],[ref]],Crossref!U:U,Crossref!E:E,_xlfn.XLOOKUP(Table4[[#This Row],[ref_short]],Crossref!AO:AO,Crossref!E:E)))</f>
        <v>10.3389/fmicb.2023.1139312</v>
      </c>
      <c r="T345" t="str">
        <f>IF(ISBLANK(Table4[[#This Row],[ref_short]]),NA(),_xlfn.XLOOKUP(Table4[[#This Row],[new_ref]],Crossref!E:E,Crossref!AO:AO,Table4[[#This Row],[ref_short]]))</f>
        <v>Vereecke et al., 2023</v>
      </c>
      <c r="U345" t="b">
        <f>NOT(IFERROR(Table4[[#This Row],[ref_short]]=Table4[[#This Row],[new_ref_short]],FALSE))</f>
        <v>0</v>
      </c>
    </row>
    <row r="346" spans="1:21" x14ac:dyDescent="0.3">
      <c r="A346" t="s">
        <v>1288</v>
      </c>
      <c r="B346" t="s">
        <v>1318</v>
      </c>
      <c r="C346" t="s">
        <v>270</v>
      </c>
      <c r="D346" t="s">
        <v>373</v>
      </c>
      <c r="G346" t="s">
        <v>1347</v>
      </c>
      <c r="H346" t="s">
        <v>1418</v>
      </c>
      <c r="I346" t="s">
        <v>255</v>
      </c>
      <c r="J346" t="s">
        <v>1469</v>
      </c>
      <c r="K346">
        <v>0.83</v>
      </c>
      <c r="L346">
        <v>0.68</v>
      </c>
      <c r="M346">
        <v>0.93</v>
      </c>
      <c r="N346" t="s">
        <v>1520</v>
      </c>
      <c r="O346" t="s">
        <v>1604</v>
      </c>
      <c r="P346">
        <v>2023</v>
      </c>
      <c r="Q346" t="s">
        <v>1663</v>
      </c>
      <c r="R346" t="s">
        <v>986</v>
      </c>
      <c r="S346" t="str">
        <f>IF(ISBLANK(Table4[[#This Row],[ref]]),NA(),_xlfn.XLOOKUP(Table4[[#This Row],[ref]],Crossref!U:U,Crossref!E:E,_xlfn.XLOOKUP(Table4[[#This Row],[ref_short]],Crossref!AO:AO,Crossref!E:E)))</f>
        <v>10.3389/fmicb.2023.1139312</v>
      </c>
      <c r="T346" t="str">
        <f>IF(ISBLANK(Table4[[#This Row],[ref_short]]),NA(),_xlfn.XLOOKUP(Table4[[#This Row],[new_ref]],Crossref!E:E,Crossref!AO:AO,Table4[[#This Row],[ref_short]]))</f>
        <v>Vereecke et al., 2023</v>
      </c>
      <c r="U346" t="b">
        <f>NOT(IFERROR(Table4[[#This Row],[ref_short]]=Table4[[#This Row],[new_ref_short]],FALSE))</f>
        <v>0</v>
      </c>
    </row>
    <row r="347" spans="1:21" x14ac:dyDescent="0.3">
      <c r="A347" t="s">
        <v>1288</v>
      </c>
      <c r="B347" t="s">
        <v>1318</v>
      </c>
      <c r="C347" t="s">
        <v>270</v>
      </c>
      <c r="D347" t="s">
        <v>373</v>
      </c>
      <c r="G347" t="s">
        <v>1347</v>
      </c>
      <c r="H347" t="s">
        <v>1419</v>
      </c>
      <c r="I347" t="s">
        <v>255</v>
      </c>
      <c r="J347" t="s">
        <v>1469</v>
      </c>
      <c r="K347">
        <v>0.85</v>
      </c>
      <c r="L347">
        <v>0.71</v>
      </c>
      <c r="M347">
        <v>0.94</v>
      </c>
      <c r="N347" t="s">
        <v>1520</v>
      </c>
      <c r="O347" t="s">
        <v>1604</v>
      </c>
      <c r="P347">
        <v>2023</v>
      </c>
      <c r="Q347" t="s">
        <v>1663</v>
      </c>
      <c r="R347" t="s">
        <v>986</v>
      </c>
      <c r="S347" t="str">
        <f>IF(ISBLANK(Table4[[#This Row],[ref]]),NA(),_xlfn.XLOOKUP(Table4[[#This Row],[ref]],Crossref!U:U,Crossref!E:E,_xlfn.XLOOKUP(Table4[[#This Row],[ref_short]],Crossref!AO:AO,Crossref!E:E)))</f>
        <v>10.3389/fmicb.2023.1139312</v>
      </c>
      <c r="T347" t="str">
        <f>IF(ISBLANK(Table4[[#This Row],[ref_short]]),NA(),_xlfn.XLOOKUP(Table4[[#This Row],[new_ref]],Crossref!E:E,Crossref!AO:AO,Table4[[#This Row],[ref_short]]))</f>
        <v>Vereecke et al., 2023</v>
      </c>
      <c r="U347" t="b">
        <f>NOT(IFERROR(Table4[[#This Row],[ref_short]]=Table4[[#This Row],[new_ref_short]],FALSE))</f>
        <v>0</v>
      </c>
    </row>
    <row r="348" spans="1:21" x14ac:dyDescent="0.3">
      <c r="A348" t="s">
        <v>1289</v>
      </c>
      <c r="B348" t="s">
        <v>1318</v>
      </c>
      <c r="C348" t="s">
        <v>270</v>
      </c>
      <c r="D348" t="s">
        <v>373</v>
      </c>
      <c r="G348" t="s">
        <v>1333</v>
      </c>
      <c r="H348" t="s">
        <v>1389</v>
      </c>
      <c r="I348" t="s">
        <v>255</v>
      </c>
      <c r="J348" t="s">
        <v>1469</v>
      </c>
      <c r="K348">
        <v>0.95</v>
      </c>
      <c r="L348">
        <v>0.82</v>
      </c>
      <c r="M348">
        <v>0.99</v>
      </c>
      <c r="N348" t="s">
        <v>1520</v>
      </c>
      <c r="O348" t="s">
        <v>1604</v>
      </c>
      <c r="P348">
        <v>2023</v>
      </c>
      <c r="Q348" t="s">
        <v>1663</v>
      </c>
      <c r="R348" t="s">
        <v>986</v>
      </c>
      <c r="S348" t="str">
        <f>IF(ISBLANK(Table4[[#This Row],[ref]]),NA(),_xlfn.XLOOKUP(Table4[[#This Row],[ref]],Crossref!U:U,Crossref!E:E,_xlfn.XLOOKUP(Table4[[#This Row],[ref_short]],Crossref!AO:AO,Crossref!E:E)))</f>
        <v>10.3389/fmicb.2023.1139312</v>
      </c>
      <c r="T348" t="str">
        <f>IF(ISBLANK(Table4[[#This Row],[ref_short]]),NA(),_xlfn.XLOOKUP(Table4[[#This Row],[new_ref]],Crossref!E:E,Crossref!AO:AO,Table4[[#This Row],[ref_short]]))</f>
        <v>Vereecke et al., 2023</v>
      </c>
      <c r="U348" t="b">
        <f>NOT(IFERROR(Table4[[#This Row],[ref_short]]=Table4[[#This Row],[new_ref_short]],FALSE))</f>
        <v>0</v>
      </c>
    </row>
    <row r="349" spans="1:21" x14ac:dyDescent="0.3">
      <c r="A349" t="s">
        <v>1289</v>
      </c>
      <c r="B349" t="s">
        <v>1318</v>
      </c>
      <c r="C349" t="s">
        <v>270</v>
      </c>
      <c r="D349" t="s">
        <v>373</v>
      </c>
      <c r="G349" t="s">
        <v>1333</v>
      </c>
      <c r="H349" t="s">
        <v>1390</v>
      </c>
      <c r="I349" t="s">
        <v>255</v>
      </c>
      <c r="J349" t="s">
        <v>1469</v>
      </c>
      <c r="K349">
        <v>0.95</v>
      </c>
      <c r="L349">
        <v>0.82</v>
      </c>
      <c r="M349">
        <v>0.99</v>
      </c>
      <c r="N349" t="s">
        <v>1520</v>
      </c>
      <c r="O349" t="s">
        <v>1604</v>
      </c>
      <c r="P349">
        <v>2023</v>
      </c>
      <c r="Q349" t="s">
        <v>1663</v>
      </c>
      <c r="R349" t="s">
        <v>986</v>
      </c>
      <c r="S349" t="str">
        <f>IF(ISBLANK(Table4[[#This Row],[ref]]),NA(),_xlfn.XLOOKUP(Table4[[#This Row],[ref]],Crossref!U:U,Crossref!E:E,_xlfn.XLOOKUP(Table4[[#This Row],[ref_short]],Crossref!AO:AO,Crossref!E:E)))</f>
        <v>10.3389/fmicb.2023.1139312</v>
      </c>
      <c r="T349" t="str">
        <f>IF(ISBLANK(Table4[[#This Row],[ref_short]]),NA(),_xlfn.XLOOKUP(Table4[[#This Row],[new_ref]],Crossref!E:E,Crossref!AO:AO,Table4[[#This Row],[ref_short]]))</f>
        <v>Vereecke et al., 2023</v>
      </c>
      <c r="U349" t="b">
        <f>NOT(IFERROR(Table4[[#This Row],[ref_short]]=Table4[[#This Row],[new_ref_short]],FALSE))</f>
        <v>0</v>
      </c>
    </row>
    <row r="350" spans="1:21" x14ac:dyDescent="0.3">
      <c r="A350" t="s">
        <v>1289</v>
      </c>
      <c r="B350" t="s">
        <v>1318</v>
      </c>
      <c r="C350" t="s">
        <v>270</v>
      </c>
      <c r="D350" t="s">
        <v>373</v>
      </c>
      <c r="G350" t="s">
        <v>1333</v>
      </c>
      <c r="H350" t="s">
        <v>1391</v>
      </c>
      <c r="I350" t="s">
        <v>255</v>
      </c>
      <c r="J350" t="s">
        <v>1469</v>
      </c>
      <c r="K350">
        <v>0.95</v>
      </c>
      <c r="L350">
        <v>0.82</v>
      </c>
      <c r="M350">
        <v>0.99</v>
      </c>
      <c r="N350" t="s">
        <v>1520</v>
      </c>
      <c r="O350" t="s">
        <v>1604</v>
      </c>
      <c r="P350">
        <v>2023</v>
      </c>
      <c r="Q350" t="s">
        <v>1663</v>
      </c>
      <c r="R350" t="s">
        <v>986</v>
      </c>
      <c r="S350" t="str">
        <f>IF(ISBLANK(Table4[[#This Row],[ref]]),NA(),_xlfn.XLOOKUP(Table4[[#This Row],[ref]],Crossref!U:U,Crossref!E:E,_xlfn.XLOOKUP(Table4[[#This Row],[ref_short]],Crossref!AO:AO,Crossref!E:E)))</f>
        <v>10.3389/fmicb.2023.1139312</v>
      </c>
      <c r="T350" t="str">
        <f>IF(ISBLANK(Table4[[#This Row],[ref_short]]),NA(),_xlfn.XLOOKUP(Table4[[#This Row],[new_ref]],Crossref!E:E,Crossref!AO:AO,Table4[[#This Row],[ref_short]]))</f>
        <v>Vereecke et al., 2023</v>
      </c>
      <c r="U350" t="b">
        <f>NOT(IFERROR(Table4[[#This Row],[ref_short]]=Table4[[#This Row],[new_ref_short]],FALSE))</f>
        <v>0</v>
      </c>
    </row>
    <row r="351" spans="1:21" x14ac:dyDescent="0.3">
      <c r="A351" t="s">
        <v>1289</v>
      </c>
      <c r="B351" t="s">
        <v>1318</v>
      </c>
      <c r="C351" t="s">
        <v>270</v>
      </c>
      <c r="D351" t="s">
        <v>373</v>
      </c>
      <c r="G351" t="s">
        <v>1333</v>
      </c>
      <c r="H351" t="s">
        <v>1392</v>
      </c>
      <c r="I351" t="s">
        <v>255</v>
      </c>
      <c r="J351" t="s">
        <v>1469</v>
      </c>
      <c r="K351">
        <v>0.95</v>
      </c>
      <c r="L351">
        <v>0.83</v>
      </c>
      <c r="M351">
        <v>0.99</v>
      </c>
      <c r="N351" t="s">
        <v>1520</v>
      </c>
      <c r="O351" t="s">
        <v>1604</v>
      </c>
      <c r="P351">
        <v>2023</v>
      </c>
      <c r="Q351" t="s">
        <v>1663</v>
      </c>
      <c r="R351" t="s">
        <v>986</v>
      </c>
      <c r="S351" t="str">
        <f>IF(ISBLANK(Table4[[#This Row],[ref]]),NA(),_xlfn.XLOOKUP(Table4[[#This Row],[ref]],Crossref!U:U,Crossref!E:E,_xlfn.XLOOKUP(Table4[[#This Row],[ref_short]],Crossref!AO:AO,Crossref!E:E)))</f>
        <v>10.3389/fmicb.2023.1139312</v>
      </c>
      <c r="T351" t="str">
        <f>IF(ISBLANK(Table4[[#This Row],[ref_short]]),NA(),_xlfn.XLOOKUP(Table4[[#This Row],[new_ref]],Crossref!E:E,Crossref!AO:AO,Table4[[#This Row],[ref_short]]))</f>
        <v>Vereecke et al., 2023</v>
      </c>
      <c r="U351" t="b">
        <f>NOT(IFERROR(Table4[[#This Row],[ref_short]]=Table4[[#This Row],[new_ref_short]],FALSE))</f>
        <v>0</v>
      </c>
    </row>
    <row r="352" spans="1:21" x14ac:dyDescent="0.3">
      <c r="A352" t="s">
        <v>1289</v>
      </c>
      <c r="B352" t="s">
        <v>1318</v>
      </c>
      <c r="C352" t="s">
        <v>270</v>
      </c>
      <c r="D352" t="s">
        <v>373</v>
      </c>
      <c r="G352" t="s">
        <v>1333</v>
      </c>
      <c r="H352" t="s">
        <v>1389</v>
      </c>
      <c r="I352" t="s">
        <v>255</v>
      </c>
      <c r="J352" t="s">
        <v>1469</v>
      </c>
      <c r="K352">
        <v>0.95</v>
      </c>
      <c r="L352">
        <v>0.83</v>
      </c>
      <c r="M352">
        <v>0.99</v>
      </c>
      <c r="N352" t="s">
        <v>1520</v>
      </c>
      <c r="O352" t="s">
        <v>1604</v>
      </c>
      <c r="P352">
        <v>2023</v>
      </c>
      <c r="Q352" t="s">
        <v>1663</v>
      </c>
      <c r="R352" t="s">
        <v>986</v>
      </c>
      <c r="S352" t="str">
        <f>IF(ISBLANK(Table4[[#This Row],[ref]]),NA(),_xlfn.XLOOKUP(Table4[[#This Row],[ref]],Crossref!U:U,Crossref!E:E,_xlfn.XLOOKUP(Table4[[#This Row],[ref_short]],Crossref!AO:AO,Crossref!E:E)))</f>
        <v>10.3389/fmicb.2023.1139312</v>
      </c>
      <c r="T352" t="str">
        <f>IF(ISBLANK(Table4[[#This Row],[ref_short]]),NA(),_xlfn.XLOOKUP(Table4[[#This Row],[new_ref]],Crossref!E:E,Crossref!AO:AO,Table4[[#This Row],[ref_short]]))</f>
        <v>Vereecke et al., 2023</v>
      </c>
      <c r="U352" t="b">
        <f>NOT(IFERROR(Table4[[#This Row],[ref_short]]=Table4[[#This Row],[new_ref_short]],FALSE))</f>
        <v>0</v>
      </c>
    </row>
    <row r="353" spans="1:21" x14ac:dyDescent="0.3">
      <c r="A353" t="s">
        <v>1289</v>
      </c>
      <c r="B353" t="s">
        <v>1318</v>
      </c>
      <c r="C353" t="s">
        <v>270</v>
      </c>
      <c r="D353" t="s">
        <v>373</v>
      </c>
      <c r="G353" t="s">
        <v>1333</v>
      </c>
      <c r="H353" t="s">
        <v>1390</v>
      </c>
      <c r="I353" t="s">
        <v>255</v>
      </c>
      <c r="J353" t="s">
        <v>1469</v>
      </c>
      <c r="K353">
        <v>0.95</v>
      </c>
      <c r="L353">
        <v>0.83</v>
      </c>
      <c r="M353">
        <v>0.99</v>
      </c>
      <c r="N353" t="s">
        <v>1520</v>
      </c>
      <c r="O353" t="s">
        <v>1604</v>
      </c>
      <c r="P353">
        <v>2023</v>
      </c>
      <c r="Q353" t="s">
        <v>1663</v>
      </c>
      <c r="R353" t="s">
        <v>986</v>
      </c>
      <c r="S353" t="str">
        <f>IF(ISBLANK(Table4[[#This Row],[ref]]),NA(),_xlfn.XLOOKUP(Table4[[#This Row],[ref]],Crossref!U:U,Crossref!E:E,_xlfn.XLOOKUP(Table4[[#This Row],[ref_short]],Crossref!AO:AO,Crossref!E:E)))</f>
        <v>10.3389/fmicb.2023.1139312</v>
      </c>
      <c r="T353" t="str">
        <f>IF(ISBLANK(Table4[[#This Row],[ref_short]]),NA(),_xlfn.XLOOKUP(Table4[[#This Row],[new_ref]],Crossref!E:E,Crossref!AO:AO,Table4[[#This Row],[ref_short]]))</f>
        <v>Vereecke et al., 2023</v>
      </c>
      <c r="U353" t="b">
        <f>NOT(IFERROR(Table4[[#This Row],[ref_short]]=Table4[[#This Row],[new_ref_short]],FALSE))</f>
        <v>0</v>
      </c>
    </row>
    <row r="354" spans="1:21" x14ac:dyDescent="0.3">
      <c r="A354" t="s">
        <v>1289</v>
      </c>
      <c r="B354" t="s">
        <v>1318</v>
      </c>
      <c r="C354" t="s">
        <v>270</v>
      </c>
      <c r="D354" t="s">
        <v>373</v>
      </c>
      <c r="G354" t="s">
        <v>1333</v>
      </c>
      <c r="H354" t="s">
        <v>1391</v>
      </c>
      <c r="I354" t="s">
        <v>255</v>
      </c>
      <c r="J354" t="s">
        <v>1469</v>
      </c>
      <c r="K354">
        <v>0.95</v>
      </c>
      <c r="L354">
        <v>0.83</v>
      </c>
      <c r="M354">
        <v>0.99</v>
      </c>
      <c r="N354" t="s">
        <v>1520</v>
      </c>
      <c r="O354" t="s">
        <v>1604</v>
      </c>
      <c r="P354">
        <v>2023</v>
      </c>
      <c r="Q354" t="s">
        <v>1663</v>
      </c>
      <c r="R354" t="s">
        <v>986</v>
      </c>
      <c r="S354" t="str">
        <f>IF(ISBLANK(Table4[[#This Row],[ref]]),NA(),_xlfn.XLOOKUP(Table4[[#This Row],[ref]],Crossref!U:U,Crossref!E:E,_xlfn.XLOOKUP(Table4[[#This Row],[ref_short]],Crossref!AO:AO,Crossref!E:E)))</f>
        <v>10.3389/fmicb.2023.1139312</v>
      </c>
      <c r="T354" t="str">
        <f>IF(ISBLANK(Table4[[#This Row],[ref_short]]),NA(),_xlfn.XLOOKUP(Table4[[#This Row],[new_ref]],Crossref!E:E,Crossref!AO:AO,Table4[[#This Row],[ref_short]]))</f>
        <v>Vereecke et al., 2023</v>
      </c>
      <c r="U354" t="b">
        <f>NOT(IFERROR(Table4[[#This Row],[ref_short]]=Table4[[#This Row],[new_ref_short]],FALSE))</f>
        <v>0</v>
      </c>
    </row>
    <row r="355" spans="1:21" x14ac:dyDescent="0.3">
      <c r="A355" t="s">
        <v>1289</v>
      </c>
      <c r="B355" t="s">
        <v>1318</v>
      </c>
      <c r="C355" t="s">
        <v>270</v>
      </c>
      <c r="D355" t="s">
        <v>373</v>
      </c>
      <c r="G355" t="s">
        <v>1333</v>
      </c>
      <c r="H355" t="s">
        <v>1392</v>
      </c>
      <c r="I355" t="s">
        <v>255</v>
      </c>
      <c r="J355" t="s">
        <v>1469</v>
      </c>
      <c r="K355">
        <v>0.95</v>
      </c>
      <c r="L355">
        <v>0.83</v>
      </c>
      <c r="M355">
        <v>0.99</v>
      </c>
      <c r="N355" t="s">
        <v>1520</v>
      </c>
      <c r="O355" t="s">
        <v>1604</v>
      </c>
      <c r="P355">
        <v>2023</v>
      </c>
      <c r="Q355" t="s">
        <v>1663</v>
      </c>
      <c r="R355" t="s">
        <v>986</v>
      </c>
      <c r="S355" t="str">
        <f>IF(ISBLANK(Table4[[#This Row],[ref]]),NA(),_xlfn.XLOOKUP(Table4[[#This Row],[ref]],Crossref!U:U,Crossref!E:E,_xlfn.XLOOKUP(Table4[[#This Row],[ref_short]],Crossref!AO:AO,Crossref!E:E)))</f>
        <v>10.3389/fmicb.2023.1139312</v>
      </c>
      <c r="T355" t="str">
        <f>IF(ISBLANK(Table4[[#This Row],[ref_short]]),NA(),_xlfn.XLOOKUP(Table4[[#This Row],[new_ref]],Crossref!E:E,Crossref!AO:AO,Table4[[#This Row],[ref_short]]))</f>
        <v>Vereecke et al., 2023</v>
      </c>
      <c r="U355" t="b">
        <f>NOT(IFERROR(Table4[[#This Row],[ref_short]]=Table4[[#This Row],[new_ref_short]],FALSE))</f>
        <v>0</v>
      </c>
    </row>
    <row r="356" spans="1:21" x14ac:dyDescent="0.3">
      <c r="A356" t="s">
        <v>1289</v>
      </c>
      <c r="B356" t="s">
        <v>1318</v>
      </c>
      <c r="C356" t="s">
        <v>270</v>
      </c>
      <c r="D356" t="s">
        <v>373</v>
      </c>
      <c r="G356" t="s">
        <v>1334</v>
      </c>
      <c r="H356" t="s">
        <v>1393</v>
      </c>
      <c r="I356" t="s">
        <v>255</v>
      </c>
      <c r="J356" t="s">
        <v>1469</v>
      </c>
      <c r="K356">
        <v>0.96</v>
      </c>
      <c r="L356">
        <v>0.89</v>
      </c>
      <c r="M356">
        <v>0.99</v>
      </c>
      <c r="N356" t="s">
        <v>1520</v>
      </c>
      <c r="O356" t="s">
        <v>1604</v>
      </c>
      <c r="P356">
        <v>2023</v>
      </c>
      <c r="Q356" t="s">
        <v>1663</v>
      </c>
      <c r="R356" t="s">
        <v>986</v>
      </c>
      <c r="S356" t="str">
        <f>IF(ISBLANK(Table4[[#This Row],[ref]]),NA(),_xlfn.XLOOKUP(Table4[[#This Row],[ref]],Crossref!U:U,Crossref!E:E,_xlfn.XLOOKUP(Table4[[#This Row],[ref_short]],Crossref!AO:AO,Crossref!E:E)))</f>
        <v>10.3389/fmicb.2023.1139312</v>
      </c>
      <c r="T356" t="str">
        <f>IF(ISBLANK(Table4[[#This Row],[ref_short]]),NA(),_xlfn.XLOOKUP(Table4[[#This Row],[new_ref]],Crossref!E:E,Crossref!AO:AO,Table4[[#This Row],[ref_short]]))</f>
        <v>Vereecke et al., 2023</v>
      </c>
      <c r="U356" t="b">
        <f>NOT(IFERROR(Table4[[#This Row],[ref_short]]=Table4[[#This Row],[new_ref_short]],FALSE))</f>
        <v>0</v>
      </c>
    </row>
    <row r="357" spans="1:21" x14ac:dyDescent="0.3">
      <c r="A357" t="s">
        <v>1289</v>
      </c>
      <c r="B357" t="s">
        <v>1318</v>
      </c>
      <c r="C357" t="s">
        <v>270</v>
      </c>
      <c r="D357" t="s">
        <v>373</v>
      </c>
      <c r="G357" t="s">
        <v>1334</v>
      </c>
      <c r="H357" t="s">
        <v>1391</v>
      </c>
      <c r="I357" t="s">
        <v>255</v>
      </c>
      <c r="J357" t="s">
        <v>1469</v>
      </c>
      <c r="K357">
        <v>0.96</v>
      </c>
      <c r="L357">
        <v>0.89</v>
      </c>
      <c r="M357">
        <v>0.99</v>
      </c>
      <c r="N357" t="s">
        <v>1520</v>
      </c>
      <c r="O357" t="s">
        <v>1604</v>
      </c>
      <c r="P357">
        <v>2023</v>
      </c>
      <c r="Q357" t="s">
        <v>1663</v>
      </c>
      <c r="R357" t="s">
        <v>986</v>
      </c>
      <c r="S357" t="str">
        <f>IF(ISBLANK(Table4[[#This Row],[ref]]),NA(),_xlfn.XLOOKUP(Table4[[#This Row],[ref]],Crossref!U:U,Crossref!E:E,_xlfn.XLOOKUP(Table4[[#This Row],[ref_short]],Crossref!AO:AO,Crossref!E:E)))</f>
        <v>10.3389/fmicb.2023.1139312</v>
      </c>
      <c r="T357" t="str">
        <f>IF(ISBLANK(Table4[[#This Row],[ref_short]]),NA(),_xlfn.XLOOKUP(Table4[[#This Row],[new_ref]],Crossref!E:E,Crossref!AO:AO,Table4[[#This Row],[ref_short]]))</f>
        <v>Vereecke et al., 2023</v>
      </c>
      <c r="U357" t="b">
        <f>NOT(IFERROR(Table4[[#This Row],[ref_short]]=Table4[[#This Row],[new_ref_short]],FALSE))</f>
        <v>0</v>
      </c>
    </row>
    <row r="358" spans="1:21" x14ac:dyDescent="0.3">
      <c r="A358" t="s">
        <v>1289</v>
      </c>
      <c r="B358" t="s">
        <v>1318</v>
      </c>
      <c r="C358" t="s">
        <v>270</v>
      </c>
      <c r="D358" t="s">
        <v>373</v>
      </c>
      <c r="G358" t="s">
        <v>1334</v>
      </c>
      <c r="H358" t="s">
        <v>1394</v>
      </c>
      <c r="I358" t="s">
        <v>255</v>
      </c>
      <c r="J358" t="s">
        <v>1469</v>
      </c>
      <c r="K358">
        <v>0.96</v>
      </c>
      <c r="L358">
        <v>0.89</v>
      </c>
      <c r="M358">
        <v>0.99</v>
      </c>
      <c r="N358" t="s">
        <v>1520</v>
      </c>
      <c r="O358" t="s">
        <v>1604</v>
      </c>
      <c r="P358">
        <v>2023</v>
      </c>
      <c r="Q358" t="s">
        <v>1663</v>
      </c>
      <c r="R358" t="s">
        <v>986</v>
      </c>
      <c r="S358" t="str">
        <f>IF(ISBLANK(Table4[[#This Row],[ref]]),NA(),_xlfn.XLOOKUP(Table4[[#This Row],[ref]],Crossref!U:U,Crossref!E:E,_xlfn.XLOOKUP(Table4[[#This Row],[ref_short]],Crossref!AO:AO,Crossref!E:E)))</f>
        <v>10.3389/fmicb.2023.1139312</v>
      </c>
      <c r="T358" t="str">
        <f>IF(ISBLANK(Table4[[#This Row],[ref_short]]),NA(),_xlfn.XLOOKUP(Table4[[#This Row],[new_ref]],Crossref!E:E,Crossref!AO:AO,Table4[[#This Row],[ref_short]]))</f>
        <v>Vereecke et al., 2023</v>
      </c>
      <c r="U358" t="b">
        <f>NOT(IFERROR(Table4[[#This Row],[ref_short]]=Table4[[#This Row],[new_ref_short]],FALSE))</f>
        <v>0</v>
      </c>
    </row>
    <row r="359" spans="1:21" x14ac:dyDescent="0.3">
      <c r="A359" t="s">
        <v>1289</v>
      </c>
      <c r="B359" t="s">
        <v>1318</v>
      </c>
      <c r="C359" t="s">
        <v>270</v>
      </c>
      <c r="D359" t="s">
        <v>373</v>
      </c>
      <c r="G359" t="s">
        <v>1334</v>
      </c>
      <c r="H359" t="s">
        <v>1393</v>
      </c>
      <c r="I359" t="s">
        <v>255</v>
      </c>
      <c r="J359" t="s">
        <v>1469</v>
      </c>
      <c r="K359">
        <v>0.94</v>
      </c>
      <c r="L359">
        <v>0.87</v>
      </c>
      <c r="M359">
        <v>0.98</v>
      </c>
      <c r="N359" t="s">
        <v>1520</v>
      </c>
      <c r="O359" t="s">
        <v>1604</v>
      </c>
      <c r="P359">
        <v>2023</v>
      </c>
      <c r="Q359" t="s">
        <v>1663</v>
      </c>
      <c r="R359" t="s">
        <v>986</v>
      </c>
      <c r="S359" t="str">
        <f>IF(ISBLANK(Table4[[#This Row],[ref]]),NA(),_xlfn.XLOOKUP(Table4[[#This Row],[ref]],Crossref!U:U,Crossref!E:E,_xlfn.XLOOKUP(Table4[[#This Row],[ref_short]],Crossref!AO:AO,Crossref!E:E)))</f>
        <v>10.3389/fmicb.2023.1139312</v>
      </c>
      <c r="T359" t="str">
        <f>IF(ISBLANK(Table4[[#This Row],[ref_short]]),NA(),_xlfn.XLOOKUP(Table4[[#This Row],[new_ref]],Crossref!E:E,Crossref!AO:AO,Table4[[#This Row],[ref_short]]))</f>
        <v>Vereecke et al., 2023</v>
      </c>
      <c r="U359" t="b">
        <f>NOT(IFERROR(Table4[[#This Row],[ref_short]]=Table4[[#This Row],[new_ref_short]],FALSE))</f>
        <v>0</v>
      </c>
    </row>
    <row r="360" spans="1:21" x14ac:dyDescent="0.3">
      <c r="A360" t="s">
        <v>1289</v>
      </c>
      <c r="B360" t="s">
        <v>1318</v>
      </c>
      <c r="C360" t="s">
        <v>270</v>
      </c>
      <c r="D360" t="s">
        <v>373</v>
      </c>
      <c r="G360" t="s">
        <v>1334</v>
      </c>
      <c r="H360" t="s">
        <v>1391</v>
      </c>
      <c r="I360" t="s">
        <v>255</v>
      </c>
      <c r="J360" t="s">
        <v>1469</v>
      </c>
      <c r="K360">
        <v>0.94</v>
      </c>
      <c r="L360">
        <v>0.87</v>
      </c>
      <c r="M360">
        <v>0.98</v>
      </c>
      <c r="N360" t="s">
        <v>1520</v>
      </c>
      <c r="O360" t="s">
        <v>1604</v>
      </c>
      <c r="P360">
        <v>2023</v>
      </c>
      <c r="Q360" t="s">
        <v>1663</v>
      </c>
      <c r="R360" t="s">
        <v>986</v>
      </c>
      <c r="S360" t="str">
        <f>IF(ISBLANK(Table4[[#This Row],[ref]]),NA(),_xlfn.XLOOKUP(Table4[[#This Row],[ref]],Crossref!U:U,Crossref!E:E,_xlfn.XLOOKUP(Table4[[#This Row],[ref_short]],Crossref!AO:AO,Crossref!E:E)))</f>
        <v>10.3389/fmicb.2023.1139312</v>
      </c>
      <c r="T360" t="str">
        <f>IF(ISBLANK(Table4[[#This Row],[ref_short]]),NA(),_xlfn.XLOOKUP(Table4[[#This Row],[new_ref]],Crossref!E:E,Crossref!AO:AO,Table4[[#This Row],[ref_short]]))</f>
        <v>Vereecke et al., 2023</v>
      </c>
      <c r="U360" t="b">
        <f>NOT(IFERROR(Table4[[#This Row],[ref_short]]=Table4[[#This Row],[new_ref_short]],FALSE))</f>
        <v>0</v>
      </c>
    </row>
    <row r="361" spans="1:21" x14ac:dyDescent="0.3">
      <c r="A361" t="s">
        <v>1289</v>
      </c>
      <c r="B361" t="s">
        <v>1318</v>
      </c>
      <c r="C361" t="s">
        <v>270</v>
      </c>
      <c r="D361" t="s">
        <v>373</v>
      </c>
      <c r="G361" t="s">
        <v>1334</v>
      </c>
      <c r="H361" t="s">
        <v>1394</v>
      </c>
      <c r="I361" t="s">
        <v>255</v>
      </c>
      <c r="J361" t="s">
        <v>1469</v>
      </c>
      <c r="K361">
        <v>0.94</v>
      </c>
      <c r="L361">
        <v>0.87</v>
      </c>
      <c r="M361">
        <v>0.98</v>
      </c>
      <c r="N361" t="s">
        <v>1520</v>
      </c>
      <c r="O361" t="s">
        <v>1604</v>
      </c>
      <c r="P361">
        <v>2023</v>
      </c>
      <c r="Q361" t="s">
        <v>1663</v>
      </c>
      <c r="R361" t="s">
        <v>986</v>
      </c>
      <c r="S361" t="str">
        <f>IF(ISBLANK(Table4[[#This Row],[ref]]),NA(),_xlfn.XLOOKUP(Table4[[#This Row],[ref]],Crossref!U:U,Crossref!E:E,_xlfn.XLOOKUP(Table4[[#This Row],[ref_short]],Crossref!AO:AO,Crossref!E:E)))</f>
        <v>10.3389/fmicb.2023.1139312</v>
      </c>
      <c r="T361" t="str">
        <f>IF(ISBLANK(Table4[[#This Row],[ref_short]]),NA(),_xlfn.XLOOKUP(Table4[[#This Row],[new_ref]],Crossref!E:E,Crossref!AO:AO,Table4[[#This Row],[ref_short]]))</f>
        <v>Vereecke et al., 2023</v>
      </c>
      <c r="U361" t="b">
        <f>NOT(IFERROR(Table4[[#This Row],[ref_short]]=Table4[[#This Row],[new_ref_short]],FALSE))</f>
        <v>0</v>
      </c>
    </row>
    <row r="362" spans="1:21" x14ac:dyDescent="0.3">
      <c r="A362" t="s">
        <v>1289</v>
      </c>
      <c r="B362" t="s">
        <v>1318</v>
      </c>
      <c r="C362" t="s">
        <v>270</v>
      </c>
      <c r="D362" t="s">
        <v>373</v>
      </c>
      <c r="G362" t="s">
        <v>1335</v>
      </c>
      <c r="H362" t="s">
        <v>1335</v>
      </c>
      <c r="I362" t="s">
        <v>255</v>
      </c>
      <c r="J362" t="s">
        <v>1469</v>
      </c>
      <c r="K362">
        <v>1</v>
      </c>
      <c r="L362">
        <v>0.96</v>
      </c>
      <c r="M362">
        <v>1</v>
      </c>
      <c r="N362" t="s">
        <v>1520</v>
      </c>
      <c r="O362" t="s">
        <v>1604</v>
      </c>
      <c r="P362">
        <v>2023</v>
      </c>
      <c r="Q362" t="s">
        <v>1663</v>
      </c>
      <c r="R362" t="s">
        <v>986</v>
      </c>
      <c r="S362" t="str">
        <f>IF(ISBLANK(Table4[[#This Row],[ref]]),NA(),_xlfn.XLOOKUP(Table4[[#This Row],[ref]],Crossref!U:U,Crossref!E:E,_xlfn.XLOOKUP(Table4[[#This Row],[ref_short]],Crossref!AO:AO,Crossref!E:E)))</f>
        <v>10.3389/fmicb.2023.1139312</v>
      </c>
      <c r="T362" t="str">
        <f>IF(ISBLANK(Table4[[#This Row],[ref_short]]),NA(),_xlfn.XLOOKUP(Table4[[#This Row],[new_ref]],Crossref!E:E,Crossref!AO:AO,Table4[[#This Row],[ref_short]]))</f>
        <v>Vereecke et al., 2023</v>
      </c>
      <c r="U362" t="b">
        <f>NOT(IFERROR(Table4[[#This Row],[ref_short]]=Table4[[#This Row],[new_ref_short]],FALSE))</f>
        <v>0</v>
      </c>
    </row>
    <row r="363" spans="1:21" x14ac:dyDescent="0.3">
      <c r="A363" t="s">
        <v>1289</v>
      </c>
      <c r="B363" t="s">
        <v>1318</v>
      </c>
      <c r="C363" t="s">
        <v>270</v>
      </c>
      <c r="D363" t="s">
        <v>373</v>
      </c>
      <c r="G363" t="s">
        <v>1336</v>
      </c>
      <c r="H363" t="s">
        <v>1395</v>
      </c>
      <c r="I363" t="s">
        <v>255</v>
      </c>
      <c r="J363" t="s">
        <v>1469</v>
      </c>
      <c r="K363">
        <v>1</v>
      </c>
      <c r="L363">
        <v>0.96</v>
      </c>
      <c r="M363">
        <v>1</v>
      </c>
      <c r="N363" t="s">
        <v>1520</v>
      </c>
      <c r="O363" t="s">
        <v>1604</v>
      </c>
      <c r="P363">
        <v>2023</v>
      </c>
      <c r="Q363" t="s">
        <v>1663</v>
      </c>
      <c r="R363" t="s">
        <v>986</v>
      </c>
      <c r="S363" t="str">
        <f>IF(ISBLANK(Table4[[#This Row],[ref]]),NA(),_xlfn.XLOOKUP(Table4[[#This Row],[ref]],Crossref!U:U,Crossref!E:E,_xlfn.XLOOKUP(Table4[[#This Row],[ref_short]],Crossref!AO:AO,Crossref!E:E)))</f>
        <v>10.3389/fmicb.2023.1139312</v>
      </c>
      <c r="T363" t="str">
        <f>IF(ISBLANK(Table4[[#This Row],[ref_short]]),NA(),_xlfn.XLOOKUP(Table4[[#This Row],[new_ref]],Crossref!E:E,Crossref!AO:AO,Table4[[#This Row],[ref_short]]))</f>
        <v>Vereecke et al., 2023</v>
      </c>
      <c r="U363" t="b">
        <f>NOT(IFERROR(Table4[[#This Row],[ref_short]]=Table4[[#This Row],[new_ref_short]],FALSE))</f>
        <v>0</v>
      </c>
    </row>
    <row r="364" spans="1:21" x14ac:dyDescent="0.3">
      <c r="A364" t="s">
        <v>1289</v>
      </c>
      <c r="B364" t="s">
        <v>1318</v>
      </c>
      <c r="C364" t="s">
        <v>270</v>
      </c>
      <c r="D364" t="s">
        <v>373</v>
      </c>
      <c r="G364" t="s">
        <v>1336</v>
      </c>
      <c r="H364" t="s">
        <v>1396</v>
      </c>
      <c r="I364" t="s">
        <v>255</v>
      </c>
      <c r="J364" t="s">
        <v>1469</v>
      </c>
      <c r="K364">
        <v>0.98</v>
      </c>
      <c r="L364">
        <v>0.92</v>
      </c>
      <c r="M364">
        <v>1</v>
      </c>
      <c r="N364" t="s">
        <v>1520</v>
      </c>
      <c r="O364" t="s">
        <v>1604</v>
      </c>
      <c r="P364">
        <v>2023</v>
      </c>
      <c r="Q364" t="s">
        <v>1663</v>
      </c>
      <c r="R364" t="s">
        <v>986</v>
      </c>
      <c r="S364" t="str">
        <f>IF(ISBLANK(Table4[[#This Row],[ref]]),NA(),_xlfn.XLOOKUP(Table4[[#This Row],[ref]],Crossref!U:U,Crossref!E:E,_xlfn.XLOOKUP(Table4[[#This Row],[ref_short]],Crossref!AO:AO,Crossref!E:E)))</f>
        <v>10.3389/fmicb.2023.1139312</v>
      </c>
      <c r="T364" t="str">
        <f>IF(ISBLANK(Table4[[#This Row],[ref_short]]),NA(),_xlfn.XLOOKUP(Table4[[#This Row],[new_ref]],Crossref!E:E,Crossref!AO:AO,Table4[[#This Row],[ref_short]]))</f>
        <v>Vereecke et al., 2023</v>
      </c>
      <c r="U364" t="b">
        <f>NOT(IFERROR(Table4[[#This Row],[ref_short]]=Table4[[#This Row],[new_ref_short]],FALSE))</f>
        <v>0</v>
      </c>
    </row>
    <row r="365" spans="1:21" x14ac:dyDescent="0.3">
      <c r="A365" t="s">
        <v>1289</v>
      </c>
      <c r="B365" t="s">
        <v>1318</v>
      </c>
      <c r="C365" t="s">
        <v>270</v>
      </c>
      <c r="D365" t="s">
        <v>373</v>
      </c>
      <c r="G365" t="s">
        <v>1336</v>
      </c>
      <c r="H365" t="s">
        <v>1397</v>
      </c>
      <c r="I365" t="s">
        <v>255</v>
      </c>
      <c r="J365" t="s">
        <v>1469</v>
      </c>
      <c r="K365">
        <v>0.98</v>
      </c>
      <c r="L365">
        <v>0.92</v>
      </c>
      <c r="M365">
        <v>1</v>
      </c>
      <c r="N365" t="s">
        <v>1520</v>
      </c>
      <c r="O365" t="s">
        <v>1604</v>
      </c>
      <c r="P365">
        <v>2023</v>
      </c>
      <c r="Q365" t="s">
        <v>1663</v>
      </c>
      <c r="R365" t="s">
        <v>986</v>
      </c>
      <c r="S365" t="str">
        <f>IF(ISBLANK(Table4[[#This Row],[ref]]),NA(),_xlfn.XLOOKUP(Table4[[#This Row],[ref]],Crossref!U:U,Crossref!E:E,_xlfn.XLOOKUP(Table4[[#This Row],[ref_short]],Crossref!AO:AO,Crossref!E:E)))</f>
        <v>10.3389/fmicb.2023.1139312</v>
      </c>
      <c r="T365" t="str">
        <f>IF(ISBLANK(Table4[[#This Row],[ref_short]]),NA(),_xlfn.XLOOKUP(Table4[[#This Row],[new_ref]],Crossref!E:E,Crossref!AO:AO,Table4[[#This Row],[ref_short]]))</f>
        <v>Vereecke et al., 2023</v>
      </c>
      <c r="U365" t="b">
        <f>NOT(IFERROR(Table4[[#This Row],[ref_short]]=Table4[[#This Row],[new_ref_short]],FALSE))</f>
        <v>0</v>
      </c>
    </row>
    <row r="366" spans="1:21" x14ac:dyDescent="0.3">
      <c r="A366" t="s">
        <v>1289</v>
      </c>
      <c r="B366" t="s">
        <v>1318</v>
      </c>
      <c r="C366" t="s">
        <v>270</v>
      </c>
      <c r="D366" t="s">
        <v>373</v>
      </c>
      <c r="G366" t="s">
        <v>1337</v>
      </c>
      <c r="H366" t="s">
        <v>1398</v>
      </c>
      <c r="I366" t="s">
        <v>255</v>
      </c>
      <c r="J366" t="s">
        <v>1469</v>
      </c>
      <c r="K366">
        <v>1</v>
      </c>
      <c r="L366">
        <v>0.96</v>
      </c>
      <c r="M366">
        <v>1</v>
      </c>
      <c r="N366" t="s">
        <v>1520</v>
      </c>
      <c r="O366" t="s">
        <v>1604</v>
      </c>
      <c r="P366">
        <v>2023</v>
      </c>
      <c r="Q366" t="s">
        <v>1663</v>
      </c>
      <c r="R366" t="s">
        <v>986</v>
      </c>
      <c r="S366" t="str">
        <f>IF(ISBLANK(Table4[[#This Row],[ref]]),NA(),_xlfn.XLOOKUP(Table4[[#This Row],[ref]],Crossref!U:U,Crossref!E:E,_xlfn.XLOOKUP(Table4[[#This Row],[ref_short]],Crossref!AO:AO,Crossref!E:E)))</f>
        <v>10.3389/fmicb.2023.1139312</v>
      </c>
      <c r="T366" t="str">
        <f>IF(ISBLANK(Table4[[#This Row],[ref_short]]),NA(),_xlfn.XLOOKUP(Table4[[#This Row],[new_ref]],Crossref!E:E,Crossref!AO:AO,Table4[[#This Row],[ref_short]]))</f>
        <v>Vereecke et al., 2023</v>
      </c>
      <c r="U366" t="b">
        <f>NOT(IFERROR(Table4[[#This Row],[ref_short]]=Table4[[#This Row],[new_ref_short]],FALSE))</f>
        <v>0</v>
      </c>
    </row>
    <row r="367" spans="1:21" x14ac:dyDescent="0.3">
      <c r="A367" t="s">
        <v>1289</v>
      </c>
      <c r="B367" t="s">
        <v>1318</v>
      </c>
      <c r="C367" t="s">
        <v>270</v>
      </c>
      <c r="D367" t="s">
        <v>373</v>
      </c>
      <c r="G367" t="s">
        <v>1337</v>
      </c>
      <c r="H367" t="s">
        <v>1399</v>
      </c>
      <c r="I367" t="s">
        <v>255</v>
      </c>
      <c r="J367" t="s">
        <v>1469</v>
      </c>
      <c r="K367">
        <v>1</v>
      </c>
      <c r="L367">
        <v>0.96</v>
      </c>
      <c r="M367">
        <v>1</v>
      </c>
      <c r="N367" t="s">
        <v>1520</v>
      </c>
      <c r="O367" t="s">
        <v>1604</v>
      </c>
      <c r="P367">
        <v>2023</v>
      </c>
      <c r="Q367" t="s">
        <v>1663</v>
      </c>
      <c r="R367" t="s">
        <v>986</v>
      </c>
      <c r="S367" t="str">
        <f>IF(ISBLANK(Table4[[#This Row],[ref]]),NA(),_xlfn.XLOOKUP(Table4[[#This Row],[ref]],Crossref!U:U,Crossref!E:E,_xlfn.XLOOKUP(Table4[[#This Row],[ref_short]],Crossref!AO:AO,Crossref!E:E)))</f>
        <v>10.3389/fmicb.2023.1139312</v>
      </c>
      <c r="T367" t="str">
        <f>IF(ISBLANK(Table4[[#This Row],[ref_short]]),NA(),_xlfn.XLOOKUP(Table4[[#This Row],[new_ref]],Crossref!E:E,Crossref!AO:AO,Table4[[#This Row],[ref_short]]))</f>
        <v>Vereecke et al., 2023</v>
      </c>
      <c r="U367" t="b">
        <f>NOT(IFERROR(Table4[[#This Row],[ref_short]]=Table4[[#This Row],[new_ref_short]],FALSE))</f>
        <v>0</v>
      </c>
    </row>
    <row r="368" spans="1:21" x14ac:dyDescent="0.3">
      <c r="A368" t="s">
        <v>1289</v>
      </c>
      <c r="B368" t="s">
        <v>1318</v>
      </c>
      <c r="C368" t="s">
        <v>270</v>
      </c>
      <c r="D368" t="s">
        <v>373</v>
      </c>
      <c r="G368" t="s">
        <v>1338</v>
      </c>
      <c r="H368" t="s">
        <v>1398</v>
      </c>
      <c r="I368" t="s">
        <v>255</v>
      </c>
      <c r="J368" t="s">
        <v>1469</v>
      </c>
      <c r="K368">
        <v>1</v>
      </c>
      <c r="L368">
        <v>0.96</v>
      </c>
      <c r="M368">
        <v>1</v>
      </c>
      <c r="N368" t="s">
        <v>1520</v>
      </c>
      <c r="O368" t="s">
        <v>1604</v>
      </c>
      <c r="P368">
        <v>2023</v>
      </c>
      <c r="Q368" t="s">
        <v>1663</v>
      </c>
      <c r="R368" t="s">
        <v>986</v>
      </c>
      <c r="S368" t="str">
        <f>IF(ISBLANK(Table4[[#This Row],[ref]]),NA(),_xlfn.XLOOKUP(Table4[[#This Row],[ref]],Crossref!U:U,Crossref!E:E,_xlfn.XLOOKUP(Table4[[#This Row],[ref_short]],Crossref!AO:AO,Crossref!E:E)))</f>
        <v>10.3389/fmicb.2023.1139312</v>
      </c>
      <c r="T368" t="str">
        <f>IF(ISBLANK(Table4[[#This Row],[ref_short]]),NA(),_xlfn.XLOOKUP(Table4[[#This Row],[new_ref]],Crossref!E:E,Crossref!AO:AO,Table4[[#This Row],[ref_short]]))</f>
        <v>Vereecke et al., 2023</v>
      </c>
      <c r="U368" t="b">
        <f>NOT(IFERROR(Table4[[#This Row],[ref_short]]=Table4[[#This Row],[new_ref_short]],FALSE))</f>
        <v>0</v>
      </c>
    </row>
    <row r="369" spans="1:21" x14ac:dyDescent="0.3">
      <c r="A369" t="s">
        <v>1289</v>
      </c>
      <c r="B369" t="s">
        <v>1318</v>
      </c>
      <c r="C369" t="s">
        <v>270</v>
      </c>
      <c r="D369" t="s">
        <v>373</v>
      </c>
      <c r="G369" t="s">
        <v>1338</v>
      </c>
      <c r="H369" t="s">
        <v>1399</v>
      </c>
      <c r="I369" t="s">
        <v>255</v>
      </c>
      <c r="J369" t="s">
        <v>1469</v>
      </c>
      <c r="K369">
        <v>1</v>
      </c>
      <c r="L369">
        <v>0.96</v>
      </c>
      <c r="M369">
        <v>1</v>
      </c>
      <c r="N369" t="s">
        <v>1520</v>
      </c>
      <c r="O369" t="s">
        <v>1604</v>
      </c>
      <c r="P369">
        <v>2023</v>
      </c>
      <c r="Q369" t="s">
        <v>1663</v>
      </c>
      <c r="R369" t="s">
        <v>986</v>
      </c>
      <c r="S369" t="str">
        <f>IF(ISBLANK(Table4[[#This Row],[ref]]),NA(),_xlfn.XLOOKUP(Table4[[#This Row],[ref]],Crossref!U:U,Crossref!E:E,_xlfn.XLOOKUP(Table4[[#This Row],[ref_short]],Crossref!AO:AO,Crossref!E:E)))</f>
        <v>10.3389/fmicb.2023.1139312</v>
      </c>
      <c r="T369" t="str">
        <f>IF(ISBLANK(Table4[[#This Row],[ref_short]]),NA(),_xlfn.XLOOKUP(Table4[[#This Row],[new_ref]],Crossref!E:E,Crossref!AO:AO,Table4[[#This Row],[ref_short]]))</f>
        <v>Vereecke et al., 2023</v>
      </c>
      <c r="U369" t="b">
        <f>NOT(IFERROR(Table4[[#This Row],[ref_short]]=Table4[[#This Row],[new_ref_short]],FALSE))</f>
        <v>0</v>
      </c>
    </row>
    <row r="370" spans="1:21" x14ac:dyDescent="0.3">
      <c r="A370" t="s">
        <v>1289</v>
      </c>
      <c r="B370" t="s">
        <v>1318</v>
      </c>
      <c r="C370" t="s">
        <v>270</v>
      </c>
      <c r="D370" t="s">
        <v>373</v>
      </c>
      <c r="G370" t="s">
        <v>1338</v>
      </c>
      <c r="H370" t="s">
        <v>1400</v>
      </c>
      <c r="I370" t="s">
        <v>255</v>
      </c>
      <c r="J370" t="s">
        <v>1469</v>
      </c>
      <c r="K370">
        <v>1</v>
      </c>
      <c r="L370">
        <v>0.96</v>
      </c>
      <c r="M370">
        <v>1</v>
      </c>
      <c r="N370" t="s">
        <v>1520</v>
      </c>
      <c r="O370" t="s">
        <v>1604</v>
      </c>
      <c r="P370">
        <v>2023</v>
      </c>
      <c r="Q370" t="s">
        <v>1663</v>
      </c>
      <c r="R370" t="s">
        <v>986</v>
      </c>
      <c r="S370" t="str">
        <f>IF(ISBLANK(Table4[[#This Row],[ref]]),NA(),_xlfn.XLOOKUP(Table4[[#This Row],[ref]],Crossref!U:U,Crossref!E:E,_xlfn.XLOOKUP(Table4[[#This Row],[ref_short]],Crossref!AO:AO,Crossref!E:E)))</f>
        <v>10.3389/fmicb.2023.1139312</v>
      </c>
      <c r="T370" t="str">
        <f>IF(ISBLANK(Table4[[#This Row],[ref_short]]),NA(),_xlfn.XLOOKUP(Table4[[#This Row],[new_ref]],Crossref!E:E,Crossref!AO:AO,Table4[[#This Row],[ref_short]]))</f>
        <v>Vereecke et al., 2023</v>
      </c>
      <c r="U370" t="b">
        <f>NOT(IFERROR(Table4[[#This Row],[ref_short]]=Table4[[#This Row],[new_ref_short]],FALSE))</f>
        <v>0</v>
      </c>
    </row>
    <row r="371" spans="1:21" x14ac:dyDescent="0.3">
      <c r="A371" t="s">
        <v>1289</v>
      </c>
      <c r="B371" t="s">
        <v>1318</v>
      </c>
      <c r="C371" t="s">
        <v>270</v>
      </c>
      <c r="D371" t="s">
        <v>373</v>
      </c>
      <c r="G371" t="s">
        <v>1338</v>
      </c>
      <c r="H371" t="s">
        <v>1398</v>
      </c>
      <c r="I371" t="s">
        <v>255</v>
      </c>
      <c r="J371" t="s">
        <v>1469</v>
      </c>
      <c r="K371">
        <v>1</v>
      </c>
      <c r="L371">
        <v>0.96</v>
      </c>
      <c r="M371">
        <v>1</v>
      </c>
      <c r="N371" t="s">
        <v>1520</v>
      </c>
      <c r="O371" t="s">
        <v>1604</v>
      </c>
      <c r="P371">
        <v>2023</v>
      </c>
      <c r="Q371" t="s">
        <v>1663</v>
      </c>
      <c r="R371" t="s">
        <v>986</v>
      </c>
      <c r="S371" t="str">
        <f>IF(ISBLANK(Table4[[#This Row],[ref]]),NA(),_xlfn.XLOOKUP(Table4[[#This Row],[ref]],Crossref!U:U,Crossref!E:E,_xlfn.XLOOKUP(Table4[[#This Row],[ref_short]],Crossref!AO:AO,Crossref!E:E)))</f>
        <v>10.3389/fmicb.2023.1139312</v>
      </c>
      <c r="T371" t="str">
        <f>IF(ISBLANK(Table4[[#This Row],[ref_short]]),NA(),_xlfn.XLOOKUP(Table4[[#This Row],[new_ref]],Crossref!E:E,Crossref!AO:AO,Table4[[#This Row],[ref_short]]))</f>
        <v>Vereecke et al., 2023</v>
      </c>
      <c r="U371" t="b">
        <f>NOT(IFERROR(Table4[[#This Row],[ref_short]]=Table4[[#This Row],[new_ref_short]],FALSE))</f>
        <v>0</v>
      </c>
    </row>
    <row r="372" spans="1:21" x14ac:dyDescent="0.3">
      <c r="A372" t="s">
        <v>1289</v>
      </c>
      <c r="B372" t="s">
        <v>1318</v>
      </c>
      <c r="C372" t="s">
        <v>270</v>
      </c>
      <c r="D372" t="s">
        <v>373</v>
      </c>
      <c r="G372" t="s">
        <v>1338</v>
      </c>
      <c r="H372" t="s">
        <v>1399</v>
      </c>
      <c r="I372" t="s">
        <v>255</v>
      </c>
      <c r="J372" t="s">
        <v>1469</v>
      </c>
      <c r="K372">
        <v>1</v>
      </c>
      <c r="L372">
        <v>0.96</v>
      </c>
      <c r="M372">
        <v>1</v>
      </c>
      <c r="N372" t="s">
        <v>1520</v>
      </c>
      <c r="O372" t="s">
        <v>1604</v>
      </c>
      <c r="P372">
        <v>2023</v>
      </c>
      <c r="Q372" t="s">
        <v>1663</v>
      </c>
      <c r="R372" t="s">
        <v>986</v>
      </c>
      <c r="S372" t="str">
        <f>IF(ISBLANK(Table4[[#This Row],[ref]]),NA(),_xlfn.XLOOKUP(Table4[[#This Row],[ref]],Crossref!U:U,Crossref!E:E,_xlfn.XLOOKUP(Table4[[#This Row],[ref_short]],Crossref!AO:AO,Crossref!E:E)))</f>
        <v>10.3389/fmicb.2023.1139312</v>
      </c>
      <c r="T372" t="str">
        <f>IF(ISBLANK(Table4[[#This Row],[ref_short]]),NA(),_xlfn.XLOOKUP(Table4[[#This Row],[new_ref]],Crossref!E:E,Crossref!AO:AO,Table4[[#This Row],[ref_short]]))</f>
        <v>Vereecke et al., 2023</v>
      </c>
      <c r="U372" t="b">
        <f>NOT(IFERROR(Table4[[#This Row],[ref_short]]=Table4[[#This Row],[new_ref_short]],FALSE))</f>
        <v>0</v>
      </c>
    </row>
    <row r="373" spans="1:21" x14ac:dyDescent="0.3">
      <c r="A373" t="s">
        <v>1289</v>
      </c>
      <c r="B373" t="s">
        <v>1318</v>
      </c>
      <c r="C373" t="s">
        <v>270</v>
      </c>
      <c r="D373" t="s">
        <v>373</v>
      </c>
      <c r="G373" t="s">
        <v>1338</v>
      </c>
      <c r="H373" t="s">
        <v>1400</v>
      </c>
      <c r="I373" t="s">
        <v>255</v>
      </c>
      <c r="J373" t="s">
        <v>1469</v>
      </c>
      <c r="K373">
        <v>1</v>
      </c>
      <c r="L373">
        <v>0.96</v>
      </c>
      <c r="M373">
        <v>1</v>
      </c>
      <c r="N373" t="s">
        <v>1520</v>
      </c>
      <c r="O373" t="s">
        <v>1604</v>
      </c>
      <c r="P373">
        <v>2023</v>
      </c>
      <c r="Q373" t="s">
        <v>1663</v>
      </c>
      <c r="R373" t="s">
        <v>986</v>
      </c>
      <c r="S373" t="str">
        <f>IF(ISBLANK(Table4[[#This Row],[ref]]),NA(),_xlfn.XLOOKUP(Table4[[#This Row],[ref]],Crossref!U:U,Crossref!E:E,_xlfn.XLOOKUP(Table4[[#This Row],[ref_short]],Crossref!AO:AO,Crossref!E:E)))</f>
        <v>10.3389/fmicb.2023.1139312</v>
      </c>
      <c r="T373" t="str">
        <f>IF(ISBLANK(Table4[[#This Row],[ref_short]]),NA(),_xlfn.XLOOKUP(Table4[[#This Row],[new_ref]],Crossref!E:E,Crossref!AO:AO,Table4[[#This Row],[ref_short]]))</f>
        <v>Vereecke et al., 2023</v>
      </c>
      <c r="U373" t="b">
        <f>NOT(IFERROR(Table4[[#This Row],[ref_short]]=Table4[[#This Row],[new_ref_short]],FALSE))</f>
        <v>0</v>
      </c>
    </row>
    <row r="374" spans="1:21" x14ac:dyDescent="0.3">
      <c r="A374" t="s">
        <v>1289</v>
      </c>
      <c r="B374" t="s">
        <v>1318</v>
      </c>
      <c r="C374" t="s">
        <v>270</v>
      </c>
      <c r="D374" t="s">
        <v>373</v>
      </c>
      <c r="G374" t="s">
        <v>1339</v>
      </c>
      <c r="H374" t="s">
        <v>1401</v>
      </c>
      <c r="I374" t="s">
        <v>255</v>
      </c>
      <c r="J374" t="s">
        <v>1469</v>
      </c>
      <c r="K374">
        <v>0.97</v>
      </c>
      <c r="L374">
        <v>0.91</v>
      </c>
      <c r="M374">
        <v>0.99</v>
      </c>
      <c r="N374" t="s">
        <v>1520</v>
      </c>
      <c r="O374" t="s">
        <v>1604</v>
      </c>
      <c r="P374">
        <v>2023</v>
      </c>
      <c r="Q374" t="s">
        <v>1663</v>
      </c>
      <c r="R374" t="s">
        <v>986</v>
      </c>
      <c r="S374" t="str">
        <f>IF(ISBLANK(Table4[[#This Row],[ref]]),NA(),_xlfn.XLOOKUP(Table4[[#This Row],[ref]],Crossref!U:U,Crossref!E:E,_xlfn.XLOOKUP(Table4[[#This Row],[ref_short]],Crossref!AO:AO,Crossref!E:E)))</f>
        <v>10.3389/fmicb.2023.1139312</v>
      </c>
      <c r="T374" t="str">
        <f>IF(ISBLANK(Table4[[#This Row],[ref_short]]),NA(),_xlfn.XLOOKUP(Table4[[#This Row],[new_ref]],Crossref!E:E,Crossref!AO:AO,Table4[[#This Row],[ref_short]]))</f>
        <v>Vereecke et al., 2023</v>
      </c>
      <c r="U374" t="b">
        <f>NOT(IFERROR(Table4[[#This Row],[ref_short]]=Table4[[#This Row],[new_ref_short]],FALSE))</f>
        <v>0</v>
      </c>
    </row>
    <row r="375" spans="1:21" x14ac:dyDescent="0.3">
      <c r="A375" t="s">
        <v>1289</v>
      </c>
      <c r="B375" t="s">
        <v>1318</v>
      </c>
      <c r="C375" t="s">
        <v>270</v>
      </c>
      <c r="D375" t="s">
        <v>373</v>
      </c>
      <c r="G375" t="s">
        <v>1340</v>
      </c>
      <c r="H375" t="s">
        <v>1402</v>
      </c>
      <c r="I375" t="s">
        <v>255</v>
      </c>
      <c r="J375" t="s">
        <v>1469</v>
      </c>
      <c r="K375">
        <v>1</v>
      </c>
      <c r="L375">
        <v>0.96</v>
      </c>
      <c r="M375">
        <v>1</v>
      </c>
      <c r="N375" t="s">
        <v>1520</v>
      </c>
      <c r="O375" t="s">
        <v>1604</v>
      </c>
      <c r="P375">
        <v>2023</v>
      </c>
      <c r="Q375" t="s">
        <v>1663</v>
      </c>
      <c r="R375" t="s">
        <v>986</v>
      </c>
      <c r="S375" t="str">
        <f>IF(ISBLANK(Table4[[#This Row],[ref]]),NA(),_xlfn.XLOOKUP(Table4[[#This Row],[ref]],Crossref!U:U,Crossref!E:E,_xlfn.XLOOKUP(Table4[[#This Row],[ref_short]],Crossref!AO:AO,Crossref!E:E)))</f>
        <v>10.3389/fmicb.2023.1139312</v>
      </c>
      <c r="T375" t="str">
        <f>IF(ISBLANK(Table4[[#This Row],[ref_short]]),NA(),_xlfn.XLOOKUP(Table4[[#This Row],[new_ref]],Crossref!E:E,Crossref!AO:AO,Table4[[#This Row],[ref_short]]))</f>
        <v>Vereecke et al., 2023</v>
      </c>
      <c r="U375" t="b">
        <f>NOT(IFERROR(Table4[[#This Row],[ref_short]]=Table4[[#This Row],[new_ref_short]],FALSE))</f>
        <v>0</v>
      </c>
    </row>
    <row r="376" spans="1:21" x14ac:dyDescent="0.3">
      <c r="A376" t="s">
        <v>1289</v>
      </c>
      <c r="B376" t="s">
        <v>1318</v>
      </c>
      <c r="C376" t="s">
        <v>270</v>
      </c>
      <c r="D376" t="s">
        <v>373</v>
      </c>
      <c r="G376" t="s">
        <v>1340</v>
      </c>
      <c r="H376" t="s">
        <v>1403</v>
      </c>
      <c r="I376" t="s">
        <v>255</v>
      </c>
      <c r="J376" t="s">
        <v>1469</v>
      </c>
      <c r="K376">
        <v>1</v>
      </c>
      <c r="L376">
        <v>0.96</v>
      </c>
      <c r="M376">
        <v>1</v>
      </c>
      <c r="N376" t="s">
        <v>1520</v>
      </c>
      <c r="O376" t="s">
        <v>1604</v>
      </c>
      <c r="P376">
        <v>2023</v>
      </c>
      <c r="Q376" t="s">
        <v>1663</v>
      </c>
      <c r="R376" t="s">
        <v>986</v>
      </c>
      <c r="S376" t="str">
        <f>IF(ISBLANK(Table4[[#This Row],[ref]]),NA(),_xlfn.XLOOKUP(Table4[[#This Row],[ref]],Crossref!U:U,Crossref!E:E,_xlfn.XLOOKUP(Table4[[#This Row],[ref_short]],Crossref!AO:AO,Crossref!E:E)))</f>
        <v>10.3389/fmicb.2023.1139312</v>
      </c>
      <c r="T376" t="str">
        <f>IF(ISBLANK(Table4[[#This Row],[ref_short]]),NA(),_xlfn.XLOOKUP(Table4[[#This Row],[new_ref]],Crossref!E:E,Crossref!AO:AO,Table4[[#This Row],[ref_short]]))</f>
        <v>Vereecke et al., 2023</v>
      </c>
      <c r="U376" t="b">
        <f>NOT(IFERROR(Table4[[#This Row],[ref_short]]=Table4[[#This Row],[new_ref_short]],FALSE))</f>
        <v>0</v>
      </c>
    </row>
    <row r="377" spans="1:21" x14ac:dyDescent="0.3">
      <c r="A377" t="s">
        <v>1289</v>
      </c>
      <c r="B377" t="s">
        <v>1318</v>
      </c>
      <c r="C377" t="s">
        <v>270</v>
      </c>
      <c r="D377" t="s">
        <v>373</v>
      </c>
      <c r="G377" t="s">
        <v>1340</v>
      </c>
      <c r="H377" t="s">
        <v>1404</v>
      </c>
      <c r="I377" t="s">
        <v>255</v>
      </c>
      <c r="J377" t="s">
        <v>1469</v>
      </c>
      <c r="K377">
        <v>1</v>
      </c>
      <c r="L377">
        <v>0.96</v>
      </c>
      <c r="M377">
        <v>1</v>
      </c>
      <c r="N377" t="s">
        <v>1520</v>
      </c>
      <c r="O377" t="s">
        <v>1604</v>
      </c>
      <c r="P377">
        <v>2023</v>
      </c>
      <c r="Q377" t="s">
        <v>1663</v>
      </c>
      <c r="R377" t="s">
        <v>986</v>
      </c>
      <c r="S377" t="str">
        <f>IF(ISBLANK(Table4[[#This Row],[ref]]),NA(),_xlfn.XLOOKUP(Table4[[#This Row],[ref]],Crossref!U:U,Crossref!E:E,_xlfn.XLOOKUP(Table4[[#This Row],[ref_short]],Crossref!AO:AO,Crossref!E:E)))</f>
        <v>10.3389/fmicb.2023.1139312</v>
      </c>
      <c r="T377" t="str">
        <f>IF(ISBLANK(Table4[[#This Row],[ref_short]]),NA(),_xlfn.XLOOKUP(Table4[[#This Row],[new_ref]],Crossref!E:E,Crossref!AO:AO,Table4[[#This Row],[ref_short]]))</f>
        <v>Vereecke et al., 2023</v>
      </c>
      <c r="U377" t="b">
        <f>NOT(IFERROR(Table4[[#This Row],[ref_short]]=Table4[[#This Row],[new_ref_short]],FALSE))</f>
        <v>0</v>
      </c>
    </row>
    <row r="378" spans="1:21" x14ac:dyDescent="0.3">
      <c r="A378" t="s">
        <v>1289</v>
      </c>
      <c r="B378" t="s">
        <v>1318</v>
      </c>
      <c r="C378" t="s">
        <v>270</v>
      </c>
      <c r="D378" t="s">
        <v>373</v>
      </c>
      <c r="G378" t="s">
        <v>1340</v>
      </c>
      <c r="H378" t="s">
        <v>1405</v>
      </c>
      <c r="I378" t="s">
        <v>255</v>
      </c>
      <c r="J378" t="s">
        <v>1469</v>
      </c>
      <c r="K378">
        <v>0.85</v>
      </c>
      <c r="L378">
        <v>0.76</v>
      </c>
      <c r="M378">
        <v>0.92</v>
      </c>
      <c r="N378" t="s">
        <v>1520</v>
      </c>
      <c r="O378" t="s">
        <v>1604</v>
      </c>
      <c r="P378">
        <v>2023</v>
      </c>
      <c r="Q378" t="s">
        <v>1663</v>
      </c>
      <c r="R378" t="s">
        <v>986</v>
      </c>
      <c r="S378" t="str">
        <f>IF(ISBLANK(Table4[[#This Row],[ref]]),NA(),_xlfn.XLOOKUP(Table4[[#This Row],[ref]],Crossref!U:U,Crossref!E:E,_xlfn.XLOOKUP(Table4[[#This Row],[ref_short]],Crossref!AO:AO,Crossref!E:E)))</f>
        <v>10.3389/fmicb.2023.1139312</v>
      </c>
      <c r="T378" t="str">
        <f>IF(ISBLANK(Table4[[#This Row],[ref_short]]),NA(),_xlfn.XLOOKUP(Table4[[#This Row],[new_ref]],Crossref!E:E,Crossref!AO:AO,Table4[[#This Row],[ref_short]]))</f>
        <v>Vereecke et al., 2023</v>
      </c>
      <c r="U378" t="b">
        <f>NOT(IFERROR(Table4[[#This Row],[ref_short]]=Table4[[#This Row],[new_ref_short]],FALSE))</f>
        <v>0</v>
      </c>
    </row>
    <row r="379" spans="1:21" x14ac:dyDescent="0.3">
      <c r="A379" t="s">
        <v>1289</v>
      </c>
      <c r="B379" t="s">
        <v>1318</v>
      </c>
      <c r="C379" t="s">
        <v>270</v>
      </c>
      <c r="D379" t="s">
        <v>373</v>
      </c>
      <c r="G379" t="s">
        <v>1340</v>
      </c>
      <c r="H379" t="s">
        <v>1402</v>
      </c>
      <c r="I379" t="s">
        <v>255</v>
      </c>
      <c r="J379" t="s">
        <v>1469</v>
      </c>
      <c r="K379">
        <v>1</v>
      </c>
      <c r="L379">
        <v>0.95</v>
      </c>
      <c r="M379">
        <v>1</v>
      </c>
      <c r="N379" t="s">
        <v>1520</v>
      </c>
      <c r="O379" t="s">
        <v>1604</v>
      </c>
      <c r="P379">
        <v>2023</v>
      </c>
      <c r="Q379" t="s">
        <v>1663</v>
      </c>
      <c r="R379" t="s">
        <v>986</v>
      </c>
      <c r="S379" t="str">
        <f>IF(ISBLANK(Table4[[#This Row],[ref]]),NA(),_xlfn.XLOOKUP(Table4[[#This Row],[ref]],Crossref!U:U,Crossref!E:E,_xlfn.XLOOKUP(Table4[[#This Row],[ref_short]],Crossref!AO:AO,Crossref!E:E)))</f>
        <v>10.3389/fmicb.2023.1139312</v>
      </c>
      <c r="T379" t="str">
        <f>IF(ISBLANK(Table4[[#This Row],[ref_short]]),NA(),_xlfn.XLOOKUP(Table4[[#This Row],[new_ref]],Crossref!E:E,Crossref!AO:AO,Table4[[#This Row],[ref_short]]))</f>
        <v>Vereecke et al., 2023</v>
      </c>
      <c r="U379" t="b">
        <f>NOT(IFERROR(Table4[[#This Row],[ref_short]]=Table4[[#This Row],[new_ref_short]],FALSE))</f>
        <v>0</v>
      </c>
    </row>
    <row r="380" spans="1:21" x14ac:dyDescent="0.3">
      <c r="A380" t="s">
        <v>1289</v>
      </c>
      <c r="B380" t="s">
        <v>1318</v>
      </c>
      <c r="C380" t="s">
        <v>270</v>
      </c>
      <c r="D380" t="s">
        <v>373</v>
      </c>
      <c r="G380" t="s">
        <v>1340</v>
      </c>
      <c r="H380" t="s">
        <v>1403</v>
      </c>
      <c r="I380" t="s">
        <v>255</v>
      </c>
      <c r="J380" t="s">
        <v>1469</v>
      </c>
      <c r="K380">
        <v>1</v>
      </c>
      <c r="L380">
        <v>0.96</v>
      </c>
      <c r="M380">
        <v>1</v>
      </c>
      <c r="N380" t="s">
        <v>1520</v>
      </c>
      <c r="O380" t="s">
        <v>1604</v>
      </c>
      <c r="P380">
        <v>2023</v>
      </c>
      <c r="Q380" t="s">
        <v>1663</v>
      </c>
      <c r="R380" t="s">
        <v>986</v>
      </c>
      <c r="S380" t="str">
        <f>IF(ISBLANK(Table4[[#This Row],[ref]]),NA(),_xlfn.XLOOKUP(Table4[[#This Row],[ref]],Crossref!U:U,Crossref!E:E,_xlfn.XLOOKUP(Table4[[#This Row],[ref_short]],Crossref!AO:AO,Crossref!E:E)))</f>
        <v>10.3389/fmicb.2023.1139312</v>
      </c>
      <c r="T380" t="str">
        <f>IF(ISBLANK(Table4[[#This Row],[ref_short]]),NA(),_xlfn.XLOOKUP(Table4[[#This Row],[new_ref]],Crossref!E:E,Crossref!AO:AO,Table4[[#This Row],[ref_short]]))</f>
        <v>Vereecke et al., 2023</v>
      </c>
      <c r="U380" t="b">
        <f>NOT(IFERROR(Table4[[#This Row],[ref_short]]=Table4[[#This Row],[new_ref_short]],FALSE))</f>
        <v>0</v>
      </c>
    </row>
    <row r="381" spans="1:21" x14ac:dyDescent="0.3">
      <c r="A381" t="s">
        <v>1289</v>
      </c>
      <c r="B381" t="s">
        <v>1318</v>
      </c>
      <c r="C381" t="s">
        <v>270</v>
      </c>
      <c r="D381" t="s">
        <v>373</v>
      </c>
      <c r="G381" t="s">
        <v>1340</v>
      </c>
      <c r="H381" t="s">
        <v>1404</v>
      </c>
      <c r="I381" t="s">
        <v>255</v>
      </c>
      <c r="J381" t="s">
        <v>1469</v>
      </c>
      <c r="K381">
        <v>1</v>
      </c>
      <c r="L381">
        <v>0.96</v>
      </c>
      <c r="M381">
        <v>1</v>
      </c>
      <c r="N381" t="s">
        <v>1520</v>
      </c>
      <c r="O381" t="s">
        <v>1604</v>
      </c>
      <c r="P381">
        <v>2023</v>
      </c>
      <c r="Q381" t="s">
        <v>1663</v>
      </c>
      <c r="R381" t="s">
        <v>986</v>
      </c>
      <c r="S381" t="str">
        <f>IF(ISBLANK(Table4[[#This Row],[ref]]),NA(),_xlfn.XLOOKUP(Table4[[#This Row],[ref]],Crossref!U:U,Crossref!E:E,_xlfn.XLOOKUP(Table4[[#This Row],[ref_short]],Crossref!AO:AO,Crossref!E:E)))</f>
        <v>10.3389/fmicb.2023.1139312</v>
      </c>
      <c r="T381" t="str">
        <f>IF(ISBLANK(Table4[[#This Row],[ref_short]]),NA(),_xlfn.XLOOKUP(Table4[[#This Row],[new_ref]],Crossref!E:E,Crossref!AO:AO,Table4[[#This Row],[ref_short]]))</f>
        <v>Vereecke et al., 2023</v>
      </c>
      <c r="U381" t="b">
        <f>NOT(IFERROR(Table4[[#This Row],[ref_short]]=Table4[[#This Row],[new_ref_short]],FALSE))</f>
        <v>0</v>
      </c>
    </row>
    <row r="382" spans="1:21" x14ac:dyDescent="0.3">
      <c r="A382" t="s">
        <v>1289</v>
      </c>
      <c r="B382" t="s">
        <v>1318</v>
      </c>
      <c r="C382" t="s">
        <v>270</v>
      </c>
      <c r="D382" t="s">
        <v>373</v>
      </c>
      <c r="G382" t="s">
        <v>1340</v>
      </c>
      <c r="H382" t="s">
        <v>1405</v>
      </c>
      <c r="I382" t="s">
        <v>255</v>
      </c>
      <c r="J382" t="s">
        <v>1469</v>
      </c>
      <c r="K382">
        <v>0.88</v>
      </c>
      <c r="L382">
        <v>0.79</v>
      </c>
      <c r="M382">
        <v>0.95</v>
      </c>
      <c r="N382" t="s">
        <v>1520</v>
      </c>
      <c r="O382" t="s">
        <v>1604</v>
      </c>
      <c r="P382">
        <v>2023</v>
      </c>
      <c r="Q382" t="s">
        <v>1663</v>
      </c>
      <c r="R382" t="s">
        <v>986</v>
      </c>
      <c r="S382" t="str">
        <f>IF(ISBLANK(Table4[[#This Row],[ref]]),NA(),_xlfn.XLOOKUP(Table4[[#This Row],[ref]],Crossref!U:U,Crossref!E:E,_xlfn.XLOOKUP(Table4[[#This Row],[ref_short]],Crossref!AO:AO,Crossref!E:E)))</f>
        <v>10.3389/fmicb.2023.1139312</v>
      </c>
      <c r="T382" t="str">
        <f>IF(ISBLANK(Table4[[#This Row],[ref_short]]),NA(),_xlfn.XLOOKUP(Table4[[#This Row],[new_ref]],Crossref!E:E,Crossref!AO:AO,Table4[[#This Row],[ref_short]]))</f>
        <v>Vereecke et al., 2023</v>
      </c>
      <c r="U382" t="b">
        <f>NOT(IFERROR(Table4[[#This Row],[ref_short]]=Table4[[#This Row],[new_ref_short]],FALSE))</f>
        <v>0</v>
      </c>
    </row>
    <row r="383" spans="1:21" x14ac:dyDescent="0.3">
      <c r="A383" t="s">
        <v>1289</v>
      </c>
      <c r="B383" t="s">
        <v>1318</v>
      </c>
      <c r="C383" t="s">
        <v>270</v>
      </c>
      <c r="D383" t="s">
        <v>373</v>
      </c>
      <c r="G383" t="s">
        <v>1341</v>
      </c>
      <c r="H383" t="s">
        <v>1406</v>
      </c>
      <c r="I383" t="s">
        <v>255</v>
      </c>
      <c r="J383" t="s">
        <v>1469</v>
      </c>
      <c r="K383">
        <v>1</v>
      </c>
      <c r="L383">
        <v>0.96</v>
      </c>
      <c r="M383">
        <v>1</v>
      </c>
      <c r="N383" t="s">
        <v>1520</v>
      </c>
      <c r="O383" t="s">
        <v>1604</v>
      </c>
      <c r="P383">
        <v>2023</v>
      </c>
      <c r="Q383" t="s">
        <v>1663</v>
      </c>
      <c r="R383" t="s">
        <v>986</v>
      </c>
      <c r="S383" t="str">
        <f>IF(ISBLANK(Table4[[#This Row],[ref]]),NA(),_xlfn.XLOOKUP(Table4[[#This Row],[ref]],Crossref!U:U,Crossref!E:E,_xlfn.XLOOKUP(Table4[[#This Row],[ref_short]],Crossref!AO:AO,Crossref!E:E)))</f>
        <v>10.3389/fmicb.2023.1139312</v>
      </c>
      <c r="T383" t="str">
        <f>IF(ISBLANK(Table4[[#This Row],[ref_short]]),NA(),_xlfn.XLOOKUP(Table4[[#This Row],[new_ref]],Crossref!E:E,Crossref!AO:AO,Table4[[#This Row],[ref_short]]))</f>
        <v>Vereecke et al., 2023</v>
      </c>
      <c r="U383" t="b">
        <f>NOT(IFERROR(Table4[[#This Row],[ref_short]]=Table4[[#This Row],[new_ref_short]],FALSE))</f>
        <v>0</v>
      </c>
    </row>
    <row r="384" spans="1:21" x14ac:dyDescent="0.3">
      <c r="A384" t="s">
        <v>1289</v>
      </c>
      <c r="B384" t="s">
        <v>1318</v>
      </c>
      <c r="C384" t="s">
        <v>270</v>
      </c>
      <c r="D384" t="s">
        <v>373</v>
      </c>
      <c r="G384" t="s">
        <v>1341</v>
      </c>
      <c r="H384" t="s">
        <v>1406</v>
      </c>
      <c r="I384" t="s">
        <v>255</v>
      </c>
      <c r="J384" t="s">
        <v>1469</v>
      </c>
      <c r="K384">
        <v>1</v>
      </c>
      <c r="L384">
        <v>0.96</v>
      </c>
      <c r="M384">
        <v>1</v>
      </c>
      <c r="N384" t="s">
        <v>1520</v>
      </c>
      <c r="O384" t="s">
        <v>1604</v>
      </c>
      <c r="P384">
        <v>2023</v>
      </c>
      <c r="Q384" t="s">
        <v>1663</v>
      </c>
      <c r="R384" t="s">
        <v>986</v>
      </c>
      <c r="S384" t="str">
        <f>IF(ISBLANK(Table4[[#This Row],[ref]]),NA(),_xlfn.XLOOKUP(Table4[[#This Row],[ref]],Crossref!U:U,Crossref!E:E,_xlfn.XLOOKUP(Table4[[#This Row],[ref_short]],Crossref!AO:AO,Crossref!E:E)))</f>
        <v>10.3389/fmicb.2023.1139312</v>
      </c>
      <c r="T384" t="str">
        <f>IF(ISBLANK(Table4[[#This Row],[ref_short]]),NA(),_xlfn.XLOOKUP(Table4[[#This Row],[new_ref]],Crossref!E:E,Crossref!AO:AO,Table4[[#This Row],[ref_short]]))</f>
        <v>Vereecke et al., 2023</v>
      </c>
      <c r="U384" t="b">
        <f>NOT(IFERROR(Table4[[#This Row],[ref_short]]=Table4[[#This Row],[new_ref_short]],FALSE))</f>
        <v>0</v>
      </c>
    </row>
    <row r="385" spans="1:21" x14ac:dyDescent="0.3">
      <c r="A385" t="s">
        <v>1289</v>
      </c>
      <c r="B385" t="s">
        <v>1318</v>
      </c>
      <c r="C385" t="s">
        <v>270</v>
      </c>
      <c r="D385" t="s">
        <v>373</v>
      </c>
      <c r="G385" t="s">
        <v>1342</v>
      </c>
      <c r="H385" t="s">
        <v>1407</v>
      </c>
      <c r="I385" t="s">
        <v>255</v>
      </c>
      <c r="J385" t="s">
        <v>1469</v>
      </c>
      <c r="K385">
        <v>0.96</v>
      </c>
      <c r="L385">
        <v>0.87</v>
      </c>
      <c r="M385">
        <v>1</v>
      </c>
      <c r="N385" t="s">
        <v>1520</v>
      </c>
      <c r="O385" t="s">
        <v>1604</v>
      </c>
      <c r="P385">
        <v>2023</v>
      </c>
      <c r="Q385" t="s">
        <v>1663</v>
      </c>
      <c r="R385" t="s">
        <v>986</v>
      </c>
      <c r="S385" t="str">
        <f>IF(ISBLANK(Table4[[#This Row],[ref]]),NA(),_xlfn.XLOOKUP(Table4[[#This Row],[ref]],Crossref!U:U,Crossref!E:E,_xlfn.XLOOKUP(Table4[[#This Row],[ref_short]],Crossref!AO:AO,Crossref!E:E)))</f>
        <v>10.3389/fmicb.2023.1139312</v>
      </c>
      <c r="T385" t="str">
        <f>IF(ISBLANK(Table4[[#This Row],[ref_short]]),NA(),_xlfn.XLOOKUP(Table4[[#This Row],[new_ref]],Crossref!E:E,Crossref!AO:AO,Table4[[#This Row],[ref_short]]))</f>
        <v>Vereecke et al., 2023</v>
      </c>
      <c r="U385" t="b">
        <f>NOT(IFERROR(Table4[[#This Row],[ref_short]]=Table4[[#This Row],[new_ref_short]],FALSE))</f>
        <v>0</v>
      </c>
    </row>
    <row r="386" spans="1:21" x14ac:dyDescent="0.3">
      <c r="A386" t="s">
        <v>1289</v>
      </c>
      <c r="B386" t="s">
        <v>1318</v>
      </c>
      <c r="C386" t="s">
        <v>270</v>
      </c>
      <c r="D386" t="s">
        <v>373</v>
      </c>
      <c r="G386" t="s">
        <v>1342</v>
      </c>
      <c r="H386" t="s">
        <v>1408</v>
      </c>
      <c r="I386" t="s">
        <v>255</v>
      </c>
      <c r="J386" t="s">
        <v>1469</v>
      </c>
      <c r="K386">
        <v>0.95</v>
      </c>
      <c r="L386">
        <v>0.85</v>
      </c>
      <c r="M386">
        <v>0.9</v>
      </c>
      <c r="N386" t="s">
        <v>1520</v>
      </c>
      <c r="O386" t="s">
        <v>1604</v>
      </c>
      <c r="P386">
        <v>2023</v>
      </c>
      <c r="Q386" t="s">
        <v>1663</v>
      </c>
      <c r="R386" t="s">
        <v>986</v>
      </c>
      <c r="S386" t="str">
        <f>IF(ISBLANK(Table4[[#This Row],[ref]]),NA(),_xlfn.XLOOKUP(Table4[[#This Row],[ref]],Crossref!U:U,Crossref!E:E,_xlfn.XLOOKUP(Table4[[#This Row],[ref_short]],Crossref!AO:AO,Crossref!E:E)))</f>
        <v>10.3389/fmicb.2023.1139312</v>
      </c>
      <c r="T386" t="str">
        <f>IF(ISBLANK(Table4[[#This Row],[ref_short]]),NA(),_xlfn.XLOOKUP(Table4[[#This Row],[new_ref]],Crossref!E:E,Crossref!AO:AO,Table4[[#This Row],[ref_short]]))</f>
        <v>Vereecke et al., 2023</v>
      </c>
      <c r="U386" t="b">
        <f>NOT(IFERROR(Table4[[#This Row],[ref_short]]=Table4[[#This Row],[new_ref_short]],FALSE))</f>
        <v>0</v>
      </c>
    </row>
    <row r="387" spans="1:21" x14ac:dyDescent="0.3">
      <c r="A387" t="s">
        <v>1289</v>
      </c>
      <c r="B387" t="s">
        <v>1318</v>
      </c>
      <c r="C387" t="s">
        <v>270</v>
      </c>
      <c r="D387" t="s">
        <v>373</v>
      </c>
      <c r="G387" t="s">
        <v>1343</v>
      </c>
      <c r="H387" t="s">
        <v>1407</v>
      </c>
      <c r="I387" t="s">
        <v>255</v>
      </c>
      <c r="J387" t="s">
        <v>1469</v>
      </c>
      <c r="K387">
        <v>0.98</v>
      </c>
      <c r="L387">
        <v>0.9</v>
      </c>
      <c r="M387">
        <v>1</v>
      </c>
      <c r="N387" t="s">
        <v>1520</v>
      </c>
      <c r="O387" t="s">
        <v>1604</v>
      </c>
      <c r="P387">
        <v>2023</v>
      </c>
      <c r="Q387" t="s">
        <v>1663</v>
      </c>
      <c r="R387" t="s">
        <v>986</v>
      </c>
      <c r="S387" t="str">
        <f>IF(ISBLANK(Table4[[#This Row],[ref]]),NA(),_xlfn.XLOOKUP(Table4[[#This Row],[ref]],Crossref!U:U,Crossref!E:E,_xlfn.XLOOKUP(Table4[[#This Row],[ref_short]],Crossref!AO:AO,Crossref!E:E)))</f>
        <v>10.3389/fmicb.2023.1139312</v>
      </c>
      <c r="T387" t="str">
        <f>IF(ISBLANK(Table4[[#This Row],[ref_short]]),NA(),_xlfn.XLOOKUP(Table4[[#This Row],[new_ref]],Crossref!E:E,Crossref!AO:AO,Table4[[#This Row],[ref_short]]))</f>
        <v>Vereecke et al., 2023</v>
      </c>
      <c r="U387" t="b">
        <f>NOT(IFERROR(Table4[[#This Row],[ref_short]]=Table4[[#This Row],[new_ref_short]],FALSE))</f>
        <v>0</v>
      </c>
    </row>
    <row r="388" spans="1:21" x14ac:dyDescent="0.3">
      <c r="A388" t="s">
        <v>1289</v>
      </c>
      <c r="B388" t="s">
        <v>1318</v>
      </c>
      <c r="C388" t="s">
        <v>270</v>
      </c>
      <c r="D388" t="s">
        <v>373</v>
      </c>
      <c r="G388" t="s">
        <v>1343</v>
      </c>
      <c r="H388" t="s">
        <v>1408</v>
      </c>
      <c r="I388" t="s">
        <v>255</v>
      </c>
      <c r="J388" t="s">
        <v>1469</v>
      </c>
      <c r="K388">
        <v>0.92</v>
      </c>
      <c r="L388">
        <v>0.81</v>
      </c>
      <c r="M388">
        <v>0.98</v>
      </c>
      <c r="N388" t="s">
        <v>1520</v>
      </c>
      <c r="O388" t="s">
        <v>1604</v>
      </c>
      <c r="P388">
        <v>2023</v>
      </c>
      <c r="Q388" t="s">
        <v>1663</v>
      </c>
      <c r="R388" t="s">
        <v>986</v>
      </c>
      <c r="S388" t="str">
        <f>IF(ISBLANK(Table4[[#This Row],[ref]]),NA(),_xlfn.XLOOKUP(Table4[[#This Row],[ref]],Crossref!U:U,Crossref!E:E,_xlfn.XLOOKUP(Table4[[#This Row],[ref_short]],Crossref!AO:AO,Crossref!E:E)))</f>
        <v>10.3389/fmicb.2023.1139312</v>
      </c>
      <c r="T388" t="str">
        <f>IF(ISBLANK(Table4[[#This Row],[ref_short]]),NA(),_xlfn.XLOOKUP(Table4[[#This Row],[new_ref]],Crossref!E:E,Crossref!AO:AO,Table4[[#This Row],[ref_short]]))</f>
        <v>Vereecke et al., 2023</v>
      </c>
      <c r="U388" t="b">
        <f>NOT(IFERROR(Table4[[#This Row],[ref_short]]=Table4[[#This Row],[new_ref_short]],FALSE))</f>
        <v>0</v>
      </c>
    </row>
    <row r="389" spans="1:21" x14ac:dyDescent="0.3">
      <c r="A389" t="s">
        <v>1289</v>
      </c>
      <c r="B389" t="s">
        <v>1318</v>
      </c>
      <c r="C389" t="s">
        <v>270</v>
      </c>
      <c r="D389" t="s">
        <v>373</v>
      </c>
      <c r="G389" t="s">
        <v>1343</v>
      </c>
      <c r="H389" t="s">
        <v>1407</v>
      </c>
      <c r="I389" t="s">
        <v>255</v>
      </c>
      <c r="J389" t="s">
        <v>1469</v>
      </c>
      <c r="K389">
        <v>0.98</v>
      </c>
      <c r="L389">
        <v>0.9</v>
      </c>
      <c r="M389">
        <v>1</v>
      </c>
      <c r="N389" t="s">
        <v>1520</v>
      </c>
      <c r="O389" t="s">
        <v>1604</v>
      </c>
      <c r="P389">
        <v>2023</v>
      </c>
      <c r="Q389" t="s">
        <v>1663</v>
      </c>
      <c r="R389" t="s">
        <v>986</v>
      </c>
      <c r="S389" t="str">
        <f>IF(ISBLANK(Table4[[#This Row],[ref]]),NA(),_xlfn.XLOOKUP(Table4[[#This Row],[ref]],Crossref!U:U,Crossref!E:E,_xlfn.XLOOKUP(Table4[[#This Row],[ref_short]],Crossref!AO:AO,Crossref!E:E)))</f>
        <v>10.3389/fmicb.2023.1139312</v>
      </c>
      <c r="T389" t="str">
        <f>IF(ISBLANK(Table4[[#This Row],[ref_short]]),NA(),_xlfn.XLOOKUP(Table4[[#This Row],[new_ref]],Crossref!E:E,Crossref!AO:AO,Table4[[#This Row],[ref_short]]))</f>
        <v>Vereecke et al., 2023</v>
      </c>
      <c r="U389" t="b">
        <f>NOT(IFERROR(Table4[[#This Row],[ref_short]]=Table4[[#This Row],[new_ref_short]],FALSE))</f>
        <v>0</v>
      </c>
    </row>
    <row r="390" spans="1:21" x14ac:dyDescent="0.3">
      <c r="A390" t="s">
        <v>1289</v>
      </c>
      <c r="B390" t="s">
        <v>1318</v>
      </c>
      <c r="C390" t="s">
        <v>270</v>
      </c>
      <c r="D390" t="s">
        <v>373</v>
      </c>
      <c r="G390" t="s">
        <v>1343</v>
      </c>
      <c r="H390" t="s">
        <v>1408</v>
      </c>
      <c r="I390" t="s">
        <v>255</v>
      </c>
      <c r="J390" t="s">
        <v>1469</v>
      </c>
      <c r="K390">
        <v>0.92</v>
      </c>
      <c r="L390">
        <v>0.82</v>
      </c>
      <c r="M390">
        <v>0.98</v>
      </c>
      <c r="N390" t="s">
        <v>1520</v>
      </c>
      <c r="O390" t="s">
        <v>1604</v>
      </c>
      <c r="P390">
        <v>2023</v>
      </c>
      <c r="Q390" t="s">
        <v>1663</v>
      </c>
      <c r="R390" t="s">
        <v>986</v>
      </c>
      <c r="S390" t="str">
        <f>IF(ISBLANK(Table4[[#This Row],[ref]]),NA(),_xlfn.XLOOKUP(Table4[[#This Row],[ref]],Crossref!U:U,Crossref!E:E,_xlfn.XLOOKUP(Table4[[#This Row],[ref_short]],Crossref!AO:AO,Crossref!E:E)))</f>
        <v>10.3389/fmicb.2023.1139312</v>
      </c>
      <c r="T390" t="str">
        <f>IF(ISBLANK(Table4[[#This Row],[ref_short]]),NA(),_xlfn.XLOOKUP(Table4[[#This Row],[new_ref]],Crossref!E:E,Crossref!AO:AO,Table4[[#This Row],[ref_short]]))</f>
        <v>Vereecke et al., 2023</v>
      </c>
      <c r="U390" t="b">
        <f>NOT(IFERROR(Table4[[#This Row],[ref_short]]=Table4[[#This Row],[new_ref_short]],FALSE))</f>
        <v>0</v>
      </c>
    </row>
    <row r="391" spans="1:21" x14ac:dyDescent="0.3">
      <c r="A391" t="s">
        <v>1289</v>
      </c>
      <c r="B391" t="s">
        <v>1318</v>
      </c>
      <c r="C391" t="s">
        <v>270</v>
      </c>
      <c r="D391" t="s">
        <v>373</v>
      </c>
      <c r="G391" t="s">
        <v>1344</v>
      </c>
      <c r="H391" t="s">
        <v>1409</v>
      </c>
      <c r="I391" t="s">
        <v>255</v>
      </c>
      <c r="J391" t="s">
        <v>1469</v>
      </c>
      <c r="K391">
        <v>0.99</v>
      </c>
      <c r="L391">
        <v>0.93</v>
      </c>
      <c r="M391">
        <v>1</v>
      </c>
      <c r="N391" t="s">
        <v>1520</v>
      </c>
      <c r="O391" t="s">
        <v>1604</v>
      </c>
      <c r="P391">
        <v>2023</v>
      </c>
      <c r="Q391" t="s">
        <v>1663</v>
      </c>
      <c r="R391" t="s">
        <v>986</v>
      </c>
      <c r="S391" t="str">
        <f>IF(ISBLANK(Table4[[#This Row],[ref]]),NA(),_xlfn.XLOOKUP(Table4[[#This Row],[ref]],Crossref!U:U,Crossref!E:E,_xlfn.XLOOKUP(Table4[[#This Row],[ref_short]],Crossref!AO:AO,Crossref!E:E)))</f>
        <v>10.3389/fmicb.2023.1139312</v>
      </c>
      <c r="T391" t="str">
        <f>IF(ISBLANK(Table4[[#This Row],[ref_short]]),NA(),_xlfn.XLOOKUP(Table4[[#This Row],[new_ref]],Crossref!E:E,Crossref!AO:AO,Table4[[#This Row],[ref_short]]))</f>
        <v>Vereecke et al., 2023</v>
      </c>
      <c r="U391" t="b">
        <f>NOT(IFERROR(Table4[[#This Row],[ref_short]]=Table4[[#This Row],[new_ref_short]],FALSE))</f>
        <v>0</v>
      </c>
    </row>
    <row r="392" spans="1:21" x14ac:dyDescent="0.3">
      <c r="A392" t="s">
        <v>1289</v>
      </c>
      <c r="B392" t="s">
        <v>1318</v>
      </c>
      <c r="C392" t="s">
        <v>270</v>
      </c>
      <c r="D392" t="s">
        <v>373</v>
      </c>
      <c r="G392" t="s">
        <v>1344</v>
      </c>
      <c r="H392" t="s">
        <v>1410</v>
      </c>
      <c r="I392" t="s">
        <v>255</v>
      </c>
      <c r="J392" t="s">
        <v>1469</v>
      </c>
      <c r="K392">
        <v>0.96</v>
      </c>
      <c r="L392">
        <v>0.89</v>
      </c>
      <c r="M392">
        <v>0.99</v>
      </c>
      <c r="N392" t="s">
        <v>1520</v>
      </c>
      <c r="O392" t="s">
        <v>1604</v>
      </c>
      <c r="P392">
        <v>2023</v>
      </c>
      <c r="Q392" t="s">
        <v>1663</v>
      </c>
      <c r="R392" t="s">
        <v>986</v>
      </c>
      <c r="S392" t="str">
        <f>IF(ISBLANK(Table4[[#This Row],[ref]]),NA(),_xlfn.XLOOKUP(Table4[[#This Row],[ref]],Crossref!U:U,Crossref!E:E,_xlfn.XLOOKUP(Table4[[#This Row],[ref_short]],Crossref!AO:AO,Crossref!E:E)))</f>
        <v>10.3389/fmicb.2023.1139312</v>
      </c>
      <c r="T392" t="str">
        <f>IF(ISBLANK(Table4[[#This Row],[ref_short]]),NA(),_xlfn.XLOOKUP(Table4[[#This Row],[new_ref]],Crossref!E:E,Crossref!AO:AO,Table4[[#This Row],[ref_short]]))</f>
        <v>Vereecke et al., 2023</v>
      </c>
      <c r="U392" t="b">
        <f>NOT(IFERROR(Table4[[#This Row],[ref_short]]=Table4[[#This Row],[new_ref_short]],FALSE))</f>
        <v>0</v>
      </c>
    </row>
    <row r="393" spans="1:21" x14ac:dyDescent="0.3">
      <c r="A393" t="s">
        <v>1289</v>
      </c>
      <c r="B393" t="s">
        <v>1318</v>
      </c>
      <c r="C393" t="s">
        <v>270</v>
      </c>
      <c r="D393" t="s">
        <v>373</v>
      </c>
      <c r="G393" t="s">
        <v>1344</v>
      </c>
      <c r="H393" t="s">
        <v>1411</v>
      </c>
      <c r="I393" t="s">
        <v>255</v>
      </c>
      <c r="J393" t="s">
        <v>1469</v>
      </c>
      <c r="K393">
        <v>0.96</v>
      </c>
      <c r="L393">
        <v>0.89</v>
      </c>
      <c r="M393">
        <v>0.99</v>
      </c>
      <c r="N393" t="s">
        <v>1520</v>
      </c>
      <c r="O393" t="s">
        <v>1604</v>
      </c>
      <c r="P393">
        <v>2023</v>
      </c>
      <c r="Q393" t="s">
        <v>1663</v>
      </c>
      <c r="R393" t="s">
        <v>986</v>
      </c>
      <c r="S393" t="str">
        <f>IF(ISBLANK(Table4[[#This Row],[ref]]),NA(),_xlfn.XLOOKUP(Table4[[#This Row],[ref]],Crossref!U:U,Crossref!E:E,_xlfn.XLOOKUP(Table4[[#This Row],[ref_short]],Crossref!AO:AO,Crossref!E:E)))</f>
        <v>10.3389/fmicb.2023.1139312</v>
      </c>
      <c r="T393" t="str">
        <f>IF(ISBLANK(Table4[[#This Row],[ref_short]]),NA(),_xlfn.XLOOKUP(Table4[[#This Row],[new_ref]],Crossref!E:E,Crossref!AO:AO,Table4[[#This Row],[ref_short]]))</f>
        <v>Vereecke et al., 2023</v>
      </c>
      <c r="U393" t="b">
        <f>NOT(IFERROR(Table4[[#This Row],[ref_short]]=Table4[[#This Row],[new_ref_short]],FALSE))</f>
        <v>0</v>
      </c>
    </row>
    <row r="394" spans="1:21" x14ac:dyDescent="0.3">
      <c r="A394" t="s">
        <v>1289</v>
      </c>
      <c r="B394" t="s">
        <v>1318</v>
      </c>
      <c r="C394" t="s">
        <v>270</v>
      </c>
      <c r="D394" t="s">
        <v>373</v>
      </c>
      <c r="G394" t="s">
        <v>1344</v>
      </c>
      <c r="H394" t="s">
        <v>1409</v>
      </c>
      <c r="I394" t="s">
        <v>255</v>
      </c>
      <c r="J394" t="s">
        <v>1469</v>
      </c>
      <c r="K394">
        <v>0.99</v>
      </c>
      <c r="L394">
        <v>0.93</v>
      </c>
      <c r="M394">
        <v>1</v>
      </c>
      <c r="N394" t="s">
        <v>1520</v>
      </c>
      <c r="O394" t="s">
        <v>1604</v>
      </c>
      <c r="P394">
        <v>2023</v>
      </c>
      <c r="Q394" t="s">
        <v>1663</v>
      </c>
      <c r="R394" t="s">
        <v>986</v>
      </c>
      <c r="S394" t="str">
        <f>IF(ISBLANK(Table4[[#This Row],[ref]]),NA(),_xlfn.XLOOKUP(Table4[[#This Row],[ref]],Crossref!U:U,Crossref!E:E,_xlfn.XLOOKUP(Table4[[#This Row],[ref_short]],Crossref!AO:AO,Crossref!E:E)))</f>
        <v>10.3389/fmicb.2023.1139312</v>
      </c>
      <c r="T394" t="str">
        <f>IF(ISBLANK(Table4[[#This Row],[ref_short]]),NA(),_xlfn.XLOOKUP(Table4[[#This Row],[new_ref]],Crossref!E:E,Crossref!AO:AO,Table4[[#This Row],[ref_short]]))</f>
        <v>Vereecke et al., 2023</v>
      </c>
      <c r="U394" t="b">
        <f>NOT(IFERROR(Table4[[#This Row],[ref_short]]=Table4[[#This Row],[new_ref_short]],FALSE))</f>
        <v>0</v>
      </c>
    </row>
    <row r="395" spans="1:21" x14ac:dyDescent="0.3">
      <c r="A395" t="s">
        <v>1289</v>
      </c>
      <c r="B395" t="s">
        <v>1318</v>
      </c>
      <c r="C395" t="s">
        <v>270</v>
      </c>
      <c r="D395" t="s">
        <v>373</v>
      </c>
      <c r="G395" t="s">
        <v>1344</v>
      </c>
      <c r="H395" t="s">
        <v>1410</v>
      </c>
      <c r="I395" t="s">
        <v>255</v>
      </c>
      <c r="J395" t="s">
        <v>1469</v>
      </c>
      <c r="K395">
        <v>0.95</v>
      </c>
      <c r="L395">
        <v>0.87</v>
      </c>
      <c r="M395">
        <v>0.99</v>
      </c>
      <c r="N395" t="s">
        <v>1520</v>
      </c>
      <c r="O395" t="s">
        <v>1604</v>
      </c>
      <c r="P395">
        <v>2023</v>
      </c>
      <c r="Q395" t="s">
        <v>1663</v>
      </c>
      <c r="R395" t="s">
        <v>986</v>
      </c>
      <c r="S395" t="str">
        <f>IF(ISBLANK(Table4[[#This Row],[ref]]),NA(),_xlfn.XLOOKUP(Table4[[#This Row],[ref]],Crossref!U:U,Crossref!E:E,_xlfn.XLOOKUP(Table4[[#This Row],[ref_short]],Crossref!AO:AO,Crossref!E:E)))</f>
        <v>10.3389/fmicb.2023.1139312</v>
      </c>
      <c r="T395" t="str">
        <f>IF(ISBLANK(Table4[[#This Row],[ref_short]]),NA(),_xlfn.XLOOKUP(Table4[[#This Row],[new_ref]],Crossref!E:E,Crossref!AO:AO,Table4[[#This Row],[ref_short]]))</f>
        <v>Vereecke et al., 2023</v>
      </c>
      <c r="U395" t="b">
        <f>NOT(IFERROR(Table4[[#This Row],[ref_short]]=Table4[[#This Row],[new_ref_short]],FALSE))</f>
        <v>0</v>
      </c>
    </row>
    <row r="396" spans="1:21" x14ac:dyDescent="0.3">
      <c r="A396" t="s">
        <v>1289</v>
      </c>
      <c r="B396" t="s">
        <v>1318</v>
      </c>
      <c r="C396" t="s">
        <v>270</v>
      </c>
      <c r="D396" t="s">
        <v>373</v>
      </c>
      <c r="G396" t="s">
        <v>1344</v>
      </c>
      <c r="H396" t="s">
        <v>1411</v>
      </c>
      <c r="I396" t="s">
        <v>255</v>
      </c>
      <c r="J396" t="s">
        <v>1469</v>
      </c>
      <c r="K396">
        <v>0.95</v>
      </c>
      <c r="L396">
        <v>0.87</v>
      </c>
      <c r="M396">
        <v>0.99</v>
      </c>
      <c r="N396" t="s">
        <v>1520</v>
      </c>
      <c r="O396" t="s">
        <v>1604</v>
      </c>
      <c r="P396">
        <v>2023</v>
      </c>
      <c r="Q396" t="s">
        <v>1663</v>
      </c>
      <c r="R396" t="s">
        <v>986</v>
      </c>
      <c r="S396" t="str">
        <f>IF(ISBLANK(Table4[[#This Row],[ref]]),NA(),_xlfn.XLOOKUP(Table4[[#This Row],[ref]],Crossref!U:U,Crossref!E:E,_xlfn.XLOOKUP(Table4[[#This Row],[ref_short]],Crossref!AO:AO,Crossref!E:E)))</f>
        <v>10.3389/fmicb.2023.1139312</v>
      </c>
      <c r="T396" t="str">
        <f>IF(ISBLANK(Table4[[#This Row],[ref_short]]),NA(),_xlfn.XLOOKUP(Table4[[#This Row],[new_ref]],Crossref!E:E,Crossref!AO:AO,Table4[[#This Row],[ref_short]]))</f>
        <v>Vereecke et al., 2023</v>
      </c>
      <c r="U396" t="b">
        <f>NOT(IFERROR(Table4[[#This Row],[ref_short]]=Table4[[#This Row],[new_ref_short]],FALSE))</f>
        <v>0</v>
      </c>
    </row>
    <row r="397" spans="1:21" x14ac:dyDescent="0.3">
      <c r="A397" t="s">
        <v>1289</v>
      </c>
      <c r="B397" t="s">
        <v>1318</v>
      </c>
      <c r="C397" t="s">
        <v>270</v>
      </c>
      <c r="D397" t="s">
        <v>373</v>
      </c>
      <c r="G397" t="s">
        <v>1345</v>
      </c>
      <c r="H397" t="s">
        <v>1409</v>
      </c>
      <c r="I397" t="s">
        <v>255</v>
      </c>
      <c r="J397" t="s">
        <v>1469</v>
      </c>
      <c r="K397">
        <v>0.99</v>
      </c>
      <c r="L397">
        <v>0.93</v>
      </c>
      <c r="M397">
        <v>1</v>
      </c>
      <c r="N397" t="s">
        <v>1520</v>
      </c>
      <c r="O397" t="s">
        <v>1604</v>
      </c>
      <c r="P397">
        <v>2023</v>
      </c>
      <c r="Q397" t="s">
        <v>1663</v>
      </c>
      <c r="R397" t="s">
        <v>986</v>
      </c>
      <c r="S397" t="str">
        <f>IF(ISBLANK(Table4[[#This Row],[ref]]),NA(),_xlfn.XLOOKUP(Table4[[#This Row],[ref]],Crossref!U:U,Crossref!E:E,_xlfn.XLOOKUP(Table4[[#This Row],[ref_short]],Crossref!AO:AO,Crossref!E:E)))</f>
        <v>10.3389/fmicb.2023.1139312</v>
      </c>
      <c r="T397" t="str">
        <f>IF(ISBLANK(Table4[[#This Row],[ref_short]]),NA(),_xlfn.XLOOKUP(Table4[[#This Row],[new_ref]],Crossref!E:E,Crossref!AO:AO,Table4[[#This Row],[ref_short]]))</f>
        <v>Vereecke et al., 2023</v>
      </c>
      <c r="U397" t="b">
        <f>NOT(IFERROR(Table4[[#This Row],[ref_short]]=Table4[[#This Row],[new_ref_short]],FALSE))</f>
        <v>0</v>
      </c>
    </row>
    <row r="398" spans="1:21" x14ac:dyDescent="0.3">
      <c r="A398" t="s">
        <v>1289</v>
      </c>
      <c r="B398" t="s">
        <v>1318</v>
      </c>
      <c r="C398" t="s">
        <v>270</v>
      </c>
      <c r="D398" t="s">
        <v>373</v>
      </c>
      <c r="G398" t="s">
        <v>1345</v>
      </c>
      <c r="H398" t="s">
        <v>1410</v>
      </c>
      <c r="I398" t="s">
        <v>255</v>
      </c>
      <c r="J398" t="s">
        <v>1469</v>
      </c>
      <c r="K398">
        <v>0.96</v>
      </c>
      <c r="L398">
        <v>0.89</v>
      </c>
      <c r="M398">
        <v>0.99</v>
      </c>
      <c r="N398" t="s">
        <v>1520</v>
      </c>
      <c r="O398" t="s">
        <v>1604</v>
      </c>
      <c r="P398">
        <v>2023</v>
      </c>
      <c r="Q398" t="s">
        <v>1663</v>
      </c>
      <c r="R398" t="s">
        <v>986</v>
      </c>
      <c r="S398" t="str">
        <f>IF(ISBLANK(Table4[[#This Row],[ref]]),NA(),_xlfn.XLOOKUP(Table4[[#This Row],[ref]],Crossref!U:U,Crossref!E:E,_xlfn.XLOOKUP(Table4[[#This Row],[ref_short]],Crossref!AO:AO,Crossref!E:E)))</f>
        <v>10.3389/fmicb.2023.1139312</v>
      </c>
      <c r="T398" t="str">
        <f>IF(ISBLANK(Table4[[#This Row],[ref_short]]),NA(),_xlfn.XLOOKUP(Table4[[#This Row],[new_ref]],Crossref!E:E,Crossref!AO:AO,Table4[[#This Row],[ref_short]]))</f>
        <v>Vereecke et al., 2023</v>
      </c>
      <c r="U398" t="b">
        <f>NOT(IFERROR(Table4[[#This Row],[ref_short]]=Table4[[#This Row],[new_ref_short]],FALSE))</f>
        <v>0</v>
      </c>
    </row>
    <row r="399" spans="1:21" x14ac:dyDescent="0.3">
      <c r="A399" t="s">
        <v>1289</v>
      </c>
      <c r="B399" t="s">
        <v>1318</v>
      </c>
      <c r="C399" t="s">
        <v>270</v>
      </c>
      <c r="D399" t="s">
        <v>373</v>
      </c>
      <c r="G399" t="s">
        <v>1345</v>
      </c>
      <c r="H399" t="s">
        <v>1411</v>
      </c>
      <c r="I399" t="s">
        <v>255</v>
      </c>
      <c r="J399" t="s">
        <v>1469</v>
      </c>
      <c r="K399">
        <v>0.96</v>
      </c>
      <c r="L399">
        <v>0.89</v>
      </c>
      <c r="M399">
        <v>0.99</v>
      </c>
      <c r="N399" t="s">
        <v>1520</v>
      </c>
      <c r="O399" t="s">
        <v>1604</v>
      </c>
      <c r="P399">
        <v>2023</v>
      </c>
      <c r="Q399" t="s">
        <v>1663</v>
      </c>
      <c r="R399" t="s">
        <v>986</v>
      </c>
      <c r="S399" t="str">
        <f>IF(ISBLANK(Table4[[#This Row],[ref]]),NA(),_xlfn.XLOOKUP(Table4[[#This Row],[ref]],Crossref!U:U,Crossref!E:E,_xlfn.XLOOKUP(Table4[[#This Row],[ref_short]],Crossref!AO:AO,Crossref!E:E)))</f>
        <v>10.3389/fmicb.2023.1139312</v>
      </c>
      <c r="T399" t="str">
        <f>IF(ISBLANK(Table4[[#This Row],[ref_short]]),NA(),_xlfn.XLOOKUP(Table4[[#This Row],[new_ref]],Crossref!E:E,Crossref!AO:AO,Table4[[#This Row],[ref_short]]))</f>
        <v>Vereecke et al., 2023</v>
      </c>
      <c r="U399" t="b">
        <f>NOT(IFERROR(Table4[[#This Row],[ref_short]]=Table4[[#This Row],[new_ref_short]],FALSE))</f>
        <v>0</v>
      </c>
    </row>
    <row r="400" spans="1:21" x14ac:dyDescent="0.3">
      <c r="A400" t="s">
        <v>1289</v>
      </c>
      <c r="B400" t="s">
        <v>1318</v>
      </c>
      <c r="C400" t="s">
        <v>270</v>
      </c>
      <c r="D400" t="s">
        <v>373</v>
      </c>
      <c r="G400" t="s">
        <v>1345</v>
      </c>
      <c r="H400" t="s">
        <v>1409</v>
      </c>
      <c r="I400" t="s">
        <v>255</v>
      </c>
      <c r="J400" t="s">
        <v>1469</v>
      </c>
      <c r="K400">
        <v>0.99</v>
      </c>
      <c r="L400">
        <v>0.93</v>
      </c>
      <c r="M400">
        <v>1</v>
      </c>
      <c r="N400" t="s">
        <v>1520</v>
      </c>
      <c r="O400" t="s">
        <v>1604</v>
      </c>
      <c r="P400">
        <v>2023</v>
      </c>
      <c r="Q400" t="s">
        <v>1663</v>
      </c>
      <c r="R400" t="s">
        <v>986</v>
      </c>
      <c r="S400" t="str">
        <f>IF(ISBLANK(Table4[[#This Row],[ref]]),NA(),_xlfn.XLOOKUP(Table4[[#This Row],[ref]],Crossref!U:U,Crossref!E:E,_xlfn.XLOOKUP(Table4[[#This Row],[ref_short]],Crossref!AO:AO,Crossref!E:E)))</f>
        <v>10.3389/fmicb.2023.1139312</v>
      </c>
      <c r="T400" t="str">
        <f>IF(ISBLANK(Table4[[#This Row],[ref_short]]),NA(),_xlfn.XLOOKUP(Table4[[#This Row],[new_ref]],Crossref!E:E,Crossref!AO:AO,Table4[[#This Row],[ref_short]]))</f>
        <v>Vereecke et al., 2023</v>
      </c>
      <c r="U400" t="b">
        <f>NOT(IFERROR(Table4[[#This Row],[ref_short]]=Table4[[#This Row],[new_ref_short]],FALSE))</f>
        <v>0</v>
      </c>
    </row>
    <row r="401" spans="1:21" x14ac:dyDescent="0.3">
      <c r="A401" t="s">
        <v>1289</v>
      </c>
      <c r="B401" t="s">
        <v>1318</v>
      </c>
      <c r="C401" t="s">
        <v>270</v>
      </c>
      <c r="D401" t="s">
        <v>373</v>
      </c>
      <c r="G401" t="s">
        <v>1345</v>
      </c>
      <c r="H401" t="s">
        <v>1410</v>
      </c>
      <c r="I401" t="s">
        <v>255</v>
      </c>
      <c r="J401" t="s">
        <v>1469</v>
      </c>
      <c r="K401">
        <v>0.96</v>
      </c>
      <c r="L401">
        <v>0.89</v>
      </c>
      <c r="M401">
        <v>0.99</v>
      </c>
      <c r="N401" t="s">
        <v>1520</v>
      </c>
      <c r="O401" t="s">
        <v>1604</v>
      </c>
      <c r="P401">
        <v>2023</v>
      </c>
      <c r="Q401" t="s">
        <v>1663</v>
      </c>
      <c r="R401" t="s">
        <v>986</v>
      </c>
      <c r="S401" t="str">
        <f>IF(ISBLANK(Table4[[#This Row],[ref]]),NA(),_xlfn.XLOOKUP(Table4[[#This Row],[ref]],Crossref!U:U,Crossref!E:E,_xlfn.XLOOKUP(Table4[[#This Row],[ref_short]],Crossref!AO:AO,Crossref!E:E)))</f>
        <v>10.3389/fmicb.2023.1139312</v>
      </c>
      <c r="T401" t="str">
        <f>IF(ISBLANK(Table4[[#This Row],[ref_short]]),NA(),_xlfn.XLOOKUP(Table4[[#This Row],[new_ref]],Crossref!E:E,Crossref!AO:AO,Table4[[#This Row],[ref_short]]))</f>
        <v>Vereecke et al., 2023</v>
      </c>
      <c r="U401" t="b">
        <f>NOT(IFERROR(Table4[[#This Row],[ref_short]]=Table4[[#This Row],[new_ref_short]],FALSE))</f>
        <v>0</v>
      </c>
    </row>
    <row r="402" spans="1:21" x14ac:dyDescent="0.3">
      <c r="A402" t="s">
        <v>1289</v>
      </c>
      <c r="B402" t="s">
        <v>1318</v>
      </c>
      <c r="C402" t="s">
        <v>270</v>
      </c>
      <c r="D402" t="s">
        <v>373</v>
      </c>
      <c r="G402" t="s">
        <v>1345</v>
      </c>
      <c r="H402" t="s">
        <v>1411</v>
      </c>
      <c r="I402" t="s">
        <v>255</v>
      </c>
      <c r="J402" t="s">
        <v>1469</v>
      </c>
      <c r="K402">
        <v>0.96</v>
      </c>
      <c r="L402">
        <v>0.89</v>
      </c>
      <c r="M402">
        <v>0.99</v>
      </c>
      <c r="N402" t="s">
        <v>1520</v>
      </c>
      <c r="O402" t="s">
        <v>1604</v>
      </c>
      <c r="P402">
        <v>2023</v>
      </c>
      <c r="Q402" t="s">
        <v>1663</v>
      </c>
      <c r="R402" t="s">
        <v>986</v>
      </c>
      <c r="S402" t="str">
        <f>IF(ISBLANK(Table4[[#This Row],[ref]]),NA(),_xlfn.XLOOKUP(Table4[[#This Row],[ref]],Crossref!U:U,Crossref!E:E,_xlfn.XLOOKUP(Table4[[#This Row],[ref_short]],Crossref!AO:AO,Crossref!E:E)))</f>
        <v>10.3389/fmicb.2023.1139312</v>
      </c>
      <c r="T402" t="str">
        <f>IF(ISBLANK(Table4[[#This Row],[ref_short]]),NA(),_xlfn.XLOOKUP(Table4[[#This Row],[new_ref]],Crossref!E:E,Crossref!AO:AO,Table4[[#This Row],[ref_short]]))</f>
        <v>Vereecke et al., 2023</v>
      </c>
      <c r="U402" t="b">
        <f>NOT(IFERROR(Table4[[#This Row],[ref_short]]=Table4[[#This Row],[new_ref_short]],FALSE))</f>
        <v>0</v>
      </c>
    </row>
    <row r="403" spans="1:21" x14ac:dyDescent="0.3">
      <c r="A403" t="s">
        <v>1289</v>
      </c>
      <c r="B403" t="s">
        <v>1318</v>
      </c>
      <c r="C403" t="s">
        <v>270</v>
      </c>
      <c r="D403" t="s">
        <v>373</v>
      </c>
      <c r="G403" t="s">
        <v>1346</v>
      </c>
      <c r="H403" t="s">
        <v>1412</v>
      </c>
      <c r="I403" t="s">
        <v>255</v>
      </c>
      <c r="J403" t="s">
        <v>1469</v>
      </c>
      <c r="K403">
        <v>0.99</v>
      </c>
      <c r="L403">
        <v>0.93</v>
      </c>
      <c r="M403">
        <v>1</v>
      </c>
      <c r="N403" t="s">
        <v>1520</v>
      </c>
      <c r="O403" t="s">
        <v>1604</v>
      </c>
      <c r="P403">
        <v>2023</v>
      </c>
      <c r="Q403" t="s">
        <v>1663</v>
      </c>
      <c r="R403" t="s">
        <v>986</v>
      </c>
      <c r="S403" t="str">
        <f>IF(ISBLANK(Table4[[#This Row],[ref]]),NA(),_xlfn.XLOOKUP(Table4[[#This Row],[ref]],Crossref!U:U,Crossref!E:E,_xlfn.XLOOKUP(Table4[[#This Row],[ref_short]],Crossref!AO:AO,Crossref!E:E)))</f>
        <v>10.3389/fmicb.2023.1139312</v>
      </c>
      <c r="T403" t="str">
        <f>IF(ISBLANK(Table4[[#This Row],[ref_short]]),NA(),_xlfn.XLOOKUP(Table4[[#This Row],[new_ref]],Crossref!E:E,Crossref!AO:AO,Table4[[#This Row],[ref_short]]))</f>
        <v>Vereecke et al., 2023</v>
      </c>
      <c r="U403" t="b">
        <f>NOT(IFERROR(Table4[[#This Row],[ref_short]]=Table4[[#This Row],[new_ref_short]],FALSE))</f>
        <v>0</v>
      </c>
    </row>
    <row r="404" spans="1:21" x14ac:dyDescent="0.3">
      <c r="A404" t="s">
        <v>1289</v>
      </c>
      <c r="B404" t="s">
        <v>1318</v>
      </c>
      <c r="C404" t="s">
        <v>270</v>
      </c>
      <c r="D404" t="s">
        <v>373</v>
      </c>
      <c r="G404" t="s">
        <v>1346</v>
      </c>
      <c r="H404" t="s">
        <v>1413</v>
      </c>
      <c r="I404" t="s">
        <v>255</v>
      </c>
      <c r="J404" t="s">
        <v>1469</v>
      </c>
      <c r="K404">
        <v>0.99</v>
      </c>
      <c r="L404">
        <v>0.93</v>
      </c>
      <c r="M404">
        <v>1</v>
      </c>
      <c r="N404" t="s">
        <v>1520</v>
      </c>
      <c r="O404" t="s">
        <v>1604</v>
      </c>
      <c r="P404">
        <v>2023</v>
      </c>
      <c r="Q404" t="s">
        <v>1663</v>
      </c>
      <c r="R404" t="s">
        <v>986</v>
      </c>
      <c r="S404" t="str">
        <f>IF(ISBLANK(Table4[[#This Row],[ref]]),NA(),_xlfn.XLOOKUP(Table4[[#This Row],[ref]],Crossref!U:U,Crossref!E:E,_xlfn.XLOOKUP(Table4[[#This Row],[ref_short]],Crossref!AO:AO,Crossref!E:E)))</f>
        <v>10.3389/fmicb.2023.1139312</v>
      </c>
      <c r="T404" t="str">
        <f>IF(ISBLANK(Table4[[#This Row],[ref_short]]),NA(),_xlfn.XLOOKUP(Table4[[#This Row],[new_ref]],Crossref!E:E,Crossref!AO:AO,Table4[[#This Row],[ref_short]]))</f>
        <v>Vereecke et al., 2023</v>
      </c>
      <c r="U404" t="b">
        <f>NOT(IFERROR(Table4[[#This Row],[ref_short]]=Table4[[#This Row],[new_ref_short]],FALSE))</f>
        <v>0</v>
      </c>
    </row>
    <row r="405" spans="1:21" x14ac:dyDescent="0.3">
      <c r="A405" t="s">
        <v>1289</v>
      </c>
      <c r="B405" t="s">
        <v>1318</v>
      </c>
      <c r="C405" t="s">
        <v>270</v>
      </c>
      <c r="D405" t="s">
        <v>373</v>
      </c>
      <c r="G405" t="s">
        <v>1346</v>
      </c>
      <c r="H405" t="s">
        <v>1412</v>
      </c>
      <c r="I405" t="s">
        <v>255</v>
      </c>
      <c r="J405" t="s">
        <v>1469</v>
      </c>
      <c r="K405">
        <v>0.98</v>
      </c>
      <c r="L405">
        <v>0.92</v>
      </c>
      <c r="M405">
        <v>1</v>
      </c>
      <c r="N405" t="s">
        <v>1520</v>
      </c>
      <c r="O405" t="s">
        <v>1604</v>
      </c>
      <c r="P405">
        <v>2023</v>
      </c>
      <c r="Q405" t="s">
        <v>1663</v>
      </c>
      <c r="R405" t="s">
        <v>986</v>
      </c>
      <c r="S405" t="str">
        <f>IF(ISBLANK(Table4[[#This Row],[ref]]),NA(),_xlfn.XLOOKUP(Table4[[#This Row],[ref]],Crossref!U:U,Crossref!E:E,_xlfn.XLOOKUP(Table4[[#This Row],[ref_short]],Crossref!AO:AO,Crossref!E:E)))</f>
        <v>10.3389/fmicb.2023.1139312</v>
      </c>
      <c r="T405" t="str">
        <f>IF(ISBLANK(Table4[[#This Row],[ref_short]]),NA(),_xlfn.XLOOKUP(Table4[[#This Row],[new_ref]],Crossref!E:E,Crossref!AO:AO,Table4[[#This Row],[ref_short]]))</f>
        <v>Vereecke et al., 2023</v>
      </c>
      <c r="U405" t="b">
        <f>NOT(IFERROR(Table4[[#This Row],[ref_short]]=Table4[[#This Row],[new_ref_short]],FALSE))</f>
        <v>0</v>
      </c>
    </row>
    <row r="406" spans="1:21" x14ac:dyDescent="0.3">
      <c r="A406" t="s">
        <v>1289</v>
      </c>
      <c r="B406" t="s">
        <v>1318</v>
      </c>
      <c r="C406" t="s">
        <v>270</v>
      </c>
      <c r="D406" t="s">
        <v>373</v>
      </c>
      <c r="G406" t="s">
        <v>1346</v>
      </c>
      <c r="H406" t="s">
        <v>1413</v>
      </c>
      <c r="I406" t="s">
        <v>255</v>
      </c>
      <c r="J406" t="s">
        <v>1469</v>
      </c>
      <c r="K406">
        <v>0.99</v>
      </c>
      <c r="L406">
        <v>0.94</v>
      </c>
      <c r="M406">
        <v>1</v>
      </c>
      <c r="N406" t="s">
        <v>1520</v>
      </c>
      <c r="O406" t="s">
        <v>1604</v>
      </c>
      <c r="P406">
        <v>2023</v>
      </c>
      <c r="Q406" t="s">
        <v>1663</v>
      </c>
      <c r="R406" t="s">
        <v>986</v>
      </c>
      <c r="S406" t="str">
        <f>IF(ISBLANK(Table4[[#This Row],[ref]]),NA(),_xlfn.XLOOKUP(Table4[[#This Row],[ref]],Crossref!U:U,Crossref!E:E,_xlfn.XLOOKUP(Table4[[#This Row],[ref_short]],Crossref!AO:AO,Crossref!E:E)))</f>
        <v>10.3389/fmicb.2023.1139312</v>
      </c>
      <c r="T406" t="str">
        <f>IF(ISBLANK(Table4[[#This Row],[ref_short]]),NA(),_xlfn.XLOOKUP(Table4[[#This Row],[new_ref]],Crossref!E:E,Crossref!AO:AO,Table4[[#This Row],[ref_short]]))</f>
        <v>Vereecke et al., 2023</v>
      </c>
      <c r="U406" t="b">
        <f>NOT(IFERROR(Table4[[#This Row],[ref_short]]=Table4[[#This Row],[new_ref_short]],FALSE))</f>
        <v>0</v>
      </c>
    </row>
    <row r="407" spans="1:21" x14ac:dyDescent="0.3">
      <c r="A407" t="s">
        <v>1289</v>
      </c>
      <c r="B407" t="s">
        <v>1318</v>
      </c>
      <c r="C407" t="s">
        <v>270</v>
      </c>
      <c r="D407" t="s">
        <v>373</v>
      </c>
      <c r="G407" t="s">
        <v>1347</v>
      </c>
      <c r="H407" t="s">
        <v>1414</v>
      </c>
      <c r="I407" t="s">
        <v>255</v>
      </c>
      <c r="J407" t="s">
        <v>1469</v>
      </c>
      <c r="K407">
        <v>0.83</v>
      </c>
      <c r="L407">
        <v>0.2</v>
      </c>
      <c r="M407">
        <v>0.92</v>
      </c>
      <c r="N407" t="s">
        <v>1520</v>
      </c>
      <c r="O407" t="s">
        <v>1604</v>
      </c>
      <c r="P407">
        <v>2023</v>
      </c>
      <c r="Q407" t="s">
        <v>1663</v>
      </c>
      <c r="R407" t="s">
        <v>986</v>
      </c>
      <c r="S407" t="str">
        <f>IF(ISBLANK(Table4[[#This Row],[ref]]),NA(),_xlfn.XLOOKUP(Table4[[#This Row],[ref]],Crossref!U:U,Crossref!E:E,_xlfn.XLOOKUP(Table4[[#This Row],[ref_short]],Crossref!AO:AO,Crossref!E:E)))</f>
        <v>10.3389/fmicb.2023.1139312</v>
      </c>
      <c r="T407" t="str">
        <f>IF(ISBLANK(Table4[[#This Row],[ref_short]]),NA(),_xlfn.XLOOKUP(Table4[[#This Row],[new_ref]],Crossref!E:E,Crossref!AO:AO,Table4[[#This Row],[ref_short]]))</f>
        <v>Vereecke et al., 2023</v>
      </c>
      <c r="U407" t="b">
        <f>NOT(IFERROR(Table4[[#This Row],[ref_short]]=Table4[[#This Row],[new_ref_short]],FALSE))</f>
        <v>0</v>
      </c>
    </row>
    <row r="408" spans="1:21" x14ac:dyDescent="0.3">
      <c r="A408" t="s">
        <v>1289</v>
      </c>
      <c r="B408" t="s">
        <v>1318</v>
      </c>
      <c r="C408" t="s">
        <v>270</v>
      </c>
      <c r="D408" t="s">
        <v>373</v>
      </c>
      <c r="G408" t="s">
        <v>1347</v>
      </c>
      <c r="H408" t="s">
        <v>1415</v>
      </c>
      <c r="I408" t="s">
        <v>255</v>
      </c>
      <c r="J408" t="s">
        <v>1469</v>
      </c>
      <c r="K408">
        <v>0.92</v>
      </c>
      <c r="L408">
        <v>0.81</v>
      </c>
      <c r="M408">
        <v>0.98</v>
      </c>
      <c r="N408" t="s">
        <v>1520</v>
      </c>
      <c r="O408" t="s">
        <v>1604</v>
      </c>
      <c r="P408">
        <v>2023</v>
      </c>
      <c r="Q408" t="s">
        <v>1663</v>
      </c>
      <c r="R408" t="s">
        <v>986</v>
      </c>
      <c r="S408" t="str">
        <f>IF(ISBLANK(Table4[[#This Row],[ref]]),NA(),_xlfn.XLOOKUP(Table4[[#This Row],[ref]],Crossref!U:U,Crossref!E:E,_xlfn.XLOOKUP(Table4[[#This Row],[ref_short]],Crossref!AO:AO,Crossref!E:E)))</f>
        <v>10.3389/fmicb.2023.1139312</v>
      </c>
      <c r="T408" t="str">
        <f>IF(ISBLANK(Table4[[#This Row],[ref_short]]),NA(),_xlfn.XLOOKUP(Table4[[#This Row],[new_ref]],Crossref!E:E,Crossref!AO:AO,Table4[[#This Row],[ref_short]]))</f>
        <v>Vereecke et al., 2023</v>
      </c>
      <c r="U408" t="b">
        <f>NOT(IFERROR(Table4[[#This Row],[ref_short]]=Table4[[#This Row],[new_ref_short]],FALSE))</f>
        <v>0</v>
      </c>
    </row>
    <row r="409" spans="1:21" x14ac:dyDescent="0.3">
      <c r="A409" t="s">
        <v>1289</v>
      </c>
      <c r="B409" t="s">
        <v>1318</v>
      </c>
      <c r="C409" t="s">
        <v>270</v>
      </c>
      <c r="D409" t="s">
        <v>373</v>
      </c>
      <c r="G409" t="s">
        <v>1347</v>
      </c>
      <c r="H409" t="s">
        <v>1416</v>
      </c>
      <c r="I409" t="s">
        <v>255</v>
      </c>
      <c r="J409" t="s">
        <v>1469</v>
      </c>
      <c r="K409">
        <v>0.88</v>
      </c>
      <c r="L409">
        <v>0.76</v>
      </c>
      <c r="M409">
        <v>0.96</v>
      </c>
      <c r="N409" t="s">
        <v>1520</v>
      </c>
      <c r="O409" t="s">
        <v>1604</v>
      </c>
      <c r="P409">
        <v>2023</v>
      </c>
      <c r="Q409" t="s">
        <v>1663</v>
      </c>
      <c r="R409" t="s">
        <v>986</v>
      </c>
      <c r="S409" t="str">
        <f>IF(ISBLANK(Table4[[#This Row],[ref]]),NA(),_xlfn.XLOOKUP(Table4[[#This Row],[ref]],Crossref!U:U,Crossref!E:E,_xlfn.XLOOKUP(Table4[[#This Row],[ref_short]],Crossref!AO:AO,Crossref!E:E)))</f>
        <v>10.3389/fmicb.2023.1139312</v>
      </c>
      <c r="T409" t="str">
        <f>IF(ISBLANK(Table4[[#This Row],[ref_short]]),NA(),_xlfn.XLOOKUP(Table4[[#This Row],[new_ref]],Crossref!E:E,Crossref!AO:AO,Table4[[#This Row],[ref_short]]))</f>
        <v>Vereecke et al., 2023</v>
      </c>
      <c r="U409" t="b">
        <f>NOT(IFERROR(Table4[[#This Row],[ref_short]]=Table4[[#This Row],[new_ref_short]],FALSE))</f>
        <v>0</v>
      </c>
    </row>
    <row r="410" spans="1:21" x14ac:dyDescent="0.3">
      <c r="A410" t="s">
        <v>1289</v>
      </c>
      <c r="B410" t="s">
        <v>1318</v>
      </c>
      <c r="C410" t="s">
        <v>270</v>
      </c>
      <c r="D410" t="s">
        <v>373</v>
      </c>
      <c r="G410" t="s">
        <v>1347</v>
      </c>
      <c r="H410" t="s">
        <v>1417</v>
      </c>
      <c r="I410" t="s">
        <v>255</v>
      </c>
      <c r="J410" t="s">
        <v>1469</v>
      </c>
      <c r="K410">
        <v>0.86</v>
      </c>
      <c r="L410">
        <v>0.73</v>
      </c>
      <c r="M410">
        <v>0.94</v>
      </c>
      <c r="N410" t="s">
        <v>1520</v>
      </c>
      <c r="O410" t="s">
        <v>1604</v>
      </c>
      <c r="P410">
        <v>2023</v>
      </c>
      <c r="Q410" t="s">
        <v>1663</v>
      </c>
      <c r="R410" t="s">
        <v>986</v>
      </c>
      <c r="S410" t="str">
        <f>IF(ISBLANK(Table4[[#This Row],[ref]]),NA(),_xlfn.XLOOKUP(Table4[[#This Row],[ref]],Crossref!U:U,Crossref!E:E,_xlfn.XLOOKUP(Table4[[#This Row],[ref_short]],Crossref!AO:AO,Crossref!E:E)))</f>
        <v>10.3389/fmicb.2023.1139312</v>
      </c>
      <c r="T410" t="str">
        <f>IF(ISBLANK(Table4[[#This Row],[ref_short]]),NA(),_xlfn.XLOOKUP(Table4[[#This Row],[new_ref]],Crossref!E:E,Crossref!AO:AO,Table4[[#This Row],[ref_short]]))</f>
        <v>Vereecke et al., 2023</v>
      </c>
      <c r="U410" t="b">
        <f>NOT(IFERROR(Table4[[#This Row],[ref_short]]=Table4[[#This Row],[new_ref_short]],FALSE))</f>
        <v>0</v>
      </c>
    </row>
    <row r="411" spans="1:21" x14ac:dyDescent="0.3">
      <c r="A411" t="s">
        <v>1289</v>
      </c>
      <c r="B411" t="s">
        <v>1318</v>
      </c>
      <c r="C411" t="s">
        <v>270</v>
      </c>
      <c r="D411" t="s">
        <v>373</v>
      </c>
      <c r="G411" t="s">
        <v>1347</v>
      </c>
      <c r="H411" t="s">
        <v>1418</v>
      </c>
      <c r="I411" t="s">
        <v>255</v>
      </c>
      <c r="J411" t="s">
        <v>1469</v>
      </c>
      <c r="K411">
        <v>0.86</v>
      </c>
      <c r="L411">
        <v>0.73</v>
      </c>
      <c r="M411">
        <v>0.94</v>
      </c>
      <c r="N411" t="s">
        <v>1520</v>
      </c>
      <c r="O411" t="s">
        <v>1604</v>
      </c>
      <c r="P411">
        <v>2023</v>
      </c>
      <c r="Q411" t="s">
        <v>1663</v>
      </c>
      <c r="R411" t="s">
        <v>986</v>
      </c>
      <c r="S411" t="str">
        <f>IF(ISBLANK(Table4[[#This Row],[ref]]),NA(),_xlfn.XLOOKUP(Table4[[#This Row],[ref]],Crossref!U:U,Crossref!E:E,_xlfn.XLOOKUP(Table4[[#This Row],[ref_short]],Crossref!AO:AO,Crossref!E:E)))</f>
        <v>10.3389/fmicb.2023.1139312</v>
      </c>
      <c r="T411" t="str">
        <f>IF(ISBLANK(Table4[[#This Row],[ref_short]]),NA(),_xlfn.XLOOKUP(Table4[[#This Row],[new_ref]],Crossref!E:E,Crossref!AO:AO,Table4[[#This Row],[ref_short]]))</f>
        <v>Vereecke et al., 2023</v>
      </c>
      <c r="U411" t="b">
        <f>NOT(IFERROR(Table4[[#This Row],[ref_short]]=Table4[[#This Row],[new_ref_short]],FALSE))</f>
        <v>0</v>
      </c>
    </row>
    <row r="412" spans="1:21" x14ac:dyDescent="0.3">
      <c r="A412" t="s">
        <v>1289</v>
      </c>
      <c r="B412" t="s">
        <v>1318</v>
      </c>
      <c r="C412" t="s">
        <v>270</v>
      </c>
      <c r="D412" t="s">
        <v>373</v>
      </c>
      <c r="G412" t="s">
        <v>1347</v>
      </c>
      <c r="H412" t="s">
        <v>1419</v>
      </c>
      <c r="I412" t="s">
        <v>255</v>
      </c>
      <c r="J412" t="s">
        <v>1469</v>
      </c>
      <c r="K412">
        <v>0.86</v>
      </c>
      <c r="L412">
        <v>0.73</v>
      </c>
      <c r="M412">
        <v>0.94</v>
      </c>
      <c r="N412" t="s">
        <v>1520</v>
      </c>
      <c r="O412" t="s">
        <v>1604</v>
      </c>
      <c r="P412">
        <v>2023</v>
      </c>
      <c r="Q412" t="s">
        <v>1663</v>
      </c>
      <c r="R412" t="s">
        <v>986</v>
      </c>
      <c r="S412" t="str">
        <f>IF(ISBLANK(Table4[[#This Row],[ref]]),NA(),_xlfn.XLOOKUP(Table4[[#This Row],[ref]],Crossref!U:U,Crossref!E:E,_xlfn.XLOOKUP(Table4[[#This Row],[ref_short]],Crossref!AO:AO,Crossref!E:E)))</f>
        <v>10.3389/fmicb.2023.1139312</v>
      </c>
      <c r="T412" t="str">
        <f>IF(ISBLANK(Table4[[#This Row],[ref_short]]),NA(),_xlfn.XLOOKUP(Table4[[#This Row],[new_ref]],Crossref!E:E,Crossref!AO:AO,Table4[[#This Row],[ref_short]]))</f>
        <v>Vereecke et al., 2023</v>
      </c>
      <c r="U412" t="b">
        <f>NOT(IFERROR(Table4[[#This Row],[ref_short]]=Table4[[#This Row],[new_ref_short]],FALSE))</f>
        <v>0</v>
      </c>
    </row>
    <row r="413" spans="1:21" x14ac:dyDescent="0.3">
      <c r="A413" t="s">
        <v>1289</v>
      </c>
      <c r="B413" t="s">
        <v>1318</v>
      </c>
      <c r="C413" t="s">
        <v>270</v>
      </c>
      <c r="D413" t="s">
        <v>373</v>
      </c>
      <c r="G413" t="s">
        <v>1347</v>
      </c>
      <c r="H413" t="s">
        <v>1414</v>
      </c>
      <c r="I413" t="s">
        <v>255</v>
      </c>
      <c r="J413" t="s">
        <v>1469</v>
      </c>
      <c r="K413">
        <v>0.91</v>
      </c>
      <c r="L413">
        <v>0.8</v>
      </c>
      <c r="M413">
        <v>0.97</v>
      </c>
      <c r="N413" t="s">
        <v>1520</v>
      </c>
      <c r="O413" t="s">
        <v>1604</v>
      </c>
      <c r="P413">
        <v>2023</v>
      </c>
      <c r="Q413" t="s">
        <v>1663</v>
      </c>
      <c r="R413" t="s">
        <v>986</v>
      </c>
      <c r="S413" t="str">
        <f>IF(ISBLANK(Table4[[#This Row],[ref]]),NA(),_xlfn.XLOOKUP(Table4[[#This Row],[ref]],Crossref!U:U,Crossref!E:E,_xlfn.XLOOKUP(Table4[[#This Row],[ref_short]],Crossref!AO:AO,Crossref!E:E)))</f>
        <v>10.3389/fmicb.2023.1139312</v>
      </c>
      <c r="T413" t="str">
        <f>IF(ISBLANK(Table4[[#This Row],[ref_short]]),NA(),_xlfn.XLOOKUP(Table4[[#This Row],[new_ref]],Crossref!E:E,Crossref!AO:AO,Table4[[#This Row],[ref_short]]))</f>
        <v>Vereecke et al., 2023</v>
      </c>
      <c r="U413" t="b">
        <f>NOT(IFERROR(Table4[[#This Row],[ref_short]]=Table4[[#This Row],[new_ref_short]],FALSE))</f>
        <v>0</v>
      </c>
    </row>
    <row r="414" spans="1:21" x14ac:dyDescent="0.3">
      <c r="A414" t="s">
        <v>1289</v>
      </c>
      <c r="B414" t="s">
        <v>1318</v>
      </c>
      <c r="C414" t="s">
        <v>270</v>
      </c>
      <c r="D414" t="s">
        <v>373</v>
      </c>
      <c r="G414" t="s">
        <v>1347</v>
      </c>
      <c r="H414" t="s">
        <v>1415</v>
      </c>
      <c r="I414" t="s">
        <v>255</v>
      </c>
      <c r="J414" t="s">
        <v>1469</v>
      </c>
      <c r="K414">
        <v>0.88</v>
      </c>
      <c r="L414">
        <v>0.77</v>
      </c>
      <c r="M414">
        <v>0.96</v>
      </c>
      <c r="N414" t="s">
        <v>1520</v>
      </c>
      <c r="O414" t="s">
        <v>1604</v>
      </c>
      <c r="P414">
        <v>2023</v>
      </c>
      <c r="Q414" t="s">
        <v>1663</v>
      </c>
      <c r="R414" t="s">
        <v>986</v>
      </c>
      <c r="S414" t="str">
        <f>IF(ISBLANK(Table4[[#This Row],[ref]]),NA(),_xlfn.XLOOKUP(Table4[[#This Row],[ref]],Crossref!U:U,Crossref!E:E,_xlfn.XLOOKUP(Table4[[#This Row],[ref_short]],Crossref!AO:AO,Crossref!E:E)))</f>
        <v>10.3389/fmicb.2023.1139312</v>
      </c>
      <c r="T414" t="str">
        <f>IF(ISBLANK(Table4[[#This Row],[ref_short]]),NA(),_xlfn.XLOOKUP(Table4[[#This Row],[new_ref]],Crossref!E:E,Crossref!AO:AO,Table4[[#This Row],[ref_short]]))</f>
        <v>Vereecke et al., 2023</v>
      </c>
      <c r="U414" t="b">
        <f>NOT(IFERROR(Table4[[#This Row],[ref_short]]=Table4[[#This Row],[new_ref_short]],FALSE))</f>
        <v>0</v>
      </c>
    </row>
    <row r="415" spans="1:21" x14ac:dyDescent="0.3">
      <c r="A415" t="s">
        <v>1289</v>
      </c>
      <c r="B415" t="s">
        <v>1318</v>
      </c>
      <c r="C415" t="s">
        <v>270</v>
      </c>
      <c r="D415" t="s">
        <v>373</v>
      </c>
      <c r="G415" t="s">
        <v>1347</v>
      </c>
      <c r="H415" t="s">
        <v>1416</v>
      </c>
      <c r="I415" t="s">
        <v>255</v>
      </c>
      <c r="J415" t="s">
        <v>1469</v>
      </c>
      <c r="K415">
        <v>0.89</v>
      </c>
      <c r="L415">
        <v>0.77</v>
      </c>
      <c r="M415">
        <v>0.96</v>
      </c>
      <c r="N415" t="s">
        <v>1520</v>
      </c>
      <c r="O415" t="s">
        <v>1604</v>
      </c>
      <c r="P415">
        <v>2023</v>
      </c>
      <c r="Q415" t="s">
        <v>1663</v>
      </c>
      <c r="R415" t="s">
        <v>986</v>
      </c>
      <c r="S415" t="str">
        <f>IF(ISBLANK(Table4[[#This Row],[ref]]),NA(),_xlfn.XLOOKUP(Table4[[#This Row],[ref]],Crossref!U:U,Crossref!E:E,_xlfn.XLOOKUP(Table4[[#This Row],[ref_short]],Crossref!AO:AO,Crossref!E:E)))</f>
        <v>10.3389/fmicb.2023.1139312</v>
      </c>
      <c r="T415" t="str">
        <f>IF(ISBLANK(Table4[[#This Row],[ref_short]]),NA(),_xlfn.XLOOKUP(Table4[[#This Row],[new_ref]],Crossref!E:E,Crossref!AO:AO,Table4[[#This Row],[ref_short]]))</f>
        <v>Vereecke et al., 2023</v>
      </c>
      <c r="U415" t="b">
        <f>NOT(IFERROR(Table4[[#This Row],[ref_short]]=Table4[[#This Row],[new_ref_short]],FALSE))</f>
        <v>0</v>
      </c>
    </row>
    <row r="416" spans="1:21" x14ac:dyDescent="0.3">
      <c r="A416" t="s">
        <v>1289</v>
      </c>
      <c r="B416" t="s">
        <v>1318</v>
      </c>
      <c r="C416" t="s">
        <v>270</v>
      </c>
      <c r="D416" t="s">
        <v>373</v>
      </c>
      <c r="G416" t="s">
        <v>1347</v>
      </c>
      <c r="H416" t="s">
        <v>1417</v>
      </c>
      <c r="I416" t="s">
        <v>255</v>
      </c>
      <c r="J416" t="s">
        <v>1469</v>
      </c>
      <c r="K416">
        <v>0.89</v>
      </c>
      <c r="L416">
        <v>0.77</v>
      </c>
      <c r="M416">
        <v>0.96</v>
      </c>
      <c r="N416" t="s">
        <v>1520</v>
      </c>
      <c r="O416" t="s">
        <v>1604</v>
      </c>
      <c r="P416">
        <v>2023</v>
      </c>
      <c r="Q416" t="s">
        <v>1663</v>
      </c>
      <c r="R416" t="s">
        <v>986</v>
      </c>
      <c r="S416" t="str">
        <f>IF(ISBLANK(Table4[[#This Row],[ref]]),NA(),_xlfn.XLOOKUP(Table4[[#This Row],[ref]],Crossref!U:U,Crossref!E:E,_xlfn.XLOOKUP(Table4[[#This Row],[ref_short]],Crossref!AO:AO,Crossref!E:E)))</f>
        <v>10.3389/fmicb.2023.1139312</v>
      </c>
      <c r="T416" t="str">
        <f>IF(ISBLANK(Table4[[#This Row],[ref_short]]),NA(),_xlfn.XLOOKUP(Table4[[#This Row],[new_ref]],Crossref!E:E,Crossref!AO:AO,Table4[[#This Row],[ref_short]]))</f>
        <v>Vereecke et al., 2023</v>
      </c>
      <c r="U416" t="b">
        <f>NOT(IFERROR(Table4[[#This Row],[ref_short]]=Table4[[#This Row],[new_ref_short]],FALSE))</f>
        <v>0</v>
      </c>
    </row>
    <row r="417" spans="1:21" x14ac:dyDescent="0.3">
      <c r="A417" t="s">
        <v>1289</v>
      </c>
      <c r="B417" t="s">
        <v>1318</v>
      </c>
      <c r="C417" t="s">
        <v>270</v>
      </c>
      <c r="D417" t="s">
        <v>373</v>
      </c>
      <c r="G417" t="s">
        <v>1347</v>
      </c>
      <c r="H417" t="s">
        <v>1418</v>
      </c>
      <c r="I417" t="s">
        <v>255</v>
      </c>
      <c r="J417" t="s">
        <v>1469</v>
      </c>
      <c r="K417">
        <v>0.87</v>
      </c>
      <c r="L417">
        <v>0.75</v>
      </c>
      <c r="M417">
        <v>0.96</v>
      </c>
      <c r="N417" t="s">
        <v>1520</v>
      </c>
      <c r="O417" t="s">
        <v>1604</v>
      </c>
      <c r="P417">
        <v>2023</v>
      </c>
      <c r="Q417" t="s">
        <v>1663</v>
      </c>
      <c r="R417" t="s">
        <v>986</v>
      </c>
      <c r="S417" t="str">
        <f>IF(ISBLANK(Table4[[#This Row],[ref]]),NA(),_xlfn.XLOOKUP(Table4[[#This Row],[ref]],Crossref!U:U,Crossref!E:E,_xlfn.XLOOKUP(Table4[[#This Row],[ref_short]],Crossref!AO:AO,Crossref!E:E)))</f>
        <v>10.3389/fmicb.2023.1139312</v>
      </c>
      <c r="T417" t="str">
        <f>IF(ISBLANK(Table4[[#This Row],[ref_short]]),NA(),_xlfn.XLOOKUP(Table4[[#This Row],[new_ref]],Crossref!E:E,Crossref!AO:AO,Table4[[#This Row],[ref_short]]))</f>
        <v>Vereecke et al., 2023</v>
      </c>
      <c r="U417" t="b">
        <f>NOT(IFERROR(Table4[[#This Row],[ref_short]]=Table4[[#This Row],[new_ref_short]],FALSE))</f>
        <v>0</v>
      </c>
    </row>
    <row r="418" spans="1:21" x14ac:dyDescent="0.3">
      <c r="A418" t="s">
        <v>1289</v>
      </c>
      <c r="B418" t="s">
        <v>1318</v>
      </c>
      <c r="C418" t="s">
        <v>270</v>
      </c>
      <c r="D418" t="s">
        <v>373</v>
      </c>
      <c r="G418" t="s">
        <v>1347</v>
      </c>
      <c r="H418" t="s">
        <v>1419</v>
      </c>
      <c r="I418" t="s">
        <v>255</v>
      </c>
      <c r="J418" t="s">
        <v>1469</v>
      </c>
      <c r="K418">
        <v>0.87</v>
      </c>
      <c r="L418">
        <v>0.75</v>
      </c>
      <c r="M418">
        <v>0.96</v>
      </c>
      <c r="N418" t="s">
        <v>1520</v>
      </c>
      <c r="O418" t="s">
        <v>1604</v>
      </c>
      <c r="P418">
        <v>2023</v>
      </c>
      <c r="Q418" t="s">
        <v>1663</v>
      </c>
      <c r="R418" t="s">
        <v>986</v>
      </c>
      <c r="S418" t="str">
        <f>IF(ISBLANK(Table4[[#This Row],[ref]]),NA(),_xlfn.XLOOKUP(Table4[[#This Row],[ref]],Crossref!U:U,Crossref!E:E,_xlfn.XLOOKUP(Table4[[#This Row],[ref_short]],Crossref!AO:AO,Crossref!E:E)))</f>
        <v>10.3389/fmicb.2023.1139312</v>
      </c>
      <c r="T418" t="str">
        <f>IF(ISBLANK(Table4[[#This Row],[ref_short]]),NA(),_xlfn.XLOOKUP(Table4[[#This Row],[new_ref]],Crossref!E:E,Crossref!AO:AO,Table4[[#This Row],[ref_short]]))</f>
        <v>Vereecke et al., 2023</v>
      </c>
      <c r="U418" t="b">
        <f>NOT(IFERROR(Table4[[#This Row],[ref_short]]=Table4[[#This Row],[new_ref_short]],FALSE))</f>
        <v>0</v>
      </c>
    </row>
    <row r="419" spans="1:21" x14ac:dyDescent="0.3">
      <c r="A419" t="s">
        <v>1288</v>
      </c>
      <c r="B419" t="s">
        <v>1294</v>
      </c>
      <c r="C419" t="s">
        <v>271</v>
      </c>
      <c r="D419" t="s">
        <v>368</v>
      </c>
      <c r="G419" t="s">
        <v>1348</v>
      </c>
      <c r="H419" t="s">
        <v>1348</v>
      </c>
      <c r="I419" t="s">
        <v>1436</v>
      </c>
      <c r="J419" t="s">
        <v>1439</v>
      </c>
      <c r="K419">
        <v>0.9</v>
      </c>
      <c r="N419" t="s">
        <v>1521</v>
      </c>
      <c r="O419" t="s">
        <v>1605</v>
      </c>
      <c r="Q419" t="s">
        <v>1664</v>
      </c>
      <c r="R419" t="s">
        <v>986</v>
      </c>
      <c r="S419" t="e">
        <f>IF(ISBLANK(Table4[[#This Row],[ref]]),NA(),_xlfn.XLOOKUP(Table4[[#This Row],[ref]],Crossref!U:U,Crossref!E:E,_xlfn.XLOOKUP(Table4[[#This Row],[ref_short]],Crossref!AO:AO,Crossref!E:E)))</f>
        <v>#N/A</v>
      </c>
      <c r="T419" t="e">
        <f>IF(ISBLANK(Table4[[#This Row],[ref_short]]),NA(),_xlfn.XLOOKUP(Table4[[#This Row],[new_ref]],Crossref!E:E,Crossref!AO:AO,Table4[[#This Row],[ref_short]]))</f>
        <v>#N/A</v>
      </c>
      <c r="U419" t="b">
        <f>NOT(IFERROR(Table4[[#This Row],[ref_short]]=Table4[[#This Row],[new_ref_short]],FALSE))</f>
        <v>1</v>
      </c>
    </row>
    <row r="420" spans="1:21" x14ac:dyDescent="0.3">
      <c r="A420" t="s">
        <v>1288</v>
      </c>
      <c r="B420" t="s">
        <v>1294</v>
      </c>
      <c r="C420" t="s">
        <v>271</v>
      </c>
      <c r="D420" t="s">
        <v>368</v>
      </c>
      <c r="G420" t="s">
        <v>1348</v>
      </c>
      <c r="H420" t="s">
        <v>1348</v>
      </c>
      <c r="I420" t="s">
        <v>1436</v>
      </c>
      <c r="J420" t="s">
        <v>1439</v>
      </c>
      <c r="K420">
        <v>0.98</v>
      </c>
      <c r="N420" t="s">
        <v>1521</v>
      </c>
      <c r="O420" t="s">
        <v>1605</v>
      </c>
      <c r="Q420" t="s">
        <v>1664</v>
      </c>
      <c r="R420" t="s">
        <v>986</v>
      </c>
      <c r="S420" t="e">
        <f>IF(ISBLANK(Table4[[#This Row],[ref]]),NA(),_xlfn.XLOOKUP(Table4[[#This Row],[ref]],Crossref!U:U,Crossref!E:E,_xlfn.XLOOKUP(Table4[[#This Row],[ref_short]],Crossref!AO:AO,Crossref!E:E)))</f>
        <v>#N/A</v>
      </c>
      <c r="T420" t="e">
        <f>IF(ISBLANK(Table4[[#This Row],[ref_short]]),NA(),_xlfn.XLOOKUP(Table4[[#This Row],[new_ref]],Crossref!E:E,Crossref!AO:AO,Table4[[#This Row],[ref_short]]))</f>
        <v>#N/A</v>
      </c>
      <c r="U420" t="b">
        <f>NOT(IFERROR(Table4[[#This Row],[ref_short]]=Table4[[#This Row],[new_ref_short]],FALSE))</f>
        <v>1</v>
      </c>
    </row>
    <row r="421" spans="1:21" x14ac:dyDescent="0.3">
      <c r="A421" t="s">
        <v>1288</v>
      </c>
      <c r="B421" t="s">
        <v>1294</v>
      </c>
      <c r="C421" t="s">
        <v>271</v>
      </c>
      <c r="D421" t="s">
        <v>368</v>
      </c>
      <c r="G421" t="s">
        <v>1349</v>
      </c>
      <c r="H421" t="s">
        <v>1349</v>
      </c>
      <c r="I421" t="s">
        <v>1436</v>
      </c>
      <c r="J421" t="s">
        <v>1439</v>
      </c>
      <c r="K421">
        <v>0.8</v>
      </c>
      <c r="N421" t="s">
        <v>1521</v>
      </c>
      <c r="O421" t="s">
        <v>1605</v>
      </c>
      <c r="Q421" t="s">
        <v>1664</v>
      </c>
      <c r="R421" t="s">
        <v>986</v>
      </c>
      <c r="S421" t="e">
        <f>IF(ISBLANK(Table4[[#This Row],[ref]]),NA(),_xlfn.XLOOKUP(Table4[[#This Row],[ref]],Crossref!U:U,Crossref!E:E,_xlfn.XLOOKUP(Table4[[#This Row],[ref_short]],Crossref!AO:AO,Crossref!E:E)))</f>
        <v>#N/A</v>
      </c>
      <c r="T421" t="e">
        <f>IF(ISBLANK(Table4[[#This Row],[ref_short]]),NA(),_xlfn.XLOOKUP(Table4[[#This Row],[new_ref]],Crossref!E:E,Crossref!AO:AO,Table4[[#This Row],[ref_short]]))</f>
        <v>#N/A</v>
      </c>
      <c r="U421" t="b">
        <f>NOT(IFERROR(Table4[[#This Row],[ref_short]]=Table4[[#This Row],[new_ref_short]],FALSE))</f>
        <v>1</v>
      </c>
    </row>
    <row r="422" spans="1:21" x14ac:dyDescent="0.3">
      <c r="A422" t="s">
        <v>1288</v>
      </c>
      <c r="B422" t="s">
        <v>1294</v>
      </c>
      <c r="C422" t="s">
        <v>271</v>
      </c>
      <c r="D422" t="s">
        <v>368</v>
      </c>
      <c r="G422" t="s">
        <v>1349</v>
      </c>
      <c r="H422" t="s">
        <v>1349</v>
      </c>
      <c r="I422" t="s">
        <v>1436</v>
      </c>
      <c r="J422" t="s">
        <v>1439</v>
      </c>
      <c r="K422">
        <v>0.9</v>
      </c>
      <c r="N422" t="s">
        <v>1521</v>
      </c>
      <c r="O422" t="s">
        <v>1605</v>
      </c>
      <c r="Q422" t="s">
        <v>1664</v>
      </c>
      <c r="R422" t="s">
        <v>986</v>
      </c>
      <c r="S422" t="e">
        <f>IF(ISBLANK(Table4[[#This Row],[ref]]),NA(),_xlfn.XLOOKUP(Table4[[#This Row],[ref]],Crossref!U:U,Crossref!E:E,_xlfn.XLOOKUP(Table4[[#This Row],[ref_short]],Crossref!AO:AO,Crossref!E:E)))</f>
        <v>#N/A</v>
      </c>
      <c r="T422" t="e">
        <f>IF(ISBLANK(Table4[[#This Row],[ref_short]]),NA(),_xlfn.XLOOKUP(Table4[[#This Row],[new_ref]],Crossref!E:E,Crossref!AO:AO,Table4[[#This Row],[ref_short]]))</f>
        <v>#N/A</v>
      </c>
      <c r="U422" t="b">
        <f>NOT(IFERROR(Table4[[#This Row],[ref_short]]=Table4[[#This Row],[new_ref_short]],FALSE))</f>
        <v>1</v>
      </c>
    </row>
    <row r="423" spans="1:21" x14ac:dyDescent="0.3">
      <c r="A423" t="s">
        <v>1288</v>
      </c>
      <c r="B423" t="s">
        <v>1294</v>
      </c>
      <c r="C423" t="s">
        <v>271</v>
      </c>
      <c r="D423" t="s">
        <v>368</v>
      </c>
      <c r="G423" t="s">
        <v>1350</v>
      </c>
      <c r="H423" t="s">
        <v>1350</v>
      </c>
      <c r="I423" t="s">
        <v>255</v>
      </c>
      <c r="J423" t="s">
        <v>1439</v>
      </c>
      <c r="K423">
        <v>0.99</v>
      </c>
      <c r="N423" t="s">
        <v>1521</v>
      </c>
      <c r="O423" t="s">
        <v>2676</v>
      </c>
      <c r="P423">
        <v>2003</v>
      </c>
      <c r="Q423" t="s">
        <v>2675</v>
      </c>
      <c r="R423" t="s">
        <v>986</v>
      </c>
      <c r="S423" t="str">
        <f>IF(ISBLANK(Table4[[#This Row],[ref]]),NA(),_xlfn.XLOOKUP(Table4[[#This Row],[ref]],Crossref!U:U,Crossref!E:E,_xlfn.XLOOKUP(Table4[[#This Row],[ref_short]],Crossref!AO:AO,Crossref!E:E)))</f>
        <v>10.1016/s0166-0934(02)00196-9</v>
      </c>
      <c r="T423" t="str">
        <f>IF(ISBLANK(Table4[[#This Row],[ref_short]]),NA(),_xlfn.XLOOKUP(Table4[[#This Row],[new_ref]],Crossref!E:E,Crossref!AO:AO,Table4[[#This Row],[ref_short]]))</f>
        <v>Chénard et al., 2003</v>
      </c>
      <c r="U423" t="b">
        <f>NOT(IFERROR(Table4[[#This Row],[ref_short]]=Table4[[#This Row],[new_ref_short]],FALSE))</f>
        <v>1</v>
      </c>
    </row>
    <row r="424" spans="1:21" x14ac:dyDescent="0.3">
      <c r="A424" t="s">
        <v>1289</v>
      </c>
      <c r="B424" t="s">
        <v>1294</v>
      </c>
      <c r="C424" t="s">
        <v>271</v>
      </c>
      <c r="D424" t="s">
        <v>368</v>
      </c>
      <c r="I424" t="s">
        <v>1436</v>
      </c>
      <c r="J424" t="s">
        <v>1439</v>
      </c>
      <c r="K424">
        <v>0.99</v>
      </c>
      <c r="N424" t="s">
        <v>1521</v>
      </c>
      <c r="O424" t="s">
        <v>1605</v>
      </c>
      <c r="Q424" t="s">
        <v>1664</v>
      </c>
      <c r="R424" t="s">
        <v>986</v>
      </c>
      <c r="S424" t="e">
        <f>IF(ISBLANK(Table4[[#This Row],[ref]]),NA(),_xlfn.XLOOKUP(Table4[[#This Row],[ref]],Crossref!U:U,Crossref!E:E,_xlfn.XLOOKUP(Table4[[#This Row],[ref_short]],Crossref!AO:AO,Crossref!E:E)))</f>
        <v>#N/A</v>
      </c>
      <c r="T424" t="e">
        <f>IF(ISBLANK(Table4[[#This Row],[ref_short]]),NA(),_xlfn.XLOOKUP(Table4[[#This Row],[new_ref]],Crossref!E:E,Crossref!AO:AO,Table4[[#This Row],[ref_short]]))</f>
        <v>#N/A</v>
      </c>
      <c r="U424" t="b">
        <f>NOT(IFERROR(Table4[[#This Row],[ref_short]]=Table4[[#This Row],[new_ref_short]],FALSE))</f>
        <v>1</v>
      </c>
    </row>
    <row r="425" spans="1:21" x14ac:dyDescent="0.3">
      <c r="A425" t="s">
        <v>1289</v>
      </c>
      <c r="B425" t="s">
        <v>1294</v>
      </c>
      <c r="C425" t="s">
        <v>271</v>
      </c>
      <c r="D425" t="s">
        <v>373</v>
      </c>
      <c r="I425" t="s">
        <v>1436</v>
      </c>
      <c r="J425" t="s">
        <v>1439</v>
      </c>
      <c r="K425">
        <v>0.99</v>
      </c>
      <c r="N425" t="s">
        <v>1521</v>
      </c>
      <c r="O425" t="s">
        <v>1605</v>
      </c>
      <c r="Q425" t="s">
        <v>1664</v>
      </c>
      <c r="R425" t="s">
        <v>986</v>
      </c>
      <c r="S425" t="e">
        <f>IF(ISBLANK(Table4[[#This Row],[ref]]),NA(),_xlfn.XLOOKUP(Table4[[#This Row],[ref]],Crossref!U:U,Crossref!E:E,_xlfn.XLOOKUP(Table4[[#This Row],[ref_short]],Crossref!AO:AO,Crossref!E:E)))</f>
        <v>#N/A</v>
      </c>
      <c r="T425" t="e">
        <f>IF(ISBLANK(Table4[[#This Row],[ref_short]]),NA(),_xlfn.XLOOKUP(Table4[[#This Row],[new_ref]],Crossref!E:E,Crossref!AO:AO,Table4[[#This Row],[ref_short]]))</f>
        <v>#N/A</v>
      </c>
      <c r="U425" t="b">
        <f>NOT(IFERROR(Table4[[#This Row],[ref_short]]=Table4[[#This Row],[new_ref_short]],FALSE))</f>
        <v>1</v>
      </c>
    </row>
    <row r="426" spans="1:21" x14ac:dyDescent="0.3">
      <c r="A426" t="s">
        <v>1288</v>
      </c>
      <c r="B426" t="s">
        <v>1294</v>
      </c>
      <c r="C426" t="s">
        <v>271</v>
      </c>
      <c r="D426" t="s">
        <v>369</v>
      </c>
      <c r="G426" t="s">
        <v>1348</v>
      </c>
      <c r="H426" t="s">
        <v>1348</v>
      </c>
      <c r="I426" t="s">
        <v>1436</v>
      </c>
      <c r="J426" t="s">
        <v>1439</v>
      </c>
      <c r="K426">
        <v>1</v>
      </c>
      <c r="N426" t="s">
        <v>1521</v>
      </c>
      <c r="O426" t="s">
        <v>1605</v>
      </c>
      <c r="Q426" t="s">
        <v>1664</v>
      </c>
      <c r="R426" t="s">
        <v>986</v>
      </c>
      <c r="S426" t="e">
        <f>IF(ISBLANK(Table4[[#This Row],[ref]]),NA(),_xlfn.XLOOKUP(Table4[[#This Row],[ref]],Crossref!U:U,Crossref!E:E,_xlfn.XLOOKUP(Table4[[#This Row],[ref_short]],Crossref!AO:AO,Crossref!E:E)))</f>
        <v>#N/A</v>
      </c>
      <c r="T426" t="e">
        <f>IF(ISBLANK(Table4[[#This Row],[ref_short]]),NA(),_xlfn.XLOOKUP(Table4[[#This Row],[new_ref]],Crossref!E:E,Crossref!AO:AO,Table4[[#This Row],[ref_short]]))</f>
        <v>#N/A</v>
      </c>
      <c r="U426" t="b">
        <f>NOT(IFERROR(Table4[[#This Row],[ref_short]]=Table4[[#This Row],[new_ref_short]],FALSE))</f>
        <v>1</v>
      </c>
    </row>
    <row r="427" spans="1:21" x14ac:dyDescent="0.3">
      <c r="A427" t="s">
        <v>1288</v>
      </c>
      <c r="B427" t="s">
        <v>1294</v>
      </c>
      <c r="C427" t="s">
        <v>271</v>
      </c>
      <c r="D427" t="s">
        <v>369</v>
      </c>
      <c r="G427" t="s">
        <v>1350</v>
      </c>
      <c r="H427" t="s">
        <v>1350</v>
      </c>
      <c r="I427" t="s">
        <v>255</v>
      </c>
      <c r="J427" t="s">
        <v>1439</v>
      </c>
      <c r="K427">
        <v>0.99</v>
      </c>
      <c r="N427" t="s">
        <v>1521</v>
      </c>
      <c r="O427" t="s">
        <v>2676</v>
      </c>
      <c r="P427">
        <v>2003</v>
      </c>
      <c r="Q427" t="s">
        <v>2675</v>
      </c>
      <c r="R427" t="s">
        <v>986</v>
      </c>
      <c r="S427" t="str">
        <f>IF(ISBLANK(Table4[[#This Row],[ref]]),NA(),_xlfn.XLOOKUP(Table4[[#This Row],[ref]],Crossref!U:U,Crossref!E:E,_xlfn.XLOOKUP(Table4[[#This Row],[ref_short]],Crossref!AO:AO,Crossref!E:E)))</f>
        <v>10.1016/s0166-0934(02)00196-9</v>
      </c>
      <c r="T427" t="str">
        <f>IF(ISBLANK(Table4[[#This Row],[ref_short]]),NA(),_xlfn.XLOOKUP(Table4[[#This Row],[new_ref]],Crossref!E:E,Crossref!AO:AO,Table4[[#This Row],[ref_short]]))</f>
        <v>Chénard et al., 2003</v>
      </c>
      <c r="U427" t="b">
        <f>NOT(IFERROR(Table4[[#This Row],[ref_short]]=Table4[[#This Row],[new_ref_short]],FALSE))</f>
        <v>1</v>
      </c>
    </row>
    <row r="428" spans="1:21" x14ac:dyDescent="0.3">
      <c r="A428" t="s">
        <v>1289</v>
      </c>
      <c r="B428" t="s">
        <v>1294</v>
      </c>
      <c r="C428" t="s">
        <v>271</v>
      </c>
      <c r="D428" t="s">
        <v>369</v>
      </c>
      <c r="I428" t="s">
        <v>1436</v>
      </c>
      <c r="J428" t="s">
        <v>1439</v>
      </c>
      <c r="K428">
        <v>0.99</v>
      </c>
      <c r="N428" t="s">
        <v>1521</v>
      </c>
      <c r="O428" t="s">
        <v>1605</v>
      </c>
      <c r="Q428" t="s">
        <v>1664</v>
      </c>
      <c r="R428" t="s">
        <v>986</v>
      </c>
      <c r="S428" t="e">
        <f>IF(ISBLANK(Table4[[#This Row],[ref]]),NA(),_xlfn.XLOOKUP(Table4[[#This Row],[ref]],Crossref!U:U,Crossref!E:E,_xlfn.XLOOKUP(Table4[[#This Row],[ref_short]],Crossref!AO:AO,Crossref!E:E)))</f>
        <v>#N/A</v>
      </c>
      <c r="T428" t="e">
        <f>IF(ISBLANK(Table4[[#This Row],[ref_short]]),NA(),_xlfn.XLOOKUP(Table4[[#This Row],[new_ref]],Crossref!E:E,Crossref!AO:AO,Table4[[#This Row],[ref_short]]))</f>
        <v>#N/A</v>
      </c>
      <c r="U428" t="b">
        <f>NOT(IFERROR(Table4[[#This Row],[ref_short]]=Table4[[#This Row],[new_ref_short]],FALSE))</f>
        <v>1</v>
      </c>
    </row>
    <row r="429" spans="1:21" x14ac:dyDescent="0.3">
      <c r="A429" t="s">
        <v>1288</v>
      </c>
      <c r="B429" t="s">
        <v>1294</v>
      </c>
      <c r="C429" t="s">
        <v>271</v>
      </c>
      <c r="D429" t="s">
        <v>1027</v>
      </c>
      <c r="G429" t="s">
        <v>1350</v>
      </c>
      <c r="H429" t="s">
        <v>1350</v>
      </c>
      <c r="I429" t="s">
        <v>255</v>
      </c>
      <c r="J429" t="s">
        <v>1439</v>
      </c>
      <c r="K429">
        <v>0.99</v>
      </c>
      <c r="N429" t="s">
        <v>1521</v>
      </c>
      <c r="O429" t="s">
        <v>2676</v>
      </c>
      <c r="P429">
        <v>2003</v>
      </c>
      <c r="Q429" t="s">
        <v>2675</v>
      </c>
      <c r="R429" t="s">
        <v>986</v>
      </c>
      <c r="S429" t="str">
        <f>IF(ISBLANK(Table4[[#This Row],[ref]]),NA(),_xlfn.XLOOKUP(Table4[[#This Row],[ref]],Crossref!U:U,Crossref!E:E,_xlfn.XLOOKUP(Table4[[#This Row],[ref_short]],Crossref!AO:AO,Crossref!E:E)))</f>
        <v>10.1016/s0166-0934(02)00196-9</v>
      </c>
      <c r="T429" t="str">
        <f>IF(ISBLANK(Table4[[#This Row],[ref_short]]),NA(),_xlfn.XLOOKUP(Table4[[#This Row],[new_ref]],Crossref!E:E,Crossref!AO:AO,Table4[[#This Row],[ref_short]]))</f>
        <v>Chénard et al., 2003</v>
      </c>
      <c r="U429" t="b">
        <f>NOT(IFERROR(Table4[[#This Row],[ref_short]]=Table4[[#This Row],[new_ref_short]],FALSE))</f>
        <v>1</v>
      </c>
    </row>
    <row r="430" spans="1:21" x14ac:dyDescent="0.3">
      <c r="A430" t="s">
        <v>1289</v>
      </c>
      <c r="B430" t="s">
        <v>1294</v>
      </c>
      <c r="C430" t="s">
        <v>271</v>
      </c>
      <c r="I430" t="s">
        <v>1435</v>
      </c>
      <c r="J430" t="s">
        <v>1439</v>
      </c>
      <c r="K430">
        <v>0.93799999999999994</v>
      </c>
      <c r="N430" t="s">
        <v>1522</v>
      </c>
      <c r="O430" t="s">
        <v>1606</v>
      </c>
      <c r="P430">
        <v>2020</v>
      </c>
      <c r="Q430" t="s">
        <v>1665</v>
      </c>
      <c r="R430" t="s">
        <v>986</v>
      </c>
      <c r="S430" t="str">
        <f>IF(ISBLANK(Table4[[#This Row],[ref]]),NA(),_xlfn.XLOOKUP(Table4[[#This Row],[ref]],Crossref!U:U,Crossref!E:E,_xlfn.XLOOKUP(Table4[[#This Row],[ref_short]],Crossref!AO:AO,Crossref!E:E)))</f>
        <v>10.1177/1040638720962070</v>
      </c>
      <c r="T430" t="str">
        <f>IF(ISBLANK(Table4[[#This Row],[ref_short]]),NA(),_xlfn.XLOOKUP(Table4[[#This Row],[new_ref]],Crossref!E:E,Crossref!AO:AO,Table4[[#This Row],[ref_short]]))</f>
        <v>Browning et al., 2020</v>
      </c>
      <c r="U430" t="b">
        <f>NOT(IFERROR(Table4[[#This Row],[ref_short]]=Table4[[#This Row],[new_ref_short]],FALSE))</f>
        <v>0</v>
      </c>
    </row>
    <row r="431" spans="1:21" x14ac:dyDescent="0.3">
      <c r="A431" t="s">
        <v>1288</v>
      </c>
      <c r="B431" t="s">
        <v>1294</v>
      </c>
      <c r="C431" t="s">
        <v>271</v>
      </c>
      <c r="H431" t="s">
        <v>1420</v>
      </c>
      <c r="I431" t="s">
        <v>1435</v>
      </c>
      <c r="J431" t="s">
        <v>1439</v>
      </c>
      <c r="K431">
        <v>0.38500000000000001</v>
      </c>
      <c r="L431">
        <v>0.32300000000000001</v>
      </c>
      <c r="M431">
        <v>0.45100000000000001</v>
      </c>
      <c r="N431" t="s">
        <v>1523</v>
      </c>
      <c r="O431" t="s">
        <v>1607</v>
      </c>
      <c r="P431">
        <v>2004</v>
      </c>
      <c r="Q431" t="s">
        <v>1666</v>
      </c>
      <c r="R431" t="s">
        <v>986</v>
      </c>
      <c r="S431" t="str">
        <f>IF(ISBLANK(Table4[[#This Row],[ref]]),NA(),_xlfn.XLOOKUP(Table4[[#This Row],[ref]],Crossref!U:U,Crossref!E:E,_xlfn.XLOOKUP(Table4[[#This Row],[ref_short]],Crossref!AO:AO,Crossref!E:E)))</f>
        <v>10.1016/j.vetmic.2003.12.003</v>
      </c>
      <c r="T431" t="str">
        <f>IF(ISBLANK(Table4[[#This Row],[ref_short]]),NA(),_xlfn.XLOOKUP(Table4[[#This Row],[new_ref]],Crossref!E:E,Crossref!AO:AO,Table4[[#This Row],[ref_short]]))</f>
        <v>Moonen et al., 2004</v>
      </c>
      <c r="U431" t="b">
        <f>NOT(IFERROR(Table4[[#This Row],[ref_short]]=Table4[[#This Row],[new_ref_short]],FALSE))</f>
        <v>0</v>
      </c>
    </row>
    <row r="432" spans="1:21" x14ac:dyDescent="0.3">
      <c r="A432" t="s">
        <v>1288</v>
      </c>
      <c r="B432" t="s">
        <v>1294</v>
      </c>
      <c r="C432" t="s">
        <v>271</v>
      </c>
      <c r="H432" t="s">
        <v>1421</v>
      </c>
      <c r="I432" t="s">
        <v>1435</v>
      </c>
      <c r="J432" t="s">
        <v>1439</v>
      </c>
      <c r="K432">
        <v>0.98399999999999999</v>
      </c>
      <c r="L432">
        <v>0.315</v>
      </c>
      <c r="M432">
        <v>0.997</v>
      </c>
      <c r="N432" t="s">
        <v>1523</v>
      </c>
      <c r="O432" t="s">
        <v>1607</v>
      </c>
      <c r="P432">
        <v>2004</v>
      </c>
      <c r="Q432" t="s">
        <v>1666</v>
      </c>
      <c r="R432" t="s">
        <v>986</v>
      </c>
      <c r="S432" t="str">
        <f>IF(ISBLANK(Table4[[#This Row],[ref]]),NA(),_xlfn.XLOOKUP(Table4[[#This Row],[ref]],Crossref!U:U,Crossref!E:E,_xlfn.XLOOKUP(Table4[[#This Row],[ref_short]],Crossref!AO:AO,Crossref!E:E)))</f>
        <v>10.1016/j.vetmic.2003.12.003</v>
      </c>
      <c r="T432" t="str">
        <f>IF(ISBLANK(Table4[[#This Row],[ref_short]]),NA(),_xlfn.XLOOKUP(Table4[[#This Row],[new_ref]],Crossref!E:E,Crossref!AO:AO,Table4[[#This Row],[ref_short]]))</f>
        <v>Moonen et al., 2004</v>
      </c>
      <c r="U432" t="b">
        <f>NOT(IFERROR(Table4[[#This Row],[ref_short]]=Table4[[#This Row],[new_ref_short]],FALSE))</f>
        <v>0</v>
      </c>
    </row>
    <row r="433" spans="1:21" x14ac:dyDescent="0.3">
      <c r="A433" t="s">
        <v>1289</v>
      </c>
      <c r="B433" t="s">
        <v>1294</v>
      </c>
      <c r="C433" t="s">
        <v>271</v>
      </c>
      <c r="H433" t="s">
        <v>123</v>
      </c>
      <c r="I433" t="s">
        <v>1435</v>
      </c>
      <c r="J433" t="s">
        <v>1439</v>
      </c>
      <c r="K433">
        <v>0.97899999999999998</v>
      </c>
      <c r="N433" t="s">
        <v>1523</v>
      </c>
      <c r="O433" t="s">
        <v>1607</v>
      </c>
      <c r="P433">
        <v>2004</v>
      </c>
      <c r="Q433" t="s">
        <v>1666</v>
      </c>
      <c r="R433" t="s">
        <v>986</v>
      </c>
      <c r="S433" t="str">
        <f>IF(ISBLANK(Table4[[#This Row],[ref]]),NA(),_xlfn.XLOOKUP(Table4[[#This Row],[ref]],Crossref!U:U,Crossref!E:E,_xlfn.XLOOKUP(Table4[[#This Row],[ref_short]],Crossref!AO:AO,Crossref!E:E)))</f>
        <v>10.1016/j.vetmic.2003.12.003</v>
      </c>
      <c r="T433" t="str">
        <f>IF(ISBLANK(Table4[[#This Row],[ref_short]]),NA(),_xlfn.XLOOKUP(Table4[[#This Row],[new_ref]],Crossref!E:E,Crossref!AO:AO,Table4[[#This Row],[ref_short]]))</f>
        <v>Moonen et al., 2004</v>
      </c>
      <c r="U433" t="b">
        <f>NOT(IFERROR(Table4[[#This Row],[ref_short]]=Table4[[#This Row],[new_ref_short]],FALSE))</f>
        <v>0</v>
      </c>
    </row>
    <row r="434" spans="1:21" x14ac:dyDescent="0.3">
      <c r="A434" t="s">
        <v>1289</v>
      </c>
      <c r="B434" t="s">
        <v>1294</v>
      </c>
      <c r="C434" t="s">
        <v>271</v>
      </c>
      <c r="H434" t="s">
        <v>123</v>
      </c>
      <c r="I434" t="s">
        <v>1435</v>
      </c>
      <c r="J434" t="s">
        <v>1439</v>
      </c>
      <c r="K434">
        <v>0.99</v>
      </c>
      <c r="N434" t="s">
        <v>1523</v>
      </c>
      <c r="O434" t="s">
        <v>1607</v>
      </c>
      <c r="P434">
        <v>2004</v>
      </c>
      <c r="Q434" t="s">
        <v>1666</v>
      </c>
      <c r="R434" t="s">
        <v>986</v>
      </c>
      <c r="S434" t="str">
        <f>IF(ISBLANK(Table4[[#This Row],[ref]]),NA(),_xlfn.XLOOKUP(Table4[[#This Row],[ref]],Crossref!U:U,Crossref!E:E,_xlfn.XLOOKUP(Table4[[#This Row],[ref_short]],Crossref!AO:AO,Crossref!E:E)))</f>
        <v>10.1016/j.vetmic.2003.12.003</v>
      </c>
      <c r="T434" t="str">
        <f>IF(ISBLANK(Table4[[#This Row],[ref_short]]),NA(),_xlfn.XLOOKUP(Table4[[#This Row],[new_ref]],Crossref!E:E,Crossref!AO:AO,Table4[[#This Row],[ref_short]]))</f>
        <v>Moonen et al., 2004</v>
      </c>
      <c r="U434" t="b">
        <f>NOT(IFERROR(Table4[[#This Row],[ref_short]]=Table4[[#This Row],[new_ref_short]],FALSE))</f>
        <v>0</v>
      </c>
    </row>
    <row r="435" spans="1:21" x14ac:dyDescent="0.3">
      <c r="A435" t="s">
        <v>1289</v>
      </c>
      <c r="B435" t="s">
        <v>1294</v>
      </c>
      <c r="C435" t="s">
        <v>271</v>
      </c>
      <c r="H435" t="s">
        <v>107</v>
      </c>
      <c r="I435" t="s">
        <v>1435</v>
      </c>
      <c r="J435" t="s">
        <v>1439</v>
      </c>
      <c r="K435">
        <v>0.98799999999999999</v>
      </c>
      <c r="N435" t="s">
        <v>1523</v>
      </c>
      <c r="O435" t="s">
        <v>1607</v>
      </c>
      <c r="P435">
        <v>2004</v>
      </c>
      <c r="Q435" t="s">
        <v>1666</v>
      </c>
      <c r="R435" t="s">
        <v>986</v>
      </c>
      <c r="S435" t="str">
        <f>IF(ISBLANK(Table4[[#This Row],[ref]]),NA(),_xlfn.XLOOKUP(Table4[[#This Row],[ref]],Crossref!U:U,Crossref!E:E,_xlfn.XLOOKUP(Table4[[#This Row],[ref_short]],Crossref!AO:AO,Crossref!E:E)))</f>
        <v>10.1016/j.vetmic.2003.12.003</v>
      </c>
      <c r="T435" t="str">
        <f>IF(ISBLANK(Table4[[#This Row],[ref_short]]),NA(),_xlfn.XLOOKUP(Table4[[#This Row],[new_ref]],Crossref!E:E,Crossref!AO:AO,Table4[[#This Row],[ref_short]]))</f>
        <v>Moonen et al., 2004</v>
      </c>
      <c r="U435" t="b">
        <f>NOT(IFERROR(Table4[[#This Row],[ref_short]]=Table4[[#This Row],[new_ref_short]],FALSE))</f>
        <v>0</v>
      </c>
    </row>
    <row r="436" spans="1:21" x14ac:dyDescent="0.3">
      <c r="A436" t="s">
        <v>1289</v>
      </c>
      <c r="B436" t="s">
        <v>1294</v>
      </c>
      <c r="C436" t="s">
        <v>271</v>
      </c>
      <c r="H436" t="s">
        <v>107</v>
      </c>
      <c r="I436" t="s">
        <v>1435</v>
      </c>
      <c r="J436" t="s">
        <v>1439</v>
      </c>
      <c r="K436">
        <v>1</v>
      </c>
      <c r="N436" t="s">
        <v>1523</v>
      </c>
      <c r="O436" t="s">
        <v>1607</v>
      </c>
      <c r="P436">
        <v>2004</v>
      </c>
      <c r="Q436" t="s">
        <v>1666</v>
      </c>
      <c r="R436" t="s">
        <v>986</v>
      </c>
      <c r="S436" t="str">
        <f>IF(ISBLANK(Table4[[#This Row],[ref]]),NA(),_xlfn.XLOOKUP(Table4[[#This Row],[ref]],Crossref!U:U,Crossref!E:E,_xlfn.XLOOKUP(Table4[[#This Row],[ref_short]],Crossref!AO:AO,Crossref!E:E)))</f>
        <v>10.1016/j.vetmic.2003.12.003</v>
      </c>
      <c r="T436" t="str">
        <f>IF(ISBLANK(Table4[[#This Row],[ref_short]]),NA(),_xlfn.XLOOKUP(Table4[[#This Row],[new_ref]],Crossref!E:E,Crossref!AO:AO,Table4[[#This Row],[ref_short]]))</f>
        <v>Moonen et al., 2004</v>
      </c>
      <c r="U436" t="b">
        <f>NOT(IFERROR(Table4[[#This Row],[ref_short]]=Table4[[#This Row],[new_ref_short]],FALSE))</f>
        <v>0</v>
      </c>
    </row>
    <row r="437" spans="1:21" x14ac:dyDescent="0.3">
      <c r="A437" t="s">
        <v>1288</v>
      </c>
      <c r="B437" t="s">
        <v>1319</v>
      </c>
      <c r="C437" t="s">
        <v>271</v>
      </c>
      <c r="I437" t="s">
        <v>1112</v>
      </c>
      <c r="K437">
        <v>0.87</v>
      </c>
      <c r="N437" t="s">
        <v>1524</v>
      </c>
      <c r="O437" t="s">
        <v>1608</v>
      </c>
      <c r="P437">
        <v>2020</v>
      </c>
      <c r="Q437" t="s">
        <v>1667</v>
      </c>
      <c r="R437" t="s">
        <v>986</v>
      </c>
      <c r="S437" t="str">
        <f>IF(ISBLANK(Table4[[#This Row],[ref]]),NA(),_xlfn.XLOOKUP(Table4[[#This Row],[ref]],Crossref!U:U,Crossref!E:E,_xlfn.XLOOKUP(Table4[[#This Row],[ref_short]],Crossref!AO:AO,Crossref!E:E)))</f>
        <v>10.3389/fvets.2020.00477</v>
      </c>
      <c r="T437" t="str">
        <f>IF(ISBLANK(Table4[[#This Row],[ref_short]]),NA(),_xlfn.XLOOKUP(Table4[[#This Row],[new_ref]],Crossref!E:E,Crossref!AO:AO,Table4[[#This Row],[ref_short]]))</f>
        <v>Wong et al., 2020</v>
      </c>
      <c r="U437" t="b">
        <f>NOT(IFERROR(Table4[[#This Row],[ref_short]]=Table4[[#This Row],[new_ref_short]],FALSE))</f>
        <v>0</v>
      </c>
    </row>
    <row r="438" spans="1:21" x14ac:dyDescent="0.3">
      <c r="A438" t="s">
        <v>1288</v>
      </c>
      <c r="B438" t="s">
        <v>1319</v>
      </c>
      <c r="C438" t="s">
        <v>271</v>
      </c>
      <c r="I438" t="s">
        <v>1112</v>
      </c>
      <c r="K438">
        <v>0.96799999999999997</v>
      </c>
      <c r="N438" t="s">
        <v>1524</v>
      </c>
      <c r="O438" t="s">
        <v>1608</v>
      </c>
      <c r="P438">
        <v>2020</v>
      </c>
      <c r="Q438" t="s">
        <v>1667</v>
      </c>
      <c r="R438" t="s">
        <v>986</v>
      </c>
      <c r="S438" t="str">
        <f>IF(ISBLANK(Table4[[#This Row],[ref]]),NA(),_xlfn.XLOOKUP(Table4[[#This Row],[ref]],Crossref!U:U,Crossref!E:E,_xlfn.XLOOKUP(Table4[[#This Row],[ref_short]],Crossref!AO:AO,Crossref!E:E)))</f>
        <v>10.3389/fvets.2020.00477</v>
      </c>
      <c r="T438" t="str">
        <f>IF(ISBLANK(Table4[[#This Row],[ref_short]]),NA(),_xlfn.XLOOKUP(Table4[[#This Row],[new_ref]],Crossref!E:E,Crossref!AO:AO,Table4[[#This Row],[ref_short]]))</f>
        <v>Wong et al., 2020</v>
      </c>
      <c r="U438" t="b">
        <f>NOT(IFERROR(Table4[[#This Row],[ref_short]]=Table4[[#This Row],[new_ref_short]],FALSE))</f>
        <v>0</v>
      </c>
    </row>
    <row r="439" spans="1:21" x14ac:dyDescent="0.3">
      <c r="A439" t="s">
        <v>1289</v>
      </c>
      <c r="B439" t="s">
        <v>1319</v>
      </c>
      <c r="C439" t="s">
        <v>271</v>
      </c>
      <c r="I439" t="s">
        <v>1112</v>
      </c>
      <c r="K439">
        <v>0.97099999999999997</v>
      </c>
      <c r="N439" t="s">
        <v>1524</v>
      </c>
      <c r="O439" t="s">
        <v>1608</v>
      </c>
      <c r="P439">
        <v>2020</v>
      </c>
      <c r="Q439" t="s">
        <v>1667</v>
      </c>
      <c r="R439" t="s">
        <v>986</v>
      </c>
      <c r="S439" t="str">
        <f>IF(ISBLANK(Table4[[#This Row],[ref]]),NA(),_xlfn.XLOOKUP(Table4[[#This Row],[ref]],Crossref!U:U,Crossref!E:E,_xlfn.XLOOKUP(Table4[[#This Row],[ref_short]],Crossref!AO:AO,Crossref!E:E)))</f>
        <v>10.3389/fvets.2020.00477</v>
      </c>
      <c r="T439" t="str">
        <f>IF(ISBLANK(Table4[[#This Row],[ref_short]]),NA(),_xlfn.XLOOKUP(Table4[[#This Row],[new_ref]],Crossref!E:E,Crossref!AO:AO,Table4[[#This Row],[ref_short]]))</f>
        <v>Wong et al., 2020</v>
      </c>
      <c r="U439" t="b">
        <f>NOT(IFERROR(Table4[[#This Row],[ref_short]]=Table4[[#This Row],[new_ref_short]],FALSE))</f>
        <v>0</v>
      </c>
    </row>
    <row r="440" spans="1:21" x14ac:dyDescent="0.3">
      <c r="A440" t="s">
        <v>1289</v>
      </c>
      <c r="B440" t="s">
        <v>1319</v>
      </c>
      <c r="C440" t="s">
        <v>271</v>
      </c>
      <c r="I440" t="s">
        <v>1112</v>
      </c>
      <c r="K440">
        <v>1</v>
      </c>
      <c r="N440" t="s">
        <v>1524</v>
      </c>
      <c r="O440" t="s">
        <v>1608</v>
      </c>
      <c r="P440">
        <v>2020</v>
      </c>
      <c r="Q440" t="s">
        <v>1667</v>
      </c>
      <c r="R440" t="s">
        <v>986</v>
      </c>
      <c r="S440" t="str">
        <f>IF(ISBLANK(Table4[[#This Row],[ref]]),NA(),_xlfn.XLOOKUP(Table4[[#This Row],[ref]],Crossref!U:U,Crossref!E:E,_xlfn.XLOOKUP(Table4[[#This Row],[ref_short]],Crossref!AO:AO,Crossref!E:E)))</f>
        <v>10.3389/fvets.2020.00477</v>
      </c>
      <c r="T440" t="str">
        <f>IF(ISBLANK(Table4[[#This Row],[ref_short]]),NA(),_xlfn.XLOOKUP(Table4[[#This Row],[new_ref]],Crossref!E:E,Crossref!AO:AO,Table4[[#This Row],[ref_short]]))</f>
        <v>Wong et al., 2020</v>
      </c>
      <c r="U440" t="b">
        <f>NOT(IFERROR(Table4[[#This Row],[ref_short]]=Table4[[#This Row],[new_ref_short]],FALSE))</f>
        <v>0</v>
      </c>
    </row>
    <row r="441" spans="1:21" x14ac:dyDescent="0.3">
      <c r="A441" t="s">
        <v>1288</v>
      </c>
      <c r="B441" t="s">
        <v>1320</v>
      </c>
      <c r="C441" t="s">
        <v>271</v>
      </c>
      <c r="I441" t="s">
        <v>1112</v>
      </c>
      <c r="K441">
        <v>0.92600000000000005</v>
      </c>
      <c r="N441" t="s">
        <v>1524</v>
      </c>
      <c r="O441" t="s">
        <v>1608</v>
      </c>
      <c r="P441">
        <v>2020</v>
      </c>
      <c r="Q441" t="s">
        <v>1667</v>
      </c>
      <c r="R441" t="s">
        <v>986</v>
      </c>
      <c r="S441" t="str">
        <f>IF(ISBLANK(Table4[[#This Row],[ref]]),NA(),_xlfn.XLOOKUP(Table4[[#This Row],[ref]],Crossref!U:U,Crossref!E:E,_xlfn.XLOOKUP(Table4[[#This Row],[ref_short]],Crossref!AO:AO,Crossref!E:E)))</f>
        <v>10.3389/fvets.2020.00477</v>
      </c>
      <c r="T441" t="str">
        <f>IF(ISBLANK(Table4[[#This Row],[ref_short]]),NA(),_xlfn.XLOOKUP(Table4[[#This Row],[new_ref]],Crossref!E:E,Crossref!AO:AO,Table4[[#This Row],[ref_short]]))</f>
        <v>Wong et al., 2020</v>
      </c>
      <c r="U441" t="b">
        <f>NOT(IFERROR(Table4[[#This Row],[ref_short]]=Table4[[#This Row],[new_ref_short]],FALSE))</f>
        <v>0</v>
      </c>
    </row>
    <row r="442" spans="1:21" x14ac:dyDescent="0.3">
      <c r="A442" t="s">
        <v>1289</v>
      </c>
      <c r="B442" t="s">
        <v>1320</v>
      </c>
      <c r="C442" t="s">
        <v>271</v>
      </c>
      <c r="I442" t="s">
        <v>1112</v>
      </c>
      <c r="K442">
        <v>1</v>
      </c>
      <c r="N442" t="s">
        <v>1524</v>
      </c>
      <c r="O442" t="s">
        <v>1608</v>
      </c>
      <c r="P442">
        <v>2020</v>
      </c>
      <c r="Q442" t="s">
        <v>1667</v>
      </c>
      <c r="R442" t="s">
        <v>986</v>
      </c>
      <c r="S442" t="str">
        <f>IF(ISBLANK(Table4[[#This Row],[ref]]),NA(),_xlfn.XLOOKUP(Table4[[#This Row],[ref]],Crossref!U:U,Crossref!E:E,_xlfn.XLOOKUP(Table4[[#This Row],[ref_short]],Crossref!AO:AO,Crossref!E:E)))</f>
        <v>10.3389/fvets.2020.00477</v>
      </c>
      <c r="T442" t="str">
        <f>IF(ISBLANK(Table4[[#This Row],[ref_short]]),NA(),_xlfn.XLOOKUP(Table4[[#This Row],[new_ref]],Crossref!E:E,Crossref!AO:AO,Table4[[#This Row],[ref_short]]))</f>
        <v>Wong et al., 2020</v>
      </c>
      <c r="U442" t="b">
        <f>NOT(IFERROR(Table4[[#This Row],[ref_short]]=Table4[[#This Row],[new_ref_short]],FALSE))</f>
        <v>0</v>
      </c>
    </row>
    <row r="443" spans="1:21" x14ac:dyDescent="0.3">
      <c r="A443" t="s">
        <v>1288</v>
      </c>
      <c r="B443" t="s">
        <v>1294</v>
      </c>
      <c r="C443" t="s">
        <v>272</v>
      </c>
      <c r="D443" t="s">
        <v>373</v>
      </c>
      <c r="I443" t="s">
        <v>1436</v>
      </c>
      <c r="J443" t="s">
        <v>1470</v>
      </c>
      <c r="K443">
        <v>0.90959999999999996</v>
      </c>
      <c r="N443" t="s">
        <v>1525</v>
      </c>
      <c r="O443" t="s">
        <v>2674</v>
      </c>
      <c r="P443">
        <v>2010</v>
      </c>
      <c r="Q443" t="s">
        <v>1668</v>
      </c>
      <c r="R443" t="s">
        <v>986</v>
      </c>
      <c r="S443" t="e">
        <f>IF(ISBLANK(Table4[[#This Row],[ref]]),NA(),_xlfn.XLOOKUP(Table4[[#This Row],[ref]],Crossref!U:U,Crossref!E:E,_xlfn.XLOOKUP(Table4[[#This Row],[ref_short]],Crossref!AO:AO,Crossref!E:E)))</f>
        <v>#N/A</v>
      </c>
      <c r="T443" t="e">
        <f>IF(ISBLANK(Table4[[#This Row],[ref_short]]),NA(),_xlfn.XLOOKUP(Table4[[#This Row],[new_ref]],Crossref!E:E,Crossref!AO:AO,Table4[[#This Row],[ref_short]]))</f>
        <v>#N/A</v>
      </c>
      <c r="U443" t="b">
        <f>NOT(IFERROR(Table4[[#This Row],[ref_short]]=Table4[[#This Row],[new_ref_short]],FALSE))</f>
        <v>1</v>
      </c>
    </row>
    <row r="444" spans="1:21" x14ac:dyDescent="0.3">
      <c r="A444" t="s">
        <v>1289</v>
      </c>
      <c r="B444" t="s">
        <v>1294</v>
      </c>
      <c r="C444" t="s">
        <v>272</v>
      </c>
      <c r="D444" t="s">
        <v>373</v>
      </c>
      <c r="I444" t="s">
        <v>1436</v>
      </c>
      <c r="J444" t="s">
        <v>1470</v>
      </c>
      <c r="K444">
        <v>0.94040000000000001</v>
      </c>
      <c r="N444" t="s">
        <v>1525</v>
      </c>
      <c r="O444" t="s">
        <v>2674</v>
      </c>
      <c r="P444">
        <v>2010</v>
      </c>
      <c r="Q444" t="s">
        <v>1668</v>
      </c>
      <c r="R444" t="s">
        <v>986</v>
      </c>
      <c r="S444" t="e">
        <f>IF(ISBLANK(Table4[[#This Row],[ref]]),NA(),_xlfn.XLOOKUP(Table4[[#This Row],[ref]],Crossref!U:U,Crossref!E:E,_xlfn.XLOOKUP(Table4[[#This Row],[ref_short]],Crossref!AO:AO,Crossref!E:E)))</f>
        <v>#N/A</v>
      </c>
      <c r="T444" t="e">
        <f>IF(ISBLANK(Table4[[#This Row],[ref_short]]),NA(),_xlfn.XLOOKUP(Table4[[#This Row],[new_ref]],Crossref!E:E,Crossref!AO:AO,Table4[[#This Row],[ref_short]]))</f>
        <v>#N/A</v>
      </c>
      <c r="U444" t="b">
        <f>NOT(IFERROR(Table4[[#This Row],[ref_short]]=Table4[[#This Row],[new_ref_short]],FALSE))</f>
        <v>1</v>
      </c>
    </row>
    <row r="445" spans="1:21" x14ac:dyDescent="0.3">
      <c r="A445" t="s">
        <v>1288</v>
      </c>
      <c r="B445" t="s">
        <v>1290</v>
      </c>
      <c r="C445" t="s">
        <v>272</v>
      </c>
      <c r="D445" t="s">
        <v>373</v>
      </c>
      <c r="I445" t="s">
        <v>1435</v>
      </c>
      <c r="J445" t="s">
        <v>1471</v>
      </c>
      <c r="K445">
        <v>0.79</v>
      </c>
      <c r="N445" t="s">
        <v>1526</v>
      </c>
      <c r="O445" t="s">
        <v>1609</v>
      </c>
      <c r="P445">
        <v>2020</v>
      </c>
      <c r="Q445" t="s">
        <v>1669</v>
      </c>
      <c r="R445" t="s">
        <v>986</v>
      </c>
      <c r="S445" t="str">
        <f>IF(ISBLANK(Table4[[#This Row],[ref]]),NA(),_xlfn.XLOOKUP(Table4[[#This Row],[ref]],Crossref!U:U,Crossref!E:E,_xlfn.XLOOKUP(Table4[[#This Row],[ref_short]],Crossref!AO:AO,Crossref!E:E)))</f>
        <v>10.3390/microorganisms8101460</v>
      </c>
      <c r="T445" t="str">
        <f>IF(ISBLANK(Table4[[#This Row],[ref_short]]),NA(),_xlfn.XLOOKUP(Table4[[#This Row],[new_ref]],Crossref!E:E,Crossref!AO:AO,Table4[[#This Row],[ref_short]]))</f>
        <v>Trojnar et al., 2020</v>
      </c>
      <c r="U445" t="b">
        <f>NOT(IFERROR(Table4[[#This Row],[ref_short]]=Table4[[#This Row],[new_ref_short]],FALSE))</f>
        <v>0</v>
      </c>
    </row>
    <row r="446" spans="1:21" x14ac:dyDescent="0.3">
      <c r="A446" t="s">
        <v>1289</v>
      </c>
      <c r="B446" t="s">
        <v>1290</v>
      </c>
      <c r="C446" t="s">
        <v>272</v>
      </c>
      <c r="D446" t="s">
        <v>373</v>
      </c>
      <c r="I446" t="s">
        <v>1435</v>
      </c>
      <c r="J446" t="s">
        <v>1471</v>
      </c>
      <c r="K446">
        <v>1</v>
      </c>
      <c r="N446" t="s">
        <v>1526</v>
      </c>
      <c r="O446" t="s">
        <v>1609</v>
      </c>
      <c r="P446">
        <v>2020</v>
      </c>
      <c r="Q446" t="s">
        <v>1669</v>
      </c>
      <c r="R446" t="s">
        <v>986</v>
      </c>
      <c r="S446" t="str">
        <f>IF(ISBLANK(Table4[[#This Row],[ref]]),NA(),_xlfn.XLOOKUP(Table4[[#This Row],[ref]],Crossref!U:U,Crossref!E:E,_xlfn.XLOOKUP(Table4[[#This Row],[ref_short]],Crossref!AO:AO,Crossref!E:E)))</f>
        <v>10.3390/microorganisms8101460</v>
      </c>
      <c r="T446" t="str">
        <f>IF(ISBLANK(Table4[[#This Row],[ref_short]]),NA(),_xlfn.XLOOKUP(Table4[[#This Row],[new_ref]],Crossref!E:E,Crossref!AO:AO,Table4[[#This Row],[ref_short]]))</f>
        <v>Trojnar et al., 2020</v>
      </c>
      <c r="U446" t="b">
        <f>NOT(IFERROR(Table4[[#This Row],[ref_short]]=Table4[[#This Row],[new_ref_short]],FALSE))</f>
        <v>0</v>
      </c>
    </row>
    <row r="447" spans="1:21" x14ac:dyDescent="0.3">
      <c r="A447" t="s">
        <v>1288</v>
      </c>
      <c r="B447" t="s">
        <v>1294</v>
      </c>
      <c r="C447" t="s">
        <v>273</v>
      </c>
      <c r="D447" t="s">
        <v>368</v>
      </c>
      <c r="J447" t="s">
        <v>1459</v>
      </c>
      <c r="L447">
        <v>0.72</v>
      </c>
      <c r="M447">
        <v>0.92700000000000005</v>
      </c>
      <c r="O447" t="s">
        <v>1610</v>
      </c>
      <c r="P447">
        <v>2014</v>
      </c>
      <c r="Q447" t="s">
        <v>1670</v>
      </c>
      <c r="S447" t="str">
        <f>IF(ISBLANK(Table4[[#This Row],[ref]]),NA(),_xlfn.XLOOKUP(Table4[[#This Row],[ref]],Crossref!U:U,Crossref!E:E,_xlfn.XLOOKUP(Table4[[#This Row],[ref_short]],Crossref!AO:AO,Crossref!E:E)))</f>
        <v>10.1016/j.tvjl.2014.05.040</v>
      </c>
      <c r="T447" t="str">
        <f>IF(ISBLANK(Table4[[#This Row],[ref_short]]),NA(),_xlfn.XLOOKUP(Table4[[#This Row],[new_ref]],Crossref!E:E,Crossref!AO:AO,Table4[[#This Row],[ref_short]]))</f>
        <v>Raaperi et al., 2014</v>
      </c>
      <c r="U447" t="b">
        <f>NOT(IFERROR(Table4[[#This Row],[ref_short]]=Table4[[#This Row],[new_ref_short]],FALSE))</f>
        <v>1</v>
      </c>
    </row>
    <row r="448" spans="1:21" x14ac:dyDescent="0.3">
      <c r="A448" t="s">
        <v>1289</v>
      </c>
      <c r="B448" t="s">
        <v>1294</v>
      </c>
      <c r="C448" t="s">
        <v>273</v>
      </c>
      <c r="D448" t="s">
        <v>368</v>
      </c>
      <c r="J448" t="s">
        <v>1459</v>
      </c>
      <c r="L448">
        <v>0.92</v>
      </c>
      <c r="M448">
        <v>1</v>
      </c>
      <c r="O448" t="s">
        <v>1611</v>
      </c>
      <c r="P448">
        <v>2015</v>
      </c>
      <c r="Q448" t="s">
        <v>1670</v>
      </c>
      <c r="S448" t="str">
        <f>IF(ISBLANK(Table4[[#This Row],[ref]]),NA(),_xlfn.XLOOKUP(Table4[[#This Row],[ref]],Crossref!U:U,Crossref!E:E,_xlfn.XLOOKUP(Table4[[#This Row],[ref_short]],Crossref!AO:AO,Crossref!E:E)))</f>
        <v>10.1016/j.tvjl.2014.05.040</v>
      </c>
      <c r="T448" t="str">
        <f>IF(ISBLANK(Table4[[#This Row],[ref_short]]),NA(),_xlfn.XLOOKUP(Table4[[#This Row],[new_ref]],Crossref!E:E,Crossref!AO:AO,Table4[[#This Row],[ref_short]]))</f>
        <v>Raaperi et al., 2014</v>
      </c>
      <c r="U448" t="b">
        <f>NOT(IFERROR(Table4[[#This Row],[ref_short]]=Table4[[#This Row],[new_ref_short]],FALSE))</f>
        <v>1</v>
      </c>
    </row>
    <row r="449" spans="1:21" x14ac:dyDescent="0.3">
      <c r="A449" t="s">
        <v>1288</v>
      </c>
      <c r="B449" t="s">
        <v>1290</v>
      </c>
      <c r="C449" t="s">
        <v>273</v>
      </c>
      <c r="D449" t="s">
        <v>368</v>
      </c>
      <c r="N449" t="s">
        <v>1527</v>
      </c>
      <c r="O449" t="s">
        <v>1612</v>
      </c>
      <c r="P449">
        <v>2008</v>
      </c>
      <c r="Q449" t="s">
        <v>1671</v>
      </c>
      <c r="R449" t="s">
        <v>986</v>
      </c>
      <c r="S449" t="str">
        <f>IF(ISBLANK(Table4[[#This Row],[ref]]),NA(),_xlfn.XLOOKUP(Table4[[#This Row],[ref]],Crossref!U:U,Crossref!E:E,_xlfn.XLOOKUP(Table4[[#This Row],[ref_short]],Crossref!AO:AO,Crossref!E:E)))</f>
        <v>10.1111/j.1439-0450.2001.00489.x</v>
      </c>
      <c r="T449" t="str">
        <f>IF(ISBLANK(Table4[[#This Row],[ref_short]]),NA(),_xlfn.XLOOKUP(Table4[[#This Row],[new_ref]],Crossref!E:E,Crossref!AO:AO,Table4[[#This Row],[ref_short]]))</f>
        <v>Alegre et al., 2001</v>
      </c>
      <c r="U449" t="b">
        <f>NOT(IFERROR(Table4[[#This Row],[ref_short]]=Table4[[#This Row],[new_ref_short]],FALSE))</f>
        <v>1</v>
      </c>
    </row>
    <row r="450" spans="1:21" x14ac:dyDescent="0.3">
      <c r="A450" t="s">
        <v>1288</v>
      </c>
      <c r="B450" t="s">
        <v>1321</v>
      </c>
      <c r="C450" t="s">
        <v>273</v>
      </c>
      <c r="D450" t="s">
        <v>368</v>
      </c>
      <c r="E450" t="s">
        <v>382</v>
      </c>
      <c r="J450" t="s">
        <v>1462</v>
      </c>
      <c r="K450">
        <v>1</v>
      </c>
      <c r="N450" t="s">
        <v>1528</v>
      </c>
      <c r="O450" t="s">
        <v>1597</v>
      </c>
      <c r="P450">
        <v>2017</v>
      </c>
      <c r="Q450" t="s">
        <v>1656</v>
      </c>
      <c r="R450" t="s">
        <v>986</v>
      </c>
      <c r="S450" t="str">
        <f>IF(ISBLANK(Table4[[#This Row],[ref]]),NA(),_xlfn.XLOOKUP(Table4[[#This Row],[ref]],Crossref!U:U,Crossref!E:E,_xlfn.XLOOKUP(Table4[[#This Row],[ref_short]],Crossref!AO:AO,Crossref!E:E)))</f>
        <v>10.3168/jds.2016-11863</v>
      </c>
      <c r="T450" t="str">
        <f>IF(ISBLANK(Table4[[#This Row],[ref_short]]),NA(),_xlfn.XLOOKUP(Table4[[#This Row],[new_ref]],Crossref!E:E,Crossref!AO:AO,Table4[[#This Row],[ref_short]]))</f>
        <v>Velasova et al., 2017</v>
      </c>
      <c r="U450" t="b">
        <f>NOT(IFERROR(Table4[[#This Row],[ref_short]]=Table4[[#This Row],[new_ref_short]],FALSE))</f>
        <v>0</v>
      </c>
    </row>
    <row r="451" spans="1:21" x14ac:dyDescent="0.3">
      <c r="A451" t="s">
        <v>1289</v>
      </c>
      <c r="B451" t="s">
        <v>1321</v>
      </c>
      <c r="C451" t="s">
        <v>273</v>
      </c>
      <c r="D451" t="s">
        <v>368</v>
      </c>
      <c r="E451" t="s">
        <v>382</v>
      </c>
      <c r="J451" t="s">
        <v>1463</v>
      </c>
      <c r="K451">
        <v>0.996</v>
      </c>
      <c r="N451" t="s">
        <v>1528</v>
      </c>
      <c r="O451" t="s">
        <v>1597</v>
      </c>
      <c r="P451">
        <v>2017</v>
      </c>
      <c r="Q451" t="s">
        <v>1656</v>
      </c>
      <c r="R451" t="s">
        <v>986</v>
      </c>
      <c r="S451" t="str">
        <f>IF(ISBLANK(Table4[[#This Row],[ref]]),NA(),_xlfn.XLOOKUP(Table4[[#This Row],[ref]],Crossref!U:U,Crossref!E:E,_xlfn.XLOOKUP(Table4[[#This Row],[ref_short]],Crossref!AO:AO,Crossref!E:E)))</f>
        <v>10.3168/jds.2016-11863</v>
      </c>
      <c r="T451" t="str">
        <f>IF(ISBLANK(Table4[[#This Row],[ref_short]]),NA(),_xlfn.XLOOKUP(Table4[[#This Row],[new_ref]],Crossref!E:E,Crossref!AO:AO,Table4[[#This Row],[ref_short]]))</f>
        <v>Velasova et al., 2017</v>
      </c>
      <c r="U451" t="b">
        <f>NOT(IFERROR(Table4[[#This Row],[ref_short]]=Table4[[#This Row],[new_ref_short]],FALSE))</f>
        <v>0</v>
      </c>
    </row>
    <row r="452" spans="1:21" x14ac:dyDescent="0.3">
      <c r="A452" t="s">
        <v>1288</v>
      </c>
      <c r="B452" t="s">
        <v>1322</v>
      </c>
      <c r="C452" t="s">
        <v>274</v>
      </c>
      <c r="D452" t="s">
        <v>1030</v>
      </c>
      <c r="I452" t="s">
        <v>1112</v>
      </c>
      <c r="J452" t="s">
        <v>1472</v>
      </c>
      <c r="K452">
        <v>0.82</v>
      </c>
      <c r="N452" t="s">
        <v>1529</v>
      </c>
      <c r="O452" t="s">
        <v>1613</v>
      </c>
      <c r="P452">
        <v>2016</v>
      </c>
      <c r="Q452" t="s">
        <v>1672</v>
      </c>
      <c r="R452" t="s">
        <v>986</v>
      </c>
      <c r="S452" t="str">
        <f>IF(ISBLANK(Table4[[#This Row],[ref]]),NA(),_xlfn.XLOOKUP(Table4[[#This Row],[ref]],Crossref!U:U,Crossref!E:E,_xlfn.XLOOKUP(Table4[[#This Row],[ref_short]],Crossref!AO:AO,Crossref!E:E)))</f>
        <v>10.1007/s00705-016-3009-2</v>
      </c>
      <c r="T452" t="str">
        <f>IF(ISBLANK(Table4[[#This Row],[ref_short]]),NA(),_xlfn.XLOOKUP(Table4[[#This Row],[new_ref]],Crossref!E:E,Crossref!AO:AO,Table4[[#This Row],[ref_short]]))</f>
        <v>Santhamani et al., 2016</v>
      </c>
      <c r="U452" t="b">
        <f>NOT(IFERROR(Table4[[#This Row],[ref_short]]=Table4[[#This Row],[new_ref_short]],FALSE))</f>
        <v>0</v>
      </c>
    </row>
    <row r="453" spans="1:21" x14ac:dyDescent="0.3">
      <c r="A453" t="s">
        <v>1288</v>
      </c>
      <c r="B453" t="s">
        <v>1322</v>
      </c>
      <c r="C453" t="s">
        <v>274</v>
      </c>
      <c r="D453" t="s">
        <v>1030</v>
      </c>
      <c r="J453" t="s">
        <v>1473</v>
      </c>
      <c r="K453">
        <v>0.97260000000000002</v>
      </c>
      <c r="N453" t="s">
        <v>1529</v>
      </c>
      <c r="O453" t="s">
        <v>1613</v>
      </c>
      <c r="P453">
        <v>2016</v>
      </c>
      <c r="Q453" t="s">
        <v>1672</v>
      </c>
      <c r="R453" t="s">
        <v>986</v>
      </c>
      <c r="S453" t="str">
        <f>IF(ISBLANK(Table4[[#This Row],[ref]]),NA(),_xlfn.XLOOKUP(Table4[[#This Row],[ref]],Crossref!U:U,Crossref!E:E,_xlfn.XLOOKUP(Table4[[#This Row],[ref_short]],Crossref!AO:AO,Crossref!E:E)))</f>
        <v>10.1007/s00705-016-3009-2</v>
      </c>
      <c r="T453" t="str">
        <f>IF(ISBLANK(Table4[[#This Row],[ref_short]]),NA(),_xlfn.XLOOKUP(Table4[[#This Row],[new_ref]],Crossref!E:E,Crossref!AO:AO,Table4[[#This Row],[ref_short]]))</f>
        <v>Santhamani et al., 2016</v>
      </c>
      <c r="U453" t="b">
        <f>NOT(IFERROR(Table4[[#This Row],[ref_short]]=Table4[[#This Row],[new_ref_short]],FALSE))</f>
        <v>0</v>
      </c>
    </row>
    <row r="454" spans="1:21" x14ac:dyDescent="0.3">
      <c r="A454" t="s">
        <v>1288</v>
      </c>
      <c r="B454" t="s">
        <v>1322</v>
      </c>
      <c r="C454" t="s">
        <v>274</v>
      </c>
      <c r="D454" t="s">
        <v>1030</v>
      </c>
      <c r="J454" t="s">
        <v>1474</v>
      </c>
      <c r="K454">
        <v>0.90400000000000003</v>
      </c>
      <c r="N454" t="s">
        <v>1529</v>
      </c>
      <c r="O454" t="s">
        <v>1613</v>
      </c>
      <c r="P454">
        <v>2016</v>
      </c>
      <c r="Q454" t="s">
        <v>1672</v>
      </c>
      <c r="R454" t="s">
        <v>986</v>
      </c>
      <c r="S454" t="str">
        <f>IF(ISBLANK(Table4[[#This Row],[ref]]),NA(),_xlfn.XLOOKUP(Table4[[#This Row],[ref]],Crossref!U:U,Crossref!E:E,_xlfn.XLOOKUP(Table4[[#This Row],[ref_short]],Crossref!AO:AO,Crossref!E:E)))</f>
        <v>10.1007/s00705-016-3009-2</v>
      </c>
      <c r="T454" t="str">
        <f>IF(ISBLANK(Table4[[#This Row],[ref_short]]),NA(),_xlfn.XLOOKUP(Table4[[#This Row],[new_ref]],Crossref!E:E,Crossref!AO:AO,Table4[[#This Row],[ref_short]]))</f>
        <v>Santhamani et al., 2016</v>
      </c>
      <c r="U454" t="b">
        <f>NOT(IFERROR(Table4[[#This Row],[ref_short]]=Table4[[#This Row],[new_ref_short]],FALSE))</f>
        <v>0</v>
      </c>
    </row>
    <row r="455" spans="1:21" x14ac:dyDescent="0.3">
      <c r="A455" t="s">
        <v>1288</v>
      </c>
      <c r="B455" t="s">
        <v>1322</v>
      </c>
      <c r="C455" t="s">
        <v>274</v>
      </c>
      <c r="D455" t="s">
        <v>1030</v>
      </c>
      <c r="J455" t="s">
        <v>1475</v>
      </c>
      <c r="K455">
        <v>0.9</v>
      </c>
      <c r="N455" t="s">
        <v>1529</v>
      </c>
      <c r="O455" t="s">
        <v>1613</v>
      </c>
      <c r="P455">
        <v>2016</v>
      </c>
      <c r="Q455" t="s">
        <v>1672</v>
      </c>
      <c r="R455" t="s">
        <v>986</v>
      </c>
      <c r="S455" t="str">
        <f>IF(ISBLANK(Table4[[#This Row],[ref]]),NA(),_xlfn.XLOOKUP(Table4[[#This Row],[ref]],Crossref!U:U,Crossref!E:E,_xlfn.XLOOKUP(Table4[[#This Row],[ref_short]],Crossref!AO:AO,Crossref!E:E)))</f>
        <v>10.1007/s00705-016-3009-2</v>
      </c>
      <c r="T455" t="str">
        <f>IF(ISBLANK(Table4[[#This Row],[ref_short]]),NA(),_xlfn.XLOOKUP(Table4[[#This Row],[new_ref]],Crossref!E:E,Crossref!AO:AO,Table4[[#This Row],[ref_short]]))</f>
        <v>Santhamani et al., 2016</v>
      </c>
      <c r="U455" t="b">
        <f>NOT(IFERROR(Table4[[#This Row],[ref_short]]=Table4[[#This Row],[new_ref_short]],FALSE))</f>
        <v>0</v>
      </c>
    </row>
    <row r="456" spans="1:21" x14ac:dyDescent="0.3">
      <c r="A456" t="s">
        <v>1288</v>
      </c>
      <c r="B456" t="s">
        <v>1322</v>
      </c>
      <c r="C456" t="s">
        <v>274</v>
      </c>
      <c r="D456" t="s">
        <v>1030</v>
      </c>
      <c r="J456" t="s">
        <v>1475</v>
      </c>
      <c r="K456">
        <v>0.95</v>
      </c>
      <c r="N456" t="s">
        <v>1529</v>
      </c>
      <c r="O456" t="s">
        <v>1613</v>
      </c>
      <c r="P456">
        <v>2016</v>
      </c>
      <c r="Q456" t="s">
        <v>1672</v>
      </c>
      <c r="R456" t="s">
        <v>986</v>
      </c>
      <c r="S456" t="str">
        <f>IF(ISBLANK(Table4[[#This Row],[ref]]),NA(),_xlfn.XLOOKUP(Table4[[#This Row],[ref]],Crossref!U:U,Crossref!E:E,_xlfn.XLOOKUP(Table4[[#This Row],[ref_short]],Crossref!AO:AO,Crossref!E:E)))</f>
        <v>10.1007/s00705-016-3009-2</v>
      </c>
      <c r="T456" t="str">
        <f>IF(ISBLANK(Table4[[#This Row],[ref_short]]),NA(),_xlfn.XLOOKUP(Table4[[#This Row],[new_ref]],Crossref!E:E,Crossref!AO:AO,Table4[[#This Row],[ref_short]]))</f>
        <v>Santhamani et al., 2016</v>
      </c>
      <c r="U456" t="b">
        <f>NOT(IFERROR(Table4[[#This Row],[ref_short]]=Table4[[#This Row],[new_ref_short]],FALSE))</f>
        <v>0</v>
      </c>
    </row>
    <row r="457" spans="1:21" x14ac:dyDescent="0.3">
      <c r="A457" t="s">
        <v>1288</v>
      </c>
      <c r="B457" t="s">
        <v>1322</v>
      </c>
      <c r="C457" t="s">
        <v>274</v>
      </c>
      <c r="D457" t="s">
        <v>1030</v>
      </c>
      <c r="J457" t="s">
        <v>1476</v>
      </c>
      <c r="K457">
        <v>0.8</v>
      </c>
      <c r="N457" t="s">
        <v>1529</v>
      </c>
      <c r="O457" t="s">
        <v>1613</v>
      </c>
      <c r="P457">
        <v>2016</v>
      </c>
      <c r="Q457" t="s">
        <v>1672</v>
      </c>
      <c r="R457" t="s">
        <v>986</v>
      </c>
      <c r="S457" t="str">
        <f>IF(ISBLANK(Table4[[#This Row],[ref]]),NA(),_xlfn.XLOOKUP(Table4[[#This Row],[ref]],Crossref!U:U,Crossref!E:E,_xlfn.XLOOKUP(Table4[[#This Row],[ref_short]],Crossref!AO:AO,Crossref!E:E)))</f>
        <v>10.1007/s00705-016-3009-2</v>
      </c>
      <c r="T457" t="str">
        <f>IF(ISBLANK(Table4[[#This Row],[ref_short]]),NA(),_xlfn.XLOOKUP(Table4[[#This Row],[new_ref]],Crossref!E:E,Crossref!AO:AO,Table4[[#This Row],[ref_short]]))</f>
        <v>Santhamani et al., 2016</v>
      </c>
      <c r="U457" t="b">
        <f>NOT(IFERROR(Table4[[#This Row],[ref_short]]=Table4[[#This Row],[new_ref_short]],FALSE))</f>
        <v>0</v>
      </c>
    </row>
    <row r="458" spans="1:21" x14ac:dyDescent="0.3">
      <c r="A458" t="s">
        <v>1288</v>
      </c>
      <c r="B458" t="s">
        <v>1323</v>
      </c>
      <c r="C458" t="s">
        <v>274</v>
      </c>
      <c r="D458" t="s">
        <v>1030</v>
      </c>
      <c r="I458" t="s">
        <v>1435</v>
      </c>
      <c r="J458" t="s">
        <v>1477</v>
      </c>
      <c r="K458">
        <v>0.79549999999999998</v>
      </c>
      <c r="N458" t="s">
        <v>1530</v>
      </c>
      <c r="O458" t="s">
        <v>1614</v>
      </c>
      <c r="P458">
        <v>2022</v>
      </c>
      <c r="Q458" t="s">
        <v>1673</v>
      </c>
      <c r="R458" t="s">
        <v>986</v>
      </c>
      <c r="S458" t="str">
        <f>IF(ISBLANK(Table4[[#This Row],[ref]]),NA(),_xlfn.XLOOKUP(Table4[[#This Row],[ref]],Crossref!U:U,Crossref!E:E,_xlfn.XLOOKUP(Table4[[#This Row],[ref_short]],Crossref!AO:AO,Crossref!E:E)))</f>
        <v>10.1186/s12866-022-02669-w</v>
      </c>
      <c r="T458" t="str">
        <f>IF(ISBLANK(Table4[[#This Row],[ref_short]]),NA(),_xlfn.XLOOKUP(Table4[[#This Row],[new_ref]],Crossref!E:E,Crossref!AO:AO,Table4[[#This Row],[ref_short]]))</f>
        <v>Lelisa et al., 2022</v>
      </c>
      <c r="U458" t="b">
        <f>NOT(IFERROR(Table4[[#This Row],[ref_short]]=Table4[[#This Row],[new_ref_short]],FALSE))</f>
        <v>0</v>
      </c>
    </row>
    <row r="459" spans="1:21" x14ac:dyDescent="0.3">
      <c r="A459" t="s">
        <v>1289</v>
      </c>
      <c r="B459" t="s">
        <v>1323</v>
      </c>
      <c r="C459" t="s">
        <v>274</v>
      </c>
      <c r="D459" t="s">
        <v>1030</v>
      </c>
      <c r="I459" t="s">
        <v>1435</v>
      </c>
      <c r="J459" t="s">
        <v>1478</v>
      </c>
      <c r="K459">
        <v>0.99739999999999995</v>
      </c>
      <c r="N459" t="s">
        <v>1530</v>
      </c>
      <c r="O459" t="s">
        <v>1614</v>
      </c>
      <c r="P459">
        <v>2022</v>
      </c>
      <c r="Q459" t="s">
        <v>1673</v>
      </c>
      <c r="R459" t="s">
        <v>986</v>
      </c>
      <c r="S459" t="str">
        <f>IF(ISBLANK(Table4[[#This Row],[ref]]),NA(),_xlfn.XLOOKUP(Table4[[#This Row],[ref]],Crossref!U:U,Crossref!E:E,_xlfn.XLOOKUP(Table4[[#This Row],[ref_short]],Crossref!AO:AO,Crossref!E:E)))</f>
        <v>10.1186/s12866-022-02669-w</v>
      </c>
      <c r="T459" t="str">
        <f>IF(ISBLANK(Table4[[#This Row],[ref_short]]),NA(),_xlfn.XLOOKUP(Table4[[#This Row],[new_ref]],Crossref!E:E,Crossref!AO:AO,Table4[[#This Row],[ref_short]]))</f>
        <v>Lelisa et al., 2022</v>
      </c>
      <c r="U459" t="b">
        <f>NOT(IFERROR(Table4[[#This Row],[ref_short]]=Table4[[#This Row],[new_ref_short]],FALSE))</f>
        <v>0</v>
      </c>
    </row>
    <row r="460" spans="1:21" x14ac:dyDescent="0.3">
      <c r="A460" t="s">
        <v>1288</v>
      </c>
      <c r="B460" t="s">
        <v>1293</v>
      </c>
      <c r="C460" t="s">
        <v>274</v>
      </c>
      <c r="D460" t="s">
        <v>1030</v>
      </c>
      <c r="I460" t="s">
        <v>1435</v>
      </c>
      <c r="K460">
        <v>0.78</v>
      </c>
      <c r="N460" t="s">
        <v>1531</v>
      </c>
      <c r="O460" t="s">
        <v>1615</v>
      </c>
      <c r="P460">
        <v>2020</v>
      </c>
      <c r="Q460" t="s">
        <v>1674</v>
      </c>
      <c r="R460" t="s">
        <v>986</v>
      </c>
      <c r="S460" t="str">
        <f>IF(ISBLANK(Table4[[#This Row],[ref]]),NA(),_xlfn.XLOOKUP(Table4[[#This Row],[ref]],Crossref!U:U,Crossref!E:E,_xlfn.XLOOKUP(Table4[[#This Row],[ref_short]],Crossref!AO:AO,Crossref!E:E)))</f>
        <v>10.1111/tbed.13660</v>
      </c>
      <c r="T460" t="str">
        <f>IF(ISBLANK(Table4[[#This Row],[ref_short]]),NA(),_xlfn.XLOOKUP(Table4[[#This Row],[new_ref]],Crossref!E:E,Crossref!AO:AO,Table4[[#This Row],[ref_short]]))</f>
        <v>Halecker et al., 2020</v>
      </c>
      <c r="U460" t="b">
        <f>NOT(IFERROR(Table4[[#This Row],[ref_short]]=Table4[[#This Row],[new_ref_short]],FALSE))</f>
        <v>0</v>
      </c>
    </row>
    <row r="461" spans="1:21" x14ac:dyDescent="0.3">
      <c r="A461" t="s">
        <v>1288</v>
      </c>
      <c r="B461" t="s">
        <v>1319</v>
      </c>
      <c r="C461" t="s">
        <v>274</v>
      </c>
      <c r="D461" t="s">
        <v>1030</v>
      </c>
      <c r="I461" t="s">
        <v>1435</v>
      </c>
      <c r="K461">
        <v>0.75</v>
      </c>
      <c r="N461" t="s">
        <v>1531</v>
      </c>
      <c r="O461" t="s">
        <v>1615</v>
      </c>
      <c r="P461">
        <v>2020</v>
      </c>
      <c r="Q461" t="s">
        <v>1674</v>
      </c>
      <c r="R461" t="s">
        <v>986</v>
      </c>
      <c r="S461" t="str">
        <f>IF(ISBLANK(Table4[[#This Row],[ref]]),NA(),_xlfn.XLOOKUP(Table4[[#This Row],[ref]],Crossref!U:U,Crossref!E:E,_xlfn.XLOOKUP(Table4[[#This Row],[ref_short]],Crossref!AO:AO,Crossref!E:E)))</f>
        <v>10.1111/tbed.13660</v>
      </c>
      <c r="T461" t="str">
        <f>IF(ISBLANK(Table4[[#This Row],[ref_short]]),NA(),_xlfn.XLOOKUP(Table4[[#This Row],[new_ref]],Crossref!E:E,Crossref!AO:AO,Table4[[#This Row],[ref_short]]))</f>
        <v>Halecker et al., 2020</v>
      </c>
      <c r="U461" t="b">
        <f>NOT(IFERROR(Table4[[#This Row],[ref_short]]=Table4[[#This Row],[new_ref_short]],FALSE))</f>
        <v>0</v>
      </c>
    </row>
    <row r="462" spans="1:21" x14ac:dyDescent="0.3">
      <c r="A462" t="s">
        <v>1288</v>
      </c>
      <c r="B462" t="s">
        <v>1319</v>
      </c>
      <c r="C462" t="s">
        <v>274</v>
      </c>
      <c r="D462" t="s">
        <v>1030</v>
      </c>
      <c r="I462" t="s">
        <v>1435</v>
      </c>
      <c r="K462">
        <v>0.78</v>
      </c>
      <c r="N462" t="s">
        <v>1531</v>
      </c>
      <c r="O462" t="s">
        <v>1615</v>
      </c>
      <c r="P462">
        <v>2020</v>
      </c>
      <c r="Q462" t="s">
        <v>1674</v>
      </c>
      <c r="R462" t="s">
        <v>986</v>
      </c>
      <c r="S462" t="str">
        <f>IF(ISBLANK(Table4[[#This Row],[ref]]),NA(),_xlfn.XLOOKUP(Table4[[#This Row],[ref]],Crossref!U:U,Crossref!E:E,_xlfn.XLOOKUP(Table4[[#This Row],[ref_short]],Crossref!AO:AO,Crossref!E:E)))</f>
        <v>10.1111/tbed.13660</v>
      </c>
      <c r="T462" t="str">
        <f>IF(ISBLANK(Table4[[#This Row],[ref_short]]),NA(),_xlfn.XLOOKUP(Table4[[#This Row],[new_ref]],Crossref!E:E,Crossref!AO:AO,Table4[[#This Row],[ref_short]]))</f>
        <v>Halecker et al., 2020</v>
      </c>
      <c r="U462" t="b">
        <f>NOT(IFERROR(Table4[[#This Row],[ref_short]]=Table4[[#This Row],[new_ref_short]],FALSE))</f>
        <v>0</v>
      </c>
    </row>
    <row r="463" spans="1:21" x14ac:dyDescent="0.3">
      <c r="A463" t="s">
        <v>1289</v>
      </c>
      <c r="B463" t="s">
        <v>1293</v>
      </c>
      <c r="C463" t="s">
        <v>274</v>
      </c>
      <c r="D463" t="s">
        <v>1030</v>
      </c>
      <c r="I463" t="s">
        <v>1435</v>
      </c>
      <c r="K463">
        <v>1</v>
      </c>
      <c r="N463" t="s">
        <v>1531</v>
      </c>
      <c r="O463" t="s">
        <v>1615</v>
      </c>
      <c r="P463">
        <v>2020</v>
      </c>
      <c r="Q463" t="s">
        <v>1674</v>
      </c>
      <c r="R463" t="s">
        <v>986</v>
      </c>
      <c r="S463" t="str">
        <f>IF(ISBLANK(Table4[[#This Row],[ref]]),NA(),_xlfn.XLOOKUP(Table4[[#This Row],[ref]],Crossref!U:U,Crossref!E:E,_xlfn.XLOOKUP(Table4[[#This Row],[ref_short]],Crossref!AO:AO,Crossref!E:E)))</f>
        <v>10.1111/tbed.13660</v>
      </c>
      <c r="T463" t="str">
        <f>IF(ISBLANK(Table4[[#This Row],[ref_short]]),NA(),_xlfn.XLOOKUP(Table4[[#This Row],[new_ref]],Crossref!E:E,Crossref!AO:AO,Table4[[#This Row],[ref_short]]))</f>
        <v>Halecker et al., 2020</v>
      </c>
      <c r="U463" t="b">
        <f>NOT(IFERROR(Table4[[#This Row],[ref_short]]=Table4[[#This Row],[new_ref_short]],FALSE))</f>
        <v>0</v>
      </c>
    </row>
    <row r="464" spans="1:21" x14ac:dyDescent="0.3">
      <c r="A464" t="s">
        <v>1289</v>
      </c>
      <c r="B464" t="s">
        <v>1319</v>
      </c>
      <c r="C464" t="s">
        <v>274</v>
      </c>
      <c r="D464" t="s">
        <v>1030</v>
      </c>
      <c r="I464" t="s">
        <v>1435</v>
      </c>
      <c r="K464">
        <v>1</v>
      </c>
      <c r="N464" t="s">
        <v>1531</v>
      </c>
      <c r="O464" t="s">
        <v>1615</v>
      </c>
      <c r="P464">
        <v>2020</v>
      </c>
      <c r="Q464" t="s">
        <v>1674</v>
      </c>
      <c r="R464" t="s">
        <v>986</v>
      </c>
      <c r="S464" t="str">
        <f>IF(ISBLANK(Table4[[#This Row],[ref]]),NA(),_xlfn.XLOOKUP(Table4[[#This Row],[ref]],Crossref!U:U,Crossref!E:E,_xlfn.XLOOKUP(Table4[[#This Row],[ref_short]],Crossref!AO:AO,Crossref!E:E)))</f>
        <v>10.1111/tbed.13660</v>
      </c>
      <c r="T464" t="str">
        <f>IF(ISBLANK(Table4[[#This Row],[ref_short]]),NA(),_xlfn.XLOOKUP(Table4[[#This Row],[new_ref]],Crossref!E:E,Crossref!AO:AO,Table4[[#This Row],[ref_short]]))</f>
        <v>Halecker et al., 2020</v>
      </c>
      <c r="U464" t="b">
        <f>NOT(IFERROR(Table4[[#This Row],[ref_short]]=Table4[[#This Row],[new_ref_short]],FALSE))</f>
        <v>0</v>
      </c>
    </row>
    <row r="465" spans="1:21" x14ac:dyDescent="0.3">
      <c r="A465" t="s">
        <v>1288</v>
      </c>
      <c r="B465" t="s">
        <v>1294</v>
      </c>
      <c r="C465" t="s">
        <v>275</v>
      </c>
      <c r="D465" t="s">
        <v>373</v>
      </c>
      <c r="H465" t="s">
        <v>1422</v>
      </c>
      <c r="I465" t="s">
        <v>1435</v>
      </c>
      <c r="J465" t="s">
        <v>1459</v>
      </c>
      <c r="K465">
        <v>0.89</v>
      </c>
      <c r="L465">
        <v>0.86799999999999999</v>
      </c>
      <c r="M465">
        <v>0.91200000000000003</v>
      </c>
      <c r="N465" t="s">
        <v>1532</v>
      </c>
      <c r="O465" t="s">
        <v>1616</v>
      </c>
      <c r="P465">
        <v>2022</v>
      </c>
      <c r="Q465" t="s">
        <v>1675</v>
      </c>
      <c r="R465" t="s">
        <v>986</v>
      </c>
      <c r="S465" t="str">
        <f>IF(ISBLANK(Table4[[#This Row],[ref]]),NA(),_xlfn.XLOOKUP(Table4[[#This Row],[ref]],Crossref!U:U,Crossref!E:E,_xlfn.XLOOKUP(Table4[[#This Row],[ref_short]],Crossref!AO:AO,Crossref!E:E)))</f>
        <v>10.1371/journal.pone.0262944</v>
      </c>
      <c r="T465" t="str">
        <f>IF(ISBLANK(Table4[[#This Row],[ref_short]]),NA(),_xlfn.XLOOKUP(Table4[[#This Row],[new_ref]],Crossref!E:E,Crossref!AO:AO,Table4[[#This Row],[ref_short]]))</f>
        <v>Schoneberg et al., 2022</v>
      </c>
      <c r="U465" t="b">
        <f>NOT(IFERROR(Table4[[#This Row],[ref_short]]=Table4[[#This Row],[new_ref_short]],FALSE))</f>
        <v>1</v>
      </c>
    </row>
    <row r="466" spans="1:21" x14ac:dyDescent="0.3">
      <c r="A466" t="s">
        <v>1288</v>
      </c>
      <c r="B466" t="s">
        <v>1294</v>
      </c>
      <c r="C466" t="s">
        <v>275</v>
      </c>
      <c r="D466" t="s">
        <v>373</v>
      </c>
      <c r="H466" t="s">
        <v>1423</v>
      </c>
      <c r="I466" t="s">
        <v>1435</v>
      </c>
      <c r="J466" t="s">
        <v>1459</v>
      </c>
      <c r="K466">
        <v>0.84499999999999997</v>
      </c>
      <c r="L466">
        <v>0.82</v>
      </c>
      <c r="M466">
        <v>0.87</v>
      </c>
      <c r="N466" t="s">
        <v>1532</v>
      </c>
      <c r="O466" t="s">
        <v>1616</v>
      </c>
      <c r="P466">
        <v>2022</v>
      </c>
      <c r="Q466" t="s">
        <v>1675</v>
      </c>
      <c r="R466" t="s">
        <v>986</v>
      </c>
      <c r="S466" t="str">
        <f>IF(ISBLANK(Table4[[#This Row],[ref]]),NA(),_xlfn.XLOOKUP(Table4[[#This Row],[ref]],Crossref!U:U,Crossref!E:E,_xlfn.XLOOKUP(Table4[[#This Row],[ref_short]],Crossref!AO:AO,Crossref!E:E)))</f>
        <v>10.1371/journal.pone.0262944</v>
      </c>
      <c r="T466" t="str">
        <f>IF(ISBLANK(Table4[[#This Row],[ref_short]]),NA(),_xlfn.XLOOKUP(Table4[[#This Row],[new_ref]],Crossref!E:E,Crossref!AO:AO,Table4[[#This Row],[ref_short]]))</f>
        <v>Schoneberg et al., 2022</v>
      </c>
      <c r="U466" t="b">
        <f>NOT(IFERROR(Table4[[#This Row],[ref_short]]=Table4[[#This Row],[new_ref_short]],FALSE))</f>
        <v>1</v>
      </c>
    </row>
    <row r="467" spans="1:21" x14ac:dyDescent="0.3">
      <c r="A467" t="s">
        <v>1288</v>
      </c>
      <c r="B467" t="s">
        <v>1294</v>
      </c>
      <c r="C467" t="s">
        <v>275</v>
      </c>
      <c r="D467" t="s">
        <v>373</v>
      </c>
      <c r="H467" t="s">
        <v>1424</v>
      </c>
      <c r="I467" t="s">
        <v>1435</v>
      </c>
      <c r="J467" t="s">
        <v>1459</v>
      </c>
      <c r="K467">
        <v>0.79800000000000004</v>
      </c>
      <c r="L467">
        <v>0.77100000000000002</v>
      </c>
      <c r="M467">
        <v>0.82599999999999996</v>
      </c>
      <c r="N467" t="s">
        <v>1532</v>
      </c>
      <c r="O467" t="s">
        <v>1616</v>
      </c>
      <c r="P467">
        <v>2022</v>
      </c>
      <c r="Q467" t="s">
        <v>1675</v>
      </c>
      <c r="R467" t="s">
        <v>986</v>
      </c>
      <c r="S467" t="str">
        <f>IF(ISBLANK(Table4[[#This Row],[ref]]),NA(),_xlfn.XLOOKUP(Table4[[#This Row],[ref]],Crossref!U:U,Crossref!E:E,_xlfn.XLOOKUP(Table4[[#This Row],[ref_short]],Crossref!AO:AO,Crossref!E:E)))</f>
        <v>10.1371/journal.pone.0262944</v>
      </c>
      <c r="T467" t="str">
        <f>IF(ISBLANK(Table4[[#This Row],[ref_short]]),NA(),_xlfn.XLOOKUP(Table4[[#This Row],[new_ref]],Crossref!E:E,Crossref!AO:AO,Table4[[#This Row],[ref_short]]))</f>
        <v>Schoneberg et al., 2022</v>
      </c>
      <c r="U467" t="b">
        <f>NOT(IFERROR(Table4[[#This Row],[ref_short]]=Table4[[#This Row],[new_ref_short]],FALSE))</f>
        <v>1</v>
      </c>
    </row>
    <row r="468" spans="1:21" x14ac:dyDescent="0.3">
      <c r="A468" t="s">
        <v>1288</v>
      </c>
      <c r="B468" t="s">
        <v>1294</v>
      </c>
      <c r="C468" t="s">
        <v>275</v>
      </c>
      <c r="D468" t="s">
        <v>373</v>
      </c>
      <c r="H468" t="s">
        <v>1425</v>
      </c>
      <c r="I468" t="s">
        <v>1435</v>
      </c>
      <c r="J468" t="s">
        <v>1459</v>
      </c>
      <c r="K468">
        <v>0.75800000000000001</v>
      </c>
      <c r="L468">
        <v>0.72799999999999998</v>
      </c>
      <c r="M468">
        <v>0.78700000000000003</v>
      </c>
      <c r="N468" t="s">
        <v>1532</v>
      </c>
      <c r="O468" t="s">
        <v>1616</v>
      </c>
      <c r="P468">
        <v>2022</v>
      </c>
      <c r="Q468" t="s">
        <v>1675</v>
      </c>
      <c r="R468" t="s">
        <v>986</v>
      </c>
      <c r="S468" t="str">
        <f>IF(ISBLANK(Table4[[#This Row],[ref]]),NA(),_xlfn.XLOOKUP(Table4[[#This Row],[ref]],Crossref!U:U,Crossref!E:E,_xlfn.XLOOKUP(Table4[[#This Row],[ref_short]],Crossref!AO:AO,Crossref!E:E)))</f>
        <v>10.1371/journal.pone.0262944</v>
      </c>
      <c r="T468" t="str">
        <f>IF(ISBLANK(Table4[[#This Row],[ref_short]]),NA(),_xlfn.XLOOKUP(Table4[[#This Row],[new_ref]],Crossref!E:E,Crossref!AO:AO,Table4[[#This Row],[ref_short]]))</f>
        <v>Schoneberg et al., 2022</v>
      </c>
      <c r="U468" t="b">
        <f>NOT(IFERROR(Table4[[#This Row],[ref_short]]=Table4[[#This Row],[new_ref_short]],FALSE))</f>
        <v>1</v>
      </c>
    </row>
    <row r="469" spans="1:21" x14ac:dyDescent="0.3">
      <c r="A469" t="s">
        <v>1288</v>
      </c>
      <c r="B469" t="s">
        <v>1294</v>
      </c>
      <c r="C469" t="s">
        <v>275</v>
      </c>
      <c r="D469" t="s">
        <v>373</v>
      </c>
      <c r="H469" t="s">
        <v>1426</v>
      </c>
      <c r="I469" t="s">
        <v>1435</v>
      </c>
      <c r="J469" t="s">
        <v>1459</v>
      </c>
      <c r="K469">
        <v>0.91400000000000003</v>
      </c>
      <c r="L469">
        <v>0.89500000000000002</v>
      </c>
      <c r="M469">
        <v>0.93400000000000005</v>
      </c>
      <c r="N469" t="s">
        <v>1532</v>
      </c>
      <c r="O469" t="s">
        <v>1616</v>
      </c>
      <c r="P469">
        <v>2022</v>
      </c>
      <c r="Q469" t="s">
        <v>1675</v>
      </c>
      <c r="R469" t="s">
        <v>986</v>
      </c>
      <c r="S469" t="str">
        <f>IF(ISBLANK(Table4[[#This Row],[ref]]),NA(),_xlfn.XLOOKUP(Table4[[#This Row],[ref]],Crossref!U:U,Crossref!E:E,_xlfn.XLOOKUP(Table4[[#This Row],[ref_short]],Crossref!AO:AO,Crossref!E:E)))</f>
        <v>10.1371/journal.pone.0262944</v>
      </c>
      <c r="T469" t="str">
        <f>IF(ISBLANK(Table4[[#This Row],[ref_short]]),NA(),_xlfn.XLOOKUP(Table4[[#This Row],[new_ref]],Crossref!E:E,Crossref!AO:AO,Table4[[#This Row],[ref_short]]))</f>
        <v>Schoneberg et al., 2022</v>
      </c>
      <c r="U469" t="b">
        <f>NOT(IFERROR(Table4[[#This Row],[ref_short]]=Table4[[#This Row],[new_ref_short]],FALSE))</f>
        <v>1</v>
      </c>
    </row>
    <row r="470" spans="1:21" x14ac:dyDescent="0.3">
      <c r="A470" t="s">
        <v>1288</v>
      </c>
      <c r="B470" t="s">
        <v>1294</v>
      </c>
      <c r="C470" t="s">
        <v>275</v>
      </c>
      <c r="D470" t="s">
        <v>373</v>
      </c>
      <c r="H470" t="s">
        <v>1427</v>
      </c>
      <c r="I470" t="s">
        <v>1435</v>
      </c>
      <c r="J470" t="s">
        <v>1459</v>
      </c>
      <c r="K470">
        <v>0.95299999999999996</v>
      </c>
      <c r="L470">
        <v>0.93899999999999995</v>
      </c>
      <c r="M470">
        <v>0.96799999999999997</v>
      </c>
      <c r="N470" t="s">
        <v>1532</v>
      </c>
      <c r="O470" t="s">
        <v>1616</v>
      </c>
      <c r="P470">
        <v>2022</v>
      </c>
      <c r="Q470" t="s">
        <v>1675</v>
      </c>
      <c r="R470" t="s">
        <v>986</v>
      </c>
      <c r="S470" t="str">
        <f>IF(ISBLANK(Table4[[#This Row],[ref]]),NA(),_xlfn.XLOOKUP(Table4[[#This Row],[ref]],Crossref!U:U,Crossref!E:E,_xlfn.XLOOKUP(Table4[[#This Row],[ref_short]],Crossref!AO:AO,Crossref!E:E)))</f>
        <v>10.1371/journal.pone.0262944</v>
      </c>
      <c r="T470" t="str">
        <f>IF(ISBLANK(Table4[[#This Row],[ref_short]]),NA(),_xlfn.XLOOKUP(Table4[[#This Row],[new_ref]],Crossref!E:E,Crossref!AO:AO,Table4[[#This Row],[ref_short]]))</f>
        <v>Schoneberg et al., 2022</v>
      </c>
      <c r="U470" t="b">
        <f>NOT(IFERROR(Table4[[#This Row],[ref_short]]=Table4[[#This Row],[new_ref_short]],FALSE))</f>
        <v>1</v>
      </c>
    </row>
    <row r="471" spans="1:21" x14ac:dyDescent="0.3">
      <c r="A471" t="s">
        <v>1289</v>
      </c>
      <c r="B471" t="s">
        <v>1294</v>
      </c>
      <c r="C471" t="s">
        <v>275</v>
      </c>
      <c r="D471" t="s">
        <v>373</v>
      </c>
      <c r="H471" t="s">
        <v>1422</v>
      </c>
      <c r="I471" t="s">
        <v>1435</v>
      </c>
      <c r="J471" t="s">
        <v>1459</v>
      </c>
      <c r="K471">
        <v>0.94799999999999995</v>
      </c>
      <c r="L471">
        <v>0.93300000000000005</v>
      </c>
      <c r="M471">
        <v>0.96399999999999997</v>
      </c>
      <c r="N471" t="s">
        <v>1532</v>
      </c>
      <c r="O471" t="s">
        <v>1616</v>
      </c>
      <c r="P471">
        <v>2022</v>
      </c>
      <c r="Q471" t="s">
        <v>1675</v>
      </c>
      <c r="R471" t="s">
        <v>986</v>
      </c>
      <c r="S471" t="str">
        <f>IF(ISBLANK(Table4[[#This Row],[ref]]),NA(),_xlfn.XLOOKUP(Table4[[#This Row],[ref]],Crossref!U:U,Crossref!E:E,_xlfn.XLOOKUP(Table4[[#This Row],[ref_short]],Crossref!AO:AO,Crossref!E:E)))</f>
        <v>10.1371/journal.pone.0262944</v>
      </c>
      <c r="T471" t="str">
        <f>IF(ISBLANK(Table4[[#This Row],[ref_short]]),NA(),_xlfn.XLOOKUP(Table4[[#This Row],[new_ref]],Crossref!E:E,Crossref!AO:AO,Table4[[#This Row],[ref_short]]))</f>
        <v>Schoneberg et al., 2022</v>
      </c>
      <c r="U471" t="b">
        <f>NOT(IFERROR(Table4[[#This Row],[ref_short]]=Table4[[#This Row],[new_ref_short]],FALSE))</f>
        <v>1</v>
      </c>
    </row>
    <row r="472" spans="1:21" x14ac:dyDescent="0.3">
      <c r="A472" t="s">
        <v>1289</v>
      </c>
      <c r="B472" t="s">
        <v>1294</v>
      </c>
      <c r="C472" t="s">
        <v>275</v>
      </c>
      <c r="D472" t="s">
        <v>373</v>
      </c>
      <c r="H472" t="s">
        <v>1423</v>
      </c>
      <c r="I472" t="s">
        <v>1435</v>
      </c>
      <c r="J472" t="s">
        <v>1459</v>
      </c>
      <c r="K472">
        <v>0.96799999999999997</v>
      </c>
      <c r="L472">
        <v>0.95599999999999996</v>
      </c>
      <c r="M472">
        <v>0.98</v>
      </c>
      <c r="N472" t="s">
        <v>1532</v>
      </c>
      <c r="O472" t="s">
        <v>1616</v>
      </c>
      <c r="P472">
        <v>2022</v>
      </c>
      <c r="Q472" t="s">
        <v>1675</v>
      </c>
      <c r="R472" t="s">
        <v>986</v>
      </c>
      <c r="S472" t="str">
        <f>IF(ISBLANK(Table4[[#This Row],[ref]]),NA(),_xlfn.XLOOKUP(Table4[[#This Row],[ref]],Crossref!U:U,Crossref!E:E,_xlfn.XLOOKUP(Table4[[#This Row],[ref_short]],Crossref!AO:AO,Crossref!E:E)))</f>
        <v>10.1371/journal.pone.0262944</v>
      </c>
      <c r="T472" t="str">
        <f>IF(ISBLANK(Table4[[#This Row],[ref_short]]),NA(),_xlfn.XLOOKUP(Table4[[#This Row],[new_ref]],Crossref!E:E,Crossref!AO:AO,Table4[[#This Row],[ref_short]]))</f>
        <v>Schoneberg et al., 2022</v>
      </c>
      <c r="U472" t="b">
        <f>NOT(IFERROR(Table4[[#This Row],[ref_short]]=Table4[[#This Row],[new_ref_short]],FALSE))</f>
        <v>1</v>
      </c>
    </row>
    <row r="473" spans="1:21" x14ac:dyDescent="0.3">
      <c r="A473" t="s">
        <v>1289</v>
      </c>
      <c r="B473" t="s">
        <v>1294</v>
      </c>
      <c r="C473" t="s">
        <v>275</v>
      </c>
      <c r="D473" t="s">
        <v>373</v>
      </c>
      <c r="H473" t="s">
        <v>1424</v>
      </c>
      <c r="I473" t="s">
        <v>1435</v>
      </c>
      <c r="J473" t="s">
        <v>1459</v>
      </c>
      <c r="K473">
        <v>0.98199999999999998</v>
      </c>
      <c r="L473">
        <v>0.97199999999999998</v>
      </c>
      <c r="M473">
        <v>0.99099999999999999</v>
      </c>
      <c r="N473" t="s">
        <v>1532</v>
      </c>
      <c r="O473" t="s">
        <v>1616</v>
      </c>
      <c r="P473">
        <v>2022</v>
      </c>
      <c r="Q473" t="s">
        <v>1675</v>
      </c>
      <c r="R473" t="s">
        <v>986</v>
      </c>
      <c r="S473" t="str">
        <f>IF(ISBLANK(Table4[[#This Row],[ref]]),NA(),_xlfn.XLOOKUP(Table4[[#This Row],[ref]],Crossref!U:U,Crossref!E:E,_xlfn.XLOOKUP(Table4[[#This Row],[ref_short]],Crossref!AO:AO,Crossref!E:E)))</f>
        <v>10.1371/journal.pone.0262944</v>
      </c>
      <c r="T473" t="str">
        <f>IF(ISBLANK(Table4[[#This Row],[ref_short]]),NA(),_xlfn.XLOOKUP(Table4[[#This Row],[new_ref]],Crossref!E:E,Crossref!AO:AO,Table4[[#This Row],[ref_short]]))</f>
        <v>Schoneberg et al., 2022</v>
      </c>
      <c r="U473" t="b">
        <f>NOT(IFERROR(Table4[[#This Row],[ref_short]]=Table4[[#This Row],[new_ref_short]],FALSE))</f>
        <v>1</v>
      </c>
    </row>
    <row r="474" spans="1:21" x14ac:dyDescent="0.3">
      <c r="A474" t="s">
        <v>1289</v>
      </c>
      <c r="B474" t="s">
        <v>1294</v>
      </c>
      <c r="C474" t="s">
        <v>275</v>
      </c>
      <c r="D474" t="s">
        <v>373</v>
      </c>
      <c r="H474" t="s">
        <v>1425</v>
      </c>
      <c r="I474" t="s">
        <v>1435</v>
      </c>
      <c r="J474" t="s">
        <v>1459</v>
      </c>
      <c r="K474">
        <v>0.98799999999999999</v>
      </c>
      <c r="L474">
        <v>0.98099999999999998</v>
      </c>
      <c r="M474">
        <v>0.996</v>
      </c>
      <c r="N474" t="s">
        <v>1532</v>
      </c>
      <c r="O474" t="s">
        <v>1616</v>
      </c>
      <c r="P474">
        <v>2022</v>
      </c>
      <c r="Q474" t="s">
        <v>1675</v>
      </c>
      <c r="R474" t="s">
        <v>986</v>
      </c>
      <c r="S474" t="str">
        <f>IF(ISBLANK(Table4[[#This Row],[ref]]),NA(),_xlfn.XLOOKUP(Table4[[#This Row],[ref]],Crossref!U:U,Crossref!E:E,_xlfn.XLOOKUP(Table4[[#This Row],[ref_short]],Crossref!AO:AO,Crossref!E:E)))</f>
        <v>10.1371/journal.pone.0262944</v>
      </c>
      <c r="T474" t="str">
        <f>IF(ISBLANK(Table4[[#This Row],[ref_short]]),NA(),_xlfn.XLOOKUP(Table4[[#This Row],[new_ref]],Crossref!E:E,Crossref!AO:AO,Table4[[#This Row],[ref_short]]))</f>
        <v>Schoneberg et al., 2022</v>
      </c>
      <c r="U474" t="b">
        <f>NOT(IFERROR(Table4[[#This Row],[ref_short]]=Table4[[#This Row],[new_ref_short]],FALSE))</f>
        <v>1</v>
      </c>
    </row>
    <row r="475" spans="1:21" x14ac:dyDescent="0.3">
      <c r="A475" t="s">
        <v>1289</v>
      </c>
      <c r="B475" t="s">
        <v>1294</v>
      </c>
      <c r="C475" t="s">
        <v>275</v>
      </c>
      <c r="D475" t="s">
        <v>373</v>
      </c>
      <c r="H475" t="s">
        <v>1426</v>
      </c>
      <c r="I475" t="s">
        <v>1435</v>
      </c>
      <c r="J475" t="s">
        <v>1459</v>
      </c>
      <c r="K475">
        <v>0.876</v>
      </c>
      <c r="L475">
        <v>0.85299999999999998</v>
      </c>
      <c r="M475">
        <v>0.89900000000000002</v>
      </c>
      <c r="N475" t="s">
        <v>1532</v>
      </c>
      <c r="O475" t="s">
        <v>1616</v>
      </c>
      <c r="P475">
        <v>2022</v>
      </c>
      <c r="Q475" t="s">
        <v>1675</v>
      </c>
      <c r="R475" t="s">
        <v>986</v>
      </c>
      <c r="S475" t="str">
        <f>IF(ISBLANK(Table4[[#This Row],[ref]]),NA(),_xlfn.XLOOKUP(Table4[[#This Row],[ref]],Crossref!U:U,Crossref!E:E,_xlfn.XLOOKUP(Table4[[#This Row],[ref_short]],Crossref!AO:AO,Crossref!E:E)))</f>
        <v>10.1371/journal.pone.0262944</v>
      </c>
      <c r="T475" t="str">
        <f>IF(ISBLANK(Table4[[#This Row],[ref_short]]),NA(),_xlfn.XLOOKUP(Table4[[#This Row],[new_ref]],Crossref!E:E,Crossref!AO:AO,Table4[[#This Row],[ref_short]]))</f>
        <v>Schoneberg et al., 2022</v>
      </c>
      <c r="U475" t="b">
        <f>NOT(IFERROR(Table4[[#This Row],[ref_short]]=Table4[[#This Row],[new_ref_short]],FALSE))</f>
        <v>1</v>
      </c>
    </row>
    <row r="476" spans="1:21" x14ac:dyDescent="0.3">
      <c r="A476" t="s">
        <v>1289</v>
      </c>
      <c r="B476" t="s">
        <v>1294</v>
      </c>
      <c r="C476" t="s">
        <v>275</v>
      </c>
      <c r="D476" t="s">
        <v>373</v>
      </c>
      <c r="H476" t="s">
        <v>1427</v>
      </c>
      <c r="I476" t="s">
        <v>1435</v>
      </c>
      <c r="J476" t="s">
        <v>1459</v>
      </c>
      <c r="K476">
        <v>0.77</v>
      </c>
      <c r="L476">
        <v>0.74</v>
      </c>
      <c r="M476">
        <v>0.8</v>
      </c>
      <c r="N476" t="s">
        <v>1532</v>
      </c>
      <c r="O476" t="s">
        <v>1616</v>
      </c>
      <c r="P476">
        <v>2022</v>
      </c>
      <c r="Q476" t="s">
        <v>1675</v>
      </c>
      <c r="R476" t="s">
        <v>986</v>
      </c>
      <c r="S476" t="str">
        <f>IF(ISBLANK(Table4[[#This Row],[ref]]),NA(),_xlfn.XLOOKUP(Table4[[#This Row],[ref]],Crossref!U:U,Crossref!E:E,_xlfn.XLOOKUP(Table4[[#This Row],[ref_short]],Crossref!AO:AO,Crossref!E:E)))</f>
        <v>10.1371/journal.pone.0262944</v>
      </c>
      <c r="T476" t="str">
        <f>IF(ISBLANK(Table4[[#This Row],[ref_short]]),NA(),_xlfn.XLOOKUP(Table4[[#This Row],[new_ref]],Crossref!E:E,Crossref!AO:AO,Table4[[#This Row],[ref_short]]))</f>
        <v>Schoneberg et al., 2022</v>
      </c>
      <c r="U476" t="b">
        <f>NOT(IFERROR(Table4[[#This Row],[ref_short]]=Table4[[#This Row],[new_ref_short]],FALSE))</f>
        <v>1</v>
      </c>
    </row>
    <row r="477" spans="1:21" x14ac:dyDescent="0.3">
      <c r="A477" t="s">
        <v>1289</v>
      </c>
      <c r="B477" t="s">
        <v>1298</v>
      </c>
      <c r="C477" t="s">
        <v>275</v>
      </c>
      <c r="D477" t="s">
        <v>373</v>
      </c>
      <c r="I477" t="s">
        <v>255</v>
      </c>
      <c r="J477" t="s">
        <v>1479</v>
      </c>
      <c r="K477">
        <v>0.61699999999999999</v>
      </c>
      <c r="N477" t="s">
        <v>1533</v>
      </c>
      <c r="O477" t="s">
        <v>1617</v>
      </c>
      <c r="P477">
        <v>2013</v>
      </c>
      <c r="Q477" t="s">
        <v>1676</v>
      </c>
      <c r="R477" t="s">
        <v>986</v>
      </c>
      <c r="S477" t="str">
        <f>IF(ISBLANK(Table4[[#This Row],[ref]]),NA(),_xlfn.XLOOKUP(Table4[[#This Row],[ref]],Crossref!U:U,Crossref!E:E,_xlfn.XLOOKUP(Table4[[#This Row],[ref_short]],Crossref!AO:AO,Crossref!E:E)))</f>
        <v>10.1128/jcm.02685-12</v>
      </c>
      <c r="T477" t="str">
        <f>IF(ISBLANK(Table4[[#This Row],[ref_short]]),NA(),_xlfn.XLOOKUP(Table4[[#This Row],[new_ref]],Crossref!E:E,Crossref!AO:AO,Table4[[#This Row],[ref_short]]))</f>
        <v>Gerber et al., 2013</v>
      </c>
      <c r="U477" t="b">
        <f>NOT(IFERROR(Table4[[#This Row],[ref_short]]=Table4[[#This Row],[new_ref_short]],FALSE))</f>
        <v>0</v>
      </c>
    </row>
    <row r="478" spans="1:21" x14ac:dyDescent="0.3">
      <c r="A478" t="s">
        <v>1289</v>
      </c>
      <c r="B478" t="s">
        <v>1298</v>
      </c>
      <c r="C478" t="s">
        <v>275</v>
      </c>
      <c r="D478" t="s">
        <v>373</v>
      </c>
      <c r="I478" t="s">
        <v>255</v>
      </c>
      <c r="J478" t="s">
        <v>1479</v>
      </c>
      <c r="K478">
        <v>0.67200000000000004</v>
      </c>
      <c r="N478" t="s">
        <v>1533</v>
      </c>
      <c r="O478" t="s">
        <v>1617</v>
      </c>
      <c r="P478">
        <v>2013</v>
      </c>
      <c r="Q478" t="s">
        <v>1676</v>
      </c>
      <c r="R478" t="s">
        <v>986</v>
      </c>
      <c r="S478" t="str">
        <f>IF(ISBLANK(Table4[[#This Row],[ref]]),NA(),_xlfn.XLOOKUP(Table4[[#This Row],[ref]],Crossref!U:U,Crossref!E:E,_xlfn.XLOOKUP(Table4[[#This Row],[ref_short]],Crossref!AO:AO,Crossref!E:E)))</f>
        <v>10.1128/jcm.02685-12</v>
      </c>
      <c r="T478" t="str">
        <f>IF(ISBLANK(Table4[[#This Row],[ref_short]]),NA(),_xlfn.XLOOKUP(Table4[[#This Row],[new_ref]],Crossref!E:E,Crossref!AO:AO,Table4[[#This Row],[ref_short]]))</f>
        <v>Gerber et al., 2013</v>
      </c>
      <c r="U478" t="b">
        <f>NOT(IFERROR(Table4[[#This Row],[ref_short]]=Table4[[#This Row],[new_ref_short]],FALSE))</f>
        <v>0</v>
      </c>
    </row>
    <row r="479" spans="1:21" x14ac:dyDescent="0.3">
      <c r="A479" t="s">
        <v>1288</v>
      </c>
      <c r="B479" t="s">
        <v>1324</v>
      </c>
      <c r="C479" t="s">
        <v>275</v>
      </c>
      <c r="D479" t="s">
        <v>373</v>
      </c>
      <c r="G479" t="s">
        <v>1351</v>
      </c>
      <c r="I479" t="s">
        <v>1435</v>
      </c>
      <c r="J479" t="s">
        <v>1439</v>
      </c>
      <c r="K479">
        <v>0.16700000000000001</v>
      </c>
      <c r="L479">
        <v>0.56999999999999995</v>
      </c>
      <c r="M479">
        <v>0.307</v>
      </c>
      <c r="N479" t="s">
        <v>1534</v>
      </c>
      <c r="O479" t="s">
        <v>1618</v>
      </c>
      <c r="P479">
        <v>2024</v>
      </c>
      <c r="Q479" t="s">
        <v>1677</v>
      </c>
      <c r="R479" t="s">
        <v>986</v>
      </c>
      <c r="S479" t="str">
        <f>IF(ISBLANK(Table4[[#This Row],[ref]]),NA(),_xlfn.XLOOKUP(Table4[[#This Row],[ref]],Crossref!U:U,Crossref!E:E,_xlfn.XLOOKUP(Table4[[#This Row],[ref_short]],Crossref!AO:AO,Crossref!E:E)))</f>
        <v>10.1016/j.prevetmed.2023.106082</v>
      </c>
      <c r="T479" t="str">
        <f>IF(ISBLANK(Table4[[#This Row],[ref_short]]),NA(),_xlfn.XLOOKUP(Table4[[#This Row],[new_ref]],Crossref!E:E,Crossref!AO:AO,Table4[[#This Row],[ref_short]]))</f>
        <v>Li et al., 2024</v>
      </c>
      <c r="U479" t="b">
        <f>NOT(IFERROR(Table4[[#This Row],[ref_short]]=Table4[[#This Row],[new_ref_short]],FALSE))</f>
        <v>0</v>
      </c>
    </row>
    <row r="480" spans="1:21" x14ac:dyDescent="0.3">
      <c r="A480" t="s">
        <v>1288</v>
      </c>
      <c r="B480" t="s">
        <v>1324</v>
      </c>
      <c r="C480" t="s">
        <v>275</v>
      </c>
      <c r="D480" t="s">
        <v>373</v>
      </c>
      <c r="G480" t="s">
        <v>1351</v>
      </c>
      <c r="J480" t="s">
        <v>1480</v>
      </c>
      <c r="K480">
        <v>0.73099999999999998</v>
      </c>
      <c r="L480">
        <v>0.57299999999999995</v>
      </c>
      <c r="M480">
        <v>0.876</v>
      </c>
      <c r="N480" t="s">
        <v>1534</v>
      </c>
      <c r="O480" t="s">
        <v>1618</v>
      </c>
      <c r="P480">
        <v>2024</v>
      </c>
      <c r="Q480" t="s">
        <v>1677</v>
      </c>
      <c r="R480" t="s">
        <v>986</v>
      </c>
      <c r="S480" t="str">
        <f>IF(ISBLANK(Table4[[#This Row],[ref]]),NA(),_xlfn.XLOOKUP(Table4[[#This Row],[ref]],Crossref!U:U,Crossref!E:E,_xlfn.XLOOKUP(Table4[[#This Row],[ref_short]],Crossref!AO:AO,Crossref!E:E)))</f>
        <v>10.1016/j.prevetmed.2023.106082</v>
      </c>
      <c r="T480" t="str">
        <f>IF(ISBLANK(Table4[[#This Row],[ref_short]]),NA(),_xlfn.XLOOKUP(Table4[[#This Row],[new_ref]],Crossref!E:E,Crossref!AO:AO,Table4[[#This Row],[ref_short]]))</f>
        <v>Li et al., 2024</v>
      </c>
      <c r="U480" t="b">
        <f>NOT(IFERROR(Table4[[#This Row],[ref_short]]=Table4[[#This Row],[new_ref_short]],FALSE))</f>
        <v>0</v>
      </c>
    </row>
    <row r="481" spans="1:21" x14ac:dyDescent="0.3">
      <c r="A481" t="s">
        <v>1288</v>
      </c>
      <c r="B481" t="s">
        <v>1324</v>
      </c>
      <c r="C481" t="s">
        <v>275</v>
      </c>
      <c r="D481" t="s">
        <v>373</v>
      </c>
      <c r="G481" t="s">
        <v>1351</v>
      </c>
      <c r="J481" t="s">
        <v>1481</v>
      </c>
      <c r="K481">
        <v>0.996</v>
      </c>
      <c r="L481">
        <v>0.95099999999999996</v>
      </c>
      <c r="M481">
        <v>1</v>
      </c>
      <c r="N481" t="s">
        <v>1534</v>
      </c>
      <c r="O481" t="s">
        <v>1618</v>
      </c>
      <c r="P481">
        <v>2024</v>
      </c>
      <c r="Q481" t="s">
        <v>1677</v>
      </c>
      <c r="R481" t="s">
        <v>986</v>
      </c>
      <c r="S481" t="str">
        <f>IF(ISBLANK(Table4[[#This Row],[ref]]),NA(),_xlfn.XLOOKUP(Table4[[#This Row],[ref]],Crossref!U:U,Crossref!E:E,_xlfn.XLOOKUP(Table4[[#This Row],[ref_short]],Crossref!AO:AO,Crossref!E:E)))</f>
        <v>10.1016/j.prevetmed.2023.106082</v>
      </c>
      <c r="T481" t="str">
        <f>IF(ISBLANK(Table4[[#This Row],[ref_short]]),NA(),_xlfn.XLOOKUP(Table4[[#This Row],[new_ref]],Crossref!E:E,Crossref!AO:AO,Table4[[#This Row],[ref_short]]))</f>
        <v>Li et al., 2024</v>
      </c>
      <c r="U481" t="b">
        <f>NOT(IFERROR(Table4[[#This Row],[ref_short]]=Table4[[#This Row],[new_ref_short]],FALSE))</f>
        <v>0</v>
      </c>
    </row>
    <row r="482" spans="1:21" x14ac:dyDescent="0.3">
      <c r="A482" t="s">
        <v>1288</v>
      </c>
      <c r="B482" t="s">
        <v>1325</v>
      </c>
      <c r="C482" t="s">
        <v>275</v>
      </c>
      <c r="D482" t="s">
        <v>373</v>
      </c>
      <c r="I482" t="s">
        <v>1435</v>
      </c>
      <c r="J482" t="s">
        <v>1439</v>
      </c>
      <c r="K482">
        <v>0.27300000000000002</v>
      </c>
      <c r="N482" t="s">
        <v>1535</v>
      </c>
      <c r="O482" t="s">
        <v>1619</v>
      </c>
      <c r="P482">
        <v>2021</v>
      </c>
      <c r="Q482" t="s">
        <v>1678</v>
      </c>
      <c r="R482" t="s">
        <v>986</v>
      </c>
      <c r="S482" t="str">
        <f>IF(ISBLANK(Table4[[#This Row],[ref]]),NA(),_xlfn.XLOOKUP(Table4[[#This Row],[ref]],Crossref!U:U,Crossref!E:E,_xlfn.XLOOKUP(Table4[[#This Row],[ref_short]],Crossref!AO:AO,Crossref!E:E)))</f>
        <v>10.3390/vaccines9060594</v>
      </c>
      <c r="T482" t="str">
        <f>IF(ISBLANK(Table4[[#This Row],[ref_short]]),NA(),_xlfn.XLOOKUP(Table4[[#This Row],[new_ref]],Crossref!E:E,Crossref!AO:AO,Table4[[#This Row],[ref_short]]))</f>
        <v>Xie et al., 2021</v>
      </c>
      <c r="U482" t="b">
        <f>NOT(IFERROR(Table4[[#This Row],[ref_short]]=Table4[[#This Row],[new_ref_short]],FALSE))</f>
        <v>0</v>
      </c>
    </row>
    <row r="483" spans="1:21" x14ac:dyDescent="0.3">
      <c r="A483" t="s">
        <v>1288</v>
      </c>
      <c r="B483" t="s">
        <v>1325</v>
      </c>
      <c r="C483" t="s">
        <v>275</v>
      </c>
      <c r="D483" t="s">
        <v>373</v>
      </c>
      <c r="I483" t="s">
        <v>1435</v>
      </c>
      <c r="J483" t="s">
        <v>1439</v>
      </c>
      <c r="K483">
        <v>0.623</v>
      </c>
      <c r="N483" t="s">
        <v>1535</v>
      </c>
      <c r="O483" t="s">
        <v>1619</v>
      </c>
      <c r="P483">
        <v>2021</v>
      </c>
      <c r="Q483" t="s">
        <v>1678</v>
      </c>
      <c r="R483" t="s">
        <v>986</v>
      </c>
      <c r="S483" t="str">
        <f>IF(ISBLANK(Table4[[#This Row],[ref]]),NA(),_xlfn.XLOOKUP(Table4[[#This Row],[ref]],Crossref!U:U,Crossref!E:E,_xlfn.XLOOKUP(Table4[[#This Row],[ref_short]],Crossref!AO:AO,Crossref!E:E)))</f>
        <v>10.3390/vaccines9060594</v>
      </c>
      <c r="T483" t="str">
        <f>IF(ISBLANK(Table4[[#This Row],[ref_short]]),NA(),_xlfn.XLOOKUP(Table4[[#This Row],[new_ref]],Crossref!E:E,Crossref!AO:AO,Table4[[#This Row],[ref_short]]))</f>
        <v>Xie et al., 2021</v>
      </c>
      <c r="U483" t="b">
        <f>NOT(IFERROR(Table4[[#This Row],[ref_short]]=Table4[[#This Row],[new_ref_short]],FALSE))</f>
        <v>0</v>
      </c>
    </row>
    <row r="484" spans="1:21" x14ac:dyDescent="0.3">
      <c r="A484" t="s">
        <v>1288</v>
      </c>
      <c r="B484" t="s">
        <v>1326</v>
      </c>
      <c r="C484" t="s">
        <v>276</v>
      </c>
      <c r="D484" t="s">
        <v>368</v>
      </c>
      <c r="I484" t="s">
        <v>1437</v>
      </c>
      <c r="J484" t="s">
        <v>1482</v>
      </c>
      <c r="K484">
        <v>0.7</v>
      </c>
      <c r="L484">
        <v>0.56000000000000005</v>
      </c>
      <c r="M484">
        <v>0.81</v>
      </c>
      <c r="N484" t="s">
        <v>1536</v>
      </c>
      <c r="O484" t="s">
        <v>1620</v>
      </c>
      <c r="P484">
        <v>2008</v>
      </c>
      <c r="Q484" t="s">
        <v>1679</v>
      </c>
      <c r="R484" t="s">
        <v>986</v>
      </c>
      <c r="S484" t="str">
        <f>IF(ISBLANK(Table4[[#This Row],[ref]]),NA(),_xlfn.XLOOKUP(Table4[[#This Row],[ref]],Crossref!U:U,Crossref!E:E,_xlfn.XLOOKUP(Table4[[#This Row],[ref_short]],Crossref!AO:AO,Crossref!E:E)))</f>
        <v>10.1016/j.vetmic.2007.12.011</v>
      </c>
      <c r="T484" t="str">
        <f>IF(ISBLANK(Table4[[#This Row],[ref_short]]),NA(),_xlfn.XLOOKUP(Table4[[#This Row],[new_ref]],Crossref!E:E,Crossref!AO:AO,Table4[[#This Row],[ref_short]]))</f>
        <v>Nielsen et al., 2008</v>
      </c>
      <c r="U484" t="b">
        <f>NOT(IFERROR(Table4[[#This Row],[ref_short]]=Table4[[#This Row],[new_ref_short]],FALSE))</f>
        <v>1</v>
      </c>
    </row>
    <row r="485" spans="1:21" x14ac:dyDescent="0.3">
      <c r="A485" t="s">
        <v>1288</v>
      </c>
      <c r="B485" t="s">
        <v>1326</v>
      </c>
      <c r="C485" t="s">
        <v>276</v>
      </c>
      <c r="D485" t="s">
        <v>368</v>
      </c>
      <c r="G485" t="s">
        <v>1352</v>
      </c>
      <c r="I485" t="s">
        <v>1437</v>
      </c>
      <c r="J485" t="s">
        <v>1482</v>
      </c>
      <c r="K485">
        <v>0.74</v>
      </c>
      <c r="L485">
        <v>0.65</v>
      </c>
      <c r="M485">
        <v>0.82</v>
      </c>
      <c r="N485" t="s">
        <v>1536</v>
      </c>
      <c r="O485" t="s">
        <v>1620</v>
      </c>
      <c r="P485">
        <v>2008</v>
      </c>
      <c r="Q485" t="s">
        <v>1679</v>
      </c>
      <c r="R485" t="s">
        <v>986</v>
      </c>
      <c r="S485" t="str">
        <f>IF(ISBLANK(Table4[[#This Row],[ref]]),NA(),_xlfn.XLOOKUP(Table4[[#This Row],[ref]],Crossref!U:U,Crossref!E:E,_xlfn.XLOOKUP(Table4[[#This Row],[ref_short]],Crossref!AO:AO,Crossref!E:E)))</f>
        <v>10.1016/j.vetmic.2007.12.011</v>
      </c>
      <c r="T485" t="str">
        <f>IF(ISBLANK(Table4[[#This Row],[ref_short]]),NA(),_xlfn.XLOOKUP(Table4[[#This Row],[new_ref]],Crossref!E:E,Crossref!AO:AO,Table4[[#This Row],[ref_short]]))</f>
        <v>Nielsen et al., 2008</v>
      </c>
      <c r="U485" t="b">
        <f>NOT(IFERROR(Table4[[#This Row],[ref_short]]=Table4[[#This Row],[new_ref_short]],FALSE))</f>
        <v>1</v>
      </c>
    </row>
    <row r="486" spans="1:21" x14ac:dyDescent="0.3">
      <c r="A486" t="s">
        <v>1288</v>
      </c>
      <c r="B486" t="s">
        <v>1326</v>
      </c>
      <c r="C486" t="s">
        <v>276</v>
      </c>
      <c r="D486" t="s">
        <v>368</v>
      </c>
      <c r="I486" t="s">
        <v>1437</v>
      </c>
      <c r="J486" t="s">
        <v>1482</v>
      </c>
      <c r="K486">
        <v>0.49</v>
      </c>
      <c r="L486">
        <v>0.41</v>
      </c>
      <c r="M486">
        <v>0.56000000000000005</v>
      </c>
      <c r="N486" t="s">
        <v>1536</v>
      </c>
      <c r="O486" t="s">
        <v>1620</v>
      </c>
      <c r="P486">
        <v>2008</v>
      </c>
      <c r="Q486" t="s">
        <v>1679</v>
      </c>
      <c r="R486" t="s">
        <v>986</v>
      </c>
      <c r="S486" t="str">
        <f>IF(ISBLANK(Table4[[#This Row],[ref]]),NA(),_xlfn.XLOOKUP(Table4[[#This Row],[ref]],Crossref!U:U,Crossref!E:E,_xlfn.XLOOKUP(Table4[[#This Row],[ref_short]],Crossref!AO:AO,Crossref!E:E)))</f>
        <v>10.1016/j.vetmic.2007.12.011</v>
      </c>
      <c r="T486" t="str">
        <f>IF(ISBLANK(Table4[[#This Row],[ref_short]]),NA(),_xlfn.XLOOKUP(Table4[[#This Row],[new_ref]],Crossref!E:E,Crossref!AO:AO,Table4[[#This Row],[ref_short]]))</f>
        <v>Nielsen et al., 2008</v>
      </c>
      <c r="U486" t="b">
        <f>NOT(IFERROR(Table4[[#This Row],[ref_short]]=Table4[[#This Row],[new_ref_short]],FALSE))</f>
        <v>1</v>
      </c>
    </row>
    <row r="487" spans="1:21" x14ac:dyDescent="0.3">
      <c r="A487" t="s">
        <v>1288</v>
      </c>
      <c r="B487" t="s">
        <v>1326</v>
      </c>
      <c r="C487" t="s">
        <v>276</v>
      </c>
      <c r="D487" t="s">
        <v>368</v>
      </c>
      <c r="I487" t="s">
        <v>1437</v>
      </c>
      <c r="J487" t="s">
        <v>1482</v>
      </c>
      <c r="K487">
        <v>0.23</v>
      </c>
      <c r="L487">
        <v>0.16</v>
      </c>
      <c r="M487">
        <v>0.3</v>
      </c>
      <c r="N487" t="s">
        <v>1537</v>
      </c>
      <c r="O487" t="s">
        <v>1620</v>
      </c>
      <c r="P487">
        <v>2008</v>
      </c>
      <c r="Q487" t="s">
        <v>1679</v>
      </c>
      <c r="R487" t="s">
        <v>986</v>
      </c>
      <c r="S487" t="str">
        <f>IF(ISBLANK(Table4[[#This Row],[ref]]),NA(),_xlfn.XLOOKUP(Table4[[#This Row],[ref]],Crossref!U:U,Crossref!E:E,_xlfn.XLOOKUP(Table4[[#This Row],[ref_short]],Crossref!AO:AO,Crossref!E:E)))</f>
        <v>10.1016/j.vetmic.2007.12.011</v>
      </c>
      <c r="T487" t="str">
        <f>IF(ISBLANK(Table4[[#This Row],[ref_short]]),NA(),_xlfn.XLOOKUP(Table4[[#This Row],[new_ref]],Crossref!E:E,Crossref!AO:AO,Table4[[#This Row],[ref_short]]))</f>
        <v>Nielsen et al., 2008</v>
      </c>
      <c r="U487" t="b">
        <f>NOT(IFERROR(Table4[[#This Row],[ref_short]]=Table4[[#This Row],[new_ref_short]],FALSE))</f>
        <v>1</v>
      </c>
    </row>
    <row r="488" spans="1:21" x14ac:dyDescent="0.3">
      <c r="A488" t="s">
        <v>1288</v>
      </c>
      <c r="B488" t="s">
        <v>1326</v>
      </c>
      <c r="C488" t="s">
        <v>276</v>
      </c>
      <c r="D488" t="s">
        <v>368</v>
      </c>
      <c r="G488" t="s">
        <v>1353</v>
      </c>
      <c r="I488" t="s">
        <v>1437</v>
      </c>
      <c r="J488" t="s">
        <v>1482</v>
      </c>
      <c r="K488">
        <v>0.25</v>
      </c>
      <c r="L488">
        <v>0.2</v>
      </c>
      <c r="M488">
        <v>0.3</v>
      </c>
      <c r="N488" t="s">
        <v>1536</v>
      </c>
      <c r="O488" t="s">
        <v>1620</v>
      </c>
      <c r="P488">
        <v>2008</v>
      </c>
      <c r="Q488" t="s">
        <v>1679</v>
      </c>
      <c r="R488" t="s">
        <v>986</v>
      </c>
      <c r="S488" t="str">
        <f>IF(ISBLANK(Table4[[#This Row],[ref]]),NA(),_xlfn.XLOOKUP(Table4[[#This Row],[ref]],Crossref!U:U,Crossref!E:E,_xlfn.XLOOKUP(Table4[[#This Row],[ref_short]],Crossref!AO:AO,Crossref!E:E)))</f>
        <v>10.1016/j.vetmic.2007.12.011</v>
      </c>
      <c r="T488" t="str">
        <f>IF(ISBLANK(Table4[[#This Row],[ref_short]]),NA(),_xlfn.XLOOKUP(Table4[[#This Row],[new_ref]],Crossref!E:E,Crossref!AO:AO,Table4[[#This Row],[ref_short]]))</f>
        <v>Nielsen et al., 2008</v>
      </c>
      <c r="U488" t="b">
        <f>NOT(IFERROR(Table4[[#This Row],[ref_short]]=Table4[[#This Row],[new_ref_short]],FALSE))</f>
        <v>1</v>
      </c>
    </row>
    <row r="489" spans="1:21" x14ac:dyDescent="0.3">
      <c r="A489" t="s">
        <v>1288</v>
      </c>
      <c r="B489" t="s">
        <v>1326</v>
      </c>
      <c r="C489" t="s">
        <v>276</v>
      </c>
      <c r="D489" t="s">
        <v>368</v>
      </c>
      <c r="G489" t="s">
        <v>1354</v>
      </c>
      <c r="I489" t="s">
        <v>1437</v>
      </c>
      <c r="J489" t="s">
        <v>1482</v>
      </c>
      <c r="K489">
        <v>0.28999999999999998</v>
      </c>
      <c r="L489">
        <v>0.23</v>
      </c>
      <c r="M489">
        <v>0.35</v>
      </c>
      <c r="N489" t="s">
        <v>1536</v>
      </c>
      <c r="O489" t="s">
        <v>1620</v>
      </c>
      <c r="P489">
        <v>2008</v>
      </c>
      <c r="Q489" t="s">
        <v>1679</v>
      </c>
      <c r="R489" t="s">
        <v>986</v>
      </c>
      <c r="S489" t="str">
        <f>IF(ISBLANK(Table4[[#This Row],[ref]]),NA(),_xlfn.XLOOKUP(Table4[[#This Row],[ref]],Crossref!U:U,Crossref!E:E,_xlfn.XLOOKUP(Table4[[#This Row],[ref_short]],Crossref!AO:AO,Crossref!E:E)))</f>
        <v>10.1016/j.vetmic.2007.12.011</v>
      </c>
      <c r="T489" t="str">
        <f>IF(ISBLANK(Table4[[#This Row],[ref_short]]),NA(),_xlfn.XLOOKUP(Table4[[#This Row],[new_ref]],Crossref!E:E,Crossref!AO:AO,Table4[[#This Row],[ref_short]]))</f>
        <v>Nielsen et al., 2008</v>
      </c>
      <c r="U489" t="b">
        <f>NOT(IFERROR(Table4[[#This Row],[ref_short]]=Table4[[#This Row],[new_ref_short]],FALSE))</f>
        <v>1</v>
      </c>
    </row>
    <row r="490" spans="1:21" x14ac:dyDescent="0.3">
      <c r="A490" t="s">
        <v>1288</v>
      </c>
      <c r="B490" t="s">
        <v>1299</v>
      </c>
      <c r="C490" t="s">
        <v>276</v>
      </c>
      <c r="D490" t="s">
        <v>368</v>
      </c>
      <c r="I490" t="s">
        <v>1437</v>
      </c>
      <c r="J490" t="s">
        <v>1439</v>
      </c>
      <c r="K490">
        <v>0.5</v>
      </c>
      <c r="N490" t="s">
        <v>1538</v>
      </c>
      <c r="O490" t="s">
        <v>1620</v>
      </c>
      <c r="P490">
        <v>2008</v>
      </c>
      <c r="Q490" t="s">
        <v>1679</v>
      </c>
      <c r="R490" t="s">
        <v>986</v>
      </c>
      <c r="S490" t="str">
        <f>IF(ISBLANK(Table4[[#This Row],[ref]]),NA(),_xlfn.XLOOKUP(Table4[[#This Row],[ref]],Crossref!U:U,Crossref!E:E,_xlfn.XLOOKUP(Table4[[#This Row],[ref_short]],Crossref!AO:AO,Crossref!E:E)))</f>
        <v>10.1016/j.vetmic.2007.12.011</v>
      </c>
      <c r="T490" t="str">
        <f>IF(ISBLANK(Table4[[#This Row],[ref_short]]),NA(),_xlfn.XLOOKUP(Table4[[#This Row],[new_ref]],Crossref!E:E,Crossref!AO:AO,Table4[[#This Row],[ref_short]]))</f>
        <v>Nielsen et al., 2008</v>
      </c>
      <c r="U490" t="b">
        <f>NOT(IFERROR(Table4[[#This Row],[ref_short]]=Table4[[#This Row],[new_ref_short]],FALSE))</f>
        <v>1</v>
      </c>
    </row>
    <row r="491" spans="1:21" x14ac:dyDescent="0.3">
      <c r="A491" t="s">
        <v>1288</v>
      </c>
      <c r="B491" t="s">
        <v>1299</v>
      </c>
      <c r="C491" t="s">
        <v>276</v>
      </c>
      <c r="D491" t="s">
        <v>368</v>
      </c>
      <c r="I491" t="s">
        <v>1437</v>
      </c>
      <c r="J491" t="s">
        <v>1439</v>
      </c>
      <c r="K491">
        <v>0.87</v>
      </c>
      <c r="N491" t="s">
        <v>1539</v>
      </c>
      <c r="O491" t="s">
        <v>1620</v>
      </c>
      <c r="P491">
        <v>2008</v>
      </c>
      <c r="Q491" t="s">
        <v>1679</v>
      </c>
      <c r="R491" t="s">
        <v>986</v>
      </c>
      <c r="S491" t="str">
        <f>IF(ISBLANK(Table4[[#This Row],[ref]]),NA(),_xlfn.XLOOKUP(Table4[[#This Row],[ref]],Crossref!U:U,Crossref!E:E,_xlfn.XLOOKUP(Table4[[#This Row],[ref_short]],Crossref!AO:AO,Crossref!E:E)))</f>
        <v>10.1016/j.vetmic.2007.12.011</v>
      </c>
      <c r="T491" t="str">
        <f>IF(ISBLANK(Table4[[#This Row],[ref_short]]),NA(),_xlfn.XLOOKUP(Table4[[#This Row],[new_ref]],Crossref!E:E,Crossref!AO:AO,Table4[[#This Row],[ref_short]]))</f>
        <v>Nielsen et al., 2008</v>
      </c>
      <c r="U491" t="b">
        <f>NOT(IFERROR(Table4[[#This Row],[ref_short]]=Table4[[#This Row],[new_ref_short]],FALSE))</f>
        <v>1</v>
      </c>
    </row>
    <row r="492" spans="1:21" x14ac:dyDescent="0.3">
      <c r="A492" t="s">
        <v>1288</v>
      </c>
      <c r="B492" t="s">
        <v>1299</v>
      </c>
      <c r="C492" t="s">
        <v>276</v>
      </c>
      <c r="D492" t="s">
        <v>368</v>
      </c>
      <c r="I492" t="s">
        <v>1437</v>
      </c>
      <c r="J492" t="s">
        <v>1439</v>
      </c>
      <c r="K492">
        <v>0.77</v>
      </c>
      <c r="N492" t="s">
        <v>1540</v>
      </c>
      <c r="O492" t="s">
        <v>1620</v>
      </c>
      <c r="P492">
        <v>2008</v>
      </c>
      <c r="Q492" t="s">
        <v>1679</v>
      </c>
      <c r="R492" t="s">
        <v>986</v>
      </c>
      <c r="S492" t="str">
        <f>IF(ISBLANK(Table4[[#This Row],[ref]]),NA(),_xlfn.XLOOKUP(Table4[[#This Row],[ref]],Crossref!U:U,Crossref!E:E,_xlfn.XLOOKUP(Table4[[#This Row],[ref_short]],Crossref!AO:AO,Crossref!E:E)))</f>
        <v>10.1016/j.vetmic.2007.12.011</v>
      </c>
      <c r="T492" t="str">
        <f>IF(ISBLANK(Table4[[#This Row],[ref_short]]),NA(),_xlfn.XLOOKUP(Table4[[#This Row],[new_ref]],Crossref!E:E,Crossref!AO:AO,Table4[[#This Row],[ref_short]]))</f>
        <v>Nielsen et al., 2008</v>
      </c>
      <c r="U492" t="b">
        <f>NOT(IFERROR(Table4[[#This Row],[ref_short]]=Table4[[#This Row],[new_ref_short]],FALSE))</f>
        <v>1</v>
      </c>
    </row>
    <row r="493" spans="1:21" x14ac:dyDescent="0.3">
      <c r="A493" t="s">
        <v>1288</v>
      </c>
      <c r="B493" t="s">
        <v>1299</v>
      </c>
      <c r="C493" t="s">
        <v>276</v>
      </c>
      <c r="D493" t="s">
        <v>368</v>
      </c>
      <c r="I493" t="s">
        <v>1437</v>
      </c>
      <c r="J493" t="s">
        <v>1439</v>
      </c>
      <c r="K493">
        <v>0.48</v>
      </c>
      <c r="N493" t="s">
        <v>1538</v>
      </c>
      <c r="O493" t="s">
        <v>1620</v>
      </c>
      <c r="P493">
        <v>2008</v>
      </c>
      <c r="Q493" t="s">
        <v>1679</v>
      </c>
      <c r="R493" t="s">
        <v>986</v>
      </c>
      <c r="S493" t="str">
        <f>IF(ISBLANK(Table4[[#This Row],[ref]]),NA(),_xlfn.XLOOKUP(Table4[[#This Row],[ref]],Crossref!U:U,Crossref!E:E,_xlfn.XLOOKUP(Table4[[#This Row],[ref_short]],Crossref!AO:AO,Crossref!E:E)))</f>
        <v>10.1016/j.vetmic.2007.12.011</v>
      </c>
      <c r="T493" t="str">
        <f>IF(ISBLANK(Table4[[#This Row],[ref_short]]),NA(),_xlfn.XLOOKUP(Table4[[#This Row],[new_ref]],Crossref!E:E,Crossref!AO:AO,Table4[[#This Row],[ref_short]]))</f>
        <v>Nielsen et al., 2008</v>
      </c>
      <c r="U493" t="b">
        <f>NOT(IFERROR(Table4[[#This Row],[ref_short]]=Table4[[#This Row],[new_ref_short]],FALSE))</f>
        <v>1</v>
      </c>
    </row>
    <row r="494" spans="1:21" x14ac:dyDescent="0.3">
      <c r="A494" t="s">
        <v>1288</v>
      </c>
      <c r="B494" t="s">
        <v>1299</v>
      </c>
      <c r="C494" t="s">
        <v>276</v>
      </c>
      <c r="D494" t="s">
        <v>368</v>
      </c>
      <c r="I494" t="s">
        <v>1437</v>
      </c>
      <c r="J494" t="s">
        <v>1439</v>
      </c>
      <c r="K494">
        <v>0.74</v>
      </c>
      <c r="N494" t="s">
        <v>1539</v>
      </c>
      <c r="O494" t="s">
        <v>1620</v>
      </c>
      <c r="P494">
        <v>2008</v>
      </c>
      <c r="Q494" t="s">
        <v>1679</v>
      </c>
      <c r="R494" t="s">
        <v>986</v>
      </c>
      <c r="S494" t="str">
        <f>IF(ISBLANK(Table4[[#This Row],[ref]]),NA(),_xlfn.XLOOKUP(Table4[[#This Row],[ref]],Crossref!U:U,Crossref!E:E,_xlfn.XLOOKUP(Table4[[#This Row],[ref_short]],Crossref!AO:AO,Crossref!E:E)))</f>
        <v>10.1016/j.vetmic.2007.12.011</v>
      </c>
      <c r="T494" t="str">
        <f>IF(ISBLANK(Table4[[#This Row],[ref_short]]),NA(),_xlfn.XLOOKUP(Table4[[#This Row],[new_ref]],Crossref!E:E,Crossref!AO:AO,Table4[[#This Row],[ref_short]]))</f>
        <v>Nielsen et al., 2008</v>
      </c>
      <c r="U494" t="b">
        <f>NOT(IFERROR(Table4[[#This Row],[ref_short]]=Table4[[#This Row],[new_ref_short]],FALSE))</f>
        <v>1</v>
      </c>
    </row>
    <row r="495" spans="1:21" x14ac:dyDescent="0.3">
      <c r="A495" t="s">
        <v>1288</v>
      </c>
      <c r="B495" t="s">
        <v>1299</v>
      </c>
      <c r="C495" t="s">
        <v>276</v>
      </c>
      <c r="D495" t="s">
        <v>368</v>
      </c>
      <c r="I495" t="s">
        <v>1437</v>
      </c>
      <c r="J495" t="s">
        <v>1439</v>
      </c>
      <c r="K495">
        <v>0.25</v>
      </c>
      <c r="N495" t="s">
        <v>1539</v>
      </c>
      <c r="O495" t="s">
        <v>1620</v>
      </c>
      <c r="P495">
        <v>2008</v>
      </c>
      <c r="Q495" t="s">
        <v>1679</v>
      </c>
      <c r="R495" t="s">
        <v>986</v>
      </c>
      <c r="S495" t="str">
        <f>IF(ISBLANK(Table4[[#This Row],[ref]]),NA(),_xlfn.XLOOKUP(Table4[[#This Row],[ref]],Crossref!U:U,Crossref!E:E,_xlfn.XLOOKUP(Table4[[#This Row],[ref_short]],Crossref!AO:AO,Crossref!E:E)))</f>
        <v>10.1016/j.vetmic.2007.12.011</v>
      </c>
      <c r="T495" t="str">
        <f>IF(ISBLANK(Table4[[#This Row],[ref_short]]),NA(),_xlfn.XLOOKUP(Table4[[#This Row],[new_ref]],Crossref!E:E,Crossref!AO:AO,Table4[[#This Row],[ref_short]]))</f>
        <v>Nielsen et al., 2008</v>
      </c>
      <c r="U495" t="b">
        <f>NOT(IFERROR(Table4[[#This Row],[ref_short]]=Table4[[#This Row],[new_ref_short]],FALSE))</f>
        <v>1</v>
      </c>
    </row>
    <row r="496" spans="1:21" x14ac:dyDescent="0.3">
      <c r="A496" t="s">
        <v>1288</v>
      </c>
      <c r="B496" t="s">
        <v>1299</v>
      </c>
      <c r="C496" t="s">
        <v>276</v>
      </c>
      <c r="D496" t="s">
        <v>368</v>
      </c>
      <c r="I496" t="s">
        <v>1437</v>
      </c>
      <c r="J496" t="s">
        <v>1439</v>
      </c>
      <c r="K496">
        <v>0.36</v>
      </c>
      <c r="N496" t="s">
        <v>1539</v>
      </c>
      <c r="O496" t="s">
        <v>1620</v>
      </c>
      <c r="P496">
        <v>2008</v>
      </c>
      <c r="Q496" t="s">
        <v>1679</v>
      </c>
      <c r="R496" t="s">
        <v>986</v>
      </c>
      <c r="S496" t="str">
        <f>IF(ISBLANK(Table4[[#This Row],[ref]]),NA(),_xlfn.XLOOKUP(Table4[[#This Row],[ref]],Crossref!U:U,Crossref!E:E,_xlfn.XLOOKUP(Table4[[#This Row],[ref_short]],Crossref!AO:AO,Crossref!E:E)))</f>
        <v>10.1016/j.vetmic.2007.12.011</v>
      </c>
      <c r="T496" t="str">
        <f>IF(ISBLANK(Table4[[#This Row],[ref_short]]),NA(),_xlfn.XLOOKUP(Table4[[#This Row],[new_ref]],Crossref!E:E,Crossref!AO:AO,Table4[[#This Row],[ref_short]]))</f>
        <v>Nielsen et al., 2008</v>
      </c>
      <c r="U496" t="b">
        <f>NOT(IFERROR(Table4[[#This Row],[ref_short]]=Table4[[#This Row],[new_ref_short]],FALSE))</f>
        <v>1</v>
      </c>
    </row>
    <row r="497" spans="1:21" x14ac:dyDescent="0.3">
      <c r="A497" t="s">
        <v>1288</v>
      </c>
      <c r="B497" t="s">
        <v>1299</v>
      </c>
      <c r="C497" t="s">
        <v>276</v>
      </c>
      <c r="D497" t="s">
        <v>368</v>
      </c>
      <c r="I497" t="s">
        <v>1437</v>
      </c>
      <c r="J497" t="s">
        <v>1439</v>
      </c>
      <c r="K497">
        <v>0.32</v>
      </c>
      <c r="N497" t="s">
        <v>1539</v>
      </c>
      <c r="O497" t="s">
        <v>1620</v>
      </c>
      <c r="P497">
        <v>2008</v>
      </c>
      <c r="Q497" t="s">
        <v>1679</v>
      </c>
      <c r="R497" t="s">
        <v>986</v>
      </c>
      <c r="S497" t="str">
        <f>IF(ISBLANK(Table4[[#This Row],[ref]]),NA(),_xlfn.XLOOKUP(Table4[[#This Row],[ref]],Crossref!U:U,Crossref!E:E,_xlfn.XLOOKUP(Table4[[#This Row],[ref_short]],Crossref!AO:AO,Crossref!E:E)))</f>
        <v>10.1016/j.vetmic.2007.12.011</v>
      </c>
      <c r="T497" t="str">
        <f>IF(ISBLANK(Table4[[#This Row],[ref_short]]),NA(),_xlfn.XLOOKUP(Table4[[#This Row],[new_ref]],Crossref!E:E,Crossref!AO:AO,Table4[[#This Row],[ref_short]]))</f>
        <v>Nielsen et al., 2008</v>
      </c>
      <c r="U497" t="b">
        <f>NOT(IFERROR(Table4[[#This Row],[ref_short]]=Table4[[#This Row],[new_ref_short]],FALSE))</f>
        <v>1</v>
      </c>
    </row>
    <row r="498" spans="1:21" x14ac:dyDescent="0.3">
      <c r="A498" t="s">
        <v>1288</v>
      </c>
      <c r="B498" t="s">
        <v>1299</v>
      </c>
      <c r="C498" t="s">
        <v>276</v>
      </c>
      <c r="D498" t="s">
        <v>368</v>
      </c>
      <c r="I498" t="s">
        <v>1437</v>
      </c>
      <c r="J498" t="s">
        <v>1439</v>
      </c>
      <c r="K498">
        <v>0.6</v>
      </c>
      <c r="N498" t="s">
        <v>1541</v>
      </c>
      <c r="O498" t="s">
        <v>1620</v>
      </c>
      <c r="P498">
        <v>2008</v>
      </c>
      <c r="Q498" t="s">
        <v>1679</v>
      </c>
      <c r="R498" t="s">
        <v>986</v>
      </c>
      <c r="S498" t="str">
        <f>IF(ISBLANK(Table4[[#This Row],[ref]]),NA(),_xlfn.XLOOKUP(Table4[[#This Row],[ref]],Crossref!U:U,Crossref!E:E,_xlfn.XLOOKUP(Table4[[#This Row],[ref_short]],Crossref!AO:AO,Crossref!E:E)))</f>
        <v>10.1016/j.vetmic.2007.12.011</v>
      </c>
      <c r="T498" t="str">
        <f>IF(ISBLANK(Table4[[#This Row],[ref_short]]),NA(),_xlfn.XLOOKUP(Table4[[#This Row],[new_ref]],Crossref!E:E,Crossref!AO:AO,Table4[[#This Row],[ref_short]]))</f>
        <v>Nielsen et al., 2008</v>
      </c>
      <c r="U498" t="b">
        <f>NOT(IFERROR(Table4[[#This Row],[ref_short]]=Table4[[#This Row],[new_ref_short]],FALSE))</f>
        <v>1</v>
      </c>
    </row>
    <row r="499" spans="1:21" x14ac:dyDescent="0.3">
      <c r="A499" t="s">
        <v>1288</v>
      </c>
      <c r="B499" t="s">
        <v>1299</v>
      </c>
      <c r="C499" t="s">
        <v>276</v>
      </c>
      <c r="D499" t="s">
        <v>368</v>
      </c>
      <c r="I499" t="s">
        <v>1437</v>
      </c>
      <c r="J499" t="s">
        <v>1439</v>
      </c>
      <c r="K499">
        <v>0.63</v>
      </c>
      <c r="N499" t="s">
        <v>1542</v>
      </c>
      <c r="O499" t="s">
        <v>1620</v>
      </c>
      <c r="P499">
        <v>2008</v>
      </c>
      <c r="Q499" t="s">
        <v>1679</v>
      </c>
      <c r="R499" t="s">
        <v>986</v>
      </c>
      <c r="S499" t="str">
        <f>IF(ISBLANK(Table4[[#This Row],[ref]]),NA(),_xlfn.XLOOKUP(Table4[[#This Row],[ref]],Crossref!U:U,Crossref!E:E,_xlfn.XLOOKUP(Table4[[#This Row],[ref_short]],Crossref!AO:AO,Crossref!E:E)))</f>
        <v>10.1016/j.vetmic.2007.12.011</v>
      </c>
      <c r="T499" t="str">
        <f>IF(ISBLANK(Table4[[#This Row],[ref_short]]),NA(),_xlfn.XLOOKUP(Table4[[#This Row],[new_ref]],Crossref!E:E,Crossref!AO:AO,Table4[[#This Row],[ref_short]]))</f>
        <v>Nielsen et al., 2008</v>
      </c>
      <c r="U499" t="b">
        <f>NOT(IFERROR(Table4[[#This Row],[ref_short]]=Table4[[#This Row],[new_ref_short]],FALSE))</f>
        <v>1</v>
      </c>
    </row>
    <row r="500" spans="1:21" x14ac:dyDescent="0.3">
      <c r="A500" t="s">
        <v>1288</v>
      </c>
      <c r="B500" t="s">
        <v>1299</v>
      </c>
      <c r="C500" t="s">
        <v>276</v>
      </c>
      <c r="D500" t="s">
        <v>368</v>
      </c>
      <c r="I500" t="s">
        <v>1437</v>
      </c>
      <c r="J500" t="s">
        <v>1439</v>
      </c>
      <c r="K500">
        <v>0.63</v>
      </c>
      <c r="N500" t="s">
        <v>1542</v>
      </c>
      <c r="O500" t="s">
        <v>1620</v>
      </c>
      <c r="P500">
        <v>2008</v>
      </c>
      <c r="Q500" t="s">
        <v>1679</v>
      </c>
      <c r="R500" t="s">
        <v>986</v>
      </c>
      <c r="S500" t="str">
        <f>IF(ISBLANK(Table4[[#This Row],[ref]]),NA(),_xlfn.XLOOKUP(Table4[[#This Row],[ref]],Crossref!U:U,Crossref!E:E,_xlfn.XLOOKUP(Table4[[#This Row],[ref_short]],Crossref!AO:AO,Crossref!E:E)))</f>
        <v>10.1016/j.vetmic.2007.12.011</v>
      </c>
      <c r="T500" t="str">
        <f>IF(ISBLANK(Table4[[#This Row],[ref_short]]),NA(),_xlfn.XLOOKUP(Table4[[#This Row],[new_ref]],Crossref!E:E,Crossref!AO:AO,Table4[[#This Row],[ref_short]]))</f>
        <v>Nielsen et al., 2008</v>
      </c>
      <c r="U500" t="b">
        <f>NOT(IFERROR(Table4[[#This Row],[ref_short]]=Table4[[#This Row],[new_ref_short]],FALSE))</f>
        <v>1</v>
      </c>
    </row>
    <row r="501" spans="1:21" x14ac:dyDescent="0.3">
      <c r="A501" t="s">
        <v>1288</v>
      </c>
      <c r="B501" t="s">
        <v>1299</v>
      </c>
      <c r="C501" t="s">
        <v>276</v>
      </c>
      <c r="D501" t="s">
        <v>368</v>
      </c>
      <c r="I501" t="s">
        <v>1437</v>
      </c>
      <c r="J501" t="s">
        <v>1439</v>
      </c>
      <c r="K501">
        <v>0.4</v>
      </c>
      <c r="N501" t="s">
        <v>1542</v>
      </c>
      <c r="O501" t="s">
        <v>1620</v>
      </c>
      <c r="P501">
        <v>2008</v>
      </c>
      <c r="Q501" t="s">
        <v>1679</v>
      </c>
      <c r="R501" t="s">
        <v>986</v>
      </c>
      <c r="S501" t="str">
        <f>IF(ISBLANK(Table4[[#This Row],[ref]]),NA(),_xlfn.XLOOKUP(Table4[[#This Row],[ref]],Crossref!U:U,Crossref!E:E,_xlfn.XLOOKUP(Table4[[#This Row],[ref_short]],Crossref!AO:AO,Crossref!E:E)))</f>
        <v>10.1016/j.vetmic.2007.12.011</v>
      </c>
      <c r="T501" t="str">
        <f>IF(ISBLANK(Table4[[#This Row],[ref_short]]),NA(),_xlfn.XLOOKUP(Table4[[#This Row],[new_ref]],Crossref!E:E,Crossref!AO:AO,Table4[[#This Row],[ref_short]]))</f>
        <v>Nielsen et al., 2008</v>
      </c>
      <c r="U501" t="b">
        <f>NOT(IFERROR(Table4[[#This Row],[ref_short]]=Table4[[#This Row],[new_ref_short]],FALSE))</f>
        <v>1</v>
      </c>
    </row>
    <row r="502" spans="1:21" x14ac:dyDescent="0.3">
      <c r="A502" t="s">
        <v>1288</v>
      </c>
      <c r="B502" t="s">
        <v>1299</v>
      </c>
      <c r="C502" t="s">
        <v>276</v>
      </c>
      <c r="D502" t="s">
        <v>368</v>
      </c>
      <c r="I502" t="s">
        <v>1437</v>
      </c>
      <c r="J502" t="s">
        <v>1439</v>
      </c>
      <c r="K502">
        <v>0.62</v>
      </c>
      <c r="N502" t="s">
        <v>1543</v>
      </c>
      <c r="O502" t="s">
        <v>1620</v>
      </c>
      <c r="P502">
        <v>2008</v>
      </c>
      <c r="Q502" t="s">
        <v>1679</v>
      </c>
      <c r="R502" t="s">
        <v>986</v>
      </c>
      <c r="S502" t="str">
        <f>IF(ISBLANK(Table4[[#This Row],[ref]]),NA(),_xlfn.XLOOKUP(Table4[[#This Row],[ref]],Crossref!U:U,Crossref!E:E,_xlfn.XLOOKUP(Table4[[#This Row],[ref_short]],Crossref!AO:AO,Crossref!E:E)))</f>
        <v>10.1016/j.vetmic.2007.12.011</v>
      </c>
      <c r="T502" t="str">
        <f>IF(ISBLANK(Table4[[#This Row],[ref_short]]),NA(),_xlfn.XLOOKUP(Table4[[#This Row],[new_ref]],Crossref!E:E,Crossref!AO:AO,Table4[[#This Row],[ref_short]]))</f>
        <v>Nielsen et al., 2008</v>
      </c>
      <c r="U502" t="b">
        <f>NOT(IFERROR(Table4[[#This Row],[ref_short]]=Table4[[#This Row],[new_ref_short]],FALSE))</f>
        <v>1</v>
      </c>
    </row>
    <row r="503" spans="1:21" x14ac:dyDescent="0.3">
      <c r="A503" t="s">
        <v>1288</v>
      </c>
      <c r="B503" t="s">
        <v>1299</v>
      </c>
      <c r="C503" t="s">
        <v>276</v>
      </c>
      <c r="D503" t="s">
        <v>368</v>
      </c>
      <c r="I503" t="s">
        <v>1437</v>
      </c>
      <c r="J503" t="s">
        <v>1439</v>
      </c>
      <c r="K503">
        <v>0.83</v>
      </c>
      <c r="N503" t="s">
        <v>1543</v>
      </c>
      <c r="O503" t="s">
        <v>1620</v>
      </c>
      <c r="P503">
        <v>2008</v>
      </c>
      <c r="Q503" t="s">
        <v>1679</v>
      </c>
      <c r="R503" t="s">
        <v>986</v>
      </c>
      <c r="S503" t="str">
        <f>IF(ISBLANK(Table4[[#This Row],[ref]]),NA(),_xlfn.XLOOKUP(Table4[[#This Row],[ref]],Crossref!U:U,Crossref!E:E,_xlfn.XLOOKUP(Table4[[#This Row],[ref_short]],Crossref!AO:AO,Crossref!E:E)))</f>
        <v>10.1016/j.vetmic.2007.12.011</v>
      </c>
      <c r="T503" t="str">
        <f>IF(ISBLANK(Table4[[#This Row],[ref_short]]),NA(),_xlfn.XLOOKUP(Table4[[#This Row],[new_ref]],Crossref!E:E,Crossref!AO:AO,Table4[[#This Row],[ref_short]]))</f>
        <v>Nielsen et al., 2008</v>
      </c>
      <c r="U503" t="b">
        <f>NOT(IFERROR(Table4[[#This Row],[ref_short]]=Table4[[#This Row],[new_ref_short]],FALSE))</f>
        <v>1</v>
      </c>
    </row>
    <row r="504" spans="1:21" x14ac:dyDescent="0.3">
      <c r="A504" t="s">
        <v>1288</v>
      </c>
      <c r="B504" t="s">
        <v>1299</v>
      </c>
      <c r="C504" t="s">
        <v>276</v>
      </c>
      <c r="D504" t="s">
        <v>368</v>
      </c>
      <c r="I504" t="s">
        <v>1437</v>
      </c>
      <c r="J504" t="s">
        <v>1439</v>
      </c>
      <c r="K504">
        <v>0.94</v>
      </c>
      <c r="N504" t="s">
        <v>1543</v>
      </c>
      <c r="O504" t="s">
        <v>1620</v>
      </c>
      <c r="P504">
        <v>2008</v>
      </c>
      <c r="Q504" t="s">
        <v>1679</v>
      </c>
      <c r="R504" t="s">
        <v>986</v>
      </c>
      <c r="S504" t="str">
        <f>IF(ISBLANK(Table4[[#This Row],[ref]]),NA(),_xlfn.XLOOKUP(Table4[[#This Row],[ref]],Crossref!U:U,Crossref!E:E,_xlfn.XLOOKUP(Table4[[#This Row],[ref_short]],Crossref!AO:AO,Crossref!E:E)))</f>
        <v>10.1016/j.vetmic.2007.12.011</v>
      </c>
      <c r="T504" t="str">
        <f>IF(ISBLANK(Table4[[#This Row],[ref_short]]),NA(),_xlfn.XLOOKUP(Table4[[#This Row],[new_ref]],Crossref!E:E,Crossref!AO:AO,Table4[[#This Row],[ref_short]]))</f>
        <v>Nielsen et al., 2008</v>
      </c>
      <c r="U504" t="b">
        <f>NOT(IFERROR(Table4[[#This Row],[ref_short]]=Table4[[#This Row],[new_ref_short]],FALSE))</f>
        <v>1</v>
      </c>
    </row>
    <row r="505" spans="1:21" x14ac:dyDescent="0.3">
      <c r="A505" t="s">
        <v>1288</v>
      </c>
      <c r="B505" t="s">
        <v>1299</v>
      </c>
      <c r="C505" t="s">
        <v>276</v>
      </c>
      <c r="D505" t="s">
        <v>368</v>
      </c>
      <c r="I505" t="s">
        <v>1437</v>
      </c>
      <c r="J505" t="s">
        <v>1439</v>
      </c>
      <c r="K505">
        <v>0.71</v>
      </c>
      <c r="N505" t="s">
        <v>1543</v>
      </c>
      <c r="O505" t="s">
        <v>1620</v>
      </c>
      <c r="P505">
        <v>2008</v>
      </c>
      <c r="Q505" t="s">
        <v>1679</v>
      </c>
      <c r="R505" t="s">
        <v>986</v>
      </c>
      <c r="S505" t="str">
        <f>IF(ISBLANK(Table4[[#This Row],[ref]]),NA(),_xlfn.XLOOKUP(Table4[[#This Row],[ref]],Crossref!U:U,Crossref!E:E,_xlfn.XLOOKUP(Table4[[#This Row],[ref_short]],Crossref!AO:AO,Crossref!E:E)))</f>
        <v>10.1016/j.vetmic.2007.12.011</v>
      </c>
      <c r="T505" t="str">
        <f>IF(ISBLANK(Table4[[#This Row],[ref_short]]),NA(),_xlfn.XLOOKUP(Table4[[#This Row],[new_ref]],Crossref!E:E,Crossref!AO:AO,Table4[[#This Row],[ref_short]]))</f>
        <v>Nielsen et al., 2008</v>
      </c>
      <c r="U505" t="b">
        <f>NOT(IFERROR(Table4[[#This Row],[ref_short]]=Table4[[#This Row],[new_ref_short]],FALSE))</f>
        <v>1</v>
      </c>
    </row>
    <row r="506" spans="1:21" x14ac:dyDescent="0.3">
      <c r="A506" t="s">
        <v>1288</v>
      </c>
      <c r="B506" t="s">
        <v>1299</v>
      </c>
      <c r="C506" t="s">
        <v>276</v>
      </c>
      <c r="D506" t="s">
        <v>368</v>
      </c>
      <c r="I506" t="s">
        <v>1437</v>
      </c>
      <c r="J506" t="s">
        <v>1439</v>
      </c>
      <c r="K506">
        <v>0.24</v>
      </c>
      <c r="N506" t="s">
        <v>1540</v>
      </c>
      <c r="O506" t="s">
        <v>1620</v>
      </c>
      <c r="P506">
        <v>2008</v>
      </c>
      <c r="Q506" t="s">
        <v>1679</v>
      </c>
      <c r="R506" t="s">
        <v>986</v>
      </c>
      <c r="S506" t="str">
        <f>IF(ISBLANK(Table4[[#This Row],[ref]]),NA(),_xlfn.XLOOKUP(Table4[[#This Row],[ref]],Crossref!U:U,Crossref!E:E,_xlfn.XLOOKUP(Table4[[#This Row],[ref_short]],Crossref!AO:AO,Crossref!E:E)))</f>
        <v>10.1016/j.vetmic.2007.12.011</v>
      </c>
      <c r="T506" t="str">
        <f>IF(ISBLANK(Table4[[#This Row],[ref_short]]),NA(),_xlfn.XLOOKUP(Table4[[#This Row],[new_ref]],Crossref!E:E,Crossref!AO:AO,Table4[[#This Row],[ref_short]]))</f>
        <v>Nielsen et al., 2008</v>
      </c>
      <c r="U506" t="b">
        <f>NOT(IFERROR(Table4[[#This Row],[ref_short]]=Table4[[#This Row],[new_ref_short]],FALSE))</f>
        <v>1</v>
      </c>
    </row>
    <row r="507" spans="1:21" x14ac:dyDescent="0.3">
      <c r="A507" t="s">
        <v>1288</v>
      </c>
      <c r="B507" t="s">
        <v>1299</v>
      </c>
      <c r="C507" t="s">
        <v>276</v>
      </c>
      <c r="D507" t="s">
        <v>368</v>
      </c>
      <c r="I507" t="s">
        <v>1437</v>
      </c>
      <c r="J507" t="s">
        <v>1439</v>
      </c>
      <c r="K507">
        <v>0.34</v>
      </c>
      <c r="N507" t="s">
        <v>1540</v>
      </c>
      <c r="O507" t="s">
        <v>1620</v>
      </c>
      <c r="P507">
        <v>2008</v>
      </c>
      <c r="Q507" t="s">
        <v>1679</v>
      </c>
      <c r="R507" t="s">
        <v>986</v>
      </c>
      <c r="S507" t="str">
        <f>IF(ISBLANK(Table4[[#This Row],[ref]]),NA(),_xlfn.XLOOKUP(Table4[[#This Row],[ref]],Crossref!U:U,Crossref!E:E,_xlfn.XLOOKUP(Table4[[#This Row],[ref_short]],Crossref!AO:AO,Crossref!E:E)))</f>
        <v>10.1016/j.vetmic.2007.12.011</v>
      </c>
      <c r="T507" t="str">
        <f>IF(ISBLANK(Table4[[#This Row],[ref_short]]),NA(),_xlfn.XLOOKUP(Table4[[#This Row],[new_ref]],Crossref!E:E,Crossref!AO:AO,Table4[[#This Row],[ref_short]]))</f>
        <v>Nielsen et al., 2008</v>
      </c>
      <c r="U507" t="b">
        <f>NOT(IFERROR(Table4[[#This Row],[ref_short]]=Table4[[#This Row],[new_ref_short]],FALSE))</f>
        <v>1</v>
      </c>
    </row>
    <row r="508" spans="1:21" x14ac:dyDescent="0.3">
      <c r="A508" t="s">
        <v>1288</v>
      </c>
      <c r="B508" t="s">
        <v>1299</v>
      </c>
      <c r="C508" t="s">
        <v>276</v>
      </c>
      <c r="D508" t="s">
        <v>368</v>
      </c>
      <c r="I508" t="s">
        <v>1437</v>
      </c>
      <c r="J508" t="s">
        <v>1439</v>
      </c>
      <c r="K508">
        <v>0.37</v>
      </c>
      <c r="N508" t="s">
        <v>1540</v>
      </c>
      <c r="O508" t="s">
        <v>1620</v>
      </c>
      <c r="P508">
        <v>2008</v>
      </c>
      <c r="Q508" t="s">
        <v>1679</v>
      </c>
      <c r="R508" t="s">
        <v>986</v>
      </c>
      <c r="S508" t="str">
        <f>IF(ISBLANK(Table4[[#This Row],[ref]]),NA(),_xlfn.XLOOKUP(Table4[[#This Row],[ref]],Crossref!U:U,Crossref!E:E,_xlfn.XLOOKUP(Table4[[#This Row],[ref_short]],Crossref!AO:AO,Crossref!E:E)))</f>
        <v>10.1016/j.vetmic.2007.12.011</v>
      </c>
      <c r="T508" t="str">
        <f>IF(ISBLANK(Table4[[#This Row],[ref_short]]),NA(),_xlfn.XLOOKUP(Table4[[#This Row],[new_ref]],Crossref!E:E,Crossref!AO:AO,Table4[[#This Row],[ref_short]]))</f>
        <v>Nielsen et al., 2008</v>
      </c>
      <c r="U508" t="b">
        <f>NOT(IFERROR(Table4[[#This Row],[ref_short]]=Table4[[#This Row],[new_ref_short]],FALSE))</f>
        <v>1</v>
      </c>
    </row>
    <row r="509" spans="1:21" x14ac:dyDescent="0.3">
      <c r="A509" t="s">
        <v>1288</v>
      </c>
      <c r="B509" t="s">
        <v>1299</v>
      </c>
      <c r="C509" t="s">
        <v>276</v>
      </c>
      <c r="D509" t="s">
        <v>368</v>
      </c>
      <c r="I509" t="s">
        <v>1437</v>
      </c>
      <c r="J509" t="s">
        <v>1439</v>
      </c>
      <c r="K509">
        <v>0.31</v>
      </c>
      <c r="N509" t="s">
        <v>1539</v>
      </c>
      <c r="O509" t="s">
        <v>1620</v>
      </c>
      <c r="P509">
        <v>2008</v>
      </c>
      <c r="Q509" t="s">
        <v>1679</v>
      </c>
      <c r="R509" t="s">
        <v>986</v>
      </c>
      <c r="S509" t="str">
        <f>IF(ISBLANK(Table4[[#This Row],[ref]]),NA(),_xlfn.XLOOKUP(Table4[[#This Row],[ref]],Crossref!U:U,Crossref!E:E,_xlfn.XLOOKUP(Table4[[#This Row],[ref_short]],Crossref!AO:AO,Crossref!E:E)))</f>
        <v>10.1016/j.vetmic.2007.12.011</v>
      </c>
      <c r="T509" t="str">
        <f>IF(ISBLANK(Table4[[#This Row],[ref_short]]),NA(),_xlfn.XLOOKUP(Table4[[#This Row],[new_ref]],Crossref!E:E,Crossref!AO:AO,Table4[[#This Row],[ref_short]]))</f>
        <v>Nielsen et al., 2008</v>
      </c>
      <c r="U509" t="b">
        <f>NOT(IFERROR(Table4[[#This Row],[ref_short]]=Table4[[#This Row],[new_ref_short]],FALSE))</f>
        <v>1</v>
      </c>
    </row>
    <row r="510" spans="1:21" x14ac:dyDescent="0.3">
      <c r="A510" t="s">
        <v>1288</v>
      </c>
      <c r="B510" t="s">
        <v>1299</v>
      </c>
      <c r="C510" t="s">
        <v>276</v>
      </c>
      <c r="D510" t="s">
        <v>368</v>
      </c>
      <c r="I510" t="s">
        <v>1437</v>
      </c>
      <c r="J510" t="s">
        <v>1439</v>
      </c>
      <c r="K510">
        <v>0.24</v>
      </c>
      <c r="N510" t="s">
        <v>1539</v>
      </c>
      <c r="O510" t="s">
        <v>1620</v>
      </c>
      <c r="P510">
        <v>2008</v>
      </c>
      <c r="Q510" t="s">
        <v>1679</v>
      </c>
      <c r="R510" t="s">
        <v>986</v>
      </c>
      <c r="S510" t="str">
        <f>IF(ISBLANK(Table4[[#This Row],[ref]]),NA(),_xlfn.XLOOKUP(Table4[[#This Row],[ref]],Crossref!U:U,Crossref!E:E,_xlfn.XLOOKUP(Table4[[#This Row],[ref_short]],Crossref!AO:AO,Crossref!E:E)))</f>
        <v>10.1016/j.vetmic.2007.12.011</v>
      </c>
      <c r="T510" t="str">
        <f>IF(ISBLANK(Table4[[#This Row],[ref_short]]),NA(),_xlfn.XLOOKUP(Table4[[#This Row],[new_ref]],Crossref!E:E,Crossref!AO:AO,Table4[[#This Row],[ref_short]]))</f>
        <v>Nielsen et al., 2008</v>
      </c>
      <c r="U510" t="b">
        <f>NOT(IFERROR(Table4[[#This Row],[ref_short]]=Table4[[#This Row],[new_ref_short]],FALSE))</f>
        <v>1</v>
      </c>
    </row>
    <row r="511" spans="1:21" x14ac:dyDescent="0.3">
      <c r="A511" t="s">
        <v>1288</v>
      </c>
      <c r="B511" t="s">
        <v>1299</v>
      </c>
      <c r="C511" t="s">
        <v>276</v>
      </c>
      <c r="D511" t="s">
        <v>368</v>
      </c>
      <c r="I511" t="s">
        <v>1437</v>
      </c>
      <c r="J511" t="s">
        <v>1439</v>
      </c>
      <c r="K511">
        <v>0.4</v>
      </c>
      <c r="N511" t="s">
        <v>1541</v>
      </c>
      <c r="O511" t="s">
        <v>1620</v>
      </c>
      <c r="P511">
        <v>2008</v>
      </c>
      <c r="Q511" t="s">
        <v>1679</v>
      </c>
      <c r="R511" t="s">
        <v>986</v>
      </c>
      <c r="S511" t="str">
        <f>IF(ISBLANK(Table4[[#This Row],[ref]]),NA(),_xlfn.XLOOKUP(Table4[[#This Row],[ref]],Crossref!U:U,Crossref!E:E,_xlfn.XLOOKUP(Table4[[#This Row],[ref_short]],Crossref!AO:AO,Crossref!E:E)))</f>
        <v>10.1016/j.vetmic.2007.12.011</v>
      </c>
      <c r="T511" t="str">
        <f>IF(ISBLANK(Table4[[#This Row],[ref_short]]),NA(),_xlfn.XLOOKUP(Table4[[#This Row],[new_ref]],Crossref!E:E,Crossref!AO:AO,Table4[[#This Row],[ref_short]]))</f>
        <v>Nielsen et al., 2008</v>
      </c>
      <c r="U511" t="b">
        <f>NOT(IFERROR(Table4[[#This Row],[ref_short]]=Table4[[#This Row],[new_ref_short]],FALSE))</f>
        <v>1</v>
      </c>
    </row>
    <row r="512" spans="1:21" x14ac:dyDescent="0.3">
      <c r="A512" t="s">
        <v>1288</v>
      </c>
      <c r="B512" t="s">
        <v>1299</v>
      </c>
      <c r="C512" t="s">
        <v>276</v>
      </c>
      <c r="D512" t="s">
        <v>368</v>
      </c>
      <c r="I512" t="s">
        <v>1437</v>
      </c>
      <c r="J512" t="s">
        <v>1439</v>
      </c>
      <c r="K512">
        <v>0.8</v>
      </c>
      <c r="N512" t="s">
        <v>1542</v>
      </c>
      <c r="O512" t="s">
        <v>1620</v>
      </c>
      <c r="P512">
        <v>2008</v>
      </c>
      <c r="Q512" t="s">
        <v>1679</v>
      </c>
      <c r="R512" t="s">
        <v>986</v>
      </c>
      <c r="S512" t="str">
        <f>IF(ISBLANK(Table4[[#This Row],[ref]]),NA(),_xlfn.XLOOKUP(Table4[[#This Row],[ref]],Crossref!U:U,Crossref!E:E,_xlfn.XLOOKUP(Table4[[#This Row],[ref_short]],Crossref!AO:AO,Crossref!E:E)))</f>
        <v>10.1016/j.vetmic.2007.12.011</v>
      </c>
      <c r="T512" t="str">
        <f>IF(ISBLANK(Table4[[#This Row],[ref_short]]),NA(),_xlfn.XLOOKUP(Table4[[#This Row],[new_ref]],Crossref!E:E,Crossref!AO:AO,Table4[[#This Row],[ref_short]]))</f>
        <v>Nielsen et al., 2008</v>
      </c>
      <c r="U512" t="b">
        <f>NOT(IFERROR(Table4[[#This Row],[ref_short]]=Table4[[#This Row],[new_ref_short]],FALSE))</f>
        <v>1</v>
      </c>
    </row>
    <row r="513" spans="1:21" x14ac:dyDescent="0.3">
      <c r="A513" t="s">
        <v>1288</v>
      </c>
      <c r="B513" t="s">
        <v>1299</v>
      </c>
      <c r="C513" t="s">
        <v>276</v>
      </c>
      <c r="D513" t="s">
        <v>368</v>
      </c>
      <c r="I513" t="s">
        <v>1437</v>
      </c>
      <c r="J513" t="s">
        <v>1439</v>
      </c>
      <c r="K513">
        <v>0.33</v>
      </c>
      <c r="N513" t="s">
        <v>1543</v>
      </c>
      <c r="O513" t="s">
        <v>1620</v>
      </c>
      <c r="P513">
        <v>2008</v>
      </c>
      <c r="Q513" t="s">
        <v>1679</v>
      </c>
      <c r="R513" t="s">
        <v>986</v>
      </c>
      <c r="S513" t="str">
        <f>IF(ISBLANK(Table4[[#This Row],[ref]]),NA(),_xlfn.XLOOKUP(Table4[[#This Row],[ref]],Crossref!U:U,Crossref!E:E,_xlfn.XLOOKUP(Table4[[#This Row],[ref_short]],Crossref!AO:AO,Crossref!E:E)))</f>
        <v>10.1016/j.vetmic.2007.12.011</v>
      </c>
      <c r="T513" t="str">
        <f>IF(ISBLANK(Table4[[#This Row],[ref_short]]),NA(),_xlfn.XLOOKUP(Table4[[#This Row],[new_ref]],Crossref!E:E,Crossref!AO:AO,Table4[[#This Row],[ref_short]]))</f>
        <v>Nielsen et al., 2008</v>
      </c>
      <c r="U513" t="b">
        <f>NOT(IFERROR(Table4[[#This Row],[ref_short]]=Table4[[#This Row],[new_ref_short]],FALSE))</f>
        <v>1</v>
      </c>
    </row>
    <row r="514" spans="1:21" x14ac:dyDescent="0.3">
      <c r="A514" t="s">
        <v>1288</v>
      </c>
      <c r="B514" t="s">
        <v>1299</v>
      </c>
      <c r="C514" t="s">
        <v>276</v>
      </c>
      <c r="D514" t="s">
        <v>368</v>
      </c>
      <c r="I514" t="s">
        <v>1437</v>
      </c>
      <c r="J514" t="s">
        <v>1439</v>
      </c>
      <c r="K514">
        <v>0.26</v>
      </c>
      <c r="N514" t="s">
        <v>1543</v>
      </c>
      <c r="O514" t="s">
        <v>1620</v>
      </c>
      <c r="P514">
        <v>2008</v>
      </c>
      <c r="Q514" t="s">
        <v>1679</v>
      </c>
      <c r="R514" t="s">
        <v>986</v>
      </c>
      <c r="S514" t="str">
        <f>IF(ISBLANK(Table4[[#This Row],[ref]]),NA(),_xlfn.XLOOKUP(Table4[[#This Row],[ref]],Crossref!U:U,Crossref!E:E,_xlfn.XLOOKUP(Table4[[#This Row],[ref_short]],Crossref!AO:AO,Crossref!E:E)))</f>
        <v>10.1016/j.vetmic.2007.12.011</v>
      </c>
      <c r="T514" t="str">
        <f>IF(ISBLANK(Table4[[#This Row],[ref_short]]),NA(),_xlfn.XLOOKUP(Table4[[#This Row],[new_ref]],Crossref!E:E,Crossref!AO:AO,Table4[[#This Row],[ref_short]]))</f>
        <v>Nielsen et al., 2008</v>
      </c>
      <c r="U514" t="b">
        <f>NOT(IFERROR(Table4[[#This Row],[ref_short]]=Table4[[#This Row],[new_ref_short]],FALSE))</f>
        <v>1</v>
      </c>
    </row>
    <row r="515" spans="1:21" x14ac:dyDescent="0.3">
      <c r="A515" t="s">
        <v>1288</v>
      </c>
      <c r="B515" t="s">
        <v>1299</v>
      </c>
      <c r="C515" t="s">
        <v>276</v>
      </c>
      <c r="D515" t="s">
        <v>368</v>
      </c>
      <c r="I515" t="s">
        <v>1437</v>
      </c>
      <c r="J515" t="s">
        <v>1439</v>
      </c>
      <c r="K515">
        <v>0.28000000000000003</v>
      </c>
      <c r="N515" t="s">
        <v>1543</v>
      </c>
      <c r="O515" t="s">
        <v>1620</v>
      </c>
      <c r="P515">
        <v>2008</v>
      </c>
      <c r="Q515" t="s">
        <v>1679</v>
      </c>
      <c r="R515" t="s">
        <v>986</v>
      </c>
      <c r="S515" t="str">
        <f>IF(ISBLANK(Table4[[#This Row],[ref]]),NA(),_xlfn.XLOOKUP(Table4[[#This Row],[ref]],Crossref!U:U,Crossref!E:E,_xlfn.XLOOKUP(Table4[[#This Row],[ref_short]],Crossref!AO:AO,Crossref!E:E)))</f>
        <v>10.1016/j.vetmic.2007.12.011</v>
      </c>
      <c r="T515" t="str">
        <f>IF(ISBLANK(Table4[[#This Row],[ref_short]]),NA(),_xlfn.XLOOKUP(Table4[[#This Row],[new_ref]],Crossref!E:E,Crossref!AO:AO,Table4[[#This Row],[ref_short]]))</f>
        <v>Nielsen et al., 2008</v>
      </c>
      <c r="U515" t="b">
        <f>NOT(IFERROR(Table4[[#This Row],[ref_short]]=Table4[[#This Row],[new_ref_short]],FALSE))</f>
        <v>1</v>
      </c>
    </row>
    <row r="516" spans="1:21" x14ac:dyDescent="0.3">
      <c r="A516" t="s">
        <v>1288</v>
      </c>
      <c r="B516" t="s">
        <v>1299</v>
      </c>
      <c r="C516" t="s">
        <v>276</v>
      </c>
      <c r="D516" t="s">
        <v>368</v>
      </c>
      <c r="I516" t="s">
        <v>1437</v>
      </c>
      <c r="J516" t="s">
        <v>1439</v>
      </c>
      <c r="K516">
        <v>0.45</v>
      </c>
      <c r="N516" t="s">
        <v>1543</v>
      </c>
      <c r="O516" t="s">
        <v>1620</v>
      </c>
      <c r="P516">
        <v>2008</v>
      </c>
      <c r="Q516" t="s">
        <v>1679</v>
      </c>
      <c r="R516" t="s">
        <v>986</v>
      </c>
      <c r="S516" t="str">
        <f>IF(ISBLANK(Table4[[#This Row],[ref]]),NA(),_xlfn.XLOOKUP(Table4[[#This Row],[ref]],Crossref!U:U,Crossref!E:E,_xlfn.XLOOKUP(Table4[[#This Row],[ref_short]],Crossref!AO:AO,Crossref!E:E)))</f>
        <v>10.1016/j.vetmic.2007.12.011</v>
      </c>
      <c r="T516" t="str">
        <f>IF(ISBLANK(Table4[[#This Row],[ref_short]]),NA(),_xlfn.XLOOKUP(Table4[[#This Row],[new_ref]],Crossref!E:E,Crossref!AO:AO,Table4[[#This Row],[ref_short]]))</f>
        <v>Nielsen et al., 2008</v>
      </c>
      <c r="U516" t="b">
        <f>NOT(IFERROR(Table4[[#This Row],[ref_short]]=Table4[[#This Row],[new_ref_short]],FALSE))</f>
        <v>1</v>
      </c>
    </row>
    <row r="517" spans="1:21" x14ac:dyDescent="0.3">
      <c r="A517" t="s">
        <v>1288</v>
      </c>
      <c r="B517" t="s">
        <v>1299</v>
      </c>
      <c r="C517" t="s">
        <v>276</v>
      </c>
      <c r="D517" t="s">
        <v>368</v>
      </c>
      <c r="I517" t="s">
        <v>1437</v>
      </c>
      <c r="J517" t="s">
        <v>1439</v>
      </c>
      <c r="K517">
        <v>0.81</v>
      </c>
      <c r="N517" t="s">
        <v>1543</v>
      </c>
      <c r="O517" t="s">
        <v>1620</v>
      </c>
      <c r="P517">
        <v>2008</v>
      </c>
      <c r="Q517" t="s">
        <v>1679</v>
      </c>
      <c r="R517" t="s">
        <v>986</v>
      </c>
      <c r="S517" t="str">
        <f>IF(ISBLANK(Table4[[#This Row],[ref]]),NA(),_xlfn.XLOOKUP(Table4[[#This Row],[ref]],Crossref!U:U,Crossref!E:E,_xlfn.XLOOKUP(Table4[[#This Row],[ref_short]],Crossref!AO:AO,Crossref!E:E)))</f>
        <v>10.1016/j.vetmic.2007.12.011</v>
      </c>
      <c r="T517" t="str">
        <f>IF(ISBLANK(Table4[[#This Row],[ref_short]]),NA(),_xlfn.XLOOKUP(Table4[[#This Row],[new_ref]],Crossref!E:E,Crossref!AO:AO,Table4[[#This Row],[ref_short]]))</f>
        <v>Nielsen et al., 2008</v>
      </c>
      <c r="U517" t="b">
        <f>NOT(IFERROR(Table4[[#This Row],[ref_short]]=Table4[[#This Row],[new_ref_short]],FALSE))</f>
        <v>1</v>
      </c>
    </row>
    <row r="518" spans="1:21" x14ac:dyDescent="0.3">
      <c r="A518" t="s">
        <v>1288</v>
      </c>
      <c r="B518" t="s">
        <v>1299</v>
      </c>
      <c r="C518" t="s">
        <v>276</v>
      </c>
      <c r="D518" t="s">
        <v>368</v>
      </c>
      <c r="I518" t="s">
        <v>1437</v>
      </c>
      <c r="J518" t="s">
        <v>1439</v>
      </c>
      <c r="K518">
        <v>0.56000000000000005</v>
      </c>
      <c r="N518" t="s">
        <v>1540</v>
      </c>
      <c r="O518" t="s">
        <v>1620</v>
      </c>
      <c r="P518">
        <v>2008</v>
      </c>
      <c r="Q518" t="s">
        <v>1679</v>
      </c>
      <c r="R518" t="s">
        <v>986</v>
      </c>
      <c r="S518" t="str">
        <f>IF(ISBLANK(Table4[[#This Row],[ref]]),NA(),_xlfn.XLOOKUP(Table4[[#This Row],[ref]],Crossref!U:U,Crossref!E:E,_xlfn.XLOOKUP(Table4[[#This Row],[ref_short]],Crossref!AO:AO,Crossref!E:E)))</f>
        <v>10.1016/j.vetmic.2007.12.011</v>
      </c>
      <c r="T518" t="str">
        <f>IF(ISBLANK(Table4[[#This Row],[ref_short]]),NA(),_xlfn.XLOOKUP(Table4[[#This Row],[new_ref]],Crossref!E:E,Crossref!AO:AO,Table4[[#This Row],[ref_short]]))</f>
        <v>Nielsen et al., 2008</v>
      </c>
      <c r="U518" t="b">
        <f>NOT(IFERROR(Table4[[#This Row],[ref_short]]=Table4[[#This Row],[new_ref_short]],FALSE))</f>
        <v>1</v>
      </c>
    </row>
    <row r="519" spans="1:21" x14ac:dyDescent="0.3">
      <c r="A519" t="s">
        <v>1288</v>
      </c>
      <c r="B519" t="s">
        <v>1299</v>
      </c>
      <c r="C519" t="s">
        <v>276</v>
      </c>
      <c r="D519" t="s">
        <v>368</v>
      </c>
      <c r="I519" t="s">
        <v>1437</v>
      </c>
      <c r="J519" t="s">
        <v>1439</v>
      </c>
      <c r="K519">
        <v>0.28000000000000003</v>
      </c>
      <c r="N519" t="s">
        <v>1540</v>
      </c>
      <c r="O519" t="s">
        <v>1620</v>
      </c>
      <c r="P519">
        <v>2008</v>
      </c>
      <c r="Q519" t="s">
        <v>1679</v>
      </c>
      <c r="R519" t="s">
        <v>986</v>
      </c>
      <c r="S519" t="str">
        <f>IF(ISBLANK(Table4[[#This Row],[ref]]),NA(),_xlfn.XLOOKUP(Table4[[#This Row],[ref]],Crossref!U:U,Crossref!E:E,_xlfn.XLOOKUP(Table4[[#This Row],[ref_short]],Crossref!AO:AO,Crossref!E:E)))</f>
        <v>10.1016/j.vetmic.2007.12.011</v>
      </c>
      <c r="T519" t="str">
        <f>IF(ISBLANK(Table4[[#This Row],[ref_short]]),NA(),_xlfn.XLOOKUP(Table4[[#This Row],[new_ref]],Crossref!E:E,Crossref!AO:AO,Table4[[#This Row],[ref_short]]))</f>
        <v>Nielsen et al., 2008</v>
      </c>
      <c r="U519" t="b">
        <f>NOT(IFERROR(Table4[[#This Row],[ref_short]]=Table4[[#This Row],[new_ref_short]],FALSE))</f>
        <v>1</v>
      </c>
    </row>
    <row r="520" spans="1:21" x14ac:dyDescent="0.3">
      <c r="A520" t="s">
        <v>1288</v>
      </c>
      <c r="B520" t="s">
        <v>1299</v>
      </c>
      <c r="C520" t="s">
        <v>276</v>
      </c>
      <c r="D520" t="s">
        <v>368</v>
      </c>
      <c r="I520" t="s">
        <v>1437</v>
      </c>
      <c r="J520" t="s">
        <v>1439</v>
      </c>
      <c r="K520">
        <v>0.8</v>
      </c>
      <c r="N520" t="s">
        <v>1540</v>
      </c>
      <c r="O520" t="s">
        <v>1620</v>
      </c>
      <c r="P520">
        <v>2008</v>
      </c>
      <c r="Q520" t="s">
        <v>1679</v>
      </c>
      <c r="R520" t="s">
        <v>986</v>
      </c>
      <c r="S520" t="str">
        <f>IF(ISBLANK(Table4[[#This Row],[ref]]),NA(),_xlfn.XLOOKUP(Table4[[#This Row],[ref]],Crossref!U:U,Crossref!E:E,_xlfn.XLOOKUP(Table4[[#This Row],[ref_short]],Crossref!AO:AO,Crossref!E:E)))</f>
        <v>10.1016/j.vetmic.2007.12.011</v>
      </c>
      <c r="T520" t="str">
        <f>IF(ISBLANK(Table4[[#This Row],[ref_short]]),NA(),_xlfn.XLOOKUP(Table4[[#This Row],[new_ref]],Crossref!E:E,Crossref!AO:AO,Table4[[#This Row],[ref_short]]))</f>
        <v>Nielsen et al., 2008</v>
      </c>
      <c r="U520" t="b">
        <f>NOT(IFERROR(Table4[[#This Row],[ref_short]]=Table4[[#This Row],[new_ref_short]],FALSE))</f>
        <v>1</v>
      </c>
    </row>
    <row r="521" spans="1:21" x14ac:dyDescent="0.3">
      <c r="A521" t="s">
        <v>1288</v>
      </c>
      <c r="B521" t="s">
        <v>1299</v>
      </c>
      <c r="C521" t="s">
        <v>276</v>
      </c>
      <c r="D521" t="s">
        <v>368</v>
      </c>
      <c r="I521" t="s">
        <v>1437</v>
      </c>
      <c r="J521" t="s">
        <v>1439</v>
      </c>
      <c r="K521">
        <v>0.47</v>
      </c>
      <c r="N521" t="s">
        <v>1543</v>
      </c>
      <c r="O521" t="s">
        <v>1620</v>
      </c>
      <c r="P521">
        <v>2008</v>
      </c>
      <c r="Q521" t="s">
        <v>1679</v>
      </c>
      <c r="R521" t="s">
        <v>986</v>
      </c>
      <c r="S521" t="str">
        <f>IF(ISBLANK(Table4[[#This Row],[ref]]),NA(),_xlfn.XLOOKUP(Table4[[#This Row],[ref]],Crossref!U:U,Crossref!E:E,_xlfn.XLOOKUP(Table4[[#This Row],[ref_short]],Crossref!AO:AO,Crossref!E:E)))</f>
        <v>10.1016/j.vetmic.2007.12.011</v>
      </c>
      <c r="T521" t="str">
        <f>IF(ISBLANK(Table4[[#This Row],[ref_short]]),NA(),_xlfn.XLOOKUP(Table4[[#This Row],[new_ref]],Crossref!E:E,Crossref!AO:AO,Table4[[#This Row],[ref_short]]))</f>
        <v>Nielsen et al., 2008</v>
      </c>
      <c r="U521" t="b">
        <f>NOT(IFERROR(Table4[[#This Row],[ref_short]]=Table4[[#This Row],[new_ref_short]],FALSE))</f>
        <v>1</v>
      </c>
    </row>
    <row r="522" spans="1:21" x14ac:dyDescent="0.3">
      <c r="A522" t="s">
        <v>1288</v>
      </c>
      <c r="B522" t="s">
        <v>1299</v>
      </c>
      <c r="C522" t="s">
        <v>276</v>
      </c>
      <c r="D522" t="s">
        <v>368</v>
      </c>
      <c r="I522" t="s">
        <v>1437</v>
      </c>
      <c r="J522" t="s">
        <v>1439</v>
      </c>
      <c r="K522">
        <v>0.31</v>
      </c>
      <c r="N522" t="s">
        <v>1540</v>
      </c>
      <c r="O522" t="s">
        <v>1620</v>
      </c>
      <c r="P522">
        <v>2008</v>
      </c>
      <c r="Q522" t="s">
        <v>1679</v>
      </c>
      <c r="R522" t="s">
        <v>986</v>
      </c>
      <c r="S522" t="str">
        <f>IF(ISBLANK(Table4[[#This Row],[ref]]),NA(),_xlfn.XLOOKUP(Table4[[#This Row],[ref]],Crossref!U:U,Crossref!E:E,_xlfn.XLOOKUP(Table4[[#This Row],[ref_short]],Crossref!AO:AO,Crossref!E:E)))</f>
        <v>10.1016/j.vetmic.2007.12.011</v>
      </c>
      <c r="T522" t="str">
        <f>IF(ISBLANK(Table4[[#This Row],[ref_short]]),NA(),_xlfn.XLOOKUP(Table4[[#This Row],[new_ref]],Crossref!E:E,Crossref!AO:AO,Table4[[#This Row],[ref_short]]))</f>
        <v>Nielsen et al., 2008</v>
      </c>
      <c r="U522" t="b">
        <f>NOT(IFERROR(Table4[[#This Row],[ref_short]]=Table4[[#This Row],[new_ref_short]],FALSE))</f>
        <v>1</v>
      </c>
    </row>
    <row r="523" spans="1:21" x14ac:dyDescent="0.3">
      <c r="A523" t="s">
        <v>1288</v>
      </c>
      <c r="B523" t="s">
        <v>1299</v>
      </c>
      <c r="C523" t="s">
        <v>276</v>
      </c>
      <c r="D523" t="s">
        <v>368</v>
      </c>
      <c r="I523" t="s">
        <v>1437</v>
      </c>
      <c r="J523" t="s">
        <v>1439</v>
      </c>
      <c r="K523">
        <v>0.09</v>
      </c>
      <c r="N523" t="s">
        <v>1539</v>
      </c>
      <c r="O523" t="s">
        <v>1620</v>
      </c>
      <c r="P523">
        <v>2008</v>
      </c>
      <c r="Q523" t="s">
        <v>1679</v>
      </c>
      <c r="R523" t="s">
        <v>986</v>
      </c>
      <c r="S523" t="str">
        <f>IF(ISBLANK(Table4[[#This Row],[ref]]),NA(),_xlfn.XLOOKUP(Table4[[#This Row],[ref]],Crossref!U:U,Crossref!E:E,_xlfn.XLOOKUP(Table4[[#This Row],[ref_short]],Crossref!AO:AO,Crossref!E:E)))</f>
        <v>10.1016/j.vetmic.2007.12.011</v>
      </c>
      <c r="T523" t="str">
        <f>IF(ISBLANK(Table4[[#This Row],[ref_short]]),NA(),_xlfn.XLOOKUP(Table4[[#This Row],[new_ref]],Crossref!E:E,Crossref!AO:AO,Table4[[#This Row],[ref_short]]))</f>
        <v>Nielsen et al., 2008</v>
      </c>
      <c r="U523" t="b">
        <f>NOT(IFERROR(Table4[[#This Row],[ref_short]]=Table4[[#This Row],[new_ref_short]],FALSE))</f>
        <v>1</v>
      </c>
    </row>
    <row r="524" spans="1:21" x14ac:dyDescent="0.3">
      <c r="A524" t="s">
        <v>1288</v>
      </c>
      <c r="B524" t="s">
        <v>1299</v>
      </c>
      <c r="C524" t="s">
        <v>276</v>
      </c>
      <c r="D524" t="s">
        <v>368</v>
      </c>
      <c r="I524" t="s">
        <v>1437</v>
      </c>
      <c r="J524" t="s">
        <v>1439</v>
      </c>
      <c r="K524">
        <v>0.18</v>
      </c>
      <c r="N524" t="s">
        <v>1541</v>
      </c>
      <c r="O524" t="s">
        <v>1620</v>
      </c>
      <c r="P524">
        <v>2008</v>
      </c>
      <c r="Q524" t="s">
        <v>1679</v>
      </c>
      <c r="R524" t="s">
        <v>986</v>
      </c>
      <c r="S524" t="str">
        <f>IF(ISBLANK(Table4[[#This Row],[ref]]),NA(),_xlfn.XLOOKUP(Table4[[#This Row],[ref]],Crossref!U:U,Crossref!E:E,_xlfn.XLOOKUP(Table4[[#This Row],[ref_short]],Crossref!AO:AO,Crossref!E:E)))</f>
        <v>10.1016/j.vetmic.2007.12.011</v>
      </c>
      <c r="T524" t="str">
        <f>IF(ISBLANK(Table4[[#This Row],[ref_short]]),NA(),_xlfn.XLOOKUP(Table4[[#This Row],[new_ref]],Crossref!E:E,Crossref!AO:AO,Table4[[#This Row],[ref_short]]))</f>
        <v>Nielsen et al., 2008</v>
      </c>
      <c r="U524" t="b">
        <f>NOT(IFERROR(Table4[[#This Row],[ref_short]]=Table4[[#This Row],[new_ref_short]],FALSE))</f>
        <v>1</v>
      </c>
    </row>
    <row r="525" spans="1:21" x14ac:dyDescent="0.3">
      <c r="A525" t="s">
        <v>1288</v>
      </c>
      <c r="B525" t="s">
        <v>1299</v>
      </c>
      <c r="C525" t="s">
        <v>276</v>
      </c>
      <c r="D525" t="s">
        <v>368</v>
      </c>
      <c r="I525" t="s">
        <v>1437</v>
      </c>
      <c r="J525" t="s">
        <v>1439</v>
      </c>
      <c r="K525">
        <v>0.17</v>
      </c>
      <c r="N525" t="s">
        <v>1543</v>
      </c>
      <c r="O525" t="s">
        <v>1620</v>
      </c>
      <c r="P525">
        <v>2008</v>
      </c>
      <c r="Q525" t="s">
        <v>1679</v>
      </c>
      <c r="R525" t="s">
        <v>986</v>
      </c>
      <c r="S525" t="str">
        <f>IF(ISBLANK(Table4[[#This Row],[ref]]),NA(),_xlfn.XLOOKUP(Table4[[#This Row],[ref]],Crossref!U:U,Crossref!E:E,_xlfn.XLOOKUP(Table4[[#This Row],[ref_short]],Crossref!AO:AO,Crossref!E:E)))</f>
        <v>10.1016/j.vetmic.2007.12.011</v>
      </c>
      <c r="T525" t="str">
        <f>IF(ISBLANK(Table4[[#This Row],[ref_short]]),NA(),_xlfn.XLOOKUP(Table4[[#This Row],[new_ref]],Crossref!E:E,Crossref!AO:AO,Table4[[#This Row],[ref_short]]))</f>
        <v>Nielsen et al., 2008</v>
      </c>
      <c r="U525" t="b">
        <f>NOT(IFERROR(Table4[[#This Row],[ref_short]]=Table4[[#This Row],[new_ref_short]],FALSE))</f>
        <v>1</v>
      </c>
    </row>
    <row r="526" spans="1:21" x14ac:dyDescent="0.3">
      <c r="A526" t="s">
        <v>1288</v>
      </c>
      <c r="B526" t="s">
        <v>1299</v>
      </c>
      <c r="C526" t="s">
        <v>276</v>
      </c>
      <c r="D526" t="s">
        <v>368</v>
      </c>
      <c r="I526" t="s">
        <v>1437</v>
      </c>
      <c r="J526" t="s">
        <v>1439</v>
      </c>
      <c r="K526">
        <v>7.0000000000000007E-2</v>
      </c>
      <c r="N526" t="s">
        <v>1540</v>
      </c>
      <c r="O526" t="s">
        <v>1620</v>
      </c>
      <c r="P526">
        <v>2008</v>
      </c>
      <c r="Q526" t="s">
        <v>1679</v>
      </c>
      <c r="R526" t="s">
        <v>986</v>
      </c>
      <c r="S526" t="str">
        <f>IF(ISBLANK(Table4[[#This Row],[ref]]),NA(),_xlfn.XLOOKUP(Table4[[#This Row],[ref]],Crossref!U:U,Crossref!E:E,_xlfn.XLOOKUP(Table4[[#This Row],[ref_short]],Crossref!AO:AO,Crossref!E:E)))</f>
        <v>10.1016/j.vetmic.2007.12.011</v>
      </c>
      <c r="T526" t="str">
        <f>IF(ISBLANK(Table4[[#This Row],[ref_short]]),NA(),_xlfn.XLOOKUP(Table4[[#This Row],[new_ref]],Crossref!E:E,Crossref!AO:AO,Table4[[#This Row],[ref_short]]))</f>
        <v>Nielsen et al., 2008</v>
      </c>
      <c r="U526" t="b">
        <f>NOT(IFERROR(Table4[[#This Row],[ref_short]]=Table4[[#This Row],[new_ref_short]],FALSE))</f>
        <v>1</v>
      </c>
    </row>
    <row r="527" spans="1:21" x14ac:dyDescent="0.3">
      <c r="A527" t="s">
        <v>1288</v>
      </c>
      <c r="B527" t="s">
        <v>1299</v>
      </c>
      <c r="C527" t="s">
        <v>276</v>
      </c>
      <c r="D527" t="s">
        <v>368</v>
      </c>
      <c r="I527" t="s">
        <v>1437</v>
      </c>
      <c r="J527" t="s">
        <v>1439</v>
      </c>
      <c r="K527">
        <v>0.22</v>
      </c>
      <c r="N527" t="s">
        <v>1540</v>
      </c>
      <c r="O527" t="s">
        <v>1620</v>
      </c>
      <c r="P527">
        <v>2008</v>
      </c>
      <c r="Q527" t="s">
        <v>1679</v>
      </c>
      <c r="R527" t="s">
        <v>986</v>
      </c>
      <c r="S527" t="str">
        <f>IF(ISBLANK(Table4[[#This Row],[ref]]),NA(),_xlfn.XLOOKUP(Table4[[#This Row],[ref]],Crossref!U:U,Crossref!E:E,_xlfn.XLOOKUP(Table4[[#This Row],[ref_short]],Crossref!AO:AO,Crossref!E:E)))</f>
        <v>10.1016/j.vetmic.2007.12.011</v>
      </c>
      <c r="T527" t="str">
        <f>IF(ISBLANK(Table4[[#This Row],[ref_short]]),NA(),_xlfn.XLOOKUP(Table4[[#This Row],[new_ref]],Crossref!E:E,Crossref!AO:AO,Table4[[#This Row],[ref_short]]))</f>
        <v>Nielsen et al., 2008</v>
      </c>
      <c r="U527" t="b">
        <f>NOT(IFERROR(Table4[[#This Row],[ref_short]]=Table4[[#This Row],[new_ref_short]],FALSE))</f>
        <v>1</v>
      </c>
    </row>
    <row r="528" spans="1:21" x14ac:dyDescent="0.3">
      <c r="A528" t="s">
        <v>1289</v>
      </c>
      <c r="B528" t="s">
        <v>1299</v>
      </c>
      <c r="C528" t="s">
        <v>276</v>
      </c>
      <c r="D528" t="s">
        <v>368</v>
      </c>
      <c r="I528" t="s">
        <v>1437</v>
      </c>
      <c r="J528" t="s">
        <v>1439</v>
      </c>
      <c r="K528">
        <v>1</v>
      </c>
      <c r="N528" t="s">
        <v>1538</v>
      </c>
      <c r="O528" t="s">
        <v>1620</v>
      </c>
      <c r="P528">
        <v>2008</v>
      </c>
      <c r="Q528" t="s">
        <v>1679</v>
      </c>
      <c r="R528" t="s">
        <v>986</v>
      </c>
      <c r="S528" t="str">
        <f>IF(ISBLANK(Table4[[#This Row],[ref]]),NA(),_xlfn.XLOOKUP(Table4[[#This Row],[ref]],Crossref!U:U,Crossref!E:E,_xlfn.XLOOKUP(Table4[[#This Row],[ref_short]],Crossref!AO:AO,Crossref!E:E)))</f>
        <v>10.1016/j.vetmic.2007.12.011</v>
      </c>
      <c r="T528" t="str">
        <f>IF(ISBLANK(Table4[[#This Row],[ref_short]]),NA(),_xlfn.XLOOKUP(Table4[[#This Row],[new_ref]],Crossref!E:E,Crossref!AO:AO,Table4[[#This Row],[ref_short]]))</f>
        <v>Nielsen et al., 2008</v>
      </c>
      <c r="U528" t="b">
        <f>NOT(IFERROR(Table4[[#This Row],[ref_short]]=Table4[[#This Row],[new_ref_short]],FALSE))</f>
        <v>1</v>
      </c>
    </row>
    <row r="529" spans="1:21" x14ac:dyDescent="0.3">
      <c r="A529" t="s">
        <v>1289</v>
      </c>
      <c r="B529" t="s">
        <v>1299</v>
      </c>
      <c r="C529" t="s">
        <v>276</v>
      </c>
      <c r="D529" t="s">
        <v>368</v>
      </c>
      <c r="I529" t="s">
        <v>1437</v>
      </c>
      <c r="J529" t="s">
        <v>1439</v>
      </c>
      <c r="K529">
        <v>0.88</v>
      </c>
      <c r="N529" t="s">
        <v>1539</v>
      </c>
      <c r="O529" t="s">
        <v>1620</v>
      </c>
      <c r="P529">
        <v>2008</v>
      </c>
      <c r="Q529" t="s">
        <v>1679</v>
      </c>
      <c r="R529" t="s">
        <v>986</v>
      </c>
      <c r="S529" t="str">
        <f>IF(ISBLANK(Table4[[#This Row],[ref]]),NA(),_xlfn.XLOOKUP(Table4[[#This Row],[ref]],Crossref!U:U,Crossref!E:E,_xlfn.XLOOKUP(Table4[[#This Row],[ref_short]],Crossref!AO:AO,Crossref!E:E)))</f>
        <v>10.1016/j.vetmic.2007.12.011</v>
      </c>
      <c r="T529" t="str">
        <f>IF(ISBLANK(Table4[[#This Row],[ref_short]]),NA(),_xlfn.XLOOKUP(Table4[[#This Row],[new_ref]],Crossref!E:E,Crossref!AO:AO,Table4[[#This Row],[ref_short]]))</f>
        <v>Nielsen et al., 2008</v>
      </c>
      <c r="U529" t="b">
        <f>NOT(IFERROR(Table4[[#This Row],[ref_short]]=Table4[[#This Row],[new_ref_short]],FALSE))</f>
        <v>1</v>
      </c>
    </row>
    <row r="530" spans="1:21" x14ac:dyDescent="0.3">
      <c r="A530" t="s">
        <v>1289</v>
      </c>
      <c r="B530" t="s">
        <v>1299</v>
      </c>
      <c r="C530" t="s">
        <v>276</v>
      </c>
      <c r="D530" t="s">
        <v>368</v>
      </c>
      <c r="I530" t="s">
        <v>1437</v>
      </c>
      <c r="J530" t="s">
        <v>1439</v>
      </c>
      <c r="K530">
        <v>0.94</v>
      </c>
      <c r="N530" t="s">
        <v>1539</v>
      </c>
      <c r="O530" t="s">
        <v>1620</v>
      </c>
      <c r="P530">
        <v>2008</v>
      </c>
      <c r="Q530" t="s">
        <v>1679</v>
      </c>
      <c r="R530" t="s">
        <v>986</v>
      </c>
      <c r="S530" t="str">
        <f>IF(ISBLANK(Table4[[#This Row],[ref]]),NA(),_xlfn.XLOOKUP(Table4[[#This Row],[ref]],Crossref!U:U,Crossref!E:E,_xlfn.XLOOKUP(Table4[[#This Row],[ref_short]],Crossref!AO:AO,Crossref!E:E)))</f>
        <v>10.1016/j.vetmic.2007.12.011</v>
      </c>
      <c r="T530" t="str">
        <f>IF(ISBLANK(Table4[[#This Row],[ref_short]]),NA(),_xlfn.XLOOKUP(Table4[[#This Row],[new_ref]],Crossref!E:E,Crossref!AO:AO,Table4[[#This Row],[ref_short]]))</f>
        <v>Nielsen et al., 2008</v>
      </c>
      <c r="U530" t="b">
        <f>NOT(IFERROR(Table4[[#This Row],[ref_short]]=Table4[[#This Row],[new_ref_short]],FALSE))</f>
        <v>1</v>
      </c>
    </row>
    <row r="531" spans="1:21" x14ac:dyDescent="0.3">
      <c r="A531" t="s">
        <v>1289</v>
      </c>
      <c r="B531" t="s">
        <v>1299</v>
      </c>
      <c r="C531" t="s">
        <v>276</v>
      </c>
      <c r="D531" t="s">
        <v>368</v>
      </c>
      <c r="I531" t="s">
        <v>1437</v>
      </c>
      <c r="J531" t="s">
        <v>1439</v>
      </c>
      <c r="N531" t="s">
        <v>1539</v>
      </c>
      <c r="O531" t="s">
        <v>1620</v>
      </c>
      <c r="P531">
        <v>2008</v>
      </c>
      <c r="Q531" t="s">
        <v>1679</v>
      </c>
      <c r="R531" t="s">
        <v>986</v>
      </c>
      <c r="S531" t="str">
        <f>IF(ISBLANK(Table4[[#This Row],[ref]]),NA(),_xlfn.XLOOKUP(Table4[[#This Row],[ref]],Crossref!U:U,Crossref!E:E,_xlfn.XLOOKUP(Table4[[#This Row],[ref_short]],Crossref!AO:AO,Crossref!E:E)))</f>
        <v>10.1016/j.vetmic.2007.12.011</v>
      </c>
      <c r="T531" t="str">
        <f>IF(ISBLANK(Table4[[#This Row],[ref_short]]),NA(),_xlfn.XLOOKUP(Table4[[#This Row],[new_ref]],Crossref!E:E,Crossref!AO:AO,Table4[[#This Row],[ref_short]]))</f>
        <v>Nielsen et al., 2008</v>
      </c>
      <c r="U531" t="b">
        <f>NOT(IFERROR(Table4[[#This Row],[ref_short]]=Table4[[#This Row],[new_ref_short]],FALSE))</f>
        <v>1</v>
      </c>
    </row>
    <row r="532" spans="1:21" x14ac:dyDescent="0.3">
      <c r="A532" t="s">
        <v>1289</v>
      </c>
      <c r="B532" t="s">
        <v>1299</v>
      </c>
      <c r="C532" t="s">
        <v>276</v>
      </c>
      <c r="D532" t="s">
        <v>368</v>
      </c>
      <c r="I532" t="s">
        <v>1437</v>
      </c>
      <c r="J532" t="s">
        <v>1439</v>
      </c>
      <c r="K532">
        <v>0.98</v>
      </c>
      <c r="N532" t="s">
        <v>1539</v>
      </c>
      <c r="O532" t="s">
        <v>1620</v>
      </c>
      <c r="P532">
        <v>2008</v>
      </c>
      <c r="Q532" t="s">
        <v>1679</v>
      </c>
      <c r="R532" t="s">
        <v>986</v>
      </c>
      <c r="S532" t="str">
        <f>IF(ISBLANK(Table4[[#This Row],[ref]]),NA(),_xlfn.XLOOKUP(Table4[[#This Row],[ref]],Crossref!U:U,Crossref!E:E,_xlfn.XLOOKUP(Table4[[#This Row],[ref_short]],Crossref!AO:AO,Crossref!E:E)))</f>
        <v>10.1016/j.vetmic.2007.12.011</v>
      </c>
      <c r="T532" t="str">
        <f>IF(ISBLANK(Table4[[#This Row],[ref_short]]),NA(),_xlfn.XLOOKUP(Table4[[#This Row],[new_ref]],Crossref!E:E,Crossref!AO:AO,Table4[[#This Row],[ref_short]]))</f>
        <v>Nielsen et al., 2008</v>
      </c>
      <c r="U532" t="b">
        <f>NOT(IFERROR(Table4[[#This Row],[ref_short]]=Table4[[#This Row],[new_ref_short]],FALSE))</f>
        <v>1</v>
      </c>
    </row>
    <row r="533" spans="1:21" x14ac:dyDescent="0.3">
      <c r="A533" t="s">
        <v>1289</v>
      </c>
      <c r="B533" t="s">
        <v>1299</v>
      </c>
      <c r="C533" t="s">
        <v>276</v>
      </c>
      <c r="D533" t="s">
        <v>368</v>
      </c>
      <c r="I533" t="s">
        <v>1437</v>
      </c>
      <c r="J533" t="s">
        <v>1439</v>
      </c>
      <c r="K533">
        <v>0.83</v>
      </c>
      <c r="N533" t="s">
        <v>1541</v>
      </c>
      <c r="O533" t="s">
        <v>1620</v>
      </c>
      <c r="P533">
        <v>2008</v>
      </c>
      <c r="Q533" t="s">
        <v>1679</v>
      </c>
      <c r="R533" t="s">
        <v>986</v>
      </c>
      <c r="S533" t="str">
        <f>IF(ISBLANK(Table4[[#This Row],[ref]]),NA(),_xlfn.XLOOKUP(Table4[[#This Row],[ref]],Crossref!U:U,Crossref!E:E,_xlfn.XLOOKUP(Table4[[#This Row],[ref_short]],Crossref!AO:AO,Crossref!E:E)))</f>
        <v>10.1016/j.vetmic.2007.12.011</v>
      </c>
      <c r="T533" t="str">
        <f>IF(ISBLANK(Table4[[#This Row],[ref_short]]),NA(),_xlfn.XLOOKUP(Table4[[#This Row],[new_ref]],Crossref!E:E,Crossref!AO:AO,Table4[[#This Row],[ref_short]]))</f>
        <v>Nielsen et al., 2008</v>
      </c>
      <c r="U533" t="b">
        <f>NOT(IFERROR(Table4[[#This Row],[ref_short]]=Table4[[#This Row],[new_ref_short]],FALSE))</f>
        <v>1</v>
      </c>
    </row>
    <row r="534" spans="1:21" x14ac:dyDescent="0.3">
      <c r="A534" t="s">
        <v>1289</v>
      </c>
      <c r="B534" t="s">
        <v>1299</v>
      </c>
      <c r="C534" t="s">
        <v>276</v>
      </c>
      <c r="D534" t="s">
        <v>368</v>
      </c>
      <c r="I534" t="s">
        <v>1437</v>
      </c>
      <c r="J534" t="s">
        <v>1439</v>
      </c>
      <c r="K534">
        <v>0.9</v>
      </c>
      <c r="N534" t="s">
        <v>1542</v>
      </c>
      <c r="O534" t="s">
        <v>1620</v>
      </c>
      <c r="P534">
        <v>2008</v>
      </c>
      <c r="Q534" t="s">
        <v>1679</v>
      </c>
      <c r="R534" t="s">
        <v>986</v>
      </c>
      <c r="S534" t="str">
        <f>IF(ISBLANK(Table4[[#This Row],[ref]]),NA(),_xlfn.XLOOKUP(Table4[[#This Row],[ref]],Crossref!U:U,Crossref!E:E,_xlfn.XLOOKUP(Table4[[#This Row],[ref_short]],Crossref!AO:AO,Crossref!E:E)))</f>
        <v>10.1016/j.vetmic.2007.12.011</v>
      </c>
      <c r="T534" t="str">
        <f>IF(ISBLANK(Table4[[#This Row],[ref_short]]),NA(),_xlfn.XLOOKUP(Table4[[#This Row],[new_ref]],Crossref!E:E,Crossref!AO:AO,Table4[[#This Row],[ref_short]]))</f>
        <v>Nielsen et al., 2008</v>
      </c>
      <c r="U534" t="b">
        <f>NOT(IFERROR(Table4[[#This Row],[ref_short]]=Table4[[#This Row],[new_ref_short]],FALSE))</f>
        <v>1</v>
      </c>
    </row>
    <row r="535" spans="1:21" x14ac:dyDescent="0.3">
      <c r="A535" t="s">
        <v>1289</v>
      </c>
      <c r="B535" t="s">
        <v>1299</v>
      </c>
      <c r="C535" t="s">
        <v>276</v>
      </c>
      <c r="D535" t="s">
        <v>368</v>
      </c>
      <c r="I535" t="s">
        <v>1437</v>
      </c>
      <c r="J535" t="s">
        <v>1439</v>
      </c>
      <c r="K535">
        <v>0.69</v>
      </c>
      <c r="N535" t="s">
        <v>1542</v>
      </c>
      <c r="O535" t="s">
        <v>1620</v>
      </c>
      <c r="P535">
        <v>2008</v>
      </c>
      <c r="Q535" t="s">
        <v>1679</v>
      </c>
      <c r="R535" t="s">
        <v>986</v>
      </c>
      <c r="S535" t="str">
        <f>IF(ISBLANK(Table4[[#This Row],[ref]]),NA(),_xlfn.XLOOKUP(Table4[[#This Row],[ref]],Crossref!U:U,Crossref!E:E,_xlfn.XLOOKUP(Table4[[#This Row],[ref_short]],Crossref!AO:AO,Crossref!E:E)))</f>
        <v>10.1016/j.vetmic.2007.12.011</v>
      </c>
      <c r="T535" t="str">
        <f>IF(ISBLANK(Table4[[#This Row],[ref_short]]),NA(),_xlfn.XLOOKUP(Table4[[#This Row],[new_ref]],Crossref!E:E,Crossref!AO:AO,Table4[[#This Row],[ref_short]]))</f>
        <v>Nielsen et al., 2008</v>
      </c>
      <c r="U535" t="b">
        <f>NOT(IFERROR(Table4[[#This Row],[ref_short]]=Table4[[#This Row],[new_ref_short]],FALSE))</f>
        <v>1</v>
      </c>
    </row>
    <row r="536" spans="1:21" x14ac:dyDescent="0.3">
      <c r="A536" t="s">
        <v>1289</v>
      </c>
      <c r="B536" t="s">
        <v>1299</v>
      </c>
      <c r="C536" t="s">
        <v>276</v>
      </c>
      <c r="D536" t="s">
        <v>368</v>
      </c>
      <c r="I536" t="s">
        <v>1437</v>
      </c>
      <c r="J536" t="s">
        <v>1439</v>
      </c>
      <c r="K536">
        <v>0.95</v>
      </c>
      <c r="N536" t="s">
        <v>1542</v>
      </c>
      <c r="O536" t="s">
        <v>1620</v>
      </c>
      <c r="P536">
        <v>2008</v>
      </c>
      <c r="Q536" t="s">
        <v>1679</v>
      </c>
      <c r="R536" t="s">
        <v>986</v>
      </c>
      <c r="S536" t="str">
        <f>IF(ISBLANK(Table4[[#This Row],[ref]]),NA(),_xlfn.XLOOKUP(Table4[[#This Row],[ref]],Crossref!U:U,Crossref!E:E,_xlfn.XLOOKUP(Table4[[#This Row],[ref_short]],Crossref!AO:AO,Crossref!E:E)))</f>
        <v>10.1016/j.vetmic.2007.12.011</v>
      </c>
      <c r="T536" t="str">
        <f>IF(ISBLANK(Table4[[#This Row],[ref_short]]),NA(),_xlfn.XLOOKUP(Table4[[#This Row],[new_ref]],Crossref!E:E,Crossref!AO:AO,Table4[[#This Row],[ref_short]]))</f>
        <v>Nielsen et al., 2008</v>
      </c>
      <c r="U536" t="b">
        <f>NOT(IFERROR(Table4[[#This Row],[ref_short]]=Table4[[#This Row],[new_ref_short]],FALSE))</f>
        <v>1</v>
      </c>
    </row>
    <row r="537" spans="1:21" x14ac:dyDescent="0.3">
      <c r="A537" t="s">
        <v>1289</v>
      </c>
      <c r="B537" t="s">
        <v>1299</v>
      </c>
      <c r="C537" t="s">
        <v>276</v>
      </c>
      <c r="D537" t="s">
        <v>368</v>
      </c>
      <c r="I537" t="s">
        <v>1437</v>
      </c>
      <c r="J537" t="s">
        <v>1439</v>
      </c>
      <c r="K537">
        <v>0.41</v>
      </c>
      <c r="N537" t="s">
        <v>1543</v>
      </c>
      <c r="O537" t="s">
        <v>1620</v>
      </c>
      <c r="P537">
        <v>2008</v>
      </c>
      <c r="Q537" t="s">
        <v>1679</v>
      </c>
      <c r="R537" t="s">
        <v>986</v>
      </c>
      <c r="S537" t="str">
        <f>IF(ISBLANK(Table4[[#This Row],[ref]]),NA(),_xlfn.XLOOKUP(Table4[[#This Row],[ref]],Crossref!U:U,Crossref!E:E,_xlfn.XLOOKUP(Table4[[#This Row],[ref_short]],Crossref!AO:AO,Crossref!E:E)))</f>
        <v>10.1016/j.vetmic.2007.12.011</v>
      </c>
      <c r="T537" t="str">
        <f>IF(ISBLANK(Table4[[#This Row],[ref_short]]),NA(),_xlfn.XLOOKUP(Table4[[#This Row],[new_ref]],Crossref!E:E,Crossref!AO:AO,Table4[[#This Row],[ref_short]]))</f>
        <v>Nielsen et al., 2008</v>
      </c>
      <c r="U537" t="b">
        <f>NOT(IFERROR(Table4[[#This Row],[ref_short]]=Table4[[#This Row],[new_ref_short]],FALSE))</f>
        <v>1</v>
      </c>
    </row>
    <row r="538" spans="1:21" x14ac:dyDescent="0.3">
      <c r="A538" t="s">
        <v>1289</v>
      </c>
      <c r="B538" t="s">
        <v>1299</v>
      </c>
      <c r="C538" t="s">
        <v>276</v>
      </c>
      <c r="D538" t="s">
        <v>368</v>
      </c>
      <c r="I538" t="s">
        <v>1437</v>
      </c>
      <c r="J538" t="s">
        <v>1439</v>
      </c>
      <c r="K538">
        <v>0.89</v>
      </c>
      <c r="N538" t="s">
        <v>1543</v>
      </c>
      <c r="O538" t="s">
        <v>1620</v>
      </c>
      <c r="P538">
        <v>2008</v>
      </c>
      <c r="Q538" t="s">
        <v>1679</v>
      </c>
      <c r="R538" t="s">
        <v>986</v>
      </c>
      <c r="S538" t="str">
        <f>IF(ISBLANK(Table4[[#This Row],[ref]]),NA(),_xlfn.XLOOKUP(Table4[[#This Row],[ref]],Crossref!U:U,Crossref!E:E,_xlfn.XLOOKUP(Table4[[#This Row],[ref_short]],Crossref!AO:AO,Crossref!E:E)))</f>
        <v>10.1016/j.vetmic.2007.12.011</v>
      </c>
      <c r="T538" t="str">
        <f>IF(ISBLANK(Table4[[#This Row],[ref_short]]),NA(),_xlfn.XLOOKUP(Table4[[#This Row],[new_ref]],Crossref!E:E,Crossref!AO:AO,Table4[[#This Row],[ref_short]]))</f>
        <v>Nielsen et al., 2008</v>
      </c>
      <c r="U538" t="b">
        <f>NOT(IFERROR(Table4[[#This Row],[ref_short]]=Table4[[#This Row],[new_ref_short]],FALSE))</f>
        <v>1</v>
      </c>
    </row>
    <row r="539" spans="1:21" x14ac:dyDescent="0.3">
      <c r="A539" t="s">
        <v>1289</v>
      </c>
      <c r="B539" t="s">
        <v>1299</v>
      </c>
      <c r="C539" t="s">
        <v>276</v>
      </c>
      <c r="D539" t="s">
        <v>368</v>
      </c>
      <c r="I539" t="s">
        <v>1437</v>
      </c>
      <c r="J539" t="s">
        <v>1439</v>
      </c>
      <c r="K539">
        <v>0.83</v>
      </c>
      <c r="N539" t="s">
        <v>1543</v>
      </c>
      <c r="O539" t="s">
        <v>1620</v>
      </c>
      <c r="P539">
        <v>2008</v>
      </c>
      <c r="Q539" t="s">
        <v>1679</v>
      </c>
      <c r="R539" t="s">
        <v>986</v>
      </c>
      <c r="S539" t="str">
        <f>IF(ISBLANK(Table4[[#This Row],[ref]]),NA(),_xlfn.XLOOKUP(Table4[[#This Row],[ref]],Crossref!U:U,Crossref!E:E,_xlfn.XLOOKUP(Table4[[#This Row],[ref_short]],Crossref!AO:AO,Crossref!E:E)))</f>
        <v>10.1016/j.vetmic.2007.12.011</v>
      </c>
      <c r="T539" t="str">
        <f>IF(ISBLANK(Table4[[#This Row],[ref_short]]),NA(),_xlfn.XLOOKUP(Table4[[#This Row],[new_ref]],Crossref!E:E,Crossref!AO:AO,Table4[[#This Row],[ref_short]]))</f>
        <v>Nielsen et al., 2008</v>
      </c>
      <c r="U539" t="b">
        <f>NOT(IFERROR(Table4[[#This Row],[ref_short]]=Table4[[#This Row],[new_ref_short]],FALSE))</f>
        <v>1</v>
      </c>
    </row>
    <row r="540" spans="1:21" x14ac:dyDescent="0.3">
      <c r="A540" t="s">
        <v>1289</v>
      </c>
      <c r="B540" t="s">
        <v>1299</v>
      </c>
      <c r="C540" t="s">
        <v>276</v>
      </c>
      <c r="D540" t="s">
        <v>368</v>
      </c>
      <c r="I540" t="s">
        <v>1437</v>
      </c>
      <c r="J540" t="s">
        <v>1439</v>
      </c>
      <c r="K540">
        <v>0.83</v>
      </c>
      <c r="N540" t="s">
        <v>1543</v>
      </c>
      <c r="O540" t="s">
        <v>1620</v>
      </c>
      <c r="P540">
        <v>2008</v>
      </c>
      <c r="Q540" t="s">
        <v>1679</v>
      </c>
      <c r="R540" t="s">
        <v>986</v>
      </c>
      <c r="S540" t="str">
        <f>IF(ISBLANK(Table4[[#This Row],[ref]]),NA(),_xlfn.XLOOKUP(Table4[[#This Row],[ref]],Crossref!U:U,Crossref!E:E,_xlfn.XLOOKUP(Table4[[#This Row],[ref_short]],Crossref!AO:AO,Crossref!E:E)))</f>
        <v>10.1016/j.vetmic.2007.12.011</v>
      </c>
      <c r="T540" t="str">
        <f>IF(ISBLANK(Table4[[#This Row],[ref_short]]),NA(),_xlfn.XLOOKUP(Table4[[#This Row],[new_ref]],Crossref!E:E,Crossref!AO:AO,Table4[[#This Row],[ref_short]]))</f>
        <v>Nielsen et al., 2008</v>
      </c>
      <c r="U540" t="b">
        <f>NOT(IFERROR(Table4[[#This Row],[ref_short]]=Table4[[#This Row],[new_ref_short]],FALSE))</f>
        <v>1</v>
      </c>
    </row>
    <row r="541" spans="1:21" x14ac:dyDescent="0.3">
      <c r="A541" t="s">
        <v>1289</v>
      </c>
      <c r="B541" t="s">
        <v>1299</v>
      </c>
      <c r="C541" t="s">
        <v>276</v>
      </c>
      <c r="D541" t="s">
        <v>368</v>
      </c>
      <c r="I541" t="s">
        <v>1437</v>
      </c>
      <c r="J541" t="s">
        <v>1439</v>
      </c>
      <c r="K541">
        <v>0.98</v>
      </c>
      <c r="N541" t="s">
        <v>1540</v>
      </c>
      <c r="O541" t="s">
        <v>1620</v>
      </c>
      <c r="P541">
        <v>2008</v>
      </c>
      <c r="Q541" t="s">
        <v>1679</v>
      </c>
      <c r="R541" t="s">
        <v>986</v>
      </c>
      <c r="S541" t="str">
        <f>IF(ISBLANK(Table4[[#This Row],[ref]]),NA(),_xlfn.XLOOKUP(Table4[[#This Row],[ref]],Crossref!U:U,Crossref!E:E,_xlfn.XLOOKUP(Table4[[#This Row],[ref_short]],Crossref!AO:AO,Crossref!E:E)))</f>
        <v>10.1016/j.vetmic.2007.12.011</v>
      </c>
      <c r="T541" t="str">
        <f>IF(ISBLANK(Table4[[#This Row],[ref_short]]),NA(),_xlfn.XLOOKUP(Table4[[#This Row],[new_ref]],Crossref!E:E,Crossref!AO:AO,Table4[[#This Row],[ref_short]]))</f>
        <v>Nielsen et al., 2008</v>
      </c>
      <c r="U541" t="b">
        <f>NOT(IFERROR(Table4[[#This Row],[ref_short]]=Table4[[#This Row],[new_ref_short]],FALSE))</f>
        <v>1</v>
      </c>
    </row>
    <row r="542" spans="1:21" x14ac:dyDescent="0.3">
      <c r="A542" t="s">
        <v>1289</v>
      </c>
      <c r="B542" t="s">
        <v>1299</v>
      </c>
      <c r="C542" t="s">
        <v>276</v>
      </c>
      <c r="D542" t="s">
        <v>368</v>
      </c>
      <c r="I542" t="s">
        <v>1437</v>
      </c>
      <c r="J542" t="s">
        <v>1439</v>
      </c>
      <c r="K542">
        <v>0.99</v>
      </c>
      <c r="N542" t="s">
        <v>1540</v>
      </c>
      <c r="O542" t="s">
        <v>1620</v>
      </c>
      <c r="P542">
        <v>2008</v>
      </c>
      <c r="Q542" t="s">
        <v>1679</v>
      </c>
      <c r="R542" t="s">
        <v>986</v>
      </c>
      <c r="S542" t="str">
        <f>IF(ISBLANK(Table4[[#This Row],[ref]]),NA(),_xlfn.XLOOKUP(Table4[[#This Row],[ref]],Crossref!U:U,Crossref!E:E,_xlfn.XLOOKUP(Table4[[#This Row],[ref_short]],Crossref!AO:AO,Crossref!E:E)))</f>
        <v>10.1016/j.vetmic.2007.12.011</v>
      </c>
      <c r="T542" t="str">
        <f>IF(ISBLANK(Table4[[#This Row],[ref_short]]),NA(),_xlfn.XLOOKUP(Table4[[#This Row],[new_ref]],Crossref!E:E,Crossref!AO:AO,Table4[[#This Row],[ref_short]]))</f>
        <v>Nielsen et al., 2008</v>
      </c>
      <c r="U542" t="b">
        <f>NOT(IFERROR(Table4[[#This Row],[ref_short]]=Table4[[#This Row],[new_ref_short]],FALSE))</f>
        <v>1</v>
      </c>
    </row>
    <row r="543" spans="1:21" x14ac:dyDescent="0.3">
      <c r="A543" t="s">
        <v>1289</v>
      </c>
      <c r="B543" t="s">
        <v>1299</v>
      </c>
      <c r="C543" t="s">
        <v>276</v>
      </c>
      <c r="D543" t="s">
        <v>368</v>
      </c>
      <c r="I543" t="s">
        <v>1437</v>
      </c>
      <c r="J543" t="s">
        <v>1439</v>
      </c>
      <c r="K543">
        <v>0.94</v>
      </c>
      <c r="N543" t="s">
        <v>1540</v>
      </c>
      <c r="O543" t="s">
        <v>1620</v>
      </c>
      <c r="P543">
        <v>2008</v>
      </c>
      <c r="Q543" t="s">
        <v>1679</v>
      </c>
      <c r="R543" t="s">
        <v>986</v>
      </c>
      <c r="S543" t="str">
        <f>IF(ISBLANK(Table4[[#This Row],[ref]]),NA(),_xlfn.XLOOKUP(Table4[[#This Row],[ref]],Crossref!U:U,Crossref!E:E,_xlfn.XLOOKUP(Table4[[#This Row],[ref_short]],Crossref!AO:AO,Crossref!E:E)))</f>
        <v>10.1016/j.vetmic.2007.12.011</v>
      </c>
      <c r="T543" t="str">
        <f>IF(ISBLANK(Table4[[#This Row],[ref_short]]),NA(),_xlfn.XLOOKUP(Table4[[#This Row],[new_ref]],Crossref!E:E,Crossref!AO:AO,Table4[[#This Row],[ref_short]]))</f>
        <v>Nielsen et al., 2008</v>
      </c>
      <c r="U543" t="b">
        <f>NOT(IFERROR(Table4[[#This Row],[ref_short]]=Table4[[#This Row],[new_ref_short]],FALSE))</f>
        <v>1</v>
      </c>
    </row>
    <row r="544" spans="1:21" x14ac:dyDescent="0.3">
      <c r="A544" t="s">
        <v>1289</v>
      </c>
      <c r="B544" t="s">
        <v>1299</v>
      </c>
      <c r="C544" t="s">
        <v>276</v>
      </c>
      <c r="D544" t="s">
        <v>368</v>
      </c>
      <c r="I544" t="s">
        <v>1437</v>
      </c>
      <c r="J544" t="s">
        <v>1439</v>
      </c>
      <c r="K544">
        <v>0.95</v>
      </c>
      <c r="N544" t="s">
        <v>1539</v>
      </c>
      <c r="O544" t="s">
        <v>1620</v>
      </c>
      <c r="P544">
        <v>2008</v>
      </c>
      <c r="Q544" t="s">
        <v>1679</v>
      </c>
      <c r="R544" t="s">
        <v>986</v>
      </c>
      <c r="S544" t="str">
        <f>IF(ISBLANK(Table4[[#This Row],[ref]]),NA(),_xlfn.XLOOKUP(Table4[[#This Row],[ref]],Crossref!U:U,Crossref!E:E,_xlfn.XLOOKUP(Table4[[#This Row],[ref_short]],Crossref!AO:AO,Crossref!E:E)))</f>
        <v>10.1016/j.vetmic.2007.12.011</v>
      </c>
      <c r="T544" t="str">
        <f>IF(ISBLANK(Table4[[#This Row],[ref_short]]),NA(),_xlfn.XLOOKUP(Table4[[#This Row],[new_ref]],Crossref!E:E,Crossref!AO:AO,Table4[[#This Row],[ref_short]]))</f>
        <v>Nielsen et al., 2008</v>
      </c>
      <c r="U544" t="b">
        <f>NOT(IFERROR(Table4[[#This Row],[ref_short]]=Table4[[#This Row],[new_ref_short]],FALSE))</f>
        <v>1</v>
      </c>
    </row>
    <row r="545" spans="1:21" x14ac:dyDescent="0.3">
      <c r="A545" t="s">
        <v>1289</v>
      </c>
      <c r="B545" t="s">
        <v>1299</v>
      </c>
      <c r="C545" t="s">
        <v>276</v>
      </c>
      <c r="D545" t="s">
        <v>368</v>
      </c>
      <c r="I545" t="s">
        <v>1437</v>
      </c>
      <c r="J545" t="s">
        <v>1439</v>
      </c>
      <c r="K545">
        <v>1</v>
      </c>
      <c r="N545" t="s">
        <v>1539</v>
      </c>
      <c r="O545" t="s">
        <v>1620</v>
      </c>
      <c r="P545">
        <v>2008</v>
      </c>
      <c r="Q545" t="s">
        <v>1679</v>
      </c>
      <c r="R545" t="s">
        <v>986</v>
      </c>
      <c r="S545" t="str">
        <f>IF(ISBLANK(Table4[[#This Row],[ref]]),NA(),_xlfn.XLOOKUP(Table4[[#This Row],[ref]],Crossref!U:U,Crossref!E:E,_xlfn.XLOOKUP(Table4[[#This Row],[ref_short]],Crossref!AO:AO,Crossref!E:E)))</f>
        <v>10.1016/j.vetmic.2007.12.011</v>
      </c>
      <c r="T545" t="str">
        <f>IF(ISBLANK(Table4[[#This Row],[ref_short]]),NA(),_xlfn.XLOOKUP(Table4[[#This Row],[new_ref]],Crossref!E:E,Crossref!AO:AO,Table4[[#This Row],[ref_short]]))</f>
        <v>Nielsen et al., 2008</v>
      </c>
      <c r="U545" t="b">
        <f>NOT(IFERROR(Table4[[#This Row],[ref_short]]=Table4[[#This Row],[new_ref_short]],FALSE))</f>
        <v>1</v>
      </c>
    </row>
    <row r="546" spans="1:21" x14ac:dyDescent="0.3">
      <c r="A546" t="s">
        <v>1289</v>
      </c>
      <c r="B546" t="s">
        <v>1299</v>
      </c>
      <c r="C546" t="s">
        <v>276</v>
      </c>
      <c r="D546" t="s">
        <v>368</v>
      </c>
      <c r="I546" t="s">
        <v>1437</v>
      </c>
      <c r="J546" t="s">
        <v>1439</v>
      </c>
      <c r="K546">
        <v>0.91</v>
      </c>
      <c r="N546" t="s">
        <v>1541</v>
      </c>
      <c r="O546" t="s">
        <v>1620</v>
      </c>
      <c r="P546">
        <v>2008</v>
      </c>
      <c r="Q546" t="s">
        <v>1679</v>
      </c>
      <c r="R546" t="s">
        <v>986</v>
      </c>
      <c r="S546" t="str">
        <f>IF(ISBLANK(Table4[[#This Row],[ref]]),NA(),_xlfn.XLOOKUP(Table4[[#This Row],[ref]],Crossref!U:U,Crossref!E:E,_xlfn.XLOOKUP(Table4[[#This Row],[ref_short]],Crossref!AO:AO,Crossref!E:E)))</f>
        <v>10.1016/j.vetmic.2007.12.011</v>
      </c>
      <c r="T546" t="str">
        <f>IF(ISBLANK(Table4[[#This Row],[ref_short]]),NA(),_xlfn.XLOOKUP(Table4[[#This Row],[new_ref]],Crossref!E:E,Crossref!AO:AO,Table4[[#This Row],[ref_short]]))</f>
        <v>Nielsen et al., 2008</v>
      </c>
      <c r="U546" t="b">
        <f>NOT(IFERROR(Table4[[#This Row],[ref_short]]=Table4[[#This Row],[new_ref_short]],FALSE))</f>
        <v>1</v>
      </c>
    </row>
    <row r="547" spans="1:21" x14ac:dyDescent="0.3">
      <c r="A547" t="s">
        <v>1289</v>
      </c>
      <c r="B547" t="s">
        <v>1299</v>
      </c>
      <c r="C547" t="s">
        <v>276</v>
      </c>
      <c r="D547" t="s">
        <v>368</v>
      </c>
      <c r="I547" t="s">
        <v>1437</v>
      </c>
      <c r="J547" t="s">
        <v>1439</v>
      </c>
      <c r="K547">
        <v>0.9</v>
      </c>
      <c r="N547" t="s">
        <v>1542</v>
      </c>
      <c r="O547" t="s">
        <v>1620</v>
      </c>
      <c r="P547">
        <v>2008</v>
      </c>
      <c r="Q547" t="s">
        <v>1679</v>
      </c>
      <c r="R547" t="s">
        <v>986</v>
      </c>
      <c r="S547" t="str">
        <f>IF(ISBLANK(Table4[[#This Row],[ref]]),NA(),_xlfn.XLOOKUP(Table4[[#This Row],[ref]],Crossref!U:U,Crossref!E:E,_xlfn.XLOOKUP(Table4[[#This Row],[ref_short]],Crossref!AO:AO,Crossref!E:E)))</f>
        <v>10.1016/j.vetmic.2007.12.011</v>
      </c>
      <c r="T547" t="str">
        <f>IF(ISBLANK(Table4[[#This Row],[ref_short]]),NA(),_xlfn.XLOOKUP(Table4[[#This Row],[new_ref]],Crossref!E:E,Crossref!AO:AO,Table4[[#This Row],[ref_short]]))</f>
        <v>Nielsen et al., 2008</v>
      </c>
      <c r="U547" t="b">
        <f>NOT(IFERROR(Table4[[#This Row],[ref_short]]=Table4[[#This Row],[new_ref_short]],FALSE))</f>
        <v>1</v>
      </c>
    </row>
    <row r="548" spans="1:21" x14ac:dyDescent="0.3">
      <c r="A548" t="s">
        <v>1289</v>
      </c>
      <c r="B548" t="s">
        <v>1299</v>
      </c>
      <c r="C548" t="s">
        <v>276</v>
      </c>
      <c r="D548" t="s">
        <v>368</v>
      </c>
      <c r="I548" t="s">
        <v>1437</v>
      </c>
      <c r="J548" t="s">
        <v>1439</v>
      </c>
      <c r="K548">
        <v>0.93</v>
      </c>
      <c r="N548" t="s">
        <v>1543</v>
      </c>
      <c r="O548" t="s">
        <v>1620</v>
      </c>
      <c r="P548">
        <v>2008</v>
      </c>
      <c r="Q548" t="s">
        <v>1679</v>
      </c>
      <c r="R548" t="s">
        <v>986</v>
      </c>
      <c r="S548" t="str">
        <f>IF(ISBLANK(Table4[[#This Row],[ref]]),NA(),_xlfn.XLOOKUP(Table4[[#This Row],[ref]],Crossref!U:U,Crossref!E:E,_xlfn.XLOOKUP(Table4[[#This Row],[ref_short]],Crossref!AO:AO,Crossref!E:E)))</f>
        <v>10.1016/j.vetmic.2007.12.011</v>
      </c>
      <c r="T548" t="str">
        <f>IF(ISBLANK(Table4[[#This Row],[ref_short]]),NA(),_xlfn.XLOOKUP(Table4[[#This Row],[new_ref]],Crossref!E:E,Crossref!AO:AO,Table4[[#This Row],[ref_short]]))</f>
        <v>Nielsen et al., 2008</v>
      </c>
      <c r="U548" t="b">
        <f>NOT(IFERROR(Table4[[#This Row],[ref_short]]=Table4[[#This Row],[new_ref_short]],FALSE))</f>
        <v>1</v>
      </c>
    </row>
    <row r="549" spans="1:21" x14ac:dyDescent="0.3">
      <c r="A549" t="s">
        <v>1289</v>
      </c>
      <c r="B549" t="s">
        <v>1299</v>
      </c>
      <c r="C549" t="s">
        <v>276</v>
      </c>
      <c r="D549" t="s">
        <v>368</v>
      </c>
      <c r="I549" t="s">
        <v>1437</v>
      </c>
      <c r="J549" t="s">
        <v>1439</v>
      </c>
      <c r="K549">
        <v>0.97</v>
      </c>
      <c r="N549" t="s">
        <v>1543</v>
      </c>
      <c r="O549" t="s">
        <v>1620</v>
      </c>
      <c r="P549">
        <v>2008</v>
      </c>
      <c r="Q549" t="s">
        <v>1679</v>
      </c>
      <c r="R549" t="s">
        <v>986</v>
      </c>
      <c r="S549" t="str">
        <f>IF(ISBLANK(Table4[[#This Row],[ref]]),NA(),_xlfn.XLOOKUP(Table4[[#This Row],[ref]],Crossref!U:U,Crossref!E:E,_xlfn.XLOOKUP(Table4[[#This Row],[ref_short]],Crossref!AO:AO,Crossref!E:E)))</f>
        <v>10.1016/j.vetmic.2007.12.011</v>
      </c>
      <c r="T549" t="str">
        <f>IF(ISBLANK(Table4[[#This Row],[ref_short]]),NA(),_xlfn.XLOOKUP(Table4[[#This Row],[new_ref]],Crossref!E:E,Crossref!AO:AO,Table4[[#This Row],[ref_short]]))</f>
        <v>Nielsen et al., 2008</v>
      </c>
      <c r="U549" t="b">
        <f>NOT(IFERROR(Table4[[#This Row],[ref_short]]=Table4[[#This Row],[new_ref_short]],FALSE))</f>
        <v>1</v>
      </c>
    </row>
    <row r="550" spans="1:21" x14ac:dyDescent="0.3">
      <c r="A550" t="s">
        <v>1289</v>
      </c>
      <c r="B550" t="s">
        <v>1299</v>
      </c>
      <c r="C550" t="s">
        <v>276</v>
      </c>
      <c r="D550" t="s">
        <v>368</v>
      </c>
      <c r="I550" t="s">
        <v>1437</v>
      </c>
      <c r="J550" t="s">
        <v>1439</v>
      </c>
      <c r="K550">
        <v>1</v>
      </c>
      <c r="N550" t="s">
        <v>1543</v>
      </c>
      <c r="O550" t="s">
        <v>1620</v>
      </c>
      <c r="P550">
        <v>2008</v>
      </c>
      <c r="Q550" t="s">
        <v>1679</v>
      </c>
      <c r="R550" t="s">
        <v>986</v>
      </c>
      <c r="S550" t="str">
        <f>IF(ISBLANK(Table4[[#This Row],[ref]]),NA(),_xlfn.XLOOKUP(Table4[[#This Row],[ref]],Crossref!U:U,Crossref!E:E,_xlfn.XLOOKUP(Table4[[#This Row],[ref_short]],Crossref!AO:AO,Crossref!E:E)))</f>
        <v>10.1016/j.vetmic.2007.12.011</v>
      </c>
      <c r="T550" t="str">
        <f>IF(ISBLANK(Table4[[#This Row],[ref_short]]),NA(),_xlfn.XLOOKUP(Table4[[#This Row],[new_ref]],Crossref!E:E,Crossref!AO:AO,Table4[[#This Row],[ref_short]]))</f>
        <v>Nielsen et al., 2008</v>
      </c>
      <c r="U550" t="b">
        <f>NOT(IFERROR(Table4[[#This Row],[ref_short]]=Table4[[#This Row],[new_ref_short]],FALSE))</f>
        <v>1</v>
      </c>
    </row>
    <row r="551" spans="1:21" x14ac:dyDescent="0.3">
      <c r="A551" t="s">
        <v>1289</v>
      </c>
      <c r="B551" t="s">
        <v>1299</v>
      </c>
      <c r="C551" t="s">
        <v>276</v>
      </c>
      <c r="D551" t="s">
        <v>368</v>
      </c>
      <c r="I551" t="s">
        <v>1437</v>
      </c>
      <c r="J551" t="s">
        <v>1439</v>
      </c>
      <c r="K551">
        <v>0.85</v>
      </c>
      <c r="N551" t="s">
        <v>1543</v>
      </c>
      <c r="O551" t="s">
        <v>1620</v>
      </c>
      <c r="P551">
        <v>2008</v>
      </c>
      <c r="Q551" t="s">
        <v>1679</v>
      </c>
      <c r="R551" t="s">
        <v>986</v>
      </c>
      <c r="S551" t="str">
        <f>IF(ISBLANK(Table4[[#This Row],[ref]]),NA(),_xlfn.XLOOKUP(Table4[[#This Row],[ref]],Crossref!U:U,Crossref!E:E,_xlfn.XLOOKUP(Table4[[#This Row],[ref_short]],Crossref!AO:AO,Crossref!E:E)))</f>
        <v>10.1016/j.vetmic.2007.12.011</v>
      </c>
      <c r="T551" t="str">
        <f>IF(ISBLANK(Table4[[#This Row],[ref_short]]),NA(),_xlfn.XLOOKUP(Table4[[#This Row],[new_ref]],Crossref!E:E,Crossref!AO:AO,Table4[[#This Row],[ref_short]]))</f>
        <v>Nielsen et al., 2008</v>
      </c>
      <c r="U551" t="b">
        <f>NOT(IFERROR(Table4[[#This Row],[ref_short]]=Table4[[#This Row],[new_ref_short]],FALSE))</f>
        <v>1</v>
      </c>
    </row>
    <row r="552" spans="1:21" x14ac:dyDescent="0.3">
      <c r="A552" t="s">
        <v>1289</v>
      </c>
      <c r="B552" t="s">
        <v>1299</v>
      </c>
      <c r="C552" t="s">
        <v>276</v>
      </c>
      <c r="D552" t="s">
        <v>368</v>
      </c>
      <c r="I552" t="s">
        <v>1437</v>
      </c>
      <c r="J552" t="s">
        <v>1439</v>
      </c>
      <c r="K552">
        <v>1</v>
      </c>
      <c r="N552" t="s">
        <v>1543</v>
      </c>
      <c r="O552" t="s">
        <v>1620</v>
      </c>
      <c r="P552">
        <v>2008</v>
      </c>
      <c r="Q552" t="s">
        <v>1679</v>
      </c>
      <c r="R552" t="s">
        <v>986</v>
      </c>
      <c r="S552" t="str">
        <f>IF(ISBLANK(Table4[[#This Row],[ref]]),NA(),_xlfn.XLOOKUP(Table4[[#This Row],[ref]],Crossref!U:U,Crossref!E:E,_xlfn.XLOOKUP(Table4[[#This Row],[ref_short]],Crossref!AO:AO,Crossref!E:E)))</f>
        <v>10.1016/j.vetmic.2007.12.011</v>
      </c>
      <c r="T552" t="str">
        <f>IF(ISBLANK(Table4[[#This Row],[ref_short]]),NA(),_xlfn.XLOOKUP(Table4[[#This Row],[new_ref]],Crossref!E:E,Crossref!AO:AO,Table4[[#This Row],[ref_short]]))</f>
        <v>Nielsen et al., 2008</v>
      </c>
      <c r="U552" t="b">
        <f>NOT(IFERROR(Table4[[#This Row],[ref_short]]=Table4[[#This Row],[new_ref_short]],FALSE))</f>
        <v>1</v>
      </c>
    </row>
    <row r="553" spans="1:21" x14ac:dyDescent="0.3">
      <c r="A553" t="s">
        <v>1289</v>
      </c>
      <c r="B553" t="s">
        <v>1299</v>
      </c>
      <c r="C553" t="s">
        <v>276</v>
      </c>
      <c r="D553" t="s">
        <v>368</v>
      </c>
      <c r="I553" t="s">
        <v>1437</v>
      </c>
      <c r="J553" t="s">
        <v>1439</v>
      </c>
      <c r="K553">
        <v>0.99</v>
      </c>
      <c r="N553" t="s">
        <v>1540</v>
      </c>
      <c r="O553" t="s">
        <v>1620</v>
      </c>
      <c r="P553">
        <v>2008</v>
      </c>
      <c r="Q553" t="s">
        <v>1679</v>
      </c>
      <c r="R553" t="s">
        <v>986</v>
      </c>
      <c r="S553" t="str">
        <f>IF(ISBLANK(Table4[[#This Row],[ref]]),NA(),_xlfn.XLOOKUP(Table4[[#This Row],[ref]],Crossref!U:U,Crossref!E:E,_xlfn.XLOOKUP(Table4[[#This Row],[ref_short]],Crossref!AO:AO,Crossref!E:E)))</f>
        <v>10.1016/j.vetmic.2007.12.011</v>
      </c>
      <c r="T553" t="str">
        <f>IF(ISBLANK(Table4[[#This Row],[ref_short]]),NA(),_xlfn.XLOOKUP(Table4[[#This Row],[new_ref]],Crossref!E:E,Crossref!AO:AO,Table4[[#This Row],[ref_short]]))</f>
        <v>Nielsen et al., 2008</v>
      </c>
      <c r="U553" t="b">
        <f>NOT(IFERROR(Table4[[#This Row],[ref_short]]=Table4[[#This Row],[new_ref_short]],FALSE))</f>
        <v>1</v>
      </c>
    </row>
    <row r="554" spans="1:21" x14ac:dyDescent="0.3">
      <c r="A554" t="s">
        <v>1289</v>
      </c>
      <c r="B554" t="s">
        <v>1299</v>
      </c>
      <c r="C554" t="s">
        <v>276</v>
      </c>
      <c r="D554" t="s">
        <v>368</v>
      </c>
      <c r="I554" t="s">
        <v>1437</v>
      </c>
      <c r="J554" t="s">
        <v>1439</v>
      </c>
      <c r="K554">
        <v>1</v>
      </c>
      <c r="N554" t="s">
        <v>1540</v>
      </c>
      <c r="O554" t="s">
        <v>1620</v>
      </c>
      <c r="P554">
        <v>2008</v>
      </c>
      <c r="Q554" t="s">
        <v>1679</v>
      </c>
      <c r="R554" t="s">
        <v>986</v>
      </c>
      <c r="S554" t="str">
        <f>IF(ISBLANK(Table4[[#This Row],[ref]]),NA(),_xlfn.XLOOKUP(Table4[[#This Row],[ref]],Crossref!U:U,Crossref!E:E,_xlfn.XLOOKUP(Table4[[#This Row],[ref_short]],Crossref!AO:AO,Crossref!E:E)))</f>
        <v>10.1016/j.vetmic.2007.12.011</v>
      </c>
      <c r="T554" t="str">
        <f>IF(ISBLANK(Table4[[#This Row],[ref_short]]),NA(),_xlfn.XLOOKUP(Table4[[#This Row],[new_ref]],Crossref!E:E,Crossref!AO:AO,Table4[[#This Row],[ref_short]]))</f>
        <v>Nielsen et al., 2008</v>
      </c>
      <c r="U554" t="b">
        <f>NOT(IFERROR(Table4[[#This Row],[ref_short]]=Table4[[#This Row],[new_ref_short]],FALSE))</f>
        <v>1</v>
      </c>
    </row>
    <row r="555" spans="1:21" x14ac:dyDescent="0.3">
      <c r="A555" t="s">
        <v>1289</v>
      </c>
      <c r="B555" t="s">
        <v>1299</v>
      </c>
      <c r="C555" t="s">
        <v>276</v>
      </c>
      <c r="D555" t="s">
        <v>368</v>
      </c>
      <c r="I555" t="s">
        <v>1437</v>
      </c>
      <c r="J555" t="s">
        <v>1439</v>
      </c>
      <c r="K555">
        <v>0.9</v>
      </c>
      <c r="N555" t="s">
        <v>1540</v>
      </c>
      <c r="O555" t="s">
        <v>1620</v>
      </c>
      <c r="P555">
        <v>2008</v>
      </c>
      <c r="Q555" t="s">
        <v>1679</v>
      </c>
      <c r="R555" t="s">
        <v>986</v>
      </c>
      <c r="S555" t="str">
        <f>IF(ISBLANK(Table4[[#This Row],[ref]]),NA(),_xlfn.XLOOKUP(Table4[[#This Row],[ref]],Crossref!U:U,Crossref!E:E,_xlfn.XLOOKUP(Table4[[#This Row],[ref_short]],Crossref!AO:AO,Crossref!E:E)))</f>
        <v>10.1016/j.vetmic.2007.12.011</v>
      </c>
      <c r="T555" t="str">
        <f>IF(ISBLANK(Table4[[#This Row],[ref_short]]),NA(),_xlfn.XLOOKUP(Table4[[#This Row],[new_ref]],Crossref!E:E,Crossref!AO:AO,Table4[[#This Row],[ref_short]]))</f>
        <v>Nielsen et al., 2008</v>
      </c>
      <c r="U555" t="b">
        <f>NOT(IFERROR(Table4[[#This Row],[ref_short]]=Table4[[#This Row],[new_ref_short]],FALSE))</f>
        <v>1</v>
      </c>
    </row>
    <row r="556" spans="1:21" x14ac:dyDescent="0.3">
      <c r="A556" t="s">
        <v>1289</v>
      </c>
      <c r="B556" t="s">
        <v>1299</v>
      </c>
      <c r="C556" t="s">
        <v>276</v>
      </c>
      <c r="D556" t="s">
        <v>368</v>
      </c>
      <c r="I556" t="s">
        <v>1437</v>
      </c>
      <c r="J556" t="s">
        <v>1439</v>
      </c>
      <c r="K556">
        <v>1</v>
      </c>
      <c r="N556" t="s">
        <v>1543</v>
      </c>
      <c r="O556" t="s">
        <v>1620</v>
      </c>
      <c r="P556">
        <v>2008</v>
      </c>
      <c r="Q556" t="s">
        <v>1679</v>
      </c>
      <c r="R556" t="s">
        <v>986</v>
      </c>
      <c r="S556" t="str">
        <f>IF(ISBLANK(Table4[[#This Row],[ref]]),NA(),_xlfn.XLOOKUP(Table4[[#This Row],[ref]],Crossref!U:U,Crossref!E:E,_xlfn.XLOOKUP(Table4[[#This Row],[ref_short]],Crossref!AO:AO,Crossref!E:E)))</f>
        <v>10.1016/j.vetmic.2007.12.011</v>
      </c>
      <c r="T556" t="str">
        <f>IF(ISBLANK(Table4[[#This Row],[ref_short]]),NA(),_xlfn.XLOOKUP(Table4[[#This Row],[new_ref]],Crossref!E:E,Crossref!AO:AO,Table4[[#This Row],[ref_short]]))</f>
        <v>Nielsen et al., 2008</v>
      </c>
      <c r="U556" t="b">
        <f>NOT(IFERROR(Table4[[#This Row],[ref_short]]=Table4[[#This Row],[new_ref_short]],FALSE))</f>
        <v>1</v>
      </c>
    </row>
    <row r="557" spans="1:21" x14ac:dyDescent="0.3">
      <c r="A557" t="s">
        <v>1289</v>
      </c>
      <c r="B557" t="s">
        <v>1299</v>
      </c>
      <c r="C557" t="s">
        <v>276</v>
      </c>
      <c r="D557" t="s">
        <v>368</v>
      </c>
      <c r="I557" t="s">
        <v>1437</v>
      </c>
      <c r="J557" t="s">
        <v>1439</v>
      </c>
      <c r="K557">
        <v>0.98</v>
      </c>
      <c r="N557" t="s">
        <v>1540</v>
      </c>
      <c r="O557" t="s">
        <v>1620</v>
      </c>
      <c r="P557">
        <v>2008</v>
      </c>
      <c r="Q557" t="s">
        <v>1679</v>
      </c>
      <c r="R557" t="s">
        <v>986</v>
      </c>
      <c r="S557" t="str">
        <f>IF(ISBLANK(Table4[[#This Row],[ref]]),NA(),_xlfn.XLOOKUP(Table4[[#This Row],[ref]],Crossref!U:U,Crossref!E:E,_xlfn.XLOOKUP(Table4[[#This Row],[ref_short]],Crossref!AO:AO,Crossref!E:E)))</f>
        <v>10.1016/j.vetmic.2007.12.011</v>
      </c>
      <c r="T557" t="str">
        <f>IF(ISBLANK(Table4[[#This Row],[ref_short]]),NA(),_xlfn.XLOOKUP(Table4[[#This Row],[new_ref]],Crossref!E:E,Crossref!AO:AO,Table4[[#This Row],[ref_short]]))</f>
        <v>Nielsen et al., 2008</v>
      </c>
      <c r="U557" t="b">
        <f>NOT(IFERROR(Table4[[#This Row],[ref_short]]=Table4[[#This Row],[new_ref_short]],FALSE))</f>
        <v>1</v>
      </c>
    </row>
    <row r="558" spans="1:21" x14ac:dyDescent="0.3">
      <c r="A558" t="s">
        <v>1289</v>
      </c>
      <c r="B558" t="s">
        <v>1299</v>
      </c>
      <c r="C558" t="s">
        <v>276</v>
      </c>
      <c r="D558" t="s">
        <v>368</v>
      </c>
      <c r="I558" t="s">
        <v>1437</v>
      </c>
      <c r="J558" t="s">
        <v>1439</v>
      </c>
      <c r="K558">
        <v>0.98</v>
      </c>
      <c r="N558" t="s">
        <v>1539</v>
      </c>
      <c r="O558" t="s">
        <v>1620</v>
      </c>
      <c r="P558">
        <v>2008</v>
      </c>
      <c r="Q558" t="s">
        <v>1679</v>
      </c>
      <c r="R558" t="s">
        <v>986</v>
      </c>
      <c r="S558" t="str">
        <f>IF(ISBLANK(Table4[[#This Row],[ref]]),NA(),_xlfn.XLOOKUP(Table4[[#This Row],[ref]],Crossref!U:U,Crossref!E:E,_xlfn.XLOOKUP(Table4[[#This Row],[ref_short]],Crossref!AO:AO,Crossref!E:E)))</f>
        <v>10.1016/j.vetmic.2007.12.011</v>
      </c>
      <c r="T558" t="str">
        <f>IF(ISBLANK(Table4[[#This Row],[ref_short]]),NA(),_xlfn.XLOOKUP(Table4[[#This Row],[new_ref]],Crossref!E:E,Crossref!AO:AO,Table4[[#This Row],[ref_short]]))</f>
        <v>Nielsen et al., 2008</v>
      </c>
      <c r="U558" t="b">
        <f>NOT(IFERROR(Table4[[#This Row],[ref_short]]=Table4[[#This Row],[new_ref_short]],FALSE))</f>
        <v>1</v>
      </c>
    </row>
    <row r="559" spans="1:21" x14ac:dyDescent="0.3">
      <c r="A559" t="s">
        <v>1289</v>
      </c>
      <c r="B559" t="s">
        <v>1299</v>
      </c>
      <c r="C559" t="s">
        <v>276</v>
      </c>
      <c r="D559" t="s">
        <v>368</v>
      </c>
      <c r="I559" t="s">
        <v>1437</v>
      </c>
      <c r="J559" t="s">
        <v>1439</v>
      </c>
      <c r="K559">
        <v>0.96</v>
      </c>
      <c r="N559" t="s">
        <v>1541</v>
      </c>
      <c r="O559" t="s">
        <v>1620</v>
      </c>
      <c r="P559">
        <v>2008</v>
      </c>
      <c r="Q559" t="s">
        <v>1679</v>
      </c>
      <c r="R559" t="s">
        <v>986</v>
      </c>
      <c r="S559" t="str">
        <f>IF(ISBLANK(Table4[[#This Row],[ref]]),NA(),_xlfn.XLOOKUP(Table4[[#This Row],[ref]],Crossref!U:U,Crossref!E:E,_xlfn.XLOOKUP(Table4[[#This Row],[ref_short]],Crossref!AO:AO,Crossref!E:E)))</f>
        <v>10.1016/j.vetmic.2007.12.011</v>
      </c>
      <c r="T559" t="str">
        <f>IF(ISBLANK(Table4[[#This Row],[ref_short]]),NA(),_xlfn.XLOOKUP(Table4[[#This Row],[new_ref]],Crossref!E:E,Crossref!AO:AO,Table4[[#This Row],[ref_short]]))</f>
        <v>Nielsen et al., 2008</v>
      </c>
      <c r="U559" t="b">
        <f>NOT(IFERROR(Table4[[#This Row],[ref_short]]=Table4[[#This Row],[new_ref_short]],FALSE))</f>
        <v>1</v>
      </c>
    </row>
    <row r="560" spans="1:21" x14ac:dyDescent="0.3">
      <c r="A560" t="s">
        <v>1289</v>
      </c>
      <c r="B560" t="s">
        <v>1299</v>
      </c>
      <c r="C560" t="s">
        <v>276</v>
      </c>
      <c r="D560" t="s">
        <v>368</v>
      </c>
      <c r="I560" t="s">
        <v>1437</v>
      </c>
      <c r="J560" t="s">
        <v>1439</v>
      </c>
      <c r="K560">
        <v>0.91</v>
      </c>
      <c r="N560" t="s">
        <v>1543</v>
      </c>
      <c r="O560" t="s">
        <v>1620</v>
      </c>
      <c r="P560">
        <v>2008</v>
      </c>
      <c r="Q560" t="s">
        <v>1679</v>
      </c>
      <c r="R560" t="s">
        <v>986</v>
      </c>
      <c r="S560" t="str">
        <f>IF(ISBLANK(Table4[[#This Row],[ref]]),NA(),_xlfn.XLOOKUP(Table4[[#This Row],[ref]],Crossref!U:U,Crossref!E:E,_xlfn.XLOOKUP(Table4[[#This Row],[ref_short]],Crossref!AO:AO,Crossref!E:E)))</f>
        <v>10.1016/j.vetmic.2007.12.011</v>
      </c>
      <c r="T560" t="str">
        <f>IF(ISBLANK(Table4[[#This Row],[ref_short]]),NA(),_xlfn.XLOOKUP(Table4[[#This Row],[new_ref]],Crossref!E:E,Crossref!AO:AO,Table4[[#This Row],[ref_short]]))</f>
        <v>Nielsen et al., 2008</v>
      </c>
      <c r="U560" t="b">
        <f>NOT(IFERROR(Table4[[#This Row],[ref_short]]=Table4[[#This Row],[new_ref_short]],FALSE))</f>
        <v>1</v>
      </c>
    </row>
    <row r="561" spans="1:21" x14ac:dyDescent="0.3">
      <c r="A561" t="s">
        <v>1289</v>
      </c>
      <c r="B561" t="s">
        <v>1299</v>
      </c>
      <c r="C561" t="s">
        <v>276</v>
      </c>
      <c r="D561" t="s">
        <v>368</v>
      </c>
      <c r="I561" t="s">
        <v>1437</v>
      </c>
      <c r="J561" t="s">
        <v>1439</v>
      </c>
      <c r="K561">
        <v>0.96</v>
      </c>
      <c r="N561" t="s">
        <v>1540</v>
      </c>
      <c r="O561" t="s">
        <v>1620</v>
      </c>
      <c r="P561">
        <v>2008</v>
      </c>
      <c r="Q561" t="s">
        <v>1679</v>
      </c>
      <c r="R561" t="s">
        <v>986</v>
      </c>
      <c r="S561" t="str">
        <f>IF(ISBLANK(Table4[[#This Row],[ref]]),NA(),_xlfn.XLOOKUP(Table4[[#This Row],[ref]],Crossref!U:U,Crossref!E:E,_xlfn.XLOOKUP(Table4[[#This Row],[ref_short]],Crossref!AO:AO,Crossref!E:E)))</f>
        <v>10.1016/j.vetmic.2007.12.011</v>
      </c>
      <c r="T561" t="str">
        <f>IF(ISBLANK(Table4[[#This Row],[ref_short]]),NA(),_xlfn.XLOOKUP(Table4[[#This Row],[new_ref]],Crossref!E:E,Crossref!AO:AO,Table4[[#This Row],[ref_short]]))</f>
        <v>Nielsen et al., 2008</v>
      </c>
      <c r="U561" t="b">
        <f>NOT(IFERROR(Table4[[#This Row],[ref_short]]=Table4[[#This Row],[new_ref_short]],FALSE))</f>
        <v>1</v>
      </c>
    </row>
    <row r="562" spans="1:21" x14ac:dyDescent="0.3">
      <c r="A562" t="s">
        <v>1289</v>
      </c>
      <c r="B562" t="s">
        <v>1299</v>
      </c>
      <c r="C562" t="s">
        <v>276</v>
      </c>
      <c r="D562" t="s">
        <v>368</v>
      </c>
      <c r="I562" t="s">
        <v>1437</v>
      </c>
      <c r="J562" t="s">
        <v>1439</v>
      </c>
      <c r="N562" t="s">
        <v>1540</v>
      </c>
      <c r="O562" t="s">
        <v>1620</v>
      </c>
      <c r="P562">
        <v>2008</v>
      </c>
      <c r="Q562" t="s">
        <v>1679</v>
      </c>
      <c r="R562" t="s">
        <v>986</v>
      </c>
      <c r="S562" t="str">
        <f>IF(ISBLANK(Table4[[#This Row],[ref]]),NA(),_xlfn.XLOOKUP(Table4[[#This Row],[ref]],Crossref!U:U,Crossref!E:E,_xlfn.XLOOKUP(Table4[[#This Row],[ref_short]],Crossref!AO:AO,Crossref!E:E)))</f>
        <v>10.1016/j.vetmic.2007.12.011</v>
      </c>
      <c r="T562" t="str">
        <f>IF(ISBLANK(Table4[[#This Row],[ref_short]]),NA(),_xlfn.XLOOKUP(Table4[[#This Row],[new_ref]],Crossref!E:E,Crossref!AO:AO,Table4[[#This Row],[ref_short]]))</f>
        <v>Nielsen et al., 2008</v>
      </c>
      <c r="U562" t="b">
        <f>NOT(IFERROR(Table4[[#This Row],[ref_short]]=Table4[[#This Row],[new_ref_short]],FALSE))</f>
        <v>1</v>
      </c>
    </row>
    <row r="563" spans="1:21" x14ac:dyDescent="0.3">
      <c r="A563" t="s">
        <v>1289</v>
      </c>
      <c r="B563" t="s">
        <v>1299</v>
      </c>
      <c r="C563" t="s">
        <v>276</v>
      </c>
      <c r="D563" t="s">
        <v>368</v>
      </c>
      <c r="I563" t="s">
        <v>1437</v>
      </c>
      <c r="J563" t="s">
        <v>1439</v>
      </c>
      <c r="K563">
        <v>0.99</v>
      </c>
      <c r="N563" t="s">
        <v>1540</v>
      </c>
      <c r="O563" t="s">
        <v>1620</v>
      </c>
      <c r="P563">
        <v>2008</v>
      </c>
      <c r="Q563" t="s">
        <v>1679</v>
      </c>
      <c r="R563" t="s">
        <v>986</v>
      </c>
      <c r="S563" t="str">
        <f>IF(ISBLANK(Table4[[#This Row],[ref]]),NA(),_xlfn.XLOOKUP(Table4[[#This Row],[ref]],Crossref!U:U,Crossref!E:E,_xlfn.XLOOKUP(Table4[[#This Row],[ref_short]],Crossref!AO:AO,Crossref!E:E)))</f>
        <v>10.1016/j.vetmic.2007.12.011</v>
      </c>
      <c r="T563" t="str">
        <f>IF(ISBLANK(Table4[[#This Row],[ref_short]]),NA(),_xlfn.XLOOKUP(Table4[[#This Row],[new_ref]],Crossref!E:E,Crossref!AO:AO,Table4[[#This Row],[ref_short]]))</f>
        <v>Nielsen et al., 2008</v>
      </c>
      <c r="U563" t="b">
        <f>NOT(IFERROR(Table4[[#This Row],[ref_short]]=Table4[[#This Row],[new_ref_short]],FALSE))</f>
        <v>1</v>
      </c>
    </row>
    <row r="564" spans="1:21" x14ac:dyDescent="0.3">
      <c r="A564" t="s">
        <v>1289</v>
      </c>
      <c r="B564" t="s">
        <v>1299</v>
      </c>
      <c r="C564" t="s">
        <v>276</v>
      </c>
      <c r="D564" t="s">
        <v>368</v>
      </c>
      <c r="I564" t="s">
        <v>1437</v>
      </c>
      <c r="J564" t="s">
        <v>1439</v>
      </c>
      <c r="K564">
        <v>1</v>
      </c>
      <c r="N564" t="s">
        <v>1540</v>
      </c>
      <c r="O564" t="s">
        <v>1620</v>
      </c>
      <c r="P564">
        <v>2008</v>
      </c>
      <c r="Q564" t="s">
        <v>1679</v>
      </c>
      <c r="R564" t="s">
        <v>986</v>
      </c>
      <c r="S564" t="str">
        <f>IF(ISBLANK(Table4[[#This Row],[ref]]),NA(),_xlfn.XLOOKUP(Table4[[#This Row],[ref]],Crossref!U:U,Crossref!E:E,_xlfn.XLOOKUP(Table4[[#This Row],[ref_short]],Crossref!AO:AO,Crossref!E:E)))</f>
        <v>10.1016/j.vetmic.2007.12.011</v>
      </c>
      <c r="T564" t="str">
        <f>IF(ISBLANK(Table4[[#This Row],[ref_short]]),NA(),_xlfn.XLOOKUP(Table4[[#This Row],[new_ref]],Crossref!E:E,Crossref!AO:AO,Table4[[#This Row],[ref_short]]))</f>
        <v>Nielsen et al., 2008</v>
      </c>
      <c r="U564" t="b">
        <f>NOT(IFERROR(Table4[[#This Row],[ref_short]]=Table4[[#This Row],[new_ref_short]],FALSE))</f>
        <v>1</v>
      </c>
    </row>
    <row r="565" spans="1:21" x14ac:dyDescent="0.3">
      <c r="A565" t="s">
        <v>1289</v>
      </c>
      <c r="B565" t="s">
        <v>1299</v>
      </c>
      <c r="C565" t="s">
        <v>276</v>
      </c>
      <c r="D565" t="s">
        <v>368</v>
      </c>
      <c r="I565" t="s">
        <v>1437</v>
      </c>
      <c r="J565" t="s">
        <v>1439</v>
      </c>
      <c r="K565">
        <v>0.98</v>
      </c>
      <c r="N565" t="s">
        <v>1540</v>
      </c>
      <c r="O565" t="s">
        <v>1620</v>
      </c>
      <c r="P565">
        <v>2008</v>
      </c>
      <c r="Q565" t="s">
        <v>1679</v>
      </c>
      <c r="R565" t="s">
        <v>986</v>
      </c>
      <c r="S565" t="str">
        <f>IF(ISBLANK(Table4[[#This Row],[ref]]),NA(),_xlfn.XLOOKUP(Table4[[#This Row],[ref]],Crossref!U:U,Crossref!E:E,_xlfn.XLOOKUP(Table4[[#This Row],[ref_short]],Crossref!AO:AO,Crossref!E:E)))</f>
        <v>10.1016/j.vetmic.2007.12.011</v>
      </c>
      <c r="T565" t="str">
        <f>IF(ISBLANK(Table4[[#This Row],[ref_short]]),NA(),_xlfn.XLOOKUP(Table4[[#This Row],[new_ref]],Crossref!E:E,Crossref!AO:AO,Table4[[#This Row],[ref_short]]))</f>
        <v>Nielsen et al., 2008</v>
      </c>
      <c r="U565" t="b">
        <f>NOT(IFERROR(Table4[[#This Row],[ref_short]]=Table4[[#This Row],[new_ref_short]],FALSE))</f>
        <v>1</v>
      </c>
    </row>
    <row r="566" spans="1:21" x14ac:dyDescent="0.3">
      <c r="A566" t="s">
        <v>1288</v>
      </c>
      <c r="B566" t="s">
        <v>1299</v>
      </c>
      <c r="C566" t="s">
        <v>276</v>
      </c>
      <c r="D566" t="s">
        <v>368</v>
      </c>
      <c r="I566" t="s">
        <v>1437</v>
      </c>
      <c r="J566" t="s">
        <v>1483</v>
      </c>
      <c r="K566">
        <v>0.61</v>
      </c>
      <c r="N566" t="s">
        <v>1544</v>
      </c>
      <c r="O566" t="s">
        <v>1620</v>
      </c>
      <c r="P566">
        <v>2008</v>
      </c>
      <c r="Q566" t="s">
        <v>1679</v>
      </c>
      <c r="R566" t="s">
        <v>986</v>
      </c>
      <c r="S566" t="str">
        <f>IF(ISBLANK(Table4[[#This Row],[ref]]),NA(),_xlfn.XLOOKUP(Table4[[#This Row],[ref]],Crossref!U:U,Crossref!E:E,_xlfn.XLOOKUP(Table4[[#This Row],[ref_short]],Crossref!AO:AO,Crossref!E:E)))</f>
        <v>10.1016/j.vetmic.2007.12.011</v>
      </c>
      <c r="T566" t="str">
        <f>IF(ISBLANK(Table4[[#This Row],[ref_short]]),NA(),_xlfn.XLOOKUP(Table4[[#This Row],[new_ref]],Crossref!E:E,Crossref!AO:AO,Table4[[#This Row],[ref_short]]))</f>
        <v>Nielsen et al., 2008</v>
      </c>
      <c r="U566" t="b">
        <f>NOT(IFERROR(Table4[[#This Row],[ref_short]]=Table4[[#This Row],[new_ref_short]],FALSE))</f>
        <v>1</v>
      </c>
    </row>
    <row r="567" spans="1:21" x14ac:dyDescent="0.3">
      <c r="A567" t="s">
        <v>1288</v>
      </c>
      <c r="B567" t="s">
        <v>1299</v>
      </c>
      <c r="C567" t="s">
        <v>276</v>
      </c>
      <c r="D567" t="s">
        <v>368</v>
      </c>
      <c r="G567" t="s">
        <v>1352</v>
      </c>
      <c r="I567" t="s">
        <v>1437</v>
      </c>
      <c r="J567" t="s">
        <v>1483</v>
      </c>
      <c r="K567">
        <v>0.54</v>
      </c>
      <c r="N567" t="s">
        <v>1544</v>
      </c>
      <c r="O567" t="s">
        <v>1620</v>
      </c>
      <c r="P567">
        <v>2008</v>
      </c>
      <c r="Q567" t="s">
        <v>1679</v>
      </c>
      <c r="R567" t="s">
        <v>986</v>
      </c>
      <c r="S567" t="str">
        <f>IF(ISBLANK(Table4[[#This Row],[ref]]),NA(),_xlfn.XLOOKUP(Table4[[#This Row],[ref]],Crossref!U:U,Crossref!E:E,_xlfn.XLOOKUP(Table4[[#This Row],[ref_short]],Crossref!AO:AO,Crossref!E:E)))</f>
        <v>10.1016/j.vetmic.2007.12.011</v>
      </c>
      <c r="T567" t="str">
        <f>IF(ISBLANK(Table4[[#This Row],[ref_short]]),NA(),_xlfn.XLOOKUP(Table4[[#This Row],[new_ref]],Crossref!E:E,Crossref!AO:AO,Table4[[#This Row],[ref_short]]))</f>
        <v>Nielsen et al., 2008</v>
      </c>
      <c r="U567" t="b">
        <f>NOT(IFERROR(Table4[[#This Row],[ref_short]]=Table4[[#This Row],[new_ref_short]],FALSE))</f>
        <v>1</v>
      </c>
    </row>
    <row r="568" spans="1:21" x14ac:dyDescent="0.3">
      <c r="A568" t="s">
        <v>1288</v>
      </c>
      <c r="B568" t="s">
        <v>1299</v>
      </c>
      <c r="C568" t="s">
        <v>276</v>
      </c>
      <c r="D568" t="s">
        <v>368</v>
      </c>
      <c r="G568" t="s">
        <v>1355</v>
      </c>
      <c r="I568" t="s">
        <v>1437</v>
      </c>
      <c r="J568" t="s">
        <v>1483</v>
      </c>
      <c r="K568">
        <v>0.21</v>
      </c>
      <c r="N568" t="s">
        <v>1544</v>
      </c>
      <c r="O568" t="s">
        <v>1620</v>
      </c>
      <c r="P568">
        <v>2008</v>
      </c>
      <c r="Q568" t="s">
        <v>1679</v>
      </c>
      <c r="R568" t="s">
        <v>986</v>
      </c>
      <c r="S568" t="str">
        <f>IF(ISBLANK(Table4[[#This Row],[ref]]),NA(),_xlfn.XLOOKUP(Table4[[#This Row],[ref]],Crossref!U:U,Crossref!E:E,_xlfn.XLOOKUP(Table4[[#This Row],[ref_short]],Crossref!AO:AO,Crossref!E:E)))</f>
        <v>10.1016/j.vetmic.2007.12.011</v>
      </c>
      <c r="T568" t="str">
        <f>IF(ISBLANK(Table4[[#This Row],[ref_short]]),NA(),_xlfn.XLOOKUP(Table4[[#This Row],[new_ref]],Crossref!E:E,Crossref!AO:AO,Table4[[#This Row],[ref_short]]))</f>
        <v>Nielsen et al., 2008</v>
      </c>
      <c r="U568" t="b">
        <f>NOT(IFERROR(Table4[[#This Row],[ref_short]]=Table4[[#This Row],[new_ref_short]],FALSE))</f>
        <v>1</v>
      </c>
    </row>
    <row r="569" spans="1:21" x14ac:dyDescent="0.3">
      <c r="A569" t="s">
        <v>1288</v>
      </c>
      <c r="B569" t="s">
        <v>1299</v>
      </c>
      <c r="C569" t="s">
        <v>276</v>
      </c>
      <c r="D569" t="s">
        <v>368</v>
      </c>
      <c r="I569" t="s">
        <v>1437</v>
      </c>
      <c r="J569" t="s">
        <v>1483</v>
      </c>
      <c r="K569">
        <v>0.6</v>
      </c>
      <c r="N569" t="s">
        <v>1541</v>
      </c>
      <c r="O569" t="s">
        <v>1620</v>
      </c>
      <c r="P569">
        <v>2008</v>
      </c>
      <c r="Q569" t="s">
        <v>1679</v>
      </c>
      <c r="R569" t="s">
        <v>986</v>
      </c>
      <c r="S569" t="str">
        <f>IF(ISBLANK(Table4[[#This Row],[ref]]),NA(),_xlfn.XLOOKUP(Table4[[#This Row],[ref]],Crossref!U:U,Crossref!E:E,_xlfn.XLOOKUP(Table4[[#This Row],[ref_short]],Crossref!AO:AO,Crossref!E:E)))</f>
        <v>10.1016/j.vetmic.2007.12.011</v>
      </c>
      <c r="T569" t="str">
        <f>IF(ISBLANK(Table4[[#This Row],[ref_short]]),NA(),_xlfn.XLOOKUP(Table4[[#This Row],[new_ref]],Crossref!E:E,Crossref!AO:AO,Table4[[#This Row],[ref_short]]))</f>
        <v>Nielsen et al., 2008</v>
      </c>
      <c r="U569" t="b">
        <f>NOT(IFERROR(Table4[[#This Row],[ref_short]]=Table4[[#This Row],[new_ref_short]],FALSE))</f>
        <v>1</v>
      </c>
    </row>
    <row r="570" spans="1:21" x14ac:dyDescent="0.3">
      <c r="A570" t="s">
        <v>1288</v>
      </c>
      <c r="B570" t="s">
        <v>1299</v>
      </c>
      <c r="C570" t="s">
        <v>276</v>
      </c>
      <c r="D570" t="s">
        <v>368</v>
      </c>
      <c r="I570" t="s">
        <v>1437</v>
      </c>
      <c r="J570" t="s">
        <v>1483</v>
      </c>
      <c r="K570">
        <v>0.28999999999999998</v>
      </c>
      <c r="N570" t="s">
        <v>1544</v>
      </c>
      <c r="O570" t="s">
        <v>1620</v>
      </c>
      <c r="P570">
        <v>2008</v>
      </c>
      <c r="Q570" t="s">
        <v>1679</v>
      </c>
      <c r="R570" t="s">
        <v>986</v>
      </c>
      <c r="S570" t="str">
        <f>IF(ISBLANK(Table4[[#This Row],[ref]]),NA(),_xlfn.XLOOKUP(Table4[[#This Row],[ref]],Crossref!U:U,Crossref!E:E,_xlfn.XLOOKUP(Table4[[#This Row],[ref_short]],Crossref!AO:AO,Crossref!E:E)))</f>
        <v>10.1016/j.vetmic.2007.12.011</v>
      </c>
      <c r="T570" t="str">
        <f>IF(ISBLANK(Table4[[#This Row],[ref_short]]),NA(),_xlfn.XLOOKUP(Table4[[#This Row],[new_ref]],Crossref!E:E,Crossref!AO:AO,Table4[[#This Row],[ref_short]]))</f>
        <v>Nielsen et al., 2008</v>
      </c>
      <c r="U570" t="b">
        <f>NOT(IFERROR(Table4[[#This Row],[ref_short]]=Table4[[#This Row],[new_ref_short]],FALSE))</f>
        <v>1</v>
      </c>
    </row>
    <row r="571" spans="1:21" x14ac:dyDescent="0.3">
      <c r="A571" t="s">
        <v>1288</v>
      </c>
      <c r="B571" t="s">
        <v>1299</v>
      </c>
      <c r="C571" t="s">
        <v>276</v>
      </c>
      <c r="D571" t="s">
        <v>368</v>
      </c>
      <c r="G571" t="s">
        <v>1356</v>
      </c>
      <c r="I571" t="s">
        <v>1437</v>
      </c>
      <c r="J571" t="s">
        <v>1483</v>
      </c>
      <c r="K571">
        <v>0.39</v>
      </c>
      <c r="N571" t="s">
        <v>1544</v>
      </c>
      <c r="O571" t="s">
        <v>1620</v>
      </c>
      <c r="P571">
        <v>2008</v>
      </c>
      <c r="Q571" t="s">
        <v>1679</v>
      </c>
      <c r="R571" t="s">
        <v>986</v>
      </c>
      <c r="S571" t="str">
        <f>IF(ISBLANK(Table4[[#This Row],[ref]]),NA(),_xlfn.XLOOKUP(Table4[[#This Row],[ref]],Crossref!U:U,Crossref!E:E,_xlfn.XLOOKUP(Table4[[#This Row],[ref_short]],Crossref!AO:AO,Crossref!E:E)))</f>
        <v>10.1016/j.vetmic.2007.12.011</v>
      </c>
      <c r="T571" t="str">
        <f>IF(ISBLANK(Table4[[#This Row],[ref_short]]),NA(),_xlfn.XLOOKUP(Table4[[#This Row],[new_ref]],Crossref!E:E,Crossref!AO:AO,Table4[[#This Row],[ref_short]]))</f>
        <v>Nielsen et al., 2008</v>
      </c>
      <c r="U571" t="b">
        <f>NOT(IFERROR(Table4[[#This Row],[ref_short]]=Table4[[#This Row],[new_ref_short]],FALSE))</f>
        <v>1</v>
      </c>
    </row>
    <row r="572" spans="1:21" x14ac:dyDescent="0.3">
      <c r="A572" t="s">
        <v>1289</v>
      </c>
      <c r="B572" t="s">
        <v>1299</v>
      </c>
      <c r="C572" t="s">
        <v>276</v>
      </c>
      <c r="D572" t="s">
        <v>368</v>
      </c>
      <c r="I572" t="s">
        <v>1437</v>
      </c>
      <c r="J572" t="s">
        <v>1483</v>
      </c>
      <c r="K572">
        <v>0.95</v>
      </c>
      <c r="N572" t="s">
        <v>1544</v>
      </c>
      <c r="O572" t="s">
        <v>1620</v>
      </c>
      <c r="P572">
        <v>2008</v>
      </c>
      <c r="Q572" t="s">
        <v>1679</v>
      </c>
      <c r="R572" t="s">
        <v>986</v>
      </c>
      <c r="S572" t="str">
        <f>IF(ISBLANK(Table4[[#This Row],[ref]]),NA(),_xlfn.XLOOKUP(Table4[[#This Row],[ref]],Crossref!U:U,Crossref!E:E,_xlfn.XLOOKUP(Table4[[#This Row],[ref_short]],Crossref!AO:AO,Crossref!E:E)))</f>
        <v>10.1016/j.vetmic.2007.12.011</v>
      </c>
      <c r="T572" t="str">
        <f>IF(ISBLANK(Table4[[#This Row],[ref_short]]),NA(),_xlfn.XLOOKUP(Table4[[#This Row],[new_ref]],Crossref!E:E,Crossref!AO:AO,Table4[[#This Row],[ref_short]]))</f>
        <v>Nielsen et al., 2008</v>
      </c>
      <c r="U572" t="b">
        <f>NOT(IFERROR(Table4[[#This Row],[ref_short]]=Table4[[#This Row],[new_ref_short]],FALSE))</f>
        <v>1</v>
      </c>
    </row>
    <row r="573" spans="1:21" x14ac:dyDescent="0.3">
      <c r="A573" t="s">
        <v>1289</v>
      </c>
      <c r="B573" t="s">
        <v>1299</v>
      </c>
      <c r="C573" t="s">
        <v>276</v>
      </c>
      <c r="D573" t="s">
        <v>368</v>
      </c>
      <c r="G573" t="s">
        <v>1352</v>
      </c>
      <c r="I573" t="s">
        <v>1437</v>
      </c>
      <c r="J573" t="s">
        <v>1483</v>
      </c>
      <c r="K573">
        <v>0.95</v>
      </c>
      <c r="N573" t="s">
        <v>1544</v>
      </c>
      <c r="O573" t="s">
        <v>1620</v>
      </c>
      <c r="P573">
        <v>2008</v>
      </c>
      <c r="Q573" t="s">
        <v>1679</v>
      </c>
      <c r="R573" t="s">
        <v>986</v>
      </c>
      <c r="S573" t="str">
        <f>IF(ISBLANK(Table4[[#This Row],[ref]]),NA(),_xlfn.XLOOKUP(Table4[[#This Row],[ref]],Crossref!U:U,Crossref!E:E,_xlfn.XLOOKUP(Table4[[#This Row],[ref_short]],Crossref!AO:AO,Crossref!E:E)))</f>
        <v>10.1016/j.vetmic.2007.12.011</v>
      </c>
      <c r="T573" t="str">
        <f>IF(ISBLANK(Table4[[#This Row],[ref_short]]),NA(),_xlfn.XLOOKUP(Table4[[#This Row],[new_ref]],Crossref!E:E,Crossref!AO:AO,Table4[[#This Row],[ref_short]]))</f>
        <v>Nielsen et al., 2008</v>
      </c>
      <c r="U573" t="b">
        <f>NOT(IFERROR(Table4[[#This Row],[ref_short]]=Table4[[#This Row],[new_ref_short]],FALSE))</f>
        <v>1</v>
      </c>
    </row>
    <row r="574" spans="1:21" x14ac:dyDescent="0.3">
      <c r="A574" t="s">
        <v>1289</v>
      </c>
      <c r="B574" t="s">
        <v>1299</v>
      </c>
      <c r="C574" t="s">
        <v>276</v>
      </c>
      <c r="D574" t="s">
        <v>368</v>
      </c>
      <c r="G574" t="s">
        <v>1355</v>
      </c>
      <c r="I574" t="s">
        <v>1437</v>
      </c>
      <c r="J574" t="s">
        <v>1483</v>
      </c>
      <c r="K574">
        <v>0.98</v>
      </c>
      <c r="N574" t="s">
        <v>1544</v>
      </c>
      <c r="O574" t="s">
        <v>1620</v>
      </c>
      <c r="P574">
        <v>2008</v>
      </c>
      <c r="Q574" t="s">
        <v>1679</v>
      </c>
      <c r="R574" t="s">
        <v>986</v>
      </c>
      <c r="S574" t="str">
        <f>IF(ISBLANK(Table4[[#This Row],[ref]]),NA(),_xlfn.XLOOKUP(Table4[[#This Row],[ref]],Crossref!U:U,Crossref!E:E,_xlfn.XLOOKUP(Table4[[#This Row],[ref_short]],Crossref!AO:AO,Crossref!E:E)))</f>
        <v>10.1016/j.vetmic.2007.12.011</v>
      </c>
      <c r="T574" t="str">
        <f>IF(ISBLANK(Table4[[#This Row],[ref_short]]),NA(),_xlfn.XLOOKUP(Table4[[#This Row],[new_ref]],Crossref!E:E,Crossref!AO:AO,Table4[[#This Row],[ref_short]]))</f>
        <v>Nielsen et al., 2008</v>
      </c>
      <c r="U574" t="b">
        <f>NOT(IFERROR(Table4[[#This Row],[ref_short]]=Table4[[#This Row],[new_ref_short]],FALSE))</f>
        <v>1</v>
      </c>
    </row>
    <row r="575" spans="1:21" x14ac:dyDescent="0.3">
      <c r="A575" t="s">
        <v>1289</v>
      </c>
      <c r="B575" t="s">
        <v>1299</v>
      </c>
      <c r="C575" t="s">
        <v>276</v>
      </c>
      <c r="D575" t="s">
        <v>368</v>
      </c>
      <c r="I575" t="s">
        <v>1437</v>
      </c>
      <c r="J575" t="s">
        <v>1483</v>
      </c>
      <c r="K575">
        <v>0.83</v>
      </c>
      <c r="N575" t="s">
        <v>1541</v>
      </c>
      <c r="O575" t="s">
        <v>1620</v>
      </c>
      <c r="P575">
        <v>2008</v>
      </c>
      <c r="Q575" t="s">
        <v>1679</v>
      </c>
      <c r="R575" t="s">
        <v>986</v>
      </c>
      <c r="S575" t="str">
        <f>IF(ISBLANK(Table4[[#This Row],[ref]]),NA(),_xlfn.XLOOKUP(Table4[[#This Row],[ref]],Crossref!U:U,Crossref!E:E,_xlfn.XLOOKUP(Table4[[#This Row],[ref_short]],Crossref!AO:AO,Crossref!E:E)))</f>
        <v>10.1016/j.vetmic.2007.12.011</v>
      </c>
      <c r="T575" t="str">
        <f>IF(ISBLANK(Table4[[#This Row],[ref_short]]),NA(),_xlfn.XLOOKUP(Table4[[#This Row],[new_ref]],Crossref!E:E,Crossref!AO:AO,Table4[[#This Row],[ref_short]]))</f>
        <v>Nielsen et al., 2008</v>
      </c>
      <c r="U575" t="b">
        <f>NOT(IFERROR(Table4[[#This Row],[ref_short]]=Table4[[#This Row],[new_ref_short]],FALSE))</f>
        <v>1</v>
      </c>
    </row>
    <row r="576" spans="1:21" x14ac:dyDescent="0.3">
      <c r="A576" t="s">
        <v>1289</v>
      </c>
      <c r="B576" t="s">
        <v>1299</v>
      </c>
      <c r="C576" t="s">
        <v>276</v>
      </c>
      <c r="D576" t="s">
        <v>368</v>
      </c>
      <c r="I576" t="s">
        <v>1437</v>
      </c>
      <c r="J576" t="s">
        <v>1483</v>
      </c>
      <c r="K576">
        <v>1</v>
      </c>
      <c r="N576" t="s">
        <v>1544</v>
      </c>
      <c r="O576" t="s">
        <v>1620</v>
      </c>
      <c r="P576">
        <v>2008</v>
      </c>
      <c r="Q576" t="s">
        <v>1679</v>
      </c>
      <c r="R576" t="s">
        <v>986</v>
      </c>
      <c r="S576" t="str">
        <f>IF(ISBLANK(Table4[[#This Row],[ref]]),NA(),_xlfn.XLOOKUP(Table4[[#This Row],[ref]],Crossref!U:U,Crossref!E:E,_xlfn.XLOOKUP(Table4[[#This Row],[ref_short]],Crossref!AO:AO,Crossref!E:E)))</f>
        <v>10.1016/j.vetmic.2007.12.011</v>
      </c>
      <c r="T576" t="str">
        <f>IF(ISBLANK(Table4[[#This Row],[ref_short]]),NA(),_xlfn.XLOOKUP(Table4[[#This Row],[new_ref]],Crossref!E:E,Crossref!AO:AO,Table4[[#This Row],[ref_short]]))</f>
        <v>Nielsen et al., 2008</v>
      </c>
      <c r="U576" t="b">
        <f>NOT(IFERROR(Table4[[#This Row],[ref_short]]=Table4[[#This Row],[new_ref_short]],FALSE))</f>
        <v>1</v>
      </c>
    </row>
    <row r="577" spans="1:21" x14ac:dyDescent="0.3">
      <c r="A577" t="s">
        <v>1289</v>
      </c>
      <c r="B577" t="s">
        <v>1299</v>
      </c>
      <c r="C577" t="s">
        <v>276</v>
      </c>
      <c r="D577" t="s">
        <v>368</v>
      </c>
      <c r="G577" t="s">
        <v>1356</v>
      </c>
      <c r="I577" t="s">
        <v>1437</v>
      </c>
      <c r="J577" t="s">
        <v>1483</v>
      </c>
      <c r="K577">
        <v>0.96</v>
      </c>
      <c r="N577" t="s">
        <v>1544</v>
      </c>
      <c r="O577" t="s">
        <v>1620</v>
      </c>
      <c r="P577">
        <v>2008</v>
      </c>
      <c r="Q577" t="s">
        <v>1679</v>
      </c>
      <c r="R577" t="s">
        <v>986</v>
      </c>
      <c r="S577" t="str">
        <f>IF(ISBLANK(Table4[[#This Row],[ref]]),NA(),_xlfn.XLOOKUP(Table4[[#This Row],[ref]],Crossref!U:U,Crossref!E:E,_xlfn.XLOOKUP(Table4[[#This Row],[ref_short]],Crossref!AO:AO,Crossref!E:E)))</f>
        <v>10.1016/j.vetmic.2007.12.011</v>
      </c>
      <c r="T577" t="str">
        <f>IF(ISBLANK(Table4[[#This Row],[ref_short]]),NA(),_xlfn.XLOOKUP(Table4[[#This Row],[new_ref]],Crossref!E:E,Crossref!AO:AO,Table4[[#This Row],[ref_short]]))</f>
        <v>Nielsen et al., 2008</v>
      </c>
      <c r="U577" t="b">
        <f>NOT(IFERROR(Table4[[#This Row],[ref_short]]=Table4[[#This Row],[new_ref_short]],FALSE))</f>
        <v>1</v>
      </c>
    </row>
    <row r="578" spans="1:21" x14ac:dyDescent="0.3">
      <c r="A578" t="s">
        <v>1288</v>
      </c>
      <c r="B578" t="s">
        <v>1327</v>
      </c>
      <c r="C578" t="s">
        <v>276</v>
      </c>
      <c r="D578" t="s">
        <v>368</v>
      </c>
      <c r="I578" t="s">
        <v>1437</v>
      </c>
      <c r="K578">
        <v>0.13</v>
      </c>
      <c r="N578" t="s">
        <v>1545</v>
      </c>
      <c r="O578" t="s">
        <v>1620</v>
      </c>
      <c r="P578">
        <v>2008</v>
      </c>
      <c r="Q578" t="s">
        <v>1679</v>
      </c>
      <c r="R578" t="s">
        <v>986</v>
      </c>
      <c r="S578" t="str">
        <f>IF(ISBLANK(Table4[[#This Row],[ref]]),NA(),_xlfn.XLOOKUP(Table4[[#This Row],[ref]],Crossref!U:U,Crossref!E:E,_xlfn.XLOOKUP(Table4[[#This Row],[ref_short]],Crossref!AO:AO,Crossref!E:E)))</f>
        <v>10.1016/j.vetmic.2007.12.011</v>
      </c>
      <c r="T578" t="str">
        <f>IF(ISBLANK(Table4[[#This Row],[ref_short]]),NA(),_xlfn.XLOOKUP(Table4[[#This Row],[new_ref]],Crossref!E:E,Crossref!AO:AO,Table4[[#This Row],[ref_short]]))</f>
        <v>Nielsen et al., 2008</v>
      </c>
      <c r="U578" t="b">
        <f>NOT(IFERROR(Table4[[#This Row],[ref_short]]=Table4[[#This Row],[new_ref_short]],FALSE))</f>
        <v>1</v>
      </c>
    </row>
    <row r="579" spans="1:21" x14ac:dyDescent="0.3">
      <c r="A579" t="s">
        <v>1288</v>
      </c>
      <c r="B579" t="s">
        <v>1327</v>
      </c>
      <c r="C579" t="s">
        <v>276</v>
      </c>
      <c r="D579" t="s">
        <v>368</v>
      </c>
      <c r="G579" t="s">
        <v>1357</v>
      </c>
      <c r="I579" t="s">
        <v>1437</v>
      </c>
      <c r="K579">
        <v>0.5</v>
      </c>
      <c r="N579" t="s">
        <v>1546</v>
      </c>
      <c r="O579" t="s">
        <v>1620</v>
      </c>
      <c r="P579">
        <v>2008</v>
      </c>
      <c r="Q579" t="s">
        <v>1679</v>
      </c>
      <c r="R579" t="s">
        <v>986</v>
      </c>
      <c r="S579" t="str">
        <f>IF(ISBLANK(Table4[[#This Row],[ref]]),NA(),_xlfn.XLOOKUP(Table4[[#This Row],[ref]],Crossref!U:U,Crossref!E:E,_xlfn.XLOOKUP(Table4[[#This Row],[ref_short]],Crossref!AO:AO,Crossref!E:E)))</f>
        <v>10.1016/j.vetmic.2007.12.011</v>
      </c>
      <c r="T579" t="str">
        <f>IF(ISBLANK(Table4[[#This Row],[ref_short]]),NA(),_xlfn.XLOOKUP(Table4[[#This Row],[new_ref]],Crossref!E:E,Crossref!AO:AO,Table4[[#This Row],[ref_short]]))</f>
        <v>Nielsen et al., 2008</v>
      </c>
      <c r="U579" t="b">
        <f>NOT(IFERROR(Table4[[#This Row],[ref_short]]=Table4[[#This Row],[new_ref_short]],FALSE))</f>
        <v>1</v>
      </c>
    </row>
    <row r="580" spans="1:21" x14ac:dyDescent="0.3">
      <c r="A580" t="s">
        <v>1288</v>
      </c>
      <c r="B580" t="s">
        <v>1327</v>
      </c>
      <c r="C580" t="s">
        <v>276</v>
      </c>
      <c r="D580" t="s">
        <v>368</v>
      </c>
      <c r="G580" t="s">
        <v>1358</v>
      </c>
      <c r="I580" t="s">
        <v>1437</v>
      </c>
      <c r="K580">
        <v>0.85</v>
      </c>
      <c r="N580" t="s">
        <v>1546</v>
      </c>
      <c r="O580" t="s">
        <v>1620</v>
      </c>
      <c r="P580">
        <v>2008</v>
      </c>
      <c r="Q580" t="s">
        <v>1679</v>
      </c>
      <c r="R580" t="s">
        <v>986</v>
      </c>
      <c r="S580" t="str">
        <f>IF(ISBLANK(Table4[[#This Row],[ref]]),NA(),_xlfn.XLOOKUP(Table4[[#This Row],[ref]],Crossref!U:U,Crossref!E:E,_xlfn.XLOOKUP(Table4[[#This Row],[ref_short]],Crossref!AO:AO,Crossref!E:E)))</f>
        <v>10.1016/j.vetmic.2007.12.011</v>
      </c>
      <c r="T580" t="str">
        <f>IF(ISBLANK(Table4[[#This Row],[ref_short]]),NA(),_xlfn.XLOOKUP(Table4[[#This Row],[new_ref]],Crossref!E:E,Crossref!AO:AO,Table4[[#This Row],[ref_short]]))</f>
        <v>Nielsen et al., 2008</v>
      </c>
      <c r="U580" t="b">
        <f>NOT(IFERROR(Table4[[#This Row],[ref_short]]=Table4[[#This Row],[new_ref_short]],FALSE))</f>
        <v>1</v>
      </c>
    </row>
    <row r="581" spans="1:21" x14ac:dyDescent="0.3">
      <c r="A581" t="s">
        <v>1288</v>
      </c>
      <c r="B581" t="s">
        <v>1327</v>
      </c>
      <c r="C581" t="s">
        <v>276</v>
      </c>
      <c r="D581" t="s">
        <v>368</v>
      </c>
      <c r="G581" t="s">
        <v>1359</v>
      </c>
      <c r="I581" t="s">
        <v>1437</v>
      </c>
      <c r="K581">
        <v>0.75</v>
      </c>
      <c r="N581" t="s">
        <v>1546</v>
      </c>
      <c r="O581" t="s">
        <v>1620</v>
      </c>
      <c r="P581">
        <v>2008</v>
      </c>
      <c r="Q581" t="s">
        <v>1679</v>
      </c>
      <c r="R581" t="s">
        <v>986</v>
      </c>
      <c r="S581" t="str">
        <f>IF(ISBLANK(Table4[[#This Row],[ref]]),NA(),_xlfn.XLOOKUP(Table4[[#This Row],[ref]],Crossref!U:U,Crossref!E:E,_xlfn.XLOOKUP(Table4[[#This Row],[ref_short]],Crossref!AO:AO,Crossref!E:E)))</f>
        <v>10.1016/j.vetmic.2007.12.011</v>
      </c>
      <c r="T581" t="str">
        <f>IF(ISBLANK(Table4[[#This Row],[ref_short]]),NA(),_xlfn.XLOOKUP(Table4[[#This Row],[new_ref]],Crossref!E:E,Crossref!AO:AO,Table4[[#This Row],[ref_short]]))</f>
        <v>Nielsen et al., 2008</v>
      </c>
      <c r="U581" t="b">
        <f>NOT(IFERROR(Table4[[#This Row],[ref_short]]=Table4[[#This Row],[new_ref_short]],FALSE))</f>
        <v>1</v>
      </c>
    </row>
    <row r="582" spans="1:21" x14ac:dyDescent="0.3">
      <c r="A582" t="s">
        <v>1289</v>
      </c>
      <c r="B582" t="s">
        <v>1327</v>
      </c>
      <c r="C582" t="s">
        <v>276</v>
      </c>
      <c r="D582" t="s">
        <v>368</v>
      </c>
      <c r="I582" t="s">
        <v>1437</v>
      </c>
      <c r="K582">
        <v>0.88</v>
      </c>
      <c r="N582" t="s">
        <v>1545</v>
      </c>
      <c r="O582" t="s">
        <v>1620</v>
      </c>
      <c r="P582">
        <v>2008</v>
      </c>
      <c r="Q582" t="s">
        <v>1679</v>
      </c>
      <c r="R582" t="s">
        <v>986</v>
      </c>
      <c r="S582" t="str">
        <f>IF(ISBLANK(Table4[[#This Row],[ref]]),NA(),_xlfn.XLOOKUP(Table4[[#This Row],[ref]],Crossref!U:U,Crossref!E:E,_xlfn.XLOOKUP(Table4[[#This Row],[ref_short]],Crossref!AO:AO,Crossref!E:E)))</f>
        <v>10.1016/j.vetmic.2007.12.011</v>
      </c>
      <c r="T582" t="str">
        <f>IF(ISBLANK(Table4[[#This Row],[ref_short]]),NA(),_xlfn.XLOOKUP(Table4[[#This Row],[new_ref]],Crossref!E:E,Crossref!AO:AO,Table4[[#This Row],[ref_short]]))</f>
        <v>Nielsen et al., 2008</v>
      </c>
      <c r="U582" t="b">
        <f>NOT(IFERROR(Table4[[#This Row],[ref_short]]=Table4[[#This Row],[new_ref_short]],FALSE))</f>
        <v>1</v>
      </c>
    </row>
    <row r="583" spans="1:21" x14ac:dyDescent="0.3">
      <c r="A583" t="s">
        <v>1289</v>
      </c>
      <c r="B583" t="s">
        <v>1327</v>
      </c>
      <c r="C583" t="s">
        <v>276</v>
      </c>
      <c r="D583" t="s">
        <v>368</v>
      </c>
      <c r="G583" t="s">
        <v>1357</v>
      </c>
      <c r="I583" t="s">
        <v>1437</v>
      </c>
      <c r="K583">
        <v>0.94</v>
      </c>
      <c r="N583" t="s">
        <v>1546</v>
      </c>
      <c r="O583" t="s">
        <v>1620</v>
      </c>
      <c r="P583">
        <v>2008</v>
      </c>
      <c r="Q583" t="s">
        <v>1679</v>
      </c>
      <c r="R583" t="s">
        <v>986</v>
      </c>
      <c r="S583" t="str">
        <f>IF(ISBLANK(Table4[[#This Row],[ref]]),NA(),_xlfn.XLOOKUP(Table4[[#This Row],[ref]],Crossref!U:U,Crossref!E:E,_xlfn.XLOOKUP(Table4[[#This Row],[ref_short]],Crossref!AO:AO,Crossref!E:E)))</f>
        <v>10.1016/j.vetmic.2007.12.011</v>
      </c>
      <c r="T583" t="str">
        <f>IF(ISBLANK(Table4[[#This Row],[ref_short]]),NA(),_xlfn.XLOOKUP(Table4[[#This Row],[new_ref]],Crossref!E:E,Crossref!AO:AO,Table4[[#This Row],[ref_short]]))</f>
        <v>Nielsen et al., 2008</v>
      </c>
      <c r="U583" t="b">
        <f>NOT(IFERROR(Table4[[#This Row],[ref_short]]=Table4[[#This Row],[new_ref_short]],FALSE))</f>
        <v>1</v>
      </c>
    </row>
    <row r="584" spans="1:21" x14ac:dyDescent="0.3">
      <c r="A584" t="s">
        <v>1289</v>
      </c>
      <c r="B584" t="s">
        <v>1327</v>
      </c>
      <c r="C584" t="s">
        <v>276</v>
      </c>
      <c r="D584" t="s">
        <v>368</v>
      </c>
      <c r="G584" t="s">
        <v>1358</v>
      </c>
      <c r="I584" t="s">
        <v>1437</v>
      </c>
      <c r="K584">
        <v>0.94</v>
      </c>
      <c r="N584" t="s">
        <v>1546</v>
      </c>
      <c r="O584" t="s">
        <v>1620</v>
      </c>
      <c r="P584">
        <v>2008</v>
      </c>
      <c r="Q584" t="s">
        <v>1679</v>
      </c>
      <c r="R584" t="s">
        <v>986</v>
      </c>
      <c r="S584" t="str">
        <f>IF(ISBLANK(Table4[[#This Row],[ref]]),NA(),_xlfn.XLOOKUP(Table4[[#This Row],[ref]],Crossref!U:U,Crossref!E:E,_xlfn.XLOOKUP(Table4[[#This Row],[ref_short]],Crossref!AO:AO,Crossref!E:E)))</f>
        <v>10.1016/j.vetmic.2007.12.011</v>
      </c>
      <c r="T584" t="str">
        <f>IF(ISBLANK(Table4[[#This Row],[ref_short]]),NA(),_xlfn.XLOOKUP(Table4[[#This Row],[new_ref]],Crossref!E:E,Crossref!AO:AO,Table4[[#This Row],[ref_short]]))</f>
        <v>Nielsen et al., 2008</v>
      </c>
      <c r="U584" t="b">
        <f>NOT(IFERROR(Table4[[#This Row],[ref_short]]=Table4[[#This Row],[new_ref_short]],FALSE))</f>
        <v>1</v>
      </c>
    </row>
    <row r="585" spans="1:21" x14ac:dyDescent="0.3">
      <c r="A585" t="s">
        <v>1289</v>
      </c>
      <c r="B585" t="s">
        <v>1327</v>
      </c>
      <c r="C585" t="s">
        <v>276</v>
      </c>
      <c r="D585" t="s">
        <v>368</v>
      </c>
      <c r="G585" t="s">
        <v>1359</v>
      </c>
      <c r="I585" t="s">
        <v>1437</v>
      </c>
      <c r="K585">
        <v>0.95</v>
      </c>
      <c r="N585" t="s">
        <v>1546</v>
      </c>
      <c r="O585" t="s">
        <v>1620</v>
      </c>
      <c r="P585">
        <v>2008</v>
      </c>
      <c r="Q585" t="s">
        <v>1679</v>
      </c>
      <c r="R585" t="s">
        <v>986</v>
      </c>
      <c r="S585" t="str">
        <f>IF(ISBLANK(Table4[[#This Row],[ref]]),NA(),_xlfn.XLOOKUP(Table4[[#This Row],[ref]],Crossref!U:U,Crossref!E:E,_xlfn.XLOOKUP(Table4[[#This Row],[ref_short]],Crossref!AO:AO,Crossref!E:E)))</f>
        <v>10.1016/j.vetmic.2007.12.011</v>
      </c>
      <c r="T585" t="str">
        <f>IF(ISBLANK(Table4[[#This Row],[ref_short]]),NA(),_xlfn.XLOOKUP(Table4[[#This Row],[new_ref]],Crossref!E:E,Crossref!AO:AO,Table4[[#This Row],[ref_short]]))</f>
        <v>Nielsen et al., 2008</v>
      </c>
      <c r="U585" t="b">
        <f>NOT(IFERROR(Table4[[#This Row],[ref_short]]=Table4[[#This Row],[new_ref_short]],FALSE))</f>
        <v>1</v>
      </c>
    </row>
    <row r="586" spans="1:21" x14ac:dyDescent="0.3">
      <c r="A586" t="s">
        <v>1288</v>
      </c>
      <c r="B586" t="s">
        <v>1299</v>
      </c>
      <c r="C586" t="s">
        <v>276</v>
      </c>
      <c r="D586" t="s">
        <v>1027</v>
      </c>
      <c r="I586" t="s">
        <v>1437</v>
      </c>
      <c r="J586" t="s">
        <v>1439</v>
      </c>
      <c r="K586">
        <v>0.82</v>
      </c>
      <c r="N586" t="s">
        <v>1539</v>
      </c>
      <c r="O586" t="s">
        <v>1620</v>
      </c>
      <c r="P586">
        <v>2008</v>
      </c>
      <c r="Q586" t="s">
        <v>1679</v>
      </c>
      <c r="R586" t="s">
        <v>986</v>
      </c>
      <c r="S586" t="str">
        <f>IF(ISBLANK(Table4[[#This Row],[ref]]),NA(),_xlfn.XLOOKUP(Table4[[#This Row],[ref]],Crossref!U:U,Crossref!E:E,_xlfn.XLOOKUP(Table4[[#This Row],[ref_short]],Crossref!AO:AO,Crossref!E:E)))</f>
        <v>10.1016/j.vetmic.2007.12.011</v>
      </c>
      <c r="T586" t="str">
        <f>IF(ISBLANK(Table4[[#This Row],[ref_short]]),NA(),_xlfn.XLOOKUP(Table4[[#This Row],[new_ref]],Crossref!E:E,Crossref!AO:AO,Table4[[#This Row],[ref_short]]))</f>
        <v>Nielsen et al., 2008</v>
      </c>
      <c r="U586" t="b">
        <f>NOT(IFERROR(Table4[[#This Row],[ref_short]]=Table4[[#This Row],[new_ref_short]],FALSE))</f>
        <v>1</v>
      </c>
    </row>
    <row r="587" spans="1:21" x14ac:dyDescent="0.3">
      <c r="A587" t="s">
        <v>1288</v>
      </c>
      <c r="B587" t="s">
        <v>1299</v>
      </c>
      <c r="C587" t="s">
        <v>276</v>
      </c>
      <c r="D587" t="s">
        <v>1027</v>
      </c>
      <c r="I587" t="s">
        <v>1437</v>
      </c>
      <c r="J587" t="s">
        <v>1439</v>
      </c>
      <c r="K587">
        <v>0.91</v>
      </c>
      <c r="N587" t="s">
        <v>1543</v>
      </c>
      <c r="O587" t="s">
        <v>1620</v>
      </c>
      <c r="P587">
        <v>2008</v>
      </c>
      <c r="Q587" t="s">
        <v>1679</v>
      </c>
      <c r="R587" t="s">
        <v>986</v>
      </c>
      <c r="S587" t="str">
        <f>IF(ISBLANK(Table4[[#This Row],[ref]]),NA(),_xlfn.XLOOKUP(Table4[[#This Row],[ref]],Crossref!U:U,Crossref!E:E,_xlfn.XLOOKUP(Table4[[#This Row],[ref_short]],Crossref!AO:AO,Crossref!E:E)))</f>
        <v>10.1016/j.vetmic.2007.12.011</v>
      </c>
      <c r="T587" t="str">
        <f>IF(ISBLANK(Table4[[#This Row],[ref_short]]),NA(),_xlfn.XLOOKUP(Table4[[#This Row],[new_ref]],Crossref!E:E,Crossref!AO:AO,Table4[[#This Row],[ref_short]]))</f>
        <v>Nielsen et al., 2008</v>
      </c>
      <c r="U587" t="b">
        <f>NOT(IFERROR(Table4[[#This Row],[ref_short]]=Table4[[#This Row],[new_ref_short]],FALSE))</f>
        <v>1</v>
      </c>
    </row>
    <row r="588" spans="1:21" x14ac:dyDescent="0.3">
      <c r="A588" t="s">
        <v>1288</v>
      </c>
      <c r="B588" t="s">
        <v>1299</v>
      </c>
      <c r="C588" t="s">
        <v>276</v>
      </c>
      <c r="D588" t="s">
        <v>1027</v>
      </c>
      <c r="I588" t="s">
        <v>1437</v>
      </c>
      <c r="J588" t="s">
        <v>1439</v>
      </c>
      <c r="K588">
        <v>0.86</v>
      </c>
      <c r="N588" t="s">
        <v>1543</v>
      </c>
      <c r="O588" t="s">
        <v>1620</v>
      </c>
      <c r="P588">
        <v>2008</v>
      </c>
      <c r="Q588" t="s">
        <v>1679</v>
      </c>
      <c r="R588" t="s">
        <v>986</v>
      </c>
      <c r="S588" t="str">
        <f>IF(ISBLANK(Table4[[#This Row],[ref]]),NA(),_xlfn.XLOOKUP(Table4[[#This Row],[ref]],Crossref!U:U,Crossref!E:E,_xlfn.XLOOKUP(Table4[[#This Row],[ref_short]],Crossref!AO:AO,Crossref!E:E)))</f>
        <v>10.1016/j.vetmic.2007.12.011</v>
      </c>
      <c r="T588" t="str">
        <f>IF(ISBLANK(Table4[[#This Row],[ref_short]]),NA(),_xlfn.XLOOKUP(Table4[[#This Row],[new_ref]],Crossref!E:E,Crossref!AO:AO,Table4[[#This Row],[ref_short]]))</f>
        <v>Nielsen et al., 2008</v>
      </c>
      <c r="U588" t="b">
        <f>NOT(IFERROR(Table4[[#This Row],[ref_short]]=Table4[[#This Row],[new_ref_short]],FALSE))</f>
        <v>1</v>
      </c>
    </row>
    <row r="589" spans="1:21" x14ac:dyDescent="0.3">
      <c r="A589" t="s">
        <v>1288</v>
      </c>
      <c r="B589" t="s">
        <v>1299</v>
      </c>
      <c r="C589" t="s">
        <v>276</v>
      </c>
      <c r="D589" t="s">
        <v>1027</v>
      </c>
      <c r="I589" t="s">
        <v>1437</v>
      </c>
      <c r="J589" t="s">
        <v>1439</v>
      </c>
      <c r="K589">
        <v>0.91</v>
      </c>
      <c r="N589" t="s">
        <v>1543</v>
      </c>
      <c r="O589" t="s">
        <v>1620</v>
      </c>
      <c r="P589">
        <v>2008</v>
      </c>
      <c r="Q589" t="s">
        <v>1679</v>
      </c>
      <c r="R589" t="s">
        <v>986</v>
      </c>
      <c r="S589" t="str">
        <f>IF(ISBLANK(Table4[[#This Row],[ref]]),NA(),_xlfn.XLOOKUP(Table4[[#This Row],[ref]],Crossref!U:U,Crossref!E:E,_xlfn.XLOOKUP(Table4[[#This Row],[ref_short]],Crossref!AO:AO,Crossref!E:E)))</f>
        <v>10.1016/j.vetmic.2007.12.011</v>
      </c>
      <c r="T589" t="str">
        <f>IF(ISBLANK(Table4[[#This Row],[ref_short]]),NA(),_xlfn.XLOOKUP(Table4[[#This Row],[new_ref]],Crossref!E:E,Crossref!AO:AO,Table4[[#This Row],[ref_short]]))</f>
        <v>Nielsen et al., 2008</v>
      </c>
      <c r="U589" t="b">
        <f>NOT(IFERROR(Table4[[#This Row],[ref_short]]=Table4[[#This Row],[new_ref_short]],FALSE))</f>
        <v>1</v>
      </c>
    </row>
    <row r="590" spans="1:21" x14ac:dyDescent="0.3">
      <c r="A590" t="s">
        <v>1288</v>
      </c>
      <c r="B590" t="s">
        <v>1299</v>
      </c>
      <c r="C590" t="s">
        <v>276</v>
      </c>
      <c r="D590" t="s">
        <v>1027</v>
      </c>
      <c r="I590" t="s">
        <v>1437</v>
      </c>
      <c r="J590" t="s">
        <v>1439</v>
      </c>
      <c r="K590">
        <v>0.87</v>
      </c>
      <c r="N590" t="s">
        <v>1540</v>
      </c>
      <c r="O590" t="s">
        <v>1620</v>
      </c>
      <c r="P590">
        <v>2008</v>
      </c>
      <c r="Q590" t="s">
        <v>1679</v>
      </c>
      <c r="R590" t="s">
        <v>986</v>
      </c>
      <c r="S590" t="str">
        <f>IF(ISBLANK(Table4[[#This Row],[ref]]),NA(),_xlfn.XLOOKUP(Table4[[#This Row],[ref]],Crossref!U:U,Crossref!E:E,_xlfn.XLOOKUP(Table4[[#This Row],[ref_short]],Crossref!AO:AO,Crossref!E:E)))</f>
        <v>10.1016/j.vetmic.2007.12.011</v>
      </c>
      <c r="T590" t="str">
        <f>IF(ISBLANK(Table4[[#This Row],[ref_short]]),NA(),_xlfn.XLOOKUP(Table4[[#This Row],[new_ref]],Crossref!E:E,Crossref!AO:AO,Table4[[#This Row],[ref_short]]))</f>
        <v>Nielsen et al., 2008</v>
      </c>
      <c r="U590" t="b">
        <f>NOT(IFERROR(Table4[[#This Row],[ref_short]]=Table4[[#This Row],[new_ref_short]],FALSE))</f>
        <v>1</v>
      </c>
    </row>
    <row r="591" spans="1:21" x14ac:dyDescent="0.3">
      <c r="A591" t="s">
        <v>1288</v>
      </c>
      <c r="B591" t="s">
        <v>1299</v>
      </c>
      <c r="C591" t="s">
        <v>276</v>
      </c>
      <c r="D591" t="s">
        <v>1027</v>
      </c>
      <c r="I591" t="s">
        <v>1437</v>
      </c>
      <c r="J591" t="s">
        <v>1439</v>
      </c>
      <c r="K591">
        <v>0.88</v>
      </c>
      <c r="N591" t="s">
        <v>1543</v>
      </c>
      <c r="O591" t="s">
        <v>1620</v>
      </c>
      <c r="P591">
        <v>2008</v>
      </c>
      <c r="Q591" t="s">
        <v>1679</v>
      </c>
      <c r="R591" t="s">
        <v>986</v>
      </c>
      <c r="S591" t="str">
        <f>IF(ISBLANK(Table4[[#This Row],[ref]]),NA(),_xlfn.XLOOKUP(Table4[[#This Row],[ref]],Crossref!U:U,Crossref!E:E,_xlfn.XLOOKUP(Table4[[#This Row],[ref_short]],Crossref!AO:AO,Crossref!E:E)))</f>
        <v>10.1016/j.vetmic.2007.12.011</v>
      </c>
      <c r="T591" t="str">
        <f>IF(ISBLANK(Table4[[#This Row],[ref_short]]),NA(),_xlfn.XLOOKUP(Table4[[#This Row],[new_ref]],Crossref!E:E,Crossref!AO:AO,Table4[[#This Row],[ref_short]]))</f>
        <v>Nielsen et al., 2008</v>
      </c>
      <c r="U591" t="b">
        <f>NOT(IFERROR(Table4[[#This Row],[ref_short]]=Table4[[#This Row],[new_ref_short]],FALSE))</f>
        <v>1</v>
      </c>
    </row>
    <row r="592" spans="1:21" x14ac:dyDescent="0.3">
      <c r="A592" t="s">
        <v>1288</v>
      </c>
      <c r="B592" t="s">
        <v>1299</v>
      </c>
      <c r="C592" t="s">
        <v>276</v>
      </c>
      <c r="D592" t="s">
        <v>1027</v>
      </c>
      <c r="I592" t="s">
        <v>1437</v>
      </c>
      <c r="J592" t="s">
        <v>1439</v>
      </c>
      <c r="K592">
        <v>0.88</v>
      </c>
      <c r="N592" t="s">
        <v>1542</v>
      </c>
      <c r="O592" t="s">
        <v>1620</v>
      </c>
      <c r="P592">
        <v>2008</v>
      </c>
      <c r="Q592" t="s">
        <v>1679</v>
      </c>
      <c r="R592" t="s">
        <v>986</v>
      </c>
      <c r="S592" t="str">
        <f>IF(ISBLANK(Table4[[#This Row],[ref]]),NA(),_xlfn.XLOOKUP(Table4[[#This Row],[ref]],Crossref!U:U,Crossref!E:E,_xlfn.XLOOKUP(Table4[[#This Row],[ref_short]],Crossref!AO:AO,Crossref!E:E)))</f>
        <v>10.1016/j.vetmic.2007.12.011</v>
      </c>
      <c r="T592" t="str">
        <f>IF(ISBLANK(Table4[[#This Row],[ref_short]]),NA(),_xlfn.XLOOKUP(Table4[[#This Row],[new_ref]],Crossref!E:E,Crossref!AO:AO,Table4[[#This Row],[ref_short]]))</f>
        <v>Nielsen et al., 2008</v>
      </c>
      <c r="U592" t="b">
        <f>NOT(IFERROR(Table4[[#This Row],[ref_short]]=Table4[[#This Row],[new_ref_short]],FALSE))</f>
        <v>1</v>
      </c>
    </row>
    <row r="593" spans="1:21" x14ac:dyDescent="0.3">
      <c r="A593" t="s">
        <v>1288</v>
      </c>
      <c r="B593" t="s">
        <v>1299</v>
      </c>
      <c r="C593" t="s">
        <v>276</v>
      </c>
      <c r="D593" t="s">
        <v>1027</v>
      </c>
      <c r="I593" t="s">
        <v>1437</v>
      </c>
      <c r="J593" t="s">
        <v>1439</v>
      </c>
      <c r="K593">
        <v>1</v>
      </c>
      <c r="N593" t="s">
        <v>1542</v>
      </c>
      <c r="O593" t="s">
        <v>1620</v>
      </c>
      <c r="P593">
        <v>2008</v>
      </c>
      <c r="Q593" t="s">
        <v>1679</v>
      </c>
      <c r="R593" t="s">
        <v>986</v>
      </c>
      <c r="S593" t="str">
        <f>IF(ISBLANK(Table4[[#This Row],[ref]]),NA(),_xlfn.XLOOKUP(Table4[[#This Row],[ref]],Crossref!U:U,Crossref!E:E,_xlfn.XLOOKUP(Table4[[#This Row],[ref_short]],Crossref!AO:AO,Crossref!E:E)))</f>
        <v>10.1016/j.vetmic.2007.12.011</v>
      </c>
      <c r="T593" t="str">
        <f>IF(ISBLANK(Table4[[#This Row],[ref_short]]),NA(),_xlfn.XLOOKUP(Table4[[#This Row],[new_ref]],Crossref!E:E,Crossref!AO:AO,Table4[[#This Row],[ref_short]]))</f>
        <v>Nielsen et al., 2008</v>
      </c>
      <c r="U593" t="b">
        <f>NOT(IFERROR(Table4[[#This Row],[ref_short]]=Table4[[#This Row],[new_ref_short]],FALSE))</f>
        <v>1</v>
      </c>
    </row>
    <row r="594" spans="1:21" x14ac:dyDescent="0.3">
      <c r="A594" t="s">
        <v>1288</v>
      </c>
      <c r="B594" t="s">
        <v>1299</v>
      </c>
      <c r="C594" t="s">
        <v>276</v>
      </c>
      <c r="D594" t="s">
        <v>1027</v>
      </c>
      <c r="I594" t="s">
        <v>1437</v>
      </c>
      <c r="J594" t="s">
        <v>1439</v>
      </c>
      <c r="K594">
        <v>0.54</v>
      </c>
      <c r="N594" t="s">
        <v>1539</v>
      </c>
      <c r="O594" t="s">
        <v>1620</v>
      </c>
      <c r="P594">
        <v>2008</v>
      </c>
      <c r="Q594" t="s">
        <v>1679</v>
      </c>
      <c r="R594" t="s">
        <v>986</v>
      </c>
      <c r="S594" t="str">
        <f>IF(ISBLANK(Table4[[#This Row],[ref]]),NA(),_xlfn.XLOOKUP(Table4[[#This Row],[ref]],Crossref!U:U,Crossref!E:E,_xlfn.XLOOKUP(Table4[[#This Row],[ref_short]],Crossref!AO:AO,Crossref!E:E)))</f>
        <v>10.1016/j.vetmic.2007.12.011</v>
      </c>
      <c r="T594" t="str">
        <f>IF(ISBLANK(Table4[[#This Row],[ref_short]]),NA(),_xlfn.XLOOKUP(Table4[[#This Row],[new_ref]],Crossref!E:E,Crossref!AO:AO,Table4[[#This Row],[ref_short]]))</f>
        <v>Nielsen et al., 2008</v>
      </c>
      <c r="U594" t="b">
        <f>NOT(IFERROR(Table4[[#This Row],[ref_short]]=Table4[[#This Row],[new_ref_short]],FALSE))</f>
        <v>1</v>
      </c>
    </row>
    <row r="595" spans="1:21" x14ac:dyDescent="0.3">
      <c r="A595" t="s">
        <v>1288</v>
      </c>
      <c r="B595" t="s">
        <v>1299</v>
      </c>
      <c r="C595" t="s">
        <v>276</v>
      </c>
      <c r="D595" t="s">
        <v>1027</v>
      </c>
      <c r="I595" t="s">
        <v>1437</v>
      </c>
      <c r="J595" t="s">
        <v>1439</v>
      </c>
      <c r="K595">
        <v>0.92</v>
      </c>
      <c r="N595" t="s">
        <v>1543</v>
      </c>
      <c r="O595" t="s">
        <v>1620</v>
      </c>
      <c r="P595">
        <v>2008</v>
      </c>
      <c r="Q595" t="s">
        <v>1679</v>
      </c>
      <c r="R595" t="s">
        <v>986</v>
      </c>
      <c r="S595" t="str">
        <f>IF(ISBLANK(Table4[[#This Row],[ref]]),NA(),_xlfn.XLOOKUP(Table4[[#This Row],[ref]],Crossref!U:U,Crossref!E:E,_xlfn.XLOOKUP(Table4[[#This Row],[ref_short]],Crossref!AO:AO,Crossref!E:E)))</f>
        <v>10.1016/j.vetmic.2007.12.011</v>
      </c>
      <c r="T595" t="str">
        <f>IF(ISBLANK(Table4[[#This Row],[ref_short]]),NA(),_xlfn.XLOOKUP(Table4[[#This Row],[new_ref]],Crossref!E:E,Crossref!AO:AO,Table4[[#This Row],[ref_short]]))</f>
        <v>Nielsen et al., 2008</v>
      </c>
      <c r="U595" t="b">
        <f>NOT(IFERROR(Table4[[#This Row],[ref_short]]=Table4[[#This Row],[new_ref_short]],FALSE))</f>
        <v>1</v>
      </c>
    </row>
    <row r="596" spans="1:21" x14ac:dyDescent="0.3">
      <c r="A596" t="s">
        <v>1288</v>
      </c>
      <c r="B596" t="s">
        <v>1299</v>
      </c>
      <c r="C596" t="s">
        <v>276</v>
      </c>
      <c r="D596" t="s">
        <v>1027</v>
      </c>
      <c r="G596" t="s">
        <v>1360</v>
      </c>
      <c r="I596" t="s">
        <v>1437</v>
      </c>
      <c r="J596" t="s">
        <v>1439</v>
      </c>
      <c r="K596">
        <v>0.78</v>
      </c>
      <c r="N596" t="s">
        <v>1543</v>
      </c>
      <c r="O596" t="s">
        <v>1620</v>
      </c>
      <c r="P596">
        <v>2008</v>
      </c>
      <c r="Q596" t="s">
        <v>1679</v>
      </c>
      <c r="R596" t="s">
        <v>986</v>
      </c>
      <c r="S596" t="str">
        <f>IF(ISBLANK(Table4[[#This Row],[ref]]),NA(),_xlfn.XLOOKUP(Table4[[#This Row],[ref]],Crossref!U:U,Crossref!E:E,_xlfn.XLOOKUP(Table4[[#This Row],[ref_short]],Crossref!AO:AO,Crossref!E:E)))</f>
        <v>10.1016/j.vetmic.2007.12.011</v>
      </c>
      <c r="T596" t="str">
        <f>IF(ISBLANK(Table4[[#This Row],[ref_short]]),NA(),_xlfn.XLOOKUP(Table4[[#This Row],[new_ref]],Crossref!E:E,Crossref!AO:AO,Table4[[#This Row],[ref_short]]))</f>
        <v>Nielsen et al., 2008</v>
      </c>
      <c r="U596" t="b">
        <f>NOT(IFERROR(Table4[[#This Row],[ref_short]]=Table4[[#This Row],[new_ref_short]],FALSE))</f>
        <v>1</v>
      </c>
    </row>
    <row r="597" spans="1:21" x14ac:dyDescent="0.3">
      <c r="A597" t="s">
        <v>1288</v>
      </c>
      <c r="B597" t="s">
        <v>1299</v>
      </c>
      <c r="C597" t="s">
        <v>276</v>
      </c>
      <c r="D597" t="s">
        <v>1027</v>
      </c>
      <c r="G597" t="s">
        <v>1360</v>
      </c>
      <c r="I597" t="s">
        <v>1437</v>
      </c>
      <c r="J597" t="s">
        <v>1439</v>
      </c>
      <c r="K597">
        <v>0.63</v>
      </c>
      <c r="N597" t="s">
        <v>1539</v>
      </c>
      <c r="O597" t="s">
        <v>1620</v>
      </c>
      <c r="P597">
        <v>2008</v>
      </c>
      <c r="Q597" t="s">
        <v>1679</v>
      </c>
      <c r="R597" t="s">
        <v>986</v>
      </c>
      <c r="S597" t="str">
        <f>IF(ISBLANK(Table4[[#This Row],[ref]]),NA(),_xlfn.XLOOKUP(Table4[[#This Row],[ref]],Crossref!U:U,Crossref!E:E,_xlfn.XLOOKUP(Table4[[#This Row],[ref_short]],Crossref!AO:AO,Crossref!E:E)))</f>
        <v>10.1016/j.vetmic.2007.12.011</v>
      </c>
      <c r="T597" t="str">
        <f>IF(ISBLANK(Table4[[#This Row],[ref_short]]),NA(),_xlfn.XLOOKUP(Table4[[#This Row],[new_ref]],Crossref!E:E,Crossref!AO:AO,Table4[[#This Row],[ref_short]]))</f>
        <v>Nielsen et al., 2008</v>
      </c>
      <c r="U597" t="b">
        <f>NOT(IFERROR(Table4[[#This Row],[ref_short]]=Table4[[#This Row],[new_ref_short]],FALSE))</f>
        <v>1</v>
      </c>
    </row>
    <row r="598" spans="1:21" x14ac:dyDescent="0.3">
      <c r="A598" t="s">
        <v>1288</v>
      </c>
      <c r="B598" t="s">
        <v>1299</v>
      </c>
      <c r="C598" t="s">
        <v>276</v>
      </c>
      <c r="D598" t="s">
        <v>1027</v>
      </c>
      <c r="I598" t="s">
        <v>1437</v>
      </c>
      <c r="J598" t="s">
        <v>1439</v>
      </c>
      <c r="K598">
        <v>0.84</v>
      </c>
      <c r="N598" t="s">
        <v>1540</v>
      </c>
      <c r="O598" t="s">
        <v>1620</v>
      </c>
      <c r="P598">
        <v>2008</v>
      </c>
      <c r="Q598" t="s">
        <v>1679</v>
      </c>
      <c r="R598" t="s">
        <v>986</v>
      </c>
      <c r="S598" t="str">
        <f>IF(ISBLANK(Table4[[#This Row],[ref]]),NA(),_xlfn.XLOOKUP(Table4[[#This Row],[ref]],Crossref!U:U,Crossref!E:E,_xlfn.XLOOKUP(Table4[[#This Row],[ref_short]],Crossref!AO:AO,Crossref!E:E)))</f>
        <v>10.1016/j.vetmic.2007.12.011</v>
      </c>
      <c r="T598" t="str">
        <f>IF(ISBLANK(Table4[[#This Row],[ref_short]]),NA(),_xlfn.XLOOKUP(Table4[[#This Row],[new_ref]],Crossref!E:E,Crossref!AO:AO,Table4[[#This Row],[ref_short]]))</f>
        <v>Nielsen et al., 2008</v>
      </c>
      <c r="U598" t="b">
        <f>NOT(IFERROR(Table4[[#This Row],[ref_short]]=Table4[[#This Row],[new_ref_short]],FALSE))</f>
        <v>1</v>
      </c>
    </row>
    <row r="599" spans="1:21" x14ac:dyDescent="0.3">
      <c r="A599" t="s">
        <v>1288</v>
      </c>
      <c r="B599" t="s">
        <v>1299</v>
      </c>
      <c r="C599" t="s">
        <v>276</v>
      </c>
      <c r="D599" t="s">
        <v>1027</v>
      </c>
      <c r="I599" t="s">
        <v>1437</v>
      </c>
      <c r="J599" t="s">
        <v>1439</v>
      </c>
      <c r="K599">
        <v>0.83</v>
      </c>
      <c r="N599" t="s">
        <v>1539</v>
      </c>
      <c r="O599" t="s">
        <v>1620</v>
      </c>
      <c r="P599">
        <v>2008</v>
      </c>
      <c r="Q599" t="s">
        <v>1679</v>
      </c>
      <c r="R599" t="s">
        <v>986</v>
      </c>
      <c r="S599" t="str">
        <f>IF(ISBLANK(Table4[[#This Row],[ref]]),NA(),_xlfn.XLOOKUP(Table4[[#This Row],[ref]],Crossref!U:U,Crossref!E:E,_xlfn.XLOOKUP(Table4[[#This Row],[ref_short]],Crossref!AO:AO,Crossref!E:E)))</f>
        <v>10.1016/j.vetmic.2007.12.011</v>
      </c>
      <c r="T599" t="str">
        <f>IF(ISBLANK(Table4[[#This Row],[ref_short]]),NA(),_xlfn.XLOOKUP(Table4[[#This Row],[new_ref]],Crossref!E:E,Crossref!AO:AO,Table4[[#This Row],[ref_short]]))</f>
        <v>Nielsen et al., 2008</v>
      </c>
      <c r="U599" t="b">
        <f>NOT(IFERROR(Table4[[#This Row],[ref_short]]=Table4[[#This Row],[new_ref_short]],FALSE))</f>
        <v>1</v>
      </c>
    </row>
    <row r="600" spans="1:21" x14ac:dyDescent="0.3">
      <c r="A600" t="s">
        <v>1289</v>
      </c>
      <c r="B600" t="s">
        <v>1299</v>
      </c>
      <c r="C600" t="s">
        <v>276</v>
      </c>
      <c r="D600" t="s">
        <v>1027</v>
      </c>
      <c r="I600" t="s">
        <v>1437</v>
      </c>
      <c r="J600" t="s">
        <v>1439</v>
      </c>
      <c r="K600">
        <v>0.95</v>
      </c>
      <c r="N600" t="s">
        <v>1539</v>
      </c>
      <c r="O600" t="s">
        <v>1620</v>
      </c>
      <c r="P600">
        <v>2008</v>
      </c>
      <c r="Q600" t="s">
        <v>1679</v>
      </c>
      <c r="R600" t="s">
        <v>986</v>
      </c>
      <c r="S600" t="str">
        <f>IF(ISBLANK(Table4[[#This Row],[ref]]),NA(),_xlfn.XLOOKUP(Table4[[#This Row],[ref]],Crossref!U:U,Crossref!E:E,_xlfn.XLOOKUP(Table4[[#This Row],[ref_short]],Crossref!AO:AO,Crossref!E:E)))</f>
        <v>10.1016/j.vetmic.2007.12.011</v>
      </c>
      <c r="T600" t="str">
        <f>IF(ISBLANK(Table4[[#This Row],[ref_short]]),NA(),_xlfn.XLOOKUP(Table4[[#This Row],[new_ref]],Crossref!E:E,Crossref!AO:AO,Table4[[#This Row],[ref_short]]))</f>
        <v>Nielsen et al., 2008</v>
      </c>
      <c r="U600" t="b">
        <f>NOT(IFERROR(Table4[[#This Row],[ref_short]]=Table4[[#This Row],[new_ref_short]],FALSE))</f>
        <v>1</v>
      </c>
    </row>
    <row r="601" spans="1:21" x14ac:dyDescent="0.3">
      <c r="A601" t="s">
        <v>1289</v>
      </c>
      <c r="B601" t="s">
        <v>1299</v>
      </c>
      <c r="C601" t="s">
        <v>276</v>
      </c>
      <c r="D601" t="s">
        <v>1027</v>
      </c>
      <c r="I601" t="s">
        <v>1437</v>
      </c>
      <c r="J601" t="s">
        <v>1439</v>
      </c>
      <c r="K601">
        <v>0.79</v>
      </c>
      <c r="N601" t="s">
        <v>1543</v>
      </c>
      <c r="O601" t="s">
        <v>1620</v>
      </c>
      <c r="P601">
        <v>2008</v>
      </c>
      <c r="Q601" t="s">
        <v>1679</v>
      </c>
      <c r="R601" t="s">
        <v>986</v>
      </c>
      <c r="S601" t="str">
        <f>IF(ISBLANK(Table4[[#This Row],[ref]]),NA(),_xlfn.XLOOKUP(Table4[[#This Row],[ref]],Crossref!U:U,Crossref!E:E,_xlfn.XLOOKUP(Table4[[#This Row],[ref_short]],Crossref!AO:AO,Crossref!E:E)))</f>
        <v>10.1016/j.vetmic.2007.12.011</v>
      </c>
      <c r="T601" t="str">
        <f>IF(ISBLANK(Table4[[#This Row],[ref_short]]),NA(),_xlfn.XLOOKUP(Table4[[#This Row],[new_ref]],Crossref!E:E,Crossref!AO:AO,Table4[[#This Row],[ref_short]]))</f>
        <v>Nielsen et al., 2008</v>
      </c>
      <c r="U601" t="b">
        <f>NOT(IFERROR(Table4[[#This Row],[ref_short]]=Table4[[#This Row],[new_ref_short]],FALSE))</f>
        <v>1</v>
      </c>
    </row>
    <row r="602" spans="1:21" x14ac:dyDescent="0.3">
      <c r="A602" t="s">
        <v>1289</v>
      </c>
      <c r="B602" t="s">
        <v>1299</v>
      </c>
      <c r="C602" t="s">
        <v>276</v>
      </c>
      <c r="D602" t="s">
        <v>1027</v>
      </c>
      <c r="I602" t="s">
        <v>1437</v>
      </c>
      <c r="J602" t="s">
        <v>1439</v>
      </c>
      <c r="K602">
        <v>0.92</v>
      </c>
      <c r="N602" t="s">
        <v>1543</v>
      </c>
      <c r="O602" t="s">
        <v>1620</v>
      </c>
      <c r="P602">
        <v>2008</v>
      </c>
      <c r="Q602" t="s">
        <v>1679</v>
      </c>
      <c r="R602" t="s">
        <v>986</v>
      </c>
      <c r="S602" t="str">
        <f>IF(ISBLANK(Table4[[#This Row],[ref]]),NA(),_xlfn.XLOOKUP(Table4[[#This Row],[ref]],Crossref!U:U,Crossref!E:E,_xlfn.XLOOKUP(Table4[[#This Row],[ref_short]],Crossref!AO:AO,Crossref!E:E)))</f>
        <v>10.1016/j.vetmic.2007.12.011</v>
      </c>
      <c r="T602" t="str">
        <f>IF(ISBLANK(Table4[[#This Row],[ref_short]]),NA(),_xlfn.XLOOKUP(Table4[[#This Row],[new_ref]],Crossref!E:E,Crossref!AO:AO,Table4[[#This Row],[ref_short]]))</f>
        <v>Nielsen et al., 2008</v>
      </c>
      <c r="U602" t="b">
        <f>NOT(IFERROR(Table4[[#This Row],[ref_short]]=Table4[[#This Row],[new_ref_short]],FALSE))</f>
        <v>1</v>
      </c>
    </row>
    <row r="603" spans="1:21" x14ac:dyDescent="0.3">
      <c r="A603" t="s">
        <v>1289</v>
      </c>
      <c r="B603" t="s">
        <v>1299</v>
      </c>
      <c r="C603" t="s">
        <v>276</v>
      </c>
      <c r="D603" t="s">
        <v>1027</v>
      </c>
      <c r="I603" t="s">
        <v>1437</v>
      </c>
      <c r="J603" t="s">
        <v>1439</v>
      </c>
      <c r="K603">
        <v>0.92</v>
      </c>
      <c r="N603" t="s">
        <v>1543</v>
      </c>
      <c r="O603" t="s">
        <v>1620</v>
      </c>
      <c r="P603">
        <v>2008</v>
      </c>
      <c r="Q603" t="s">
        <v>1679</v>
      </c>
      <c r="R603" t="s">
        <v>986</v>
      </c>
      <c r="S603" t="str">
        <f>IF(ISBLANK(Table4[[#This Row],[ref]]),NA(),_xlfn.XLOOKUP(Table4[[#This Row],[ref]],Crossref!U:U,Crossref!E:E,_xlfn.XLOOKUP(Table4[[#This Row],[ref_short]],Crossref!AO:AO,Crossref!E:E)))</f>
        <v>10.1016/j.vetmic.2007.12.011</v>
      </c>
      <c r="T603" t="str">
        <f>IF(ISBLANK(Table4[[#This Row],[ref_short]]),NA(),_xlfn.XLOOKUP(Table4[[#This Row],[new_ref]],Crossref!E:E,Crossref!AO:AO,Table4[[#This Row],[ref_short]]))</f>
        <v>Nielsen et al., 2008</v>
      </c>
      <c r="U603" t="b">
        <f>NOT(IFERROR(Table4[[#This Row],[ref_short]]=Table4[[#This Row],[new_ref_short]],FALSE))</f>
        <v>1</v>
      </c>
    </row>
    <row r="604" spans="1:21" x14ac:dyDescent="0.3">
      <c r="A604" t="s">
        <v>1289</v>
      </c>
      <c r="B604" t="s">
        <v>1299</v>
      </c>
      <c r="C604" t="s">
        <v>276</v>
      </c>
      <c r="D604" t="s">
        <v>1027</v>
      </c>
      <c r="I604" t="s">
        <v>1437</v>
      </c>
      <c r="J604" t="s">
        <v>1439</v>
      </c>
      <c r="K604">
        <v>1</v>
      </c>
      <c r="N604" t="s">
        <v>1540</v>
      </c>
      <c r="O604" t="s">
        <v>1620</v>
      </c>
      <c r="P604">
        <v>2008</v>
      </c>
      <c r="Q604" t="s">
        <v>1679</v>
      </c>
      <c r="R604" t="s">
        <v>986</v>
      </c>
      <c r="S604" t="str">
        <f>IF(ISBLANK(Table4[[#This Row],[ref]]),NA(),_xlfn.XLOOKUP(Table4[[#This Row],[ref]],Crossref!U:U,Crossref!E:E,_xlfn.XLOOKUP(Table4[[#This Row],[ref_short]],Crossref!AO:AO,Crossref!E:E)))</f>
        <v>10.1016/j.vetmic.2007.12.011</v>
      </c>
      <c r="T604" t="str">
        <f>IF(ISBLANK(Table4[[#This Row],[ref_short]]),NA(),_xlfn.XLOOKUP(Table4[[#This Row],[new_ref]],Crossref!E:E,Crossref!AO:AO,Table4[[#This Row],[ref_short]]))</f>
        <v>Nielsen et al., 2008</v>
      </c>
      <c r="U604" t="b">
        <f>NOT(IFERROR(Table4[[#This Row],[ref_short]]=Table4[[#This Row],[new_ref_short]],FALSE))</f>
        <v>1</v>
      </c>
    </row>
    <row r="605" spans="1:21" x14ac:dyDescent="0.3">
      <c r="A605" t="s">
        <v>1289</v>
      </c>
      <c r="B605" t="s">
        <v>1299</v>
      </c>
      <c r="C605" t="s">
        <v>276</v>
      </c>
      <c r="D605" t="s">
        <v>1027</v>
      </c>
      <c r="I605" t="s">
        <v>1437</v>
      </c>
      <c r="J605" t="s">
        <v>1439</v>
      </c>
      <c r="K605">
        <v>0.94</v>
      </c>
      <c r="N605" t="s">
        <v>1543</v>
      </c>
      <c r="O605" t="s">
        <v>1620</v>
      </c>
      <c r="P605">
        <v>2008</v>
      </c>
      <c r="Q605" t="s">
        <v>1679</v>
      </c>
      <c r="R605" t="s">
        <v>986</v>
      </c>
      <c r="S605" t="str">
        <f>IF(ISBLANK(Table4[[#This Row],[ref]]),NA(),_xlfn.XLOOKUP(Table4[[#This Row],[ref]],Crossref!U:U,Crossref!E:E,_xlfn.XLOOKUP(Table4[[#This Row],[ref_short]],Crossref!AO:AO,Crossref!E:E)))</f>
        <v>10.1016/j.vetmic.2007.12.011</v>
      </c>
      <c r="T605" t="str">
        <f>IF(ISBLANK(Table4[[#This Row],[ref_short]]),NA(),_xlfn.XLOOKUP(Table4[[#This Row],[new_ref]],Crossref!E:E,Crossref!AO:AO,Table4[[#This Row],[ref_short]]))</f>
        <v>Nielsen et al., 2008</v>
      </c>
      <c r="U605" t="b">
        <f>NOT(IFERROR(Table4[[#This Row],[ref_short]]=Table4[[#This Row],[new_ref_short]],FALSE))</f>
        <v>1</v>
      </c>
    </row>
    <row r="606" spans="1:21" x14ac:dyDescent="0.3">
      <c r="A606" t="s">
        <v>1289</v>
      </c>
      <c r="B606" t="s">
        <v>1299</v>
      </c>
      <c r="C606" t="s">
        <v>276</v>
      </c>
      <c r="D606" t="s">
        <v>1027</v>
      </c>
      <c r="I606" t="s">
        <v>1437</v>
      </c>
      <c r="J606" t="s">
        <v>1439</v>
      </c>
      <c r="K606">
        <v>0.95</v>
      </c>
      <c r="N606" t="s">
        <v>1542</v>
      </c>
      <c r="O606" t="s">
        <v>1620</v>
      </c>
      <c r="P606">
        <v>2008</v>
      </c>
      <c r="Q606" t="s">
        <v>1679</v>
      </c>
      <c r="R606" t="s">
        <v>986</v>
      </c>
      <c r="S606" t="str">
        <f>IF(ISBLANK(Table4[[#This Row],[ref]]),NA(),_xlfn.XLOOKUP(Table4[[#This Row],[ref]],Crossref!U:U,Crossref!E:E,_xlfn.XLOOKUP(Table4[[#This Row],[ref_short]],Crossref!AO:AO,Crossref!E:E)))</f>
        <v>10.1016/j.vetmic.2007.12.011</v>
      </c>
      <c r="T606" t="str">
        <f>IF(ISBLANK(Table4[[#This Row],[ref_short]]),NA(),_xlfn.XLOOKUP(Table4[[#This Row],[new_ref]],Crossref!E:E,Crossref!AO:AO,Table4[[#This Row],[ref_short]]))</f>
        <v>Nielsen et al., 2008</v>
      </c>
      <c r="U606" t="b">
        <f>NOT(IFERROR(Table4[[#This Row],[ref_short]]=Table4[[#This Row],[new_ref_short]],FALSE))</f>
        <v>1</v>
      </c>
    </row>
    <row r="607" spans="1:21" x14ac:dyDescent="0.3">
      <c r="A607" t="s">
        <v>1289</v>
      </c>
      <c r="B607" t="s">
        <v>1299</v>
      </c>
      <c r="C607" t="s">
        <v>276</v>
      </c>
      <c r="D607" t="s">
        <v>1027</v>
      </c>
      <c r="I607" t="s">
        <v>1437</v>
      </c>
      <c r="J607" t="s">
        <v>1439</v>
      </c>
      <c r="K607">
        <v>0.93</v>
      </c>
      <c r="N607" t="s">
        <v>1542</v>
      </c>
      <c r="O607" t="s">
        <v>1620</v>
      </c>
      <c r="P607">
        <v>2008</v>
      </c>
      <c r="Q607" t="s">
        <v>1679</v>
      </c>
      <c r="R607" t="s">
        <v>986</v>
      </c>
      <c r="S607" t="str">
        <f>IF(ISBLANK(Table4[[#This Row],[ref]]),NA(),_xlfn.XLOOKUP(Table4[[#This Row],[ref]],Crossref!U:U,Crossref!E:E,_xlfn.XLOOKUP(Table4[[#This Row],[ref_short]],Crossref!AO:AO,Crossref!E:E)))</f>
        <v>10.1016/j.vetmic.2007.12.011</v>
      </c>
      <c r="T607" t="str">
        <f>IF(ISBLANK(Table4[[#This Row],[ref_short]]),NA(),_xlfn.XLOOKUP(Table4[[#This Row],[new_ref]],Crossref!E:E,Crossref!AO:AO,Table4[[#This Row],[ref_short]]))</f>
        <v>Nielsen et al., 2008</v>
      </c>
      <c r="U607" t="b">
        <f>NOT(IFERROR(Table4[[#This Row],[ref_short]]=Table4[[#This Row],[new_ref_short]],FALSE))</f>
        <v>1</v>
      </c>
    </row>
    <row r="608" spans="1:21" x14ac:dyDescent="0.3">
      <c r="A608" t="s">
        <v>1289</v>
      </c>
      <c r="B608" t="s">
        <v>1299</v>
      </c>
      <c r="C608" t="s">
        <v>276</v>
      </c>
      <c r="D608" t="s">
        <v>1027</v>
      </c>
      <c r="I608" t="s">
        <v>1437</v>
      </c>
      <c r="J608" t="s">
        <v>1439</v>
      </c>
      <c r="K608">
        <v>1</v>
      </c>
      <c r="N608" t="s">
        <v>1539</v>
      </c>
      <c r="O608" t="s">
        <v>1620</v>
      </c>
      <c r="P608">
        <v>2008</v>
      </c>
      <c r="Q608" t="s">
        <v>1679</v>
      </c>
      <c r="R608" t="s">
        <v>986</v>
      </c>
      <c r="S608" t="str">
        <f>IF(ISBLANK(Table4[[#This Row],[ref]]),NA(),_xlfn.XLOOKUP(Table4[[#This Row],[ref]],Crossref!U:U,Crossref!E:E,_xlfn.XLOOKUP(Table4[[#This Row],[ref_short]],Crossref!AO:AO,Crossref!E:E)))</f>
        <v>10.1016/j.vetmic.2007.12.011</v>
      </c>
      <c r="T608" t="str">
        <f>IF(ISBLANK(Table4[[#This Row],[ref_short]]),NA(),_xlfn.XLOOKUP(Table4[[#This Row],[new_ref]],Crossref!E:E,Crossref!AO:AO,Table4[[#This Row],[ref_short]]))</f>
        <v>Nielsen et al., 2008</v>
      </c>
      <c r="U608" t="b">
        <f>NOT(IFERROR(Table4[[#This Row],[ref_short]]=Table4[[#This Row],[new_ref_short]],FALSE))</f>
        <v>1</v>
      </c>
    </row>
    <row r="609" spans="1:21" x14ac:dyDescent="0.3">
      <c r="A609" t="s">
        <v>1289</v>
      </c>
      <c r="B609" t="s">
        <v>1299</v>
      </c>
      <c r="C609" t="s">
        <v>276</v>
      </c>
      <c r="D609" t="s">
        <v>1027</v>
      </c>
      <c r="I609" t="s">
        <v>1437</v>
      </c>
      <c r="J609" t="s">
        <v>1439</v>
      </c>
      <c r="N609" t="s">
        <v>1543</v>
      </c>
      <c r="O609" t="s">
        <v>1620</v>
      </c>
      <c r="P609">
        <v>2008</v>
      </c>
      <c r="Q609" t="s">
        <v>1679</v>
      </c>
      <c r="R609" t="s">
        <v>986</v>
      </c>
      <c r="S609" t="str">
        <f>IF(ISBLANK(Table4[[#This Row],[ref]]),NA(),_xlfn.XLOOKUP(Table4[[#This Row],[ref]],Crossref!U:U,Crossref!E:E,_xlfn.XLOOKUP(Table4[[#This Row],[ref_short]],Crossref!AO:AO,Crossref!E:E)))</f>
        <v>10.1016/j.vetmic.2007.12.011</v>
      </c>
      <c r="T609" t="str">
        <f>IF(ISBLANK(Table4[[#This Row],[ref_short]]),NA(),_xlfn.XLOOKUP(Table4[[#This Row],[new_ref]],Crossref!E:E,Crossref!AO:AO,Table4[[#This Row],[ref_short]]))</f>
        <v>Nielsen et al., 2008</v>
      </c>
      <c r="U609" t="b">
        <f>NOT(IFERROR(Table4[[#This Row],[ref_short]]=Table4[[#This Row],[new_ref_short]],FALSE))</f>
        <v>1</v>
      </c>
    </row>
    <row r="610" spans="1:21" x14ac:dyDescent="0.3">
      <c r="A610" t="s">
        <v>1289</v>
      </c>
      <c r="B610" t="s">
        <v>1299</v>
      </c>
      <c r="C610" t="s">
        <v>276</v>
      </c>
      <c r="D610" t="s">
        <v>1027</v>
      </c>
      <c r="G610" t="s">
        <v>1360</v>
      </c>
      <c r="I610" t="s">
        <v>1437</v>
      </c>
      <c r="J610" t="s">
        <v>1439</v>
      </c>
      <c r="K610">
        <v>1</v>
      </c>
      <c r="N610" t="s">
        <v>1543</v>
      </c>
      <c r="O610" t="s">
        <v>1620</v>
      </c>
      <c r="P610">
        <v>2008</v>
      </c>
      <c r="Q610" t="s">
        <v>1679</v>
      </c>
      <c r="R610" t="s">
        <v>986</v>
      </c>
      <c r="S610" t="str">
        <f>IF(ISBLANK(Table4[[#This Row],[ref]]),NA(),_xlfn.XLOOKUP(Table4[[#This Row],[ref]],Crossref!U:U,Crossref!E:E,_xlfn.XLOOKUP(Table4[[#This Row],[ref_short]],Crossref!AO:AO,Crossref!E:E)))</f>
        <v>10.1016/j.vetmic.2007.12.011</v>
      </c>
      <c r="T610" t="str">
        <f>IF(ISBLANK(Table4[[#This Row],[ref_short]]),NA(),_xlfn.XLOOKUP(Table4[[#This Row],[new_ref]],Crossref!E:E,Crossref!AO:AO,Table4[[#This Row],[ref_short]]))</f>
        <v>Nielsen et al., 2008</v>
      </c>
      <c r="U610" t="b">
        <f>NOT(IFERROR(Table4[[#This Row],[ref_short]]=Table4[[#This Row],[new_ref_short]],FALSE))</f>
        <v>1</v>
      </c>
    </row>
    <row r="611" spans="1:21" x14ac:dyDescent="0.3">
      <c r="A611" t="s">
        <v>1289</v>
      </c>
      <c r="B611" t="s">
        <v>1299</v>
      </c>
      <c r="C611" t="s">
        <v>276</v>
      </c>
      <c r="D611" t="s">
        <v>1027</v>
      </c>
      <c r="G611" t="s">
        <v>1360</v>
      </c>
      <c r="I611" t="s">
        <v>1437</v>
      </c>
      <c r="J611" t="s">
        <v>1439</v>
      </c>
      <c r="K611">
        <v>0.95</v>
      </c>
      <c r="N611" t="s">
        <v>1539</v>
      </c>
      <c r="O611" t="s">
        <v>1620</v>
      </c>
      <c r="P611">
        <v>2008</v>
      </c>
      <c r="Q611" t="s">
        <v>1679</v>
      </c>
      <c r="R611" t="s">
        <v>986</v>
      </c>
      <c r="S611" t="str">
        <f>IF(ISBLANK(Table4[[#This Row],[ref]]),NA(),_xlfn.XLOOKUP(Table4[[#This Row],[ref]],Crossref!U:U,Crossref!E:E,_xlfn.XLOOKUP(Table4[[#This Row],[ref_short]],Crossref!AO:AO,Crossref!E:E)))</f>
        <v>10.1016/j.vetmic.2007.12.011</v>
      </c>
      <c r="T611" t="str">
        <f>IF(ISBLANK(Table4[[#This Row],[ref_short]]),NA(),_xlfn.XLOOKUP(Table4[[#This Row],[new_ref]],Crossref!E:E,Crossref!AO:AO,Table4[[#This Row],[ref_short]]))</f>
        <v>Nielsen et al., 2008</v>
      </c>
      <c r="U611" t="b">
        <f>NOT(IFERROR(Table4[[#This Row],[ref_short]]=Table4[[#This Row],[new_ref_short]],FALSE))</f>
        <v>1</v>
      </c>
    </row>
    <row r="612" spans="1:21" x14ac:dyDescent="0.3">
      <c r="A612" t="s">
        <v>1289</v>
      </c>
      <c r="B612" t="s">
        <v>1299</v>
      </c>
      <c r="C612" t="s">
        <v>276</v>
      </c>
      <c r="D612" t="s">
        <v>1027</v>
      </c>
      <c r="I612" t="s">
        <v>1437</v>
      </c>
      <c r="J612" t="s">
        <v>1439</v>
      </c>
      <c r="K612">
        <v>1</v>
      </c>
      <c r="N612" t="s">
        <v>1540</v>
      </c>
      <c r="O612" t="s">
        <v>1620</v>
      </c>
      <c r="P612">
        <v>2008</v>
      </c>
      <c r="Q612" t="s">
        <v>1679</v>
      </c>
      <c r="R612" t="s">
        <v>986</v>
      </c>
      <c r="S612" t="str">
        <f>IF(ISBLANK(Table4[[#This Row],[ref]]),NA(),_xlfn.XLOOKUP(Table4[[#This Row],[ref]],Crossref!U:U,Crossref!E:E,_xlfn.XLOOKUP(Table4[[#This Row],[ref_short]],Crossref!AO:AO,Crossref!E:E)))</f>
        <v>10.1016/j.vetmic.2007.12.011</v>
      </c>
      <c r="T612" t="str">
        <f>IF(ISBLANK(Table4[[#This Row],[ref_short]]),NA(),_xlfn.XLOOKUP(Table4[[#This Row],[new_ref]],Crossref!E:E,Crossref!AO:AO,Table4[[#This Row],[ref_short]]))</f>
        <v>Nielsen et al., 2008</v>
      </c>
      <c r="U612" t="b">
        <f>NOT(IFERROR(Table4[[#This Row],[ref_short]]=Table4[[#This Row],[new_ref_short]],FALSE))</f>
        <v>1</v>
      </c>
    </row>
    <row r="613" spans="1:21" x14ac:dyDescent="0.3">
      <c r="A613" t="s">
        <v>1289</v>
      </c>
      <c r="B613" t="s">
        <v>1299</v>
      </c>
      <c r="C613" t="s">
        <v>276</v>
      </c>
      <c r="D613" t="s">
        <v>1027</v>
      </c>
      <c r="I613" t="s">
        <v>1437</v>
      </c>
      <c r="J613" t="s">
        <v>1439</v>
      </c>
      <c r="K613">
        <v>1</v>
      </c>
      <c r="N613" t="s">
        <v>1539</v>
      </c>
      <c r="O613" t="s">
        <v>1620</v>
      </c>
      <c r="P613">
        <v>2008</v>
      </c>
      <c r="Q613" t="s">
        <v>1679</v>
      </c>
      <c r="R613" t="s">
        <v>986</v>
      </c>
      <c r="S613" t="str">
        <f>IF(ISBLANK(Table4[[#This Row],[ref]]),NA(),_xlfn.XLOOKUP(Table4[[#This Row],[ref]],Crossref!U:U,Crossref!E:E,_xlfn.XLOOKUP(Table4[[#This Row],[ref_short]],Crossref!AO:AO,Crossref!E:E)))</f>
        <v>10.1016/j.vetmic.2007.12.011</v>
      </c>
      <c r="T613" t="str">
        <f>IF(ISBLANK(Table4[[#This Row],[ref_short]]),NA(),_xlfn.XLOOKUP(Table4[[#This Row],[new_ref]],Crossref!E:E,Crossref!AO:AO,Table4[[#This Row],[ref_short]]))</f>
        <v>Nielsen et al., 2008</v>
      </c>
      <c r="U613" t="b">
        <f>NOT(IFERROR(Table4[[#This Row],[ref_short]]=Table4[[#This Row],[new_ref_short]],FALSE))</f>
        <v>1</v>
      </c>
    </row>
    <row r="614" spans="1:21" x14ac:dyDescent="0.3">
      <c r="A614" t="s">
        <v>1288</v>
      </c>
      <c r="B614" t="s">
        <v>1299</v>
      </c>
      <c r="C614" t="s">
        <v>276</v>
      </c>
      <c r="D614" t="s">
        <v>369</v>
      </c>
      <c r="G614" t="s">
        <v>1361</v>
      </c>
      <c r="I614" t="s">
        <v>1437</v>
      </c>
      <c r="J614" t="s">
        <v>1439</v>
      </c>
      <c r="K614">
        <v>0.63</v>
      </c>
      <c r="N614" t="s">
        <v>1540</v>
      </c>
      <c r="O614" t="s">
        <v>1620</v>
      </c>
      <c r="P614">
        <v>2008</v>
      </c>
      <c r="Q614" t="s">
        <v>1679</v>
      </c>
      <c r="R614" t="s">
        <v>986</v>
      </c>
      <c r="S614" t="str">
        <f>IF(ISBLANK(Table4[[#This Row],[ref]]),NA(),_xlfn.XLOOKUP(Table4[[#This Row],[ref]],Crossref!U:U,Crossref!E:E,_xlfn.XLOOKUP(Table4[[#This Row],[ref_short]],Crossref!AO:AO,Crossref!E:E)))</f>
        <v>10.1016/j.vetmic.2007.12.011</v>
      </c>
      <c r="T614" t="str">
        <f>IF(ISBLANK(Table4[[#This Row],[ref_short]]),NA(),_xlfn.XLOOKUP(Table4[[#This Row],[new_ref]],Crossref!E:E,Crossref!AO:AO,Table4[[#This Row],[ref_short]]))</f>
        <v>Nielsen et al., 2008</v>
      </c>
      <c r="U614" t="b">
        <f>NOT(IFERROR(Table4[[#This Row],[ref_short]]=Table4[[#This Row],[new_ref_short]],FALSE))</f>
        <v>1</v>
      </c>
    </row>
    <row r="615" spans="1:21" x14ac:dyDescent="0.3">
      <c r="A615" t="s">
        <v>1288</v>
      </c>
      <c r="B615" t="s">
        <v>1299</v>
      </c>
      <c r="C615" t="s">
        <v>276</v>
      </c>
      <c r="D615" t="s">
        <v>369</v>
      </c>
      <c r="G615" t="s">
        <v>1362</v>
      </c>
      <c r="I615" t="s">
        <v>1437</v>
      </c>
      <c r="J615" t="s">
        <v>1439</v>
      </c>
      <c r="K615">
        <v>0.83</v>
      </c>
      <c r="N615" t="s">
        <v>1543</v>
      </c>
      <c r="O615" t="s">
        <v>1620</v>
      </c>
      <c r="P615">
        <v>2008</v>
      </c>
      <c r="Q615" t="s">
        <v>1679</v>
      </c>
      <c r="R615" t="s">
        <v>986</v>
      </c>
      <c r="S615" t="str">
        <f>IF(ISBLANK(Table4[[#This Row],[ref]]),NA(),_xlfn.XLOOKUP(Table4[[#This Row],[ref]],Crossref!U:U,Crossref!E:E,_xlfn.XLOOKUP(Table4[[#This Row],[ref_short]],Crossref!AO:AO,Crossref!E:E)))</f>
        <v>10.1016/j.vetmic.2007.12.011</v>
      </c>
      <c r="T615" t="str">
        <f>IF(ISBLANK(Table4[[#This Row],[ref_short]]),NA(),_xlfn.XLOOKUP(Table4[[#This Row],[new_ref]],Crossref!E:E,Crossref!AO:AO,Table4[[#This Row],[ref_short]]))</f>
        <v>Nielsen et al., 2008</v>
      </c>
      <c r="U615" t="b">
        <f>NOT(IFERROR(Table4[[#This Row],[ref_short]]=Table4[[#This Row],[new_ref_short]],FALSE))</f>
        <v>1</v>
      </c>
    </row>
    <row r="616" spans="1:21" x14ac:dyDescent="0.3">
      <c r="A616" t="s">
        <v>1288</v>
      </c>
      <c r="B616" t="s">
        <v>1299</v>
      </c>
      <c r="C616" t="s">
        <v>276</v>
      </c>
      <c r="D616" t="s">
        <v>369</v>
      </c>
      <c r="I616" t="s">
        <v>1437</v>
      </c>
      <c r="J616" t="s">
        <v>1439</v>
      </c>
      <c r="K616">
        <v>0.83</v>
      </c>
      <c r="N616" t="s">
        <v>1540</v>
      </c>
      <c r="O616" t="s">
        <v>1620</v>
      </c>
      <c r="P616">
        <v>2008</v>
      </c>
      <c r="Q616" t="s">
        <v>1679</v>
      </c>
      <c r="R616" t="s">
        <v>986</v>
      </c>
      <c r="S616" t="str">
        <f>IF(ISBLANK(Table4[[#This Row],[ref]]),NA(),_xlfn.XLOOKUP(Table4[[#This Row],[ref]],Crossref!U:U,Crossref!E:E,_xlfn.XLOOKUP(Table4[[#This Row],[ref_short]],Crossref!AO:AO,Crossref!E:E)))</f>
        <v>10.1016/j.vetmic.2007.12.011</v>
      </c>
      <c r="T616" t="str">
        <f>IF(ISBLANK(Table4[[#This Row],[ref_short]]),NA(),_xlfn.XLOOKUP(Table4[[#This Row],[new_ref]],Crossref!E:E,Crossref!AO:AO,Table4[[#This Row],[ref_short]]))</f>
        <v>Nielsen et al., 2008</v>
      </c>
      <c r="U616" t="b">
        <f>NOT(IFERROR(Table4[[#This Row],[ref_short]]=Table4[[#This Row],[new_ref_short]],FALSE))</f>
        <v>1</v>
      </c>
    </row>
    <row r="617" spans="1:21" x14ac:dyDescent="0.3">
      <c r="A617" t="s">
        <v>1288</v>
      </c>
      <c r="B617" t="s">
        <v>1299</v>
      </c>
      <c r="C617" t="s">
        <v>276</v>
      </c>
      <c r="D617" t="s">
        <v>369</v>
      </c>
      <c r="I617" t="s">
        <v>1437</v>
      </c>
      <c r="J617" t="s">
        <v>1439</v>
      </c>
      <c r="K617">
        <v>0.85</v>
      </c>
      <c r="N617" t="s">
        <v>1540</v>
      </c>
      <c r="O617" t="s">
        <v>1620</v>
      </c>
      <c r="P617">
        <v>2008</v>
      </c>
      <c r="Q617" t="s">
        <v>1679</v>
      </c>
      <c r="R617" t="s">
        <v>986</v>
      </c>
      <c r="S617" t="str">
        <f>IF(ISBLANK(Table4[[#This Row],[ref]]),NA(),_xlfn.XLOOKUP(Table4[[#This Row],[ref]],Crossref!U:U,Crossref!E:E,_xlfn.XLOOKUP(Table4[[#This Row],[ref_short]],Crossref!AO:AO,Crossref!E:E)))</f>
        <v>10.1016/j.vetmic.2007.12.011</v>
      </c>
      <c r="T617" t="str">
        <f>IF(ISBLANK(Table4[[#This Row],[ref_short]]),NA(),_xlfn.XLOOKUP(Table4[[#This Row],[new_ref]],Crossref!E:E,Crossref!AO:AO,Table4[[#This Row],[ref_short]]))</f>
        <v>Nielsen et al., 2008</v>
      </c>
      <c r="U617" t="b">
        <f>NOT(IFERROR(Table4[[#This Row],[ref_short]]=Table4[[#This Row],[new_ref_short]],FALSE))</f>
        <v>1</v>
      </c>
    </row>
    <row r="618" spans="1:21" x14ac:dyDescent="0.3">
      <c r="A618" t="s">
        <v>1288</v>
      </c>
      <c r="B618" t="s">
        <v>1299</v>
      </c>
      <c r="C618" t="s">
        <v>276</v>
      </c>
      <c r="D618" t="s">
        <v>369</v>
      </c>
      <c r="I618" t="s">
        <v>1437</v>
      </c>
      <c r="J618" t="s">
        <v>1439</v>
      </c>
      <c r="K618">
        <v>0.36</v>
      </c>
      <c r="N618" t="s">
        <v>1543</v>
      </c>
      <c r="O618" t="s">
        <v>1620</v>
      </c>
      <c r="P618">
        <v>2008</v>
      </c>
      <c r="Q618" t="s">
        <v>1679</v>
      </c>
      <c r="R618" t="s">
        <v>986</v>
      </c>
      <c r="S618" t="str">
        <f>IF(ISBLANK(Table4[[#This Row],[ref]]),NA(),_xlfn.XLOOKUP(Table4[[#This Row],[ref]],Crossref!U:U,Crossref!E:E,_xlfn.XLOOKUP(Table4[[#This Row],[ref_short]],Crossref!AO:AO,Crossref!E:E)))</f>
        <v>10.1016/j.vetmic.2007.12.011</v>
      </c>
      <c r="T618" t="str">
        <f>IF(ISBLANK(Table4[[#This Row],[ref_short]]),NA(),_xlfn.XLOOKUP(Table4[[#This Row],[new_ref]],Crossref!E:E,Crossref!AO:AO,Table4[[#This Row],[ref_short]]))</f>
        <v>Nielsen et al., 2008</v>
      </c>
      <c r="U618" t="b">
        <f>NOT(IFERROR(Table4[[#This Row],[ref_short]]=Table4[[#This Row],[new_ref_short]],FALSE))</f>
        <v>1</v>
      </c>
    </row>
    <row r="619" spans="1:21" x14ac:dyDescent="0.3">
      <c r="A619" t="s">
        <v>1288</v>
      </c>
      <c r="B619" t="s">
        <v>1299</v>
      </c>
      <c r="C619" t="s">
        <v>276</v>
      </c>
      <c r="D619" t="s">
        <v>369</v>
      </c>
      <c r="G619" t="s">
        <v>1360</v>
      </c>
      <c r="I619" t="s">
        <v>1437</v>
      </c>
      <c r="J619" t="s">
        <v>1439</v>
      </c>
      <c r="K619">
        <v>0.44</v>
      </c>
      <c r="N619" t="s">
        <v>1540</v>
      </c>
      <c r="O619" t="s">
        <v>1620</v>
      </c>
      <c r="P619">
        <v>2008</v>
      </c>
      <c r="Q619" t="s">
        <v>1679</v>
      </c>
      <c r="R619" t="s">
        <v>986</v>
      </c>
      <c r="S619" t="str">
        <f>IF(ISBLANK(Table4[[#This Row],[ref]]),NA(),_xlfn.XLOOKUP(Table4[[#This Row],[ref]],Crossref!U:U,Crossref!E:E,_xlfn.XLOOKUP(Table4[[#This Row],[ref_short]],Crossref!AO:AO,Crossref!E:E)))</f>
        <v>10.1016/j.vetmic.2007.12.011</v>
      </c>
      <c r="T619" t="str">
        <f>IF(ISBLANK(Table4[[#This Row],[ref_short]]),NA(),_xlfn.XLOOKUP(Table4[[#This Row],[new_ref]],Crossref!E:E,Crossref!AO:AO,Table4[[#This Row],[ref_short]]))</f>
        <v>Nielsen et al., 2008</v>
      </c>
      <c r="U619" t="b">
        <f>NOT(IFERROR(Table4[[#This Row],[ref_short]]=Table4[[#This Row],[new_ref_short]],FALSE))</f>
        <v>1</v>
      </c>
    </row>
    <row r="620" spans="1:21" x14ac:dyDescent="0.3">
      <c r="A620" t="s">
        <v>1288</v>
      </c>
      <c r="B620" t="s">
        <v>1299</v>
      </c>
      <c r="C620" t="s">
        <v>276</v>
      </c>
      <c r="D620" t="s">
        <v>369</v>
      </c>
      <c r="G620" t="s">
        <v>1360</v>
      </c>
      <c r="I620" t="s">
        <v>1437</v>
      </c>
      <c r="J620" t="s">
        <v>1439</v>
      </c>
      <c r="K620">
        <v>0.37</v>
      </c>
      <c r="N620" t="s">
        <v>1543</v>
      </c>
      <c r="O620" t="s">
        <v>1620</v>
      </c>
      <c r="P620">
        <v>2008</v>
      </c>
      <c r="Q620" t="s">
        <v>1679</v>
      </c>
      <c r="R620" t="s">
        <v>986</v>
      </c>
      <c r="S620" t="str">
        <f>IF(ISBLANK(Table4[[#This Row],[ref]]),NA(),_xlfn.XLOOKUP(Table4[[#This Row],[ref]],Crossref!U:U,Crossref!E:E,_xlfn.XLOOKUP(Table4[[#This Row],[ref_short]],Crossref!AO:AO,Crossref!E:E)))</f>
        <v>10.1016/j.vetmic.2007.12.011</v>
      </c>
      <c r="T620" t="str">
        <f>IF(ISBLANK(Table4[[#This Row],[ref_short]]),NA(),_xlfn.XLOOKUP(Table4[[#This Row],[new_ref]],Crossref!E:E,Crossref!AO:AO,Table4[[#This Row],[ref_short]]))</f>
        <v>Nielsen et al., 2008</v>
      </c>
      <c r="U620" t="b">
        <f>NOT(IFERROR(Table4[[#This Row],[ref_short]]=Table4[[#This Row],[new_ref_short]],FALSE))</f>
        <v>1</v>
      </c>
    </row>
    <row r="621" spans="1:21" x14ac:dyDescent="0.3">
      <c r="A621" t="s">
        <v>1288</v>
      </c>
      <c r="B621" t="s">
        <v>1299</v>
      </c>
      <c r="C621" t="s">
        <v>276</v>
      </c>
      <c r="D621" t="s">
        <v>369</v>
      </c>
      <c r="G621" t="s">
        <v>1360</v>
      </c>
      <c r="I621" t="s">
        <v>1437</v>
      </c>
      <c r="J621" t="s">
        <v>1439</v>
      </c>
      <c r="K621">
        <v>0.16</v>
      </c>
      <c r="N621" t="s">
        <v>1540</v>
      </c>
      <c r="O621" t="s">
        <v>1620</v>
      </c>
      <c r="P621">
        <v>2008</v>
      </c>
      <c r="Q621" t="s">
        <v>1679</v>
      </c>
      <c r="R621" t="s">
        <v>986</v>
      </c>
      <c r="S621" t="str">
        <f>IF(ISBLANK(Table4[[#This Row],[ref]]),NA(),_xlfn.XLOOKUP(Table4[[#This Row],[ref]],Crossref!U:U,Crossref!E:E,_xlfn.XLOOKUP(Table4[[#This Row],[ref_short]],Crossref!AO:AO,Crossref!E:E)))</f>
        <v>10.1016/j.vetmic.2007.12.011</v>
      </c>
      <c r="T621" t="str">
        <f>IF(ISBLANK(Table4[[#This Row],[ref_short]]),NA(),_xlfn.XLOOKUP(Table4[[#This Row],[new_ref]],Crossref!E:E,Crossref!AO:AO,Table4[[#This Row],[ref_short]]))</f>
        <v>Nielsen et al., 2008</v>
      </c>
      <c r="U621" t="b">
        <f>NOT(IFERROR(Table4[[#This Row],[ref_short]]=Table4[[#This Row],[new_ref_short]],FALSE))</f>
        <v>1</v>
      </c>
    </row>
    <row r="622" spans="1:21" x14ac:dyDescent="0.3">
      <c r="A622" t="s">
        <v>1288</v>
      </c>
      <c r="B622" t="s">
        <v>1299</v>
      </c>
      <c r="C622" t="s">
        <v>276</v>
      </c>
      <c r="D622" t="s">
        <v>369</v>
      </c>
      <c r="G622" t="s">
        <v>1360</v>
      </c>
      <c r="I622" t="s">
        <v>1437</v>
      </c>
      <c r="J622" t="s">
        <v>1439</v>
      </c>
      <c r="K622">
        <v>0.42</v>
      </c>
      <c r="N622" t="s">
        <v>1540</v>
      </c>
      <c r="O622" t="s">
        <v>1620</v>
      </c>
      <c r="P622">
        <v>2008</v>
      </c>
      <c r="Q622" t="s">
        <v>1679</v>
      </c>
      <c r="R622" t="s">
        <v>986</v>
      </c>
      <c r="S622" t="str">
        <f>IF(ISBLANK(Table4[[#This Row],[ref]]),NA(),_xlfn.XLOOKUP(Table4[[#This Row],[ref]],Crossref!U:U,Crossref!E:E,_xlfn.XLOOKUP(Table4[[#This Row],[ref_short]],Crossref!AO:AO,Crossref!E:E)))</f>
        <v>10.1016/j.vetmic.2007.12.011</v>
      </c>
      <c r="T622" t="str">
        <f>IF(ISBLANK(Table4[[#This Row],[ref_short]]),NA(),_xlfn.XLOOKUP(Table4[[#This Row],[new_ref]],Crossref!E:E,Crossref!AO:AO,Table4[[#This Row],[ref_short]]))</f>
        <v>Nielsen et al., 2008</v>
      </c>
      <c r="U622" t="b">
        <f>NOT(IFERROR(Table4[[#This Row],[ref_short]]=Table4[[#This Row],[new_ref_short]],FALSE))</f>
        <v>1</v>
      </c>
    </row>
    <row r="623" spans="1:21" x14ac:dyDescent="0.3">
      <c r="A623" t="s">
        <v>1288</v>
      </c>
      <c r="B623" t="s">
        <v>1299</v>
      </c>
      <c r="C623" t="s">
        <v>276</v>
      </c>
      <c r="D623" t="s">
        <v>369</v>
      </c>
      <c r="G623" t="s">
        <v>1360</v>
      </c>
      <c r="I623" t="s">
        <v>1437</v>
      </c>
      <c r="J623" t="s">
        <v>1439</v>
      </c>
      <c r="K623">
        <v>0.22</v>
      </c>
      <c r="N623" t="s">
        <v>1540</v>
      </c>
      <c r="O623" t="s">
        <v>1620</v>
      </c>
      <c r="P623">
        <v>2008</v>
      </c>
      <c r="Q623" t="s">
        <v>1679</v>
      </c>
      <c r="R623" t="s">
        <v>986</v>
      </c>
      <c r="S623" t="str">
        <f>IF(ISBLANK(Table4[[#This Row],[ref]]),NA(),_xlfn.XLOOKUP(Table4[[#This Row],[ref]],Crossref!U:U,Crossref!E:E,_xlfn.XLOOKUP(Table4[[#This Row],[ref_short]],Crossref!AO:AO,Crossref!E:E)))</f>
        <v>10.1016/j.vetmic.2007.12.011</v>
      </c>
      <c r="T623" t="str">
        <f>IF(ISBLANK(Table4[[#This Row],[ref_short]]),NA(),_xlfn.XLOOKUP(Table4[[#This Row],[new_ref]],Crossref!E:E,Crossref!AO:AO,Table4[[#This Row],[ref_short]]))</f>
        <v>Nielsen et al., 2008</v>
      </c>
      <c r="U623" t="b">
        <f>NOT(IFERROR(Table4[[#This Row],[ref_short]]=Table4[[#This Row],[new_ref_short]],FALSE))</f>
        <v>1</v>
      </c>
    </row>
    <row r="624" spans="1:21" x14ac:dyDescent="0.3">
      <c r="A624" t="s">
        <v>1289</v>
      </c>
      <c r="B624" t="s">
        <v>1299</v>
      </c>
      <c r="C624" t="s">
        <v>276</v>
      </c>
      <c r="D624" t="s">
        <v>369</v>
      </c>
      <c r="G624" t="s">
        <v>1361</v>
      </c>
      <c r="I624" t="s">
        <v>1437</v>
      </c>
      <c r="J624" t="s">
        <v>1439</v>
      </c>
      <c r="K624">
        <v>0.98</v>
      </c>
      <c r="N624" t="s">
        <v>1540</v>
      </c>
      <c r="O624" t="s">
        <v>1620</v>
      </c>
      <c r="P624">
        <v>2008</v>
      </c>
      <c r="Q624" t="s">
        <v>1679</v>
      </c>
      <c r="R624" t="s">
        <v>986</v>
      </c>
      <c r="S624" t="str">
        <f>IF(ISBLANK(Table4[[#This Row],[ref]]),NA(),_xlfn.XLOOKUP(Table4[[#This Row],[ref]],Crossref!U:U,Crossref!E:E,_xlfn.XLOOKUP(Table4[[#This Row],[ref_short]],Crossref!AO:AO,Crossref!E:E)))</f>
        <v>10.1016/j.vetmic.2007.12.011</v>
      </c>
      <c r="T624" t="str">
        <f>IF(ISBLANK(Table4[[#This Row],[ref_short]]),NA(),_xlfn.XLOOKUP(Table4[[#This Row],[new_ref]],Crossref!E:E,Crossref!AO:AO,Table4[[#This Row],[ref_short]]))</f>
        <v>Nielsen et al., 2008</v>
      </c>
      <c r="U624" t="b">
        <f>NOT(IFERROR(Table4[[#This Row],[ref_short]]=Table4[[#This Row],[new_ref_short]],FALSE))</f>
        <v>1</v>
      </c>
    </row>
    <row r="625" spans="1:21" x14ac:dyDescent="0.3">
      <c r="A625" t="s">
        <v>1289</v>
      </c>
      <c r="B625" t="s">
        <v>1299</v>
      </c>
      <c r="C625" t="s">
        <v>276</v>
      </c>
      <c r="D625" t="s">
        <v>369</v>
      </c>
      <c r="G625" t="s">
        <v>1362</v>
      </c>
      <c r="I625" t="s">
        <v>1437</v>
      </c>
      <c r="J625" t="s">
        <v>1439</v>
      </c>
      <c r="K625">
        <v>1</v>
      </c>
      <c r="N625" t="s">
        <v>1543</v>
      </c>
      <c r="O625" t="s">
        <v>1620</v>
      </c>
      <c r="P625">
        <v>2008</v>
      </c>
      <c r="Q625" t="s">
        <v>1679</v>
      </c>
      <c r="R625" t="s">
        <v>986</v>
      </c>
      <c r="S625" t="str">
        <f>IF(ISBLANK(Table4[[#This Row],[ref]]),NA(),_xlfn.XLOOKUP(Table4[[#This Row],[ref]],Crossref!U:U,Crossref!E:E,_xlfn.XLOOKUP(Table4[[#This Row],[ref_short]],Crossref!AO:AO,Crossref!E:E)))</f>
        <v>10.1016/j.vetmic.2007.12.011</v>
      </c>
      <c r="T625" t="str">
        <f>IF(ISBLANK(Table4[[#This Row],[ref_short]]),NA(),_xlfn.XLOOKUP(Table4[[#This Row],[new_ref]],Crossref!E:E,Crossref!AO:AO,Table4[[#This Row],[ref_short]]))</f>
        <v>Nielsen et al., 2008</v>
      </c>
      <c r="U625" t="b">
        <f>NOT(IFERROR(Table4[[#This Row],[ref_short]]=Table4[[#This Row],[new_ref_short]],FALSE))</f>
        <v>1</v>
      </c>
    </row>
    <row r="626" spans="1:21" x14ac:dyDescent="0.3">
      <c r="A626" t="s">
        <v>1289</v>
      </c>
      <c r="B626" t="s">
        <v>1299</v>
      </c>
      <c r="C626" t="s">
        <v>276</v>
      </c>
      <c r="D626" t="s">
        <v>369</v>
      </c>
      <c r="I626" t="s">
        <v>1437</v>
      </c>
      <c r="J626" t="s">
        <v>1439</v>
      </c>
      <c r="K626">
        <v>1</v>
      </c>
      <c r="N626" t="s">
        <v>1540</v>
      </c>
      <c r="O626" t="s">
        <v>1620</v>
      </c>
      <c r="P626">
        <v>2008</v>
      </c>
      <c r="Q626" t="s">
        <v>1679</v>
      </c>
      <c r="R626" t="s">
        <v>986</v>
      </c>
      <c r="S626" t="str">
        <f>IF(ISBLANK(Table4[[#This Row],[ref]]),NA(),_xlfn.XLOOKUP(Table4[[#This Row],[ref]],Crossref!U:U,Crossref!E:E,_xlfn.XLOOKUP(Table4[[#This Row],[ref_short]],Crossref!AO:AO,Crossref!E:E)))</f>
        <v>10.1016/j.vetmic.2007.12.011</v>
      </c>
      <c r="T626" t="str">
        <f>IF(ISBLANK(Table4[[#This Row],[ref_short]]),NA(),_xlfn.XLOOKUP(Table4[[#This Row],[new_ref]],Crossref!E:E,Crossref!AO:AO,Table4[[#This Row],[ref_short]]))</f>
        <v>Nielsen et al., 2008</v>
      </c>
      <c r="U626" t="b">
        <f>NOT(IFERROR(Table4[[#This Row],[ref_short]]=Table4[[#This Row],[new_ref_short]],FALSE))</f>
        <v>1</v>
      </c>
    </row>
    <row r="627" spans="1:21" x14ac:dyDescent="0.3">
      <c r="A627" t="s">
        <v>1289</v>
      </c>
      <c r="B627" t="s">
        <v>1299</v>
      </c>
      <c r="C627" t="s">
        <v>276</v>
      </c>
      <c r="D627" t="s">
        <v>369</v>
      </c>
      <c r="I627" t="s">
        <v>1437</v>
      </c>
      <c r="J627" t="s">
        <v>1439</v>
      </c>
      <c r="K627">
        <v>1</v>
      </c>
      <c r="N627" t="s">
        <v>1540</v>
      </c>
      <c r="O627" t="s">
        <v>1620</v>
      </c>
      <c r="P627">
        <v>2008</v>
      </c>
      <c r="Q627" t="s">
        <v>1679</v>
      </c>
      <c r="R627" t="s">
        <v>986</v>
      </c>
      <c r="S627" t="str">
        <f>IF(ISBLANK(Table4[[#This Row],[ref]]),NA(),_xlfn.XLOOKUP(Table4[[#This Row],[ref]],Crossref!U:U,Crossref!E:E,_xlfn.XLOOKUP(Table4[[#This Row],[ref_short]],Crossref!AO:AO,Crossref!E:E)))</f>
        <v>10.1016/j.vetmic.2007.12.011</v>
      </c>
      <c r="T627" t="str">
        <f>IF(ISBLANK(Table4[[#This Row],[ref_short]]),NA(),_xlfn.XLOOKUP(Table4[[#This Row],[new_ref]],Crossref!E:E,Crossref!AO:AO,Table4[[#This Row],[ref_short]]))</f>
        <v>Nielsen et al., 2008</v>
      </c>
      <c r="U627" t="b">
        <f>NOT(IFERROR(Table4[[#This Row],[ref_short]]=Table4[[#This Row],[new_ref_short]],FALSE))</f>
        <v>1</v>
      </c>
    </row>
    <row r="628" spans="1:21" x14ac:dyDescent="0.3">
      <c r="A628" t="s">
        <v>1289</v>
      </c>
      <c r="B628" t="s">
        <v>1299</v>
      </c>
      <c r="C628" t="s">
        <v>276</v>
      </c>
      <c r="D628" t="s">
        <v>369</v>
      </c>
      <c r="I628" t="s">
        <v>1437</v>
      </c>
      <c r="J628" t="s">
        <v>1439</v>
      </c>
      <c r="K628">
        <v>0.98</v>
      </c>
      <c r="N628" t="s">
        <v>1543</v>
      </c>
      <c r="O628" t="s">
        <v>1620</v>
      </c>
      <c r="P628">
        <v>2008</v>
      </c>
      <c r="Q628" t="s">
        <v>1679</v>
      </c>
      <c r="R628" t="s">
        <v>986</v>
      </c>
      <c r="S628" t="str">
        <f>IF(ISBLANK(Table4[[#This Row],[ref]]),NA(),_xlfn.XLOOKUP(Table4[[#This Row],[ref]],Crossref!U:U,Crossref!E:E,_xlfn.XLOOKUP(Table4[[#This Row],[ref_short]],Crossref!AO:AO,Crossref!E:E)))</f>
        <v>10.1016/j.vetmic.2007.12.011</v>
      </c>
      <c r="T628" t="str">
        <f>IF(ISBLANK(Table4[[#This Row],[ref_short]]),NA(),_xlfn.XLOOKUP(Table4[[#This Row],[new_ref]],Crossref!E:E,Crossref!AO:AO,Table4[[#This Row],[ref_short]]))</f>
        <v>Nielsen et al., 2008</v>
      </c>
      <c r="U628" t="b">
        <f>NOT(IFERROR(Table4[[#This Row],[ref_short]]=Table4[[#This Row],[new_ref_short]],FALSE))</f>
        <v>1</v>
      </c>
    </row>
    <row r="629" spans="1:21" x14ac:dyDescent="0.3">
      <c r="A629" t="s">
        <v>1289</v>
      </c>
      <c r="B629" t="s">
        <v>1299</v>
      </c>
      <c r="C629" t="s">
        <v>276</v>
      </c>
      <c r="D629" t="s">
        <v>369</v>
      </c>
      <c r="G629" t="s">
        <v>1360</v>
      </c>
      <c r="I629" t="s">
        <v>1437</v>
      </c>
      <c r="J629" t="s">
        <v>1439</v>
      </c>
      <c r="K629">
        <v>0.99</v>
      </c>
      <c r="N629" t="s">
        <v>1540</v>
      </c>
      <c r="O629" t="s">
        <v>1620</v>
      </c>
      <c r="P629">
        <v>2008</v>
      </c>
      <c r="Q629" t="s">
        <v>1679</v>
      </c>
      <c r="R629" t="s">
        <v>986</v>
      </c>
      <c r="S629" t="str">
        <f>IF(ISBLANK(Table4[[#This Row],[ref]]),NA(),_xlfn.XLOOKUP(Table4[[#This Row],[ref]],Crossref!U:U,Crossref!E:E,_xlfn.XLOOKUP(Table4[[#This Row],[ref_short]],Crossref!AO:AO,Crossref!E:E)))</f>
        <v>10.1016/j.vetmic.2007.12.011</v>
      </c>
      <c r="T629" t="str">
        <f>IF(ISBLANK(Table4[[#This Row],[ref_short]]),NA(),_xlfn.XLOOKUP(Table4[[#This Row],[new_ref]],Crossref!E:E,Crossref!AO:AO,Table4[[#This Row],[ref_short]]))</f>
        <v>Nielsen et al., 2008</v>
      </c>
      <c r="U629" t="b">
        <f>NOT(IFERROR(Table4[[#This Row],[ref_short]]=Table4[[#This Row],[new_ref_short]],FALSE))</f>
        <v>1</v>
      </c>
    </row>
    <row r="630" spans="1:21" x14ac:dyDescent="0.3">
      <c r="A630" t="s">
        <v>1289</v>
      </c>
      <c r="B630" t="s">
        <v>1299</v>
      </c>
      <c r="C630" t="s">
        <v>276</v>
      </c>
      <c r="D630" t="s">
        <v>369</v>
      </c>
      <c r="G630" t="s">
        <v>1360</v>
      </c>
      <c r="I630" t="s">
        <v>1437</v>
      </c>
      <c r="J630" t="s">
        <v>1439</v>
      </c>
      <c r="K630">
        <v>0.97</v>
      </c>
      <c r="N630" t="s">
        <v>1543</v>
      </c>
      <c r="O630" t="s">
        <v>1620</v>
      </c>
      <c r="P630">
        <v>2008</v>
      </c>
      <c r="Q630" t="s">
        <v>1679</v>
      </c>
      <c r="R630" t="s">
        <v>986</v>
      </c>
      <c r="S630" t="str">
        <f>IF(ISBLANK(Table4[[#This Row],[ref]]),NA(),_xlfn.XLOOKUP(Table4[[#This Row],[ref]],Crossref!U:U,Crossref!E:E,_xlfn.XLOOKUP(Table4[[#This Row],[ref_short]],Crossref!AO:AO,Crossref!E:E)))</f>
        <v>10.1016/j.vetmic.2007.12.011</v>
      </c>
      <c r="T630" t="str">
        <f>IF(ISBLANK(Table4[[#This Row],[ref_short]]),NA(),_xlfn.XLOOKUP(Table4[[#This Row],[new_ref]],Crossref!E:E,Crossref!AO:AO,Table4[[#This Row],[ref_short]]))</f>
        <v>Nielsen et al., 2008</v>
      </c>
      <c r="U630" t="b">
        <f>NOT(IFERROR(Table4[[#This Row],[ref_short]]=Table4[[#This Row],[new_ref_short]],FALSE))</f>
        <v>1</v>
      </c>
    </row>
    <row r="631" spans="1:21" x14ac:dyDescent="0.3">
      <c r="A631" t="s">
        <v>1289</v>
      </c>
      <c r="B631" t="s">
        <v>1299</v>
      </c>
      <c r="C631" t="s">
        <v>276</v>
      </c>
      <c r="D631" t="s">
        <v>369</v>
      </c>
      <c r="G631" t="s">
        <v>1360</v>
      </c>
      <c r="I631" t="s">
        <v>1437</v>
      </c>
      <c r="J631" t="s">
        <v>1439</v>
      </c>
      <c r="K631">
        <v>0.98</v>
      </c>
      <c r="N631" t="s">
        <v>1540</v>
      </c>
      <c r="O631" t="s">
        <v>1620</v>
      </c>
      <c r="P631">
        <v>2008</v>
      </c>
      <c r="Q631" t="s">
        <v>1679</v>
      </c>
      <c r="R631" t="s">
        <v>986</v>
      </c>
      <c r="S631" t="str">
        <f>IF(ISBLANK(Table4[[#This Row],[ref]]),NA(),_xlfn.XLOOKUP(Table4[[#This Row],[ref]],Crossref!U:U,Crossref!E:E,_xlfn.XLOOKUP(Table4[[#This Row],[ref_short]],Crossref!AO:AO,Crossref!E:E)))</f>
        <v>10.1016/j.vetmic.2007.12.011</v>
      </c>
      <c r="T631" t="str">
        <f>IF(ISBLANK(Table4[[#This Row],[ref_short]]),NA(),_xlfn.XLOOKUP(Table4[[#This Row],[new_ref]],Crossref!E:E,Crossref!AO:AO,Table4[[#This Row],[ref_short]]))</f>
        <v>Nielsen et al., 2008</v>
      </c>
      <c r="U631" t="b">
        <f>NOT(IFERROR(Table4[[#This Row],[ref_short]]=Table4[[#This Row],[new_ref_short]],FALSE))</f>
        <v>1</v>
      </c>
    </row>
    <row r="632" spans="1:21" x14ac:dyDescent="0.3">
      <c r="A632" t="s">
        <v>1289</v>
      </c>
      <c r="B632" t="s">
        <v>1299</v>
      </c>
      <c r="C632" t="s">
        <v>276</v>
      </c>
      <c r="D632" t="s">
        <v>369</v>
      </c>
      <c r="G632" t="s">
        <v>1360</v>
      </c>
      <c r="I632" t="s">
        <v>1437</v>
      </c>
      <c r="J632" t="s">
        <v>1439</v>
      </c>
      <c r="K632">
        <v>0.95</v>
      </c>
      <c r="N632" t="s">
        <v>1540</v>
      </c>
      <c r="O632" t="s">
        <v>1620</v>
      </c>
      <c r="P632">
        <v>2008</v>
      </c>
      <c r="Q632" t="s">
        <v>1679</v>
      </c>
      <c r="R632" t="s">
        <v>986</v>
      </c>
      <c r="S632" t="str">
        <f>IF(ISBLANK(Table4[[#This Row],[ref]]),NA(),_xlfn.XLOOKUP(Table4[[#This Row],[ref]],Crossref!U:U,Crossref!E:E,_xlfn.XLOOKUP(Table4[[#This Row],[ref_short]],Crossref!AO:AO,Crossref!E:E)))</f>
        <v>10.1016/j.vetmic.2007.12.011</v>
      </c>
      <c r="T632" t="str">
        <f>IF(ISBLANK(Table4[[#This Row],[ref_short]]),NA(),_xlfn.XLOOKUP(Table4[[#This Row],[new_ref]],Crossref!E:E,Crossref!AO:AO,Table4[[#This Row],[ref_short]]))</f>
        <v>Nielsen et al., 2008</v>
      </c>
      <c r="U632" t="b">
        <f>NOT(IFERROR(Table4[[#This Row],[ref_short]]=Table4[[#This Row],[new_ref_short]],FALSE))</f>
        <v>1</v>
      </c>
    </row>
    <row r="633" spans="1:21" x14ac:dyDescent="0.3">
      <c r="A633" t="s">
        <v>1289</v>
      </c>
      <c r="B633" t="s">
        <v>1299</v>
      </c>
      <c r="C633" t="s">
        <v>276</v>
      </c>
      <c r="D633" t="s">
        <v>369</v>
      </c>
      <c r="G633" t="s">
        <v>1360</v>
      </c>
      <c r="I633" t="s">
        <v>1437</v>
      </c>
      <c r="J633" t="s">
        <v>1439</v>
      </c>
      <c r="K633">
        <v>0.99</v>
      </c>
      <c r="N633" t="s">
        <v>1540</v>
      </c>
      <c r="O633" t="s">
        <v>1620</v>
      </c>
      <c r="P633">
        <v>2008</v>
      </c>
      <c r="Q633" t="s">
        <v>1679</v>
      </c>
      <c r="R633" t="s">
        <v>986</v>
      </c>
      <c r="S633" t="str">
        <f>IF(ISBLANK(Table4[[#This Row],[ref]]),NA(),_xlfn.XLOOKUP(Table4[[#This Row],[ref]],Crossref!U:U,Crossref!E:E,_xlfn.XLOOKUP(Table4[[#This Row],[ref_short]],Crossref!AO:AO,Crossref!E:E)))</f>
        <v>10.1016/j.vetmic.2007.12.011</v>
      </c>
      <c r="T633" t="str">
        <f>IF(ISBLANK(Table4[[#This Row],[ref_short]]),NA(),_xlfn.XLOOKUP(Table4[[#This Row],[new_ref]],Crossref!E:E,Crossref!AO:AO,Table4[[#This Row],[ref_short]]))</f>
        <v>Nielsen et al., 2008</v>
      </c>
      <c r="U633" t="b">
        <f>NOT(IFERROR(Table4[[#This Row],[ref_short]]=Table4[[#This Row],[new_ref_short]],FALSE))</f>
        <v>1</v>
      </c>
    </row>
    <row r="634" spans="1:21" x14ac:dyDescent="0.3">
      <c r="A634" t="s">
        <v>1288</v>
      </c>
      <c r="B634" t="s">
        <v>1299</v>
      </c>
      <c r="C634" t="s">
        <v>276</v>
      </c>
      <c r="D634" t="s">
        <v>368</v>
      </c>
      <c r="H634" t="s">
        <v>1428</v>
      </c>
      <c r="I634" t="s">
        <v>1437</v>
      </c>
      <c r="J634" t="s">
        <v>1439</v>
      </c>
      <c r="K634">
        <v>0.95</v>
      </c>
      <c r="N634" t="s">
        <v>1547</v>
      </c>
      <c r="O634" t="s">
        <v>1621</v>
      </c>
      <c r="P634">
        <v>2022</v>
      </c>
      <c r="Q634" t="s">
        <v>1680</v>
      </c>
      <c r="R634" t="s">
        <v>986</v>
      </c>
      <c r="S634" t="str">
        <f>IF(ISBLANK(Table4[[#This Row],[ref]]),NA(),_xlfn.XLOOKUP(Table4[[#This Row],[ref]],Crossref!U:U,Crossref!E:E,_xlfn.XLOOKUP(Table4[[#This Row],[ref_short]],Crossref!AO:AO,Crossref!E:E)))</f>
        <v>10.1016/j.tvjl.2022.105786</v>
      </c>
      <c r="T634" t="str">
        <f>IF(ISBLANK(Table4[[#This Row],[ref_short]]),NA(),_xlfn.XLOOKUP(Table4[[#This Row],[new_ref]],Crossref!E:E,Crossref!AO:AO,Table4[[#This Row],[ref_short]]))</f>
        <v>Field et al., 2022</v>
      </c>
      <c r="U634" t="b">
        <f>NOT(IFERROR(Table4[[#This Row],[ref_short]]=Table4[[#This Row],[new_ref_short]],FALSE))</f>
        <v>0</v>
      </c>
    </row>
    <row r="635" spans="1:21" x14ac:dyDescent="0.3">
      <c r="A635" t="s">
        <v>1288</v>
      </c>
      <c r="B635" t="s">
        <v>1299</v>
      </c>
      <c r="C635" t="s">
        <v>276</v>
      </c>
      <c r="D635" t="s">
        <v>368</v>
      </c>
      <c r="H635" t="s">
        <v>1429</v>
      </c>
      <c r="I635" t="s">
        <v>1437</v>
      </c>
      <c r="J635" t="s">
        <v>1439</v>
      </c>
      <c r="K635">
        <v>0.88900000000000001</v>
      </c>
      <c r="N635" t="s">
        <v>1547</v>
      </c>
      <c r="O635" t="s">
        <v>1621</v>
      </c>
      <c r="P635">
        <v>2022</v>
      </c>
      <c r="Q635" t="s">
        <v>1680</v>
      </c>
      <c r="R635" t="s">
        <v>986</v>
      </c>
      <c r="S635" t="str">
        <f>IF(ISBLANK(Table4[[#This Row],[ref]]),NA(),_xlfn.XLOOKUP(Table4[[#This Row],[ref]],Crossref!U:U,Crossref!E:E,_xlfn.XLOOKUP(Table4[[#This Row],[ref_short]],Crossref!AO:AO,Crossref!E:E)))</f>
        <v>10.1016/j.tvjl.2022.105786</v>
      </c>
      <c r="T635" t="str">
        <f>IF(ISBLANK(Table4[[#This Row],[ref_short]]),NA(),_xlfn.XLOOKUP(Table4[[#This Row],[new_ref]],Crossref!E:E,Crossref!AO:AO,Table4[[#This Row],[ref_short]]))</f>
        <v>Field et al., 2022</v>
      </c>
      <c r="U635" t="b">
        <f>NOT(IFERROR(Table4[[#This Row],[ref_short]]=Table4[[#This Row],[new_ref_short]],FALSE))</f>
        <v>0</v>
      </c>
    </row>
    <row r="636" spans="1:21" x14ac:dyDescent="0.3">
      <c r="A636" t="s">
        <v>1288</v>
      </c>
      <c r="B636" t="s">
        <v>1299</v>
      </c>
      <c r="C636" t="s">
        <v>276</v>
      </c>
      <c r="D636" t="s">
        <v>368</v>
      </c>
      <c r="H636" t="s">
        <v>1430</v>
      </c>
      <c r="I636" t="s">
        <v>1437</v>
      </c>
      <c r="J636" t="s">
        <v>1439</v>
      </c>
      <c r="K636">
        <v>0.82799999999999996</v>
      </c>
      <c r="N636" t="s">
        <v>1547</v>
      </c>
      <c r="O636" t="s">
        <v>1621</v>
      </c>
      <c r="P636">
        <v>2022</v>
      </c>
      <c r="Q636" t="s">
        <v>1680</v>
      </c>
      <c r="R636" t="s">
        <v>986</v>
      </c>
      <c r="S636" t="str">
        <f>IF(ISBLANK(Table4[[#This Row],[ref]]),NA(),_xlfn.XLOOKUP(Table4[[#This Row],[ref]],Crossref!U:U,Crossref!E:E,_xlfn.XLOOKUP(Table4[[#This Row],[ref_short]],Crossref!AO:AO,Crossref!E:E)))</f>
        <v>10.1016/j.tvjl.2022.105786</v>
      </c>
      <c r="T636" t="str">
        <f>IF(ISBLANK(Table4[[#This Row],[ref_short]]),NA(),_xlfn.XLOOKUP(Table4[[#This Row],[new_ref]],Crossref!E:E,Crossref!AO:AO,Table4[[#This Row],[ref_short]]))</f>
        <v>Field et al., 2022</v>
      </c>
      <c r="U636" t="b">
        <f>NOT(IFERROR(Table4[[#This Row],[ref_short]]=Table4[[#This Row],[new_ref_short]],FALSE))</f>
        <v>0</v>
      </c>
    </row>
    <row r="637" spans="1:21" x14ac:dyDescent="0.3">
      <c r="A637" t="s">
        <v>1288</v>
      </c>
      <c r="B637" t="s">
        <v>1299</v>
      </c>
      <c r="C637" t="s">
        <v>276</v>
      </c>
      <c r="D637" t="s">
        <v>368</v>
      </c>
      <c r="H637" t="s">
        <v>1429</v>
      </c>
      <c r="I637" t="s">
        <v>1437</v>
      </c>
      <c r="J637" t="s">
        <v>1483</v>
      </c>
      <c r="K637">
        <v>0.91900000000000004</v>
      </c>
      <c r="N637" t="s">
        <v>1548</v>
      </c>
      <c r="O637" t="s">
        <v>1621</v>
      </c>
      <c r="P637">
        <v>2022</v>
      </c>
      <c r="Q637" t="s">
        <v>1680</v>
      </c>
      <c r="R637" t="s">
        <v>986</v>
      </c>
      <c r="S637" t="str">
        <f>IF(ISBLANK(Table4[[#This Row],[ref]]),NA(),_xlfn.XLOOKUP(Table4[[#This Row],[ref]],Crossref!U:U,Crossref!E:E,_xlfn.XLOOKUP(Table4[[#This Row],[ref_short]],Crossref!AO:AO,Crossref!E:E)))</f>
        <v>10.1016/j.tvjl.2022.105786</v>
      </c>
      <c r="T637" t="str">
        <f>IF(ISBLANK(Table4[[#This Row],[ref_short]]),NA(),_xlfn.XLOOKUP(Table4[[#This Row],[new_ref]],Crossref!E:E,Crossref!AO:AO,Table4[[#This Row],[ref_short]]))</f>
        <v>Field et al., 2022</v>
      </c>
      <c r="U637" t="b">
        <f>NOT(IFERROR(Table4[[#This Row],[ref_short]]=Table4[[#This Row],[new_ref_short]],FALSE))</f>
        <v>0</v>
      </c>
    </row>
    <row r="638" spans="1:21" x14ac:dyDescent="0.3">
      <c r="A638" t="s">
        <v>1288</v>
      </c>
      <c r="B638" t="s">
        <v>1299</v>
      </c>
      <c r="C638" t="s">
        <v>276</v>
      </c>
      <c r="D638" t="s">
        <v>368</v>
      </c>
      <c r="H638" t="s">
        <v>1430</v>
      </c>
      <c r="I638" t="s">
        <v>1437</v>
      </c>
      <c r="J638" t="s">
        <v>1483</v>
      </c>
      <c r="K638">
        <v>0.86899999999999999</v>
      </c>
      <c r="N638" t="s">
        <v>1548</v>
      </c>
      <c r="O638" t="s">
        <v>1621</v>
      </c>
      <c r="P638">
        <v>2022</v>
      </c>
      <c r="Q638" t="s">
        <v>1680</v>
      </c>
      <c r="R638" t="s">
        <v>986</v>
      </c>
      <c r="S638" t="str">
        <f>IF(ISBLANK(Table4[[#This Row],[ref]]),NA(),_xlfn.XLOOKUP(Table4[[#This Row],[ref]],Crossref!U:U,Crossref!E:E,_xlfn.XLOOKUP(Table4[[#This Row],[ref_short]],Crossref!AO:AO,Crossref!E:E)))</f>
        <v>10.1016/j.tvjl.2022.105786</v>
      </c>
      <c r="T638" t="str">
        <f>IF(ISBLANK(Table4[[#This Row],[ref_short]]),NA(),_xlfn.XLOOKUP(Table4[[#This Row],[new_ref]],Crossref!E:E,Crossref!AO:AO,Table4[[#This Row],[ref_short]]))</f>
        <v>Field et al., 2022</v>
      </c>
      <c r="U638" t="b">
        <f>NOT(IFERROR(Table4[[#This Row],[ref_short]]=Table4[[#This Row],[new_ref_short]],FALSE))</f>
        <v>0</v>
      </c>
    </row>
    <row r="639" spans="1:21" x14ac:dyDescent="0.3">
      <c r="A639" t="s">
        <v>1288</v>
      </c>
      <c r="B639" t="s">
        <v>1299</v>
      </c>
      <c r="C639" t="s">
        <v>276</v>
      </c>
      <c r="D639" t="s">
        <v>368</v>
      </c>
      <c r="I639" t="s">
        <v>1437</v>
      </c>
      <c r="J639" t="s">
        <v>1439</v>
      </c>
      <c r="K639">
        <v>0.4</v>
      </c>
      <c r="N639" t="s">
        <v>1549</v>
      </c>
      <c r="O639" t="s">
        <v>1621</v>
      </c>
      <c r="P639">
        <v>2022</v>
      </c>
      <c r="Q639" t="s">
        <v>1680</v>
      </c>
      <c r="R639" t="s">
        <v>986</v>
      </c>
      <c r="S639" t="str">
        <f>IF(ISBLANK(Table4[[#This Row],[ref]]),NA(),_xlfn.XLOOKUP(Table4[[#This Row],[ref]],Crossref!U:U,Crossref!E:E,_xlfn.XLOOKUP(Table4[[#This Row],[ref_short]],Crossref!AO:AO,Crossref!E:E)))</f>
        <v>10.1016/j.tvjl.2022.105786</v>
      </c>
      <c r="T639" t="str">
        <f>IF(ISBLANK(Table4[[#This Row],[ref_short]]),NA(),_xlfn.XLOOKUP(Table4[[#This Row],[new_ref]],Crossref!E:E,Crossref!AO:AO,Table4[[#This Row],[ref_short]]))</f>
        <v>Field et al., 2022</v>
      </c>
      <c r="U639" t="b">
        <f>NOT(IFERROR(Table4[[#This Row],[ref_short]]=Table4[[#This Row],[new_ref_short]],FALSE))</f>
        <v>0</v>
      </c>
    </row>
    <row r="640" spans="1:21" x14ac:dyDescent="0.3">
      <c r="A640" t="s">
        <v>1288</v>
      </c>
      <c r="B640" t="s">
        <v>1299</v>
      </c>
      <c r="C640" t="s">
        <v>276</v>
      </c>
      <c r="D640" t="s">
        <v>368</v>
      </c>
      <c r="I640" t="s">
        <v>1437</v>
      </c>
      <c r="J640" t="s">
        <v>1439</v>
      </c>
      <c r="K640">
        <v>0.48</v>
      </c>
      <c r="N640" t="s">
        <v>1549</v>
      </c>
      <c r="O640" t="s">
        <v>1621</v>
      </c>
      <c r="P640">
        <v>2022</v>
      </c>
      <c r="Q640" t="s">
        <v>1680</v>
      </c>
      <c r="R640" t="s">
        <v>986</v>
      </c>
      <c r="S640" t="str">
        <f>IF(ISBLANK(Table4[[#This Row],[ref]]),NA(),_xlfn.XLOOKUP(Table4[[#This Row],[ref]],Crossref!U:U,Crossref!E:E,_xlfn.XLOOKUP(Table4[[#This Row],[ref_short]],Crossref!AO:AO,Crossref!E:E)))</f>
        <v>10.1016/j.tvjl.2022.105786</v>
      </c>
      <c r="T640" t="str">
        <f>IF(ISBLANK(Table4[[#This Row],[ref_short]]),NA(),_xlfn.XLOOKUP(Table4[[#This Row],[new_ref]],Crossref!E:E,Crossref!AO:AO,Table4[[#This Row],[ref_short]]))</f>
        <v>Field et al., 2022</v>
      </c>
      <c r="U640" t="b">
        <f>NOT(IFERROR(Table4[[#This Row],[ref_short]]=Table4[[#This Row],[new_ref_short]],FALSE))</f>
        <v>0</v>
      </c>
    </row>
    <row r="641" spans="1:21" x14ac:dyDescent="0.3">
      <c r="A641" t="s">
        <v>1288</v>
      </c>
      <c r="B641" t="s">
        <v>1299</v>
      </c>
      <c r="C641" t="s">
        <v>276</v>
      </c>
      <c r="D641" t="s">
        <v>368</v>
      </c>
      <c r="I641" t="s">
        <v>1437</v>
      </c>
      <c r="J641" t="s">
        <v>1439</v>
      </c>
      <c r="K641">
        <v>0.56000000000000005</v>
      </c>
      <c r="N641" t="s">
        <v>1549</v>
      </c>
      <c r="O641" t="s">
        <v>1621</v>
      </c>
      <c r="P641">
        <v>2022</v>
      </c>
      <c r="Q641" t="s">
        <v>1680</v>
      </c>
      <c r="R641" t="s">
        <v>986</v>
      </c>
      <c r="S641" t="str">
        <f>IF(ISBLANK(Table4[[#This Row],[ref]]),NA(),_xlfn.XLOOKUP(Table4[[#This Row],[ref]],Crossref!U:U,Crossref!E:E,_xlfn.XLOOKUP(Table4[[#This Row],[ref_short]],Crossref!AO:AO,Crossref!E:E)))</f>
        <v>10.1016/j.tvjl.2022.105786</v>
      </c>
      <c r="T641" t="str">
        <f>IF(ISBLANK(Table4[[#This Row],[ref_short]]),NA(),_xlfn.XLOOKUP(Table4[[#This Row],[new_ref]],Crossref!E:E,Crossref!AO:AO,Table4[[#This Row],[ref_short]]))</f>
        <v>Field et al., 2022</v>
      </c>
      <c r="U641" t="b">
        <f>NOT(IFERROR(Table4[[#This Row],[ref_short]]=Table4[[#This Row],[new_ref_short]],FALSE))</f>
        <v>0</v>
      </c>
    </row>
    <row r="642" spans="1:21" x14ac:dyDescent="0.3">
      <c r="A642" t="s">
        <v>1288</v>
      </c>
      <c r="B642" t="s">
        <v>1299</v>
      </c>
      <c r="C642" t="s">
        <v>276</v>
      </c>
      <c r="D642" t="s">
        <v>368</v>
      </c>
      <c r="H642" t="s">
        <v>1428</v>
      </c>
      <c r="I642" t="s">
        <v>1437</v>
      </c>
      <c r="J642" t="s">
        <v>1439</v>
      </c>
      <c r="K642">
        <v>0.83299999999999996</v>
      </c>
      <c r="N642" t="s">
        <v>1550</v>
      </c>
      <c r="O642" t="s">
        <v>1621</v>
      </c>
      <c r="P642">
        <v>2022</v>
      </c>
      <c r="Q642" t="s">
        <v>1680</v>
      </c>
      <c r="R642" t="s">
        <v>986</v>
      </c>
      <c r="S642" t="str">
        <f>IF(ISBLANK(Table4[[#This Row],[ref]]),NA(),_xlfn.XLOOKUP(Table4[[#This Row],[ref]],Crossref!U:U,Crossref!E:E,_xlfn.XLOOKUP(Table4[[#This Row],[ref_short]],Crossref!AO:AO,Crossref!E:E)))</f>
        <v>10.1016/j.tvjl.2022.105786</v>
      </c>
      <c r="T642" t="str">
        <f>IF(ISBLANK(Table4[[#This Row],[ref_short]]),NA(),_xlfn.XLOOKUP(Table4[[#This Row],[new_ref]],Crossref!E:E,Crossref!AO:AO,Table4[[#This Row],[ref_short]]))</f>
        <v>Field et al., 2022</v>
      </c>
      <c r="U642" t="b">
        <f>NOT(IFERROR(Table4[[#This Row],[ref_short]]=Table4[[#This Row],[new_ref_short]],FALSE))</f>
        <v>0</v>
      </c>
    </row>
    <row r="643" spans="1:21" x14ac:dyDescent="0.3">
      <c r="A643" t="s">
        <v>1288</v>
      </c>
      <c r="B643" t="s">
        <v>1299</v>
      </c>
      <c r="C643" t="s">
        <v>276</v>
      </c>
      <c r="D643" t="s">
        <v>368</v>
      </c>
      <c r="H643" t="s">
        <v>1428</v>
      </c>
      <c r="I643" t="s">
        <v>1437</v>
      </c>
      <c r="J643" t="s">
        <v>1439</v>
      </c>
      <c r="K643">
        <v>0.61099999999999999</v>
      </c>
      <c r="N643" t="s">
        <v>1550</v>
      </c>
      <c r="O643" t="s">
        <v>1621</v>
      </c>
      <c r="P643">
        <v>2022</v>
      </c>
      <c r="Q643" t="s">
        <v>1680</v>
      </c>
      <c r="R643" t="s">
        <v>986</v>
      </c>
      <c r="S643" t="str">
        <f>IF(ISBLANK(Table4[[#This Row],[ref]]),NA(),_xlfn.XLOOKUP(Table4[[#This Row],[ref]],Crossref!U:U,Crossref!E:E,_xlfn.XLOOKUP(Table4[[#This Row],[ref_short]],Crossref!AO:AO,Crossref!E:E)))</f>
        <v>10.1016/j.tvjl.2022.105786</v>
      </c>
      <c r="T643" t="str">
        <f>IF(ISBLANK(Table4[[#This Row],[ref_short]]),NA(),_xlfn.XLOOKUP(Table4[[#This Row],[new_ref]],Crossref!E:E,Crossref!AO:AO,Table4[[#This Row],[ref_short]]))</f>
        <v>Field et al., 2022</v>
      </c>
      <c r="U643" t="b">
        <f>NOT(IFERROR(Table4[[#This Row],[ref_short]]=Table4[[#This Row],[new_ref_short]],FALSE))</f>
        <v>0</v>
      </c>
    </row>
    <row r="644" spans="1:21" x14ac:dyDescent="0.3">
      <c r="A644" t="s">
        <v>1288</v>
      </c>
      <c r="B644" t="s">
        <v>1299</v>
      </c>
      <c r="C644" t="s">
        <v>276</v>
      </c>
      <c r="D644" t="s">
        <v>368</v>
      </c>
      <c r="H644" t="s">
        <v>1428</v>
      </c>
      <c r="I644" t="s">
        <v>1437</v>
      </c>
      <c r="J644" t="s">
        <v>1483</v>
      </c>
      <c r="K644">
        <v>0.83299999999999996</v>
      </c>
      <c r="N644" t="s">
        <v>1548</v>
      </c>
      <c r="O644" t="s">
        <v>1621</v>
      </c>
      <c r="P644">
        <v>2022</v>
      </c>
      <c r="Q644" t="s">
        <v>1680</v>
      </c>
      <c r="R644" t="s">
        <v>986</v>
      </c>
      <c r="S644" t="str">
        <f>IF(ISBLANK(Table4[[#This Row],[ref]]),NA(),_xlfn.XLOOKUP(Table4[[#This Row],[ref]],Crossref!U:U,Crossref!E:E,_xlfn.XLOOKUP(Table4[[#This Row],[ref_short]],Crossref!AO:AO,Crossref!E:E)))</f>
        <v>10.1016/j.tvjl.2022.105786</v>
      </c>
      <c r="T644" t="str">
        <f>IF(ISBLANK(Table4[[#This Row],[ref_short]]),NA(),_xlfn.XLOOKUP(Table4[[#This Row],[new_ref]],Crossref!E:E,Crossref!AO:AO,Table4[[#This Row],[ref_short]]))</f>
        <v>Field et al., 2022</v>
      </c>
      <c r="U644" t="b">
        <f>NOT(IFERROR(Table4[[#This Row],[ref_short]]=Table4[[#This Row],[new_ref_short]],FALSE))</f>
        <v>0</v>
      </c>
    </row>
    <row r="645" spans="1:21" x14ac:dyDescent="0.3">
      <c r="A645" t="s">
        <v>1288</v>
      </c>
      <c r="B645" t="s">
        <v>1299</v>
      </c>
      <c r="C645" t="s">
        <v>276</v>
      </c>
      <c r="D645" t="s">
        <v>368</v>
      </c>
      <c r="H645" t="s">
        <v>1428</v>
      </c>
      <c r="I645" t="s">
        <v>1437</v>
      </c>
      <c r="J645" t="s">
        <v>1483</v>
      </c>
      <c r="K645">
        <v>0.61099999999999999</v>
      </c>
      <c r="N645" t="s">
        <v>1548</v>
      </c>
      <c r="O645" t="s">
        <v>1621</v>
      </c>
      <c r="P645">
        <v>2022</v>
      </c>
      <c r="Q645" t="s">
        <v>1680</v>
      </c>
      <c r="R645" t="s">
        <v>986</v>
      </c>
      <c r="S645" t="str">
        <f>IF(ISBLANK(Table4[[#This Row],[ref]]),NA(),_xlfn.XLOOKUP(Table4[[#This Row],[ref]],Crossref!U:U,Crossref!E:E,_xlfn.XLOOKUP(Table4[[#This Row],[ref_short]],Crossref!AO:AO,Crossref!E:E)))</f>
        <v>10.1016/j.tvjl.2022.105786</v>
      </c>
      <c r="T645" t="str">
        <f>IF(ISBLANK(Table4[[#This Row],[ref_short]]),NA(),_xlfn.XLOOKUP(Table4[[#This Row],[new_ref]],Crossref!E:E,Crossref!AO:AO,Table4[[#This Row],[ref_short]]))</f>
        <v>Field et al., 2022</v>
      </c>
      <c r="U645" t="b">
        <f>NOT(IFERROR(Table4[[#This Row],[ref_short]]=Table4[[#This Row],[new_ref_short]],FALSE))</f>
        <v>0</v>
      </c>
    </row>
    <row r="646" spans="1:21" x14ac:dyDescent="0.3">
      <c r="A646" t="s">
        <v>1288</v>
      </c>
      <c r="B646" t="s">
        <v>1299</v>
      </c>
      <c r="C646" t="s">
        <v>276</v>
      </c>
      <c r="D646" t="s">
        <v>368</v>
      </c>
      <c r="H646" t="s">
        <v>1428</v>
      </c>
      <c r="I646" t="s">
        <v>1437</v>
      </c>
      <c r="J646" t="s">
        <v>1439</v>
      </c>
      <c r="K646">
        <v>0.70399999999999996</v>
      </c>
      <c r="N646" t="s">
        <v>1547</v>
      </c>
      <c r="O646" t="s">
        <v>1621</v>
      </c>
      <c r="P646">
        <v>2022</v>
      </c>
      <c r="Q646" t="s">
        <v>1680</v>
      </c>
      <c r="R646" t="s">
        <v>986</v>
      </c>
      <c r="S646" t="str">
        <f>IF(ISBLANK(Table4[[#This Row],[ref]]),NA(),_xlfn.XLOOKUP(Table4[[#This Row],[ref]],Crossref!U:U,Crossref!E:E,_xlfn.XLOOKUP(Table4[[#This Row],[ref_short]],Crossref!AO:AO,Crossref!E:E)))</f>
        <v>10.1016/j.tvjl.2022.105786</v>
      </c>
      <c r="T646" t="str">
        <f>IF(ISBLANK(Table4[[#This Row],[ref_short]]),NA(),_xlfn.XLOOKUP(Table4[[#This Row],[new_ref]],Crossref!E:E,Crossref!AO:AO,Table4[[#This Row],[ref_short]]))</f>
        <v>Field et al., 2022</v>
      </c>
      <c r="U646" t="b">
        <f>NOT(IFERROR(Table4[[#This Row],[ref_short]]=Table4[[#This Row],[new_ref_short]],FALSE))</f>
        <v>0</v>
      </c>
    </row>
    <row r="647" spans="1:21" x14ac:dyDescent="0.3">
      <c r="A647" t="s">
        <v>1288</v>
      </c>
      <c r="B647" t="s">
        <v>1299</v>
      </c>
      <c r="C647" t="s">
        <v>276</v>
      </c>
      <c r="D647" t="s">
        <v>368</v>
      </c>
      <c r="H647" t="s">
        <v>1428</v>
      </c>
      <c r="I647" t="s">
        <v>1437</v>
      </c>
      <c r="J647" t="s">
        <v>1483</v>
      </c>
      <c r="K647">
        <v>0.59</v>
      </c>
      <c r="N647" t="s">
        <v>1551</v>
      </c>
      <c r="O647" t="s">
        <v>1621</v>
      </c>
      <c r="P647">
        <v>2022</v>
      </c>
      <c r="Q647" t="s">
        <v>1680</v>
      </c>
      <c r="R647" t="s">
        <v>986</v>
      </c>
      <c r="S647" t="str">
        <f>IF(ISBLANK(Table4[[#This Row],[ref]]),NA(),_xlfn.XLOOKUP(Table4[[#This Row],[ref]],Crossref!U:U,Crossref!E:E,_xlfn.XLOOKUP(Table4[[#This Row],[ref_short]],Crossref!AO:AO,Crossref!E:E)))</f>
        <v>10.1016/j.tvjl.2022.105786</v>
      </c>
      <c r="T647" t="str">
        <f>IF(ISBLANK(Table4[[#This Row],[ref_short]]),NA(),_xlfn.XLOOKUP(Table4[[#This Row],[new_ref]],Crossref!E:E,Crossref!AO:AO,Table4[[#This Row],[ref_short]]))</f>
        <v>Field et al., 2022</v>
      </c>
      <c r="U647" t="b">
        <f>NOT(IFERROR(Table4[[#This Row],[ref_short]]=Table4[[#This Row],[new_ref_short]],FALSE))</f>
        <v>0</v>
      </c>
    </row>
    <row r="648" spans="1:21" x14ac:dyDescent="0.3">
      <c r="A648" t="s">
        <v>1288</v>
      </c>
      <c r="B648" t="s">
        <v>1299</v>
      </c>
      <c r="C648" t="s">
        <v>276</v>
      </c>
      <c r="D648" t="s">
        <v>368</v>
      </c>
      <c r="H648" t="s">
        <v>1428</v>
      </c>
      <c r="I648" t="s">
        <v>1437</v>
      </c>
      <c r="J648" t="s">
        <v>1483</v>
      </c>
      <c r="K648">
        <v>0.56000000000000005</v>
      </c>
      <c r="N648" t="s">
        <v>1552</v>
      </c>
      <c r="O648" t="s">
        <v>1621</v>
      </c>
      <c r="P648">
        <v>2022</v>
      </c>
      <c r="Q648" t="s">
        <v>1680</v>
      </c>
      <c r="R648" t="s">
        <v>986</v>
      </c>
      <c r="S648" t="str">
        <f>IF(ISBLANK(Table4[[#This Row],[ref]]),NA(),_xlfn.XLOOKUP(Table4[[#This Row],[ref]],Crossref!U:U,Crossref!E:E,_xlfn.XLOOKUP(Table4[[#This Row],[ref_short]],Crossref!AO:AO,Crossref!E:E)))</f>
        <v>10.1016/j.tvjl.2022.105786</v>
      </c>
      <c r="T648" t="str">
        <f>IF(ISBLANK(Table4[[#This Row],[ref_short]]),NA(),_xlfn.XLOOKUP(Table4[[#This Row],[new_ref]],Crossref!E:E,Crossref!AO:AO,Table4[[#This Row],[ref_short]]))</f>
        <v>Field et al., 2022</v>
      </c>
      <c r="U648" t="b">
        <f>NOT(IFERROR(Table4[[#This Row],[ref_short]]=Table4[[#This Row],[new_ref_short]],FALSE))</f>
        <v>0</v>
      </c>
    </row>
    <row r="649" spans="1:21" x14ac:dyDescent="0.3">
      <c r="A649" t="s">
        <v>1288</v>
      </c>
      <c r="B649" t="s">
        <v>1299</v>
      </c>
      <c r="C649" t="s">
        <v>276</v>
      </c>
      <c r="D649" t="s">
        <v>368</v>
      </c>
      <c r="H649" t="s">
        <v>1428</v>
      </c>
      <c r="I649" t="s">
        <v>1437</v>
      </c>
      <c r="J649" t="s">
        <v>1483</v>
      </c>
      <c r="K649">
        <v>0.63</v>
      </c>
      <c r="N649" t="s">
        <v>1553</v>
      </c>
      <c r="O649" t="s">
        <v>1621</v>
      </c>
      <c r="P649">
        <v>2022</v>
      </c>
      <c r="Q649" t="s">
        <v>1680</v>
      </c>
      <c r="R649" t="s">
        <v>986</v>
      </c>
      <c r="S649" t="str">
        <f>IF(ISBLANK(Table4[[#This Row],[ref]]),NA(),_xlfn.XLOOKUP(Table4[[#This Row],[ref]],Crossref!U:U,Crossref!E:E,_xlfn.XLOOKUP(Table4[[#This Row],[ref_short]],Crossref!AO:AO,Crossref!E:E)))</f>
        <v>10.1016/j.tvjl.2022.105786</v>
      </c>
      <c r="T649" t="str">
        <f>IF(ISBLANK(Table4[[#This Row],[ref_short]]),NA(),_xlfn.XLOOKUP(Table4[[#This Row],[new_ref]],Crossref!E:E,Crossref!AO:AO,Table4[[#This Row],[ref_short]]))</f>
        <v>Field et al., 2022</v>
      </c>
      <c r="U649" t="b">
        <f>NOT(IFERROR(Table4[[#This Row],[ref_short]]=Table4[[#This Row],[new_ref_short]],FALSE))</f>
        <v>0</v>
      </c>
    </row>
    <row r="650" spans="1:21" x14ac:dyDescent="0.3">
      <c r="A650" t="s">
        <v>1289</v>
      </c>
      <c r="B650" t="s">
        <v>1299</v>
      </c>
      <c r="C650" t="s">
        <v>276</v>
      </c>
      <c r="D650" t="s">
        <v>368</v>
      </c>
      <c r="H650" t="s">
        <v>1428</v>
      </c>
      <c r="I650" t="s">
        <v>1437</v>
      </c>
      <c r="J650" t="s">
        <v>1439</v>
      </c>
      <c r="K650">
        <v>0</v>
      </c>
      <c r="N650" t="s">
        <v>1547</v>
      </c>
      <c r="O650" t="s">
        <v>1621</v>
      </c>
      <c r="P650">
        <v>2022</v>
      </c>
      <c r="Q650" t="s">
        <v>1680</v>
      </c>
      <c r="R650" t="s">
        <v>986</v>
      </c>
      <c r="S650" t="str">
        <f>IF(ISBLANK(Table4[[#This Row],[ref]]),NA(),_xlfn.XLOOKUP(Table4[[#This Row],[ref]],Crossref!U:U,Crossref!E:E,_xlfn.XLOOKUP(Table4[[#This Row],[ref_short]],Crossref!AO:AO,Crossref!E:E)))</f>
        <v>10.1016/j.tvjl.2022.105786</v>
      </c>
      <c r="T650" t="str">
        <f>IF(ISBLANK(Table4[[#This Row],[ref_short]]),NA(),_xlfn.XLOOKUP(Table4[[#This Row],[new_ref]],Crossref!E:E,Crossref!AO:AO,Table4[[#This Row],[ref_short]]))</f>
        <v>Field et al., 2022</v>
      </c>
      <c r="U650" t="b">
        <f>NOT(IFERROR(Table4[[#This Row],[ref_short]]=Table4[[#This Row],[new_ref_short]],FALSE))</f>
        <v>0</v>
      </c>
    </row>
    <row r="651" spans="1:21" x14ac:dyDescent="0.3">
      <c r="A651" t="s">
        <v>1289</v>
      </c>
      <c r="B651" t="s">
        <v>1299</v>
      </c>
      <c r="C651" t="s">
        <v>276</v>
      </c>
      <c r="D651" t="s">
        <v>368</v>
      </c>
      <c r="H651" t="s">
        <v>1429</v>
      </c>
      <c r="I651" t="s">
        <v>1437</v>
      </c>
      <c r="J651" t="s">
        <v>1439</v>
      </c>
      <c r="K651">
        <v>0.42799999999999999</v>
      </c>
      <c r="N651" t="s">
        <v>1547</v>
      </c>
      <c r="O651" t="s">
        <v>1621</v>
      </c>
      <c r="P651">
        <v>2022</v>
      </c>
      <c r="Q651" t="s">
        <v>1680</v>
      </c>
      <c r="R651" t="s">
        <v>986</v>
      </c>
      <c r="S651" t="str">
        <f>IF(ISBLANK(Table4[[#This Row],[ref]]),NA(),_xlfn.XLOOKUP(Table4[[#This Row],[ref]],Crossref!U:U,Crossref!E:E,_xlfn.XLOOKUP(Table4[[#This Row],[ref_short]],Crossref!AO:AO,Crossref!E:E)))</f>
        <v>10.1016/j.tvjl.2022.105786</v>
      </c>
      <c r="T651" t="str">
        <f>IF(ISBLANK(Table4[[#This Row],[ref_short]]),NA(),_xlfn.XLOOKUP(Table4[[#This Row],[new_ref]],Crossref!E:E,Crossref!AO:AO,Table4[[#This Row],[ref_short]]))</f>
        <v>Field et al., 2022</v>
      </c>
      <c r="U651" t="b">
        <f>NOT(IFERROR(Table4[[#This Row],[ref_short]]=Table4[[#This Row],[new_ref_short]],FALSE))</f>
        <v>0</v>
      </c>
    </row>
    <row r="652" spans="1:21" x14ac:dyDescent="0.3">
      <c r="A652" t="s">
        <v>1289</v>
      </c>
      <c r="B652" t="s">
        <v>1299</v>
      </c>
      <c r="C652" t="s">
        <v>276</v>
      </c>
      <c r="D652" t="s">
        <v>368</v>
      </c>
      <c r="H652" t="s">
        <v>1430</v>
      </c>
      <c r="I652" t="s">
        <v>1437</v>
      </c>
      <c r="J652" t="s">
        <v>1439</v>
      </c>
      <c r="K652">
        <v>0.79500000000000004</v>
      </c>
      <c r="N652" t="s">
        <v>1547</v>
      </c>
      <c r="O652" t="s">
        <v>1621</v>
      </c>
      <c r="P652">
        <v>2022</v>
      </c>
      <c r="Q652" t="s">
        <v>1680</v>
      </c>
      <c r="R652" t="s">
        <v>986</v>
      </c>
      <c r="S652" t="str">
        <f>IF(ISBLANK(Table4[[#This Row],[ref]]),NA(),_xlfn.XLOOKUP(Table4[[#This Row],[ref]],Crossref!U:U,Crossref!E:E,_xlfn.XLOOKUP(Table4[[#This Row],[ref_short]],Crossref!AO:AO,Crossref!E:E)))</f>
        <v>10.1016/j.tvjl.2022.105786</v>
      </c>
      <c r="T652" t="str">
        <f>IF(ISBLANK(Table4[[#This Row],[ref_short]]),NA(),_xlfn.XLOOKUP(Table4[[#This Row],[new_ref]],Crossref!E:E,Crossref!AO:AO,Table4[[#This Row],[ref_short]]))</f>
        <v>Field et al., 2022</v>
      </c>
      <c r="U652" t="b">
        <f>NOT(IFERROR(Table4[[#This Row],[ref_short]]=Table4[[#This Row],[new_ref_short]],FALSE))</f>
        <v>0</v>
      </c>
    </row>
    <row r="653" spans="1:21" x14ac:dyDescent="0.3">
      <c r="A653" t="s">
        <v>1289</v>
      </c>
      <c r="B653" t="s">
        <v>1299</v>
      </c>
      <c r="C653" t="s">
        <v>276</v>
      </c>
      <c r="D653" t="s">
        <v>368</v>
      </c>
      <c r="H653" t="s">
        <v>1429</v>
      </c>
      <c r="I653" t="s">
        <v>1437</v>
      </c>
      <c r="J653" t="s">
        <v>1483</v>
      </c>
      <c r="K653">
        <v>0.65500000000000003</v>
      </c>
      <c r="N653" t="s">
        <v>1548</v>
      </c>
      <c r="O653" t="s">
        <v>1621</v>
      </c>
      <c r="P653">
        <v>2022</v>
      </c>
      <c r="Q653" t="s">
        <v>1680</v>
      </c>
      <c r="R653" t="s">
        <v>986</v>
      </c>
      <c r="S653" t="str">
        <f>IF(ISBLANK(Table4[[#This Row],[ref]]),NA(),_xlfn.XLOOKUP(Table4[[#This Row],[ref]],Crossref!U:U,Crossref!E:E,_xlfn.XLOOKUP(Table4[[#This Row],[ref_short]],Crossref!AO:AO,Crossref!E:E)))</f>
        <v>10.1016/j.tvjl.2022.105786</v>
      </c>
      <c r="T653" t="str">
        <f>IF(ISBLANK(Table4[[#This Row],[ref_short]]),NA(),_xlfn.XLOOKUP(Table4[[#This Row],[new_ref]],Crossref!E:E,Crossref!AO:AO,Table4[[#This Row],[ref_short]]))</f>
        <v>Field et al., 2022</v>
      </c>
      <c r="U653" t="b">
        <f>NOT(IFERROR(Table4[[#This Row],[ref_short]]=Table4[[#This Row],[new_ref_short]],FALSE))</f>
        <v>0</v>
      </c>
    </row>
    <row r="654" spans="1:21" x14ac:dyDescent="0.3">
      <c r="A654" t="s">
        <v>1289</v>
      </c>
      <c r="B654" t="s">
        <v>1299</v>
      </c>
      <c r="C654" t="s">
        <v>276</v>
      </c>
      <c r="D654" t="s">
        <v>368</v>
      </c>
      <c r="H654" t="s">
        <v>1430</v>
      </c>
      <c r="I654" t="s">
        <v>1437</v>
      </c>
      <c r="J654" t="s">
        <v>1483</v>
      </c>
      <c r="K654">
        <v>0.94399999999999995</v>
      </c>
      <c r="N654" t="s">
        <v>1548</v>
      </c>
      <c r="O654" t="s">
        <v>1621</v>
      </c>
      <c r="P654">
        <v>2022</v>
      </c>
      <c r="Q654" t="s">
        <v>1680</v>
      </c>
      <c r="R654" t="s">
        <v>986</v>
      </c>
      <c r="S654" t="str">
        <f>IF(ISBLANK(Table4[[#This Row],[ref]]),NA(),_xlfn.XLOOKUP(Table4[[#This Row],[ref]],Crossref!U:U,Crossref!E:E,_xlfn.XLOOKUP(Table4[[#This Row],[ref_short]],Crossref!AO:AO,Crossref!E:E)))</f>
        <v>10.1016/j.tvjl.2022.105786</v>
      </c>
      <c r="T654" t="str">
        <f>IF(ISBLANK(Table4[[#This Row],[ref_short]]),NA(),_xlfn.XLOOKUP(Table4[[#This Row],[new_ref]],Crossref!E:E,Crossref!AO:AO,Table4[[#This Row],[ref_short]]))</f>
        <v>Field et al., 2022</v>
      </c>
      <c r="U654" t="b">
        <f>NOT(IFERROR(Table4[[#This Row],[ref_short]]=Table4[[#This Row],[new_ref_short]],FALSE))</f>
        <v>0</v>
      </c>
    </row>
    <row r="655" spans="1:21" x14ac:dyDescent="0.3">
      <c r="A655" t="s">
        <v>1289</v>
      </c>
      <c r="B655" t="s">
        <v>1299</v>
      </c>
      <c r="C655" t="s">
        <v>276</v>
      </c>
      <c r="D655" t="s">
        <v>368</v>
      </c>
      <c r="I655" t="s">
        <v>1437</v>
      </c>
      <c r="J655" t="s">
        <v>1439</v>
      </c>
      <c r="K655">
        <v>0.69</v>
      </c>
      <c r="N655" t="s">
        <v>1554</v>
      </c>
      <c r="O655" t="s">
        <v>1621</v>
      </c>
      <c r="P655">
        <v>2022</v>
      </c>
      <c r="Q655" t="s">
        <v>1680</v>
      </c>
      <c r="R655" t="s">
        <v>986</v>
      </c>
      <c r="S655" t="str">
        <f>IF(ISBLANK(Table4[[#This Row],[ref]]),NA(),_xlfn.XLOOKUP(Table4[[#This Row],[ref]],Crossref!U:U,Crossref!E:E,_xlfn.XLOOKUP(Table4[[#This Row],[ref_short]],Crossref!AO:AO,Crossref!E:E)))</f>
        <v>10.1016/j.tvjl.2022.105786</v>
      </c>
      <c r="T655" t="str">
        <f>IF(ISBLANK(Table4[[#This Row],[ref_short]]),NA(),_xlfn.XLOOKUP(Table4[[#This Row],[new_ref]],Crossref!E:E,Crossref!AO:AO,Table4[[#This Row],[ref_short]]))</f>
        <v>Field et al., 2022</v>
      </c>
      <c r="U655" t="b">
        <f>NOT(IFERROR(Table4[[#This Row],[ref_short]]=Table4[[#This Row],[new_ref_short]],FALSE))</f>
        <v>0</v>
      </c>
    </row>
    <row r="656" spans="1:21" x14ac:dyDescent="0.3">
      <c r="A656" t="s">
        <v>1289</v>
      </c>
      <c r="B656" t="s">
        <v>1299</v>
      </c>
      <c r="C656" t="s">
        <v>276</v>
      </c>
      <c r="D656" t="s">
        <v>368</v>
      </c>
      <c r="I656" t="s">
        <v>1437</v>
      </c>
      <c r="J656" t="s">
        <v>1439</v>
      </c>
      <c r="K656">
        <v>0.69</v>
      </c>
      <c r="N656" t="s">
        <v>1554</v>
      </c>
      <c r="O656" t="s">
        <v>1621</v>
      </c>
      <c r="P656">
        <v>2022</v>
      </c>
      <c r="Q656" t="s">
        <v>1680</v>
      </c>
      <c r="R656" t="s">
        <v>986</v>
      </c>
      <c r="S656" t="str">
        <f>IF(ISBLANK(Table4[[#This Row],[ref]]),NA(),_xlfn.XLOOKUP(Table4[[#This Row],[ref]],Crossref!U:U,Crossref!E:E,_xlfn.XLOOKUP(Table4[[#This Row],[ref_short]],Crossref!AO:AO,Crossref!E:E)))</f>
        <v>10.1016/j.tvjl.2022.105786</v>
      </c>
      <c r="T656" t="str">
        <f>IF(ISBLANK(Table4[[#This Row],[ref_short]]),NA(),_xlfn.XLOOKUP(Table4[[#This Row],[new_ref]],Crossref!E:E,Crossref!AO:AO,Table4[[#This Row],[ref_short]]))</f>
        <v>Field et al., 2022</v>
      </c>
      <c r="U656" t="b">
        <f>NOT(IFERROR(Table4[[#This Row],[ref_short]]=Table4[[#This Row],[new_ref_short]],FALSE))</f>
        <v>0</v>
      </c>
    </row>
    <row r="657" spans="1:21" x14ac:dyDescent="0.3">
      <c r="A657" t="s">
        <v>1289</v>
      </c>
      <c r="B657" t="s">
        <v>1299</v>
      </c>
      <c r="C657" t="s">
        <v>276</v>
      </c>
      <c r="D657" t="s">
        <v>368</v>
      </c>
      <c r="I657" t="s">
        <v>1437</v>
      </c>
      <c r="J657" t="s">
        <v>1439</v>
      </c>
      <c r="K657">
        <v>0.69</v>
      </c>
      <c r="N657" t="s">
        <v>1554</v>
      </c>
      <c r="O657" t="s">
        <v>1621</v>
      </c>
      <c r="P657">
        <v>2022</v>
      </c>
      <c r="Q657" t="s">
        <v>1680</v>
      </c>
      <c r="R657" t="s">
        <v>986</v>
      </c>
      <c r="S657" t="str">
        <f>IF(ISBLANK(Table4[[#This Row],[ref]]),NA(),_xlfn.XLOOKUP(Table4[[#This Row],[ref]],Crossref!U:U,Crossref!E:E,_xlfn.XLOOKUP(Table4[[#This Row],[ref_short]],Crossref!AO:AO,Crossref!E:E)))</f>
        <v>10.1016/j.tvjl.2022.105786</v>
      </c>
      <c r="T657" t="str">
        <f>IF(ISBLANK(Table4[[#This Row],[ref_short]]),NA(),_xlfn.XLOOKUP(Table4[[#This Row],[new_ref]],Crossref!E:E,Crossref!AO:AO,Table4[[#This Row],[ref_short]]))</f>
        <v>Field et al., 2022</v>
      </c>
      <c r="U657" t="b">
        <f>NOT(IFERROR(Table4[[#This Row],[ref_short]]=Table4[[#This Row],[new_ref_short]],FALSE))</f>
        <v>0</v>
      </c>
    </row>
    <row r="658" spans="1:21" x14ac:dyDescent="0.3">
      <c r="A658" t="s">
        <v>1289</v>
      </c>
      <c r="B658" t="s">
        <v>1299</v>
      </c>
      <c r="C658" t="s">
        <v>276</v>
      </c>
      <c r="D658" t="s">
        <v>368</v>
      </c>
      <c r="H658" t="s">
        <v>1428</v>
      </c>
      <c r="I658" t="s">
        <v>1437</v>
      </c>
      <c r="J658" t="s">
        <v>1439</v>
      </c>
      <c r="K658">
        <v>0</v>
      </c>
      <c r="N658" t="s">
        <v>1550</v>
      </c>
      <c r="O658" t="s">
        <v>1621</v>
      </c>
      <c r="P658">
        <v>2022</v>
      </c>
      <c r="Q658" t="s">
        <v>1680</v>
      </c>
      <c r="R658" t="s">
        <v>986</v>
      </c>
      <c r="S658" t="str">
        <f>IF(ISBLANK(Table4[[#This Row],[ref]]),NA(),_xlfn.XLOOKUP(Table4[[#This Row],[ref]],Crossref!U:U,Crossref!E:E,_xlfn.XLOOKUP(Table4[[#This Row],[ref_short]],Crossref!AO:AO,Crossref!E:E)))</f>
        <v>10.1016/j.tvjl.2022.105786</v>
      </c>
      <c r="T658" t="str">
        <f>IF(ISBLANK(Table4[[#This Row],[ref_short]]),NA(),_xlfn.XLOOKUP(Table4[[#This Row],[new_ref]],Crossref!E:E,Crossref!AO:AO,Table4[[#This Row],[ref_short]]))</f>
        <v>Field et al., 2022</v>
      </c>
      <c r="U658" t="b">
        <f>NOT(IFERROR(Table4[[#This Row],[ref_short]]=Table4[[#This Row],[new_ref_short]],FALSE))</f>
        <v>0</v>
      </c>
    </row>
    <row r="659" spans="1:21" x14ac:dyDescent="0.3">
      <c r="A659" t="s">
        <v>1289</v>
      </c>
      <c r="B659" t="s">
        <v>1299</v>
      </c>
      <c r="C659" t="s">
        <v>276</v>
      </c>
      <c r="D659" t="s">
        <v>368</v>
      </c>
      <c r="H659" t="s">
        <v>1428</v>
      </c>
      <c r="I659" t="s">
        <v>1437</v>
      </c>
      <c r="J659" t="s">
        <v>1439</v>
      </c>
      <c r="K659">
        <v>0</v>
      </c>
      <c r="N659" t="s">
        <v>1550</v>
      </c>
      <c r="O659" t="s">
        <v>1621</v>
      </c>
      <c r="P659">
        <v>2022</v>
      </c>
      <c r="Q659" t="s">
        <v>1680</v>
      </c>
      <c r="R659" t="s">
        <v>986</v>
      </c>
      <c r="S659" t="str">
        <f>IF(ISBLANK(Table4[[#This Row],[ref]]),NA(),_xlfn.XLOOKUP(Table4[[#This Row],[ref]],Crossref!U:U,Crossref!E:E,_xlfn.XLOOKUP(Table4[[#This Row],[ref_short]],Crossref!AO:AO,Crossref!E:E)))</f>
        <v>10.1016/j.tvjl.2022.105786</v>
      </c>
      <c r="T659" t="str">
        <f>IF(ISBLANK(Table4[[#This Row],[ref_short]]),NA(),_xlfn.XLOOKUP(Table4[[#This Row],[new_ref]],Crossref!E:E,Crossref!AO:AO,Table4[[#This Row],[ref_short]]))</f>
        <v>Field et al., 2022</v>
      </c>
      <c r="U659" t="b">
        <f>NOT(IFERROR(Table4[[#This Row],[ref_short]]=Table4[[#This Row],[new_ref_short]],FALSE))</f>
        <v>0</v>
      </c>
    </row>
    <row r="660" spans="1:21" x14ac:dyDescent="0.3">
      <c r="A660" t="s">
        <v>1289</v>
      </c>
      <c r="B660" t="s">
        <v>1299</v>
      </c>
      <c r="C660" t="s">
        <v>276</v>
      </c>
      <c r="D660" t="s">
        <v>368</v>
      </c>
      <c r="H660" t="s">
        <v>1428</v>
      </c>
      <c r="I660" t="s">
        <v>1437</v>
      </c>
      <c r="J660" t="s">
        <v>1483</v>
      </c>
      <c r="K660">
        <v>0</v>
      </c>
      <c r="N660" t="s">
        <v>1548</v>
      </c>
      <c r="O660" t="s">
        <v>1621</v>
      </c>
      <c r="P660">
        <v>2022</v>
      </c>
      <c r="Q660" t="s">
        <v>1680</v>
      </c>
      <c r="R660" t="s">
        <v>986</v>
      </c>
      <c r="S660" t="str">
        <f>IF(ISBLANK(Table4[[#This Row],[ref]]),NA(),_xlfn.XLOOKUP(Table4[[#This Row],[ref]],Crossref!U:U,Crossref!E:E,_xlfn.XLOOKUP(Table4[[#This Row],[ref_short]],Crossref!AO:AO,Crossref!E:E)))</f>
        <v>10.1016/j.tvjl.2022.105786</v>
      </c>
      <c r="T660" t="str">
        <f>IF(ISBLANK(Table4[[#This Row],[ref_short]]),NA(),_xlfn.XLOOKUP(Table4[[#This Row],[new_ref]],Crossref!E:E,Crossref!AO:AO,Table4[[#This Row],[ref_short]]))</f>
        <v>Field et al., 2022</v>
      </c>
      <c r="U660" t="b">
        <f>NOT(IFERROR(Table4[[#This Row],[ref_short]]=Table4[[#This Row],[new_ref_short]],FALSE))</f>
        <v>0</v>
      </c>
    </row>
    <row r="661" spans="1:21" x14ac:dyDescent="0.3">
      <c r="A661" t="s">
        <v>1289</v>
      </c>
      <c r="B661" t="s">
        <v>1299</v>
      </c>
      <c r="C661" t="s">
        <v>276</v>
      </c>
      <c r="D661" t="s">
        <v>368</v>
      </c>
      <c r="H661" t="s">
        <v>1428</v>
      </c>
      <c r="I661" t="s">
        <v>1437</v>
      </c>
      <c r="J661" t="s">
        <v>1483</v>
      </c>
      <c r="K661">
        <v>0</v>
      </c>
      <c r="N661" t="s">
        <v>1548</v>
      </c>
      <c r="O661" t="s">
        <v>1621</v>
      </c>
      <c r="P661">
        <v>2022</v>
      </c>
      <c r="Q661" t="s">
        <v>1680</v>
      </c>
      <c r="R661" t="s">
        <v>986</v>
      </c>
      <c r="S661" t="str">
        <f>IF(ISBLANK(Table4[[#This Row],[ref]]),NA(),_xlfn.XLOOKUP(Table4[[#This Row],[ref]],Crossref!U:U,Crossref!E:E,_xlfn.XLOOKUP(Table4[[#This Row],[ref_short]],Crossref!AO:AO,Crossref!E:E)))</f>
        <v>10.1016/j.tvjl.2022.105786</v>
      </c>
      <c r="T661" t="str">
        <f>IF(ISBLANK(Table4[[#This Row],[ref_short]]),NA(),_xlfn.XLOOKUP(Table4[[#This Row],[new_ref]],Crossref!E:E,Crossref!AO:AO,Table4[[#This Row],[ref_short]]))</f>
        <v>Field et al., 2022</v>
      </c>
      <c r="U661" t="b">
        <f>NOT(IFERROR(Table4[[#This Row],[ref_short]]=Table4[[#This Row],[new_ref_short]],FALSE))</f>
        <v>0</v>
      </c>
    </row>
    <row r="662" spans="1:21" x14ac:dyDescent="0.3">
      <c r="A662" t="s">
        <v>1289</v>
      </c>
      <c r="B662" t="s">
        <v>1299</v>
      </c>
      <c r="C662" t="s">
        <v>276</v>
      </c>
      <c r="D662" t="s">
        <v>368</v>
      </c>
      <c r="H662" t="s">
        <v>1428</v>
      </c>
      <c r="I662" t="s">
        <v>1437</v>
      </c>
      <c r="J662" t="s">
        <v>1439</v>
      </c>
      <c r="K662">
        <v>0.83299999999999996</v>
      </c>
      <c r="N662" t="s">
        <v>1547</v>
      </c>
      <c r="O662" t="s">
        <v>1621</v>
      </c>
      <c r="P662">
        <v>2022</v>
      </c>
      <c r="Q662" t="s">
        <v>1680</v>
      </c>
      <c r="R662" t="s">
        <v>986</v>
      </c>
      <c r="S662" t="str">
        <f>IF(ISBLANK(Table4[[#This Row],[ref]]),NA(),_xlfn.XLOOKUP(Table4[[#This Row],[ref]],Crossref!U:U,Crossref!E:E,_xlfn.XLOOKUP(Table4[[#This Row],[ref_short]],Crossref!AO:AO,Crossref!E:E)))</f>
        <v>10.1016/j.tvjl.2022.105786</v>
      </c>
      <c r="T662" t="str">
        <f>IF(ISBLANK(Table4[[#This Row],[ref_short]]),NA(),_xlfn.XLOOKUP(Table4[[#This Row],[new_ref]],Crossref!E:E,Crossref!AO:AO,Table4[[#This Row],[ref_short]]))</f>
        <v>Field et al., 2022</v>
      </c>
      <c r="U662" t="b">
        <f>NOT(IFERROR(Table4[[#This Row],[ref_short]]=Table4[[#This Row],[new_ref_short]],FALSE))</f>
        <v>0</v>
      </c>
    </row>
    <row r="663" spans="1:21" x14ac:dyDescent="0.3">
      <c r="A663" t="s">
        <v>1289</v>
      </c>
      <c r="B663" t="s">
        <v>1299</v>
      </c>
      <c r="C663" t="s">
        <v>276</v>
      </c>
      <c r="D663" t="s">
        <v>368</v>
      </c>
      <c r="H663" t="s">
        <v>1428</v>
      </c>
      <c r="I663" t="s">
        <v>1437</v>
      </c>
      <c r="J663" t="s">
        <v>1483</v>
      </c>
      <c r="K663">
        <v>0.8</v>
      </c>
      <c r="N663" t="s">
        <v>1551</v>
      </c>
      <c r="O663" t="s">
        <v>1621</v>
      </c>
      <c r="P663">
        <v>2022</v>
      </c>
      <c r="Q663" t="s">
        <v>1680</v>
      </c>
      <c r="R663" t="s">
        <v>986</v>
      </c>
      <c r="S663" t="str">
        <f>IF(ISBLANK(Table4[[#This Row],[ref]]),NA(),_xlfn.XLOOKUP(Table4[[#This Row],[ref]],Crossref!U:U,Crossref!E:E,_xlfn.XLOOKUP(Table4[[#This Row],[ref_short]],Crossref!AO:AO,Crossref!E:E)))</f>
        <v>10.1016/j.tvjl.2022.105786</v>
      </c>
      <c r="T663" t="str">
        <f>IF(ISBLANK(Table4[[#This Row],[ref_short]]),NA(),_xlfn.XLOOKUP(Table4[[#This Row],[new_ref]],Crossref!E:E,Crossref!AO:AO,Table4[[#This Row],[ref_short]]))</f>
        <v>Field et al., 2022</v>
      </c>
      <c r="U663" t="b">
        <f>NOT(IFERROR(Table4[[#This Row],[ref_short]]=Table4[[#This Row],[new_ref_short]],FALSE))</f>
        <v>0</v>
      </c>
    </row>
    <row r="664" spans="1:21" x14ac:dyDescent="0.3">
      <c r="A664" t="s">
        <v>1289</v>
      </c>
      <c r="B664" t="s">
        <v>1299</v>
      </c>
      <c r="C664" t="s">
        <v>276</v>
      </c>
      <c r="D664" t="s">
        <v>368</v>
      </c>
      <c r="H664" t="s">
        <v>1428</v>
      </c>
      <c r="I664" t="s">
        <v>1437</v>
      </c>
      <c r="J664" t="s">
        <v>1483</v>
      </c>
      <c r="K664">
        <v>0.96</v>
      </c>
      <c r="N664" t="s">
        <v>1552</v>
      </c>
      <c r="O664" t="s">
        <v>1621</v>
      </c>
      <c r="P664">
        <v>2022</v>
      </c>
      <c r="Q664" t="s">
        <v>1680</v>
      </c>
      <c r="R664" t="s">
        <v>986</v>
      </c>
      <c r="S664" t="str">
        <f>IF(ISBLANK(Table4[[#This Row],[ref]]),NA(),_xlfn.XLOOKUP(Table4[[#This Row],[ref]],Crossref!U:U,Crossref!E:E,_xlfn.XLOOKUP(Table4[[#This Row],[ref_short]],Crossref!AO:AO,Crossref!E:E)))</f>
        <v>10.1016/j.tvjl.2022.105786</v>
      </c>
      <c r="T664" t="str">
        <f>IF(ISBLANK(Table4[[#This Row],[ref_short]]),NA(),_xlfn.XLOOKUP(Table4[[#This Row],[new_ref]],Crossref!E:E,Crossref!AO:AO,Table4[[#This Row],[ref_short]]))</f>
        <v>Field et al., 2022</v>
      </c>
      <c r="U664" t="b">
        <f>NOT(IFERROR(Table4[[#This Row],[ref_short]]=Table4[[#This Row],[new_ref_short]],FALSE))</f>
        <v>0</v>
      </c>
    </row>
    <row r="665" spans="1:21" x14ac:dyDescent="0.3">
      <c r="A665" t="s">
        <v>1289</v>
      </c>
      <c r="B665" t="s">
        <v>1299</v>
      </c>
      <c r="C665" t="s">
        <v>276</v>
      </c>
      <c r="D665" t="s">
        <v>368</v>
      </c>
      <c r="H665" t="s">
        <v>1428</v>
      </c>
      <c r="I665" t="s">
        <v>1437</v>
      </c>
      <c r="J665" t="s">
        <v>1483</v>
      </c>
      <c r="K665">
        <v>0.92</v>
      </c>
      <c r="N665" t="s">
        <v>1553</v>
      </c>
      <c r="O665" t="s">
        <v>1621</v>
      </c>
      <c r="P665">
        <v>2022</v>
      </c>
      <c r="Q665" t="s">
        <v>1680</v>
      </c>
      <c r="R665" t="s">
        <v>986</v>
      </c>
      <c r="S665" t="str">
        <f>IF(ISBLANK(Table4[[#This Row],[ref]]),NA(),_xlfn.XLOOKUP(Table4[[#This Row],[ref]],Crossref!U:U,Crossref!E:E,_xlfn.XLOOKUP(Table4[[#This Row],[ref_short]],Crossref!AO:AO,Crossref!E:E)))</f>
        <v>10.1016/j.tvjl.2022.105786</v>
      </c>
      <c r="T665" t="str">
        <f>IF(ISBLANK(Table4[[#This Row],[ref_short]]),NA(),_xlfn.XLOOKUP(Table4[[#This Row],[new_ref]],Crossref!E:E,Crossref!AO:AO,Table4[[#This Row],[ref_short]]))</f>
        <v>Field et al., 2022</v>
      </c>
      <c r="U665" t="b">
        <f>NOT(IFERROR(Table4[[#This Row],[ref_short]]=Table4[[#This Row],[new_ref_short]],FALSE))</f>
        <v>0</v>
      </c>
    </row>
    <row r="666" spans="1:21" x14ac:dyDescent="0.3">
      <c r="A666" t="s">
        <v>1288</v>
      </c>
      <c r="B666" t="s">
        <v>1299</v>
      </c>
      <c r="C666" t="s">
        <v>276</v>
      </c>
      <c r="D666" t="s">
        <v>368</v>
      </c>
      <c r="I666" t="s">
        <v>1437</v>
      </c>
      <c r="J666" t="s">
        <v>1483</v>
      </c>
      <c r="K666">
        <v>0.97</v>
      </c>
      <c r="N666" t="s">
        <v>1555</v>
      </c>
      <c r="O666" t="s">
        <v>1621</v>
      </c>
      <c r="P666">
        <v>2022</v>
      </c>
      <c r="Q666" t="s">
        <v>1680</v>
      </c>
      <c r="R666" t="s">
        <v>986</v>
      </c>
      <c r="S666" t="str">
        <f>IF(ISBLANK(Table4[[#This Row],[ref]]),NA(),_xlfn.XLOOKUP(Table4[[#This Row],[ref]],Crossref!U:U,Crossref!E:E,_xlfn.XLOOKUP(Table4[[#This Row],[ref_short]],Crossref!AO:AO,Crossref!E:E)))</f>
        <v>10.1016/j.tvjl.2022.105786</v>
      </c>
      <c r="T666" t="str">
        <f>IF(ISBLANK(Table4[[#This Row],[ref_short]]),NA(),_xlfn.XLOOKUP(Table4[[#This Row],[new_ref]],Crossref!E:E,Crossref!AO:AO,Table4[[#This Row],[ref_short]]))</f>
        <v>Field et al., 2022</v>
      </c>
      <c r="U666" t="b">
        <f>NOT(IFERROR(Table4[[#This Row],[ref_short]]=Table4[[#This Row],[new_ref_short]],FALSE))</f>
        <v>0</v>
      </c>
    </row>
    <row r="667" spans="1:21" x14ac:dyDescent="0.3">
      <c r="A667" t="s">
        <v>1288</v>
      </c>
      <c r="B667" t="s">
        <v>1299</v>
      </c>
      <c r="C667" t="s">
        <v>276</v>
      </c>
      <c r="D667" t="s">
        <v>368</v>
      </c>
      <c r="I667" t="s">
        <v>1437</v>
      </c>
      <c r="J667" t="s">
        <v>1483</v>
      </c>
      <c r="K667">
        <v>0.56000000000000005</v>
      </c>
      <c r="N667" t="s">
        <v>1555</v>
      </c>
      <c r="O667" t="s">
        <v>1621</v>
      </c>
      <c r="P667">
        <v>2022</v>
      </c>
      <c r="Q667" t="s">
        <v>1680</v>
      </c>
      <c r="R667" t="s">
        <v>986</v>
      </c>
      <c r="S667" t="str">
        <f>IF(ISBLANK(Table4[[#This Row],[ref]]),NA(),_xlfn.XLOOKUP(Table4[[#This Row],[ref]],Crossref!U:U,Crossref!E:E,_xlfn.XLOOKUP(Table4[[#This Row],[ref_short]],Crossref!AO:AO,Crossref!E:E)))</f>
        <v>10.1016/j.tvjl.2022.105786</v>
      </c>
      <c r="T667" t="str">
        <f>IF(ISBLANK(Table4[[#This Row],[ref_short]]),NA(),_xlfn.XLOOKUP(Table4[[#This Row],[new_ref]],Crossref!E:E,Crossref!AO:AO,Table4[[#This Row],[ref_short]]))</f>
        <v>Field et al., 2022</v>
      </c>
      <c r="U667" t="b">
        <f>NOT(IFERROR(Table4[[#This Row],[ref_short]]=Table4[[#This Row],[new_ref_short]],FALSE))</f>
        <v>0</v>
      </c>
    </row>
    <row r="668" spans="1:21" x14ac:dyDescent="0.3">
      <c r="A668" t="s">
        <v>1288</v>
      </c>
      <c r="B668" t="s">
        <v>1299</v>
      </c>
      <c r="C668" t="s">
        <v>276</v>
      </c>
      <c r="D668" t="s">
        <v>368</v>
      </c>
      <c r="I668" t="s">
        <v>1437</v>
      </c>
      <c r="J668" t="s">
        <v>1483</v>
      </c>
      <c r="K668">
        <v>0.30099999999999999</v>
      </c>
      <c r="N668" t="s">
        <v>1556</v>
      </c>
      <c r="O668" t="s">
        <v>1621</v>
      </c>
      <c r="P668">
        <v>2022</v>
      </c>
      <c r="Q668" t="s">
        <v>1680</v>
      </c>
      <c r="R668" t="s">
        <v>986</v>
      </c>
      <c r="S668" t="str">
        <f>IF(ISBLANK(Table4[[#This Row],[ref]]),NA(),_xlfn.XLOOKUP(Table4[[#This Row],[ref]],Crossref!U:U,Crossref!E:E,_xlfn.XLOOKUP(Table4[[#This Row],[ref_short]],Crossref!AO:AO,Crossref!E:E)))</f>
        <v>10.1016/j.tvjl.2022.105786</v>
      </c>
      <c r="T668" t="str">
        <f>IF(ISBLANK(Table4[[#This Row],[ref_short]]),NA(),_xlfn.XLOOKUP(Table4[[#This Row],[new_ref]],Crossref!E:E,Crossref!AO:AO,Table4[[#This Row],[ref_short]]))</f>
        <v>Field et al., 2022</v>
      </c>
      <c r="U668" t="b">
        <f>NOT(IFERROR(Table4[[#This Row],[ref_short]]=Table4[[#This Row],[new_ref_short]],FALSE))</f>
        <v>0</v>
      </c>
    </row>
    <row r="669" spans="1:21" x14ac:dyDescent="0.3">
      <c r="A669" t="s">
        <v>1288</v>
      </c>
      <c r="B669" t="s">
        <v>1299</v>
      </c>
      <c r="C669" t="s">
        <v>276</v>
      </c>
      <c r="D669" t="s">
        <v>368</v>
      </c>
      <c r="I669" t="s">
        <v>1437</v>
      </c>
      <c r="J669" t="s">
        <v>1483</v>
      </c>
      <c r="K669">
        <v>0.13</v>
      </c>
      <c r="N669" t="s">
        <v>1556</v>
      </c>
      <c r="O669" t="s">
        <v>1621</v>
      </c>
      <c r="P669">
        <v>2022</v>
      </c>
      <c r="Q669" t="s">
        <v>1680</v>
      </c>
      <c r="R669" t="s">
        <v>986</v>
      </c>
      <c r="S669" t="str">
        <f>IF(ISBLANK(Table4[[#This Row],[ref]]),NA(),_xlfn.XLOOKUP(Table4[[#This Row],[ref]],Crossref!U:U,Crossref!E:E,_xlfn.XLOOKUP(Table4[[#This Row],[ref_short]],Crossref!AO:AO,Crossref!E:E)))</f>
        <v>10.1016/j.tvjl.2022.105786</v>
      </c>
      <c r="T669" t="str">
        <f>IF(ISBLANK(Table4[[#This Row],[ref_short]]),NA(),_xlfn.XLOOKUP(Table4[[#This Row],[new_ref]],Crossref!E:E,Crossref!AO:AO,Table4[[#This Row],[ref_short]]))</f>
        <v>Field et al., 2022</v>
      </c>
      <c r="U669" t="b">
        <f>NOT(IFERROR(Table4[[#This Row],[ref_short]]=Table4[[#This Row],[new_ref_short]],FALSE))</f>
        <v>0</v>
      </c>
    </row>
    <row r="670" spans="1:21" x14ac:dyDescent="0.3">
      <c r="A670" t="s">
        <v>1288</v>
      </c>
      <c r="B670" t="s">
        <v>1299</v>
      </c>
      <c r="C670" t="s">
        <v>276</v>
      </c>
      <c r="D670" t="s">
        <v>368</v>
      </c>
      <c r="I670" t="s">
        <v>1437</v>
      </c>
      <c r="J670" t="s">
        <v>1483</v>
      </c>
      <c r="K670">
        <v>8.5999999999999993E-2</v>
      </c>
      <c r="N670" t="s">
        <v>1557</v>
      </c>
      <c r="O670" t="s">
        <v>1621</v>
      </c>
      <c r="P670">
        <v>2022</v>
      </c>
      <c r="Q670" t="s">
        <v>1680</v>
      </c>
      <c r="R670" t="s">
        <v>986</v>
      </c>
      <c r="S670" t="str">
        <f>IF(ISBLANK(Table4[[#This Row],[ref]]),NA(),_xlfn.XLOOKUP(Table4[[#This Row],[ref]],Crossref!U:U,Crossref!E:E,_xlfn.XLOOKUP(Table4[[#This Row],[ref_short]],Crossref!AO:AO,Crossref!E:E)))</f>
        <v>10.1016/j.tvjl.2022.105786</v>
      </c>
      <c r="T670" t="str">
        <f>IF(ISBLANK(Table4[[#This Row],[ref_short]]),NA(),_xlfn.XLOOKUP(Table4[[#This Row],[new_ref]],Crossref!E:E,Crossref!AO:AO,Table4[[#This Row],[ref_short]]))</f>
        <v>Field et al., 2022</v>
      </c>
      <c r="U670" t="b">
        <f>NOT(IFERROR(Table4[[#This Row],[ref_short]]=Table4[[#This Row],[new_ref_short]],FALSE))</f>
        <v>0</v>
      </c>
    </row>
    <row r="671" spans="1:21" x14ac:dyDescent="0.3">
      <c r="A671" t="s">
        <v>1288</v>
      </c>
      <c r="B671" t="s">
        <v>1299</v>
      </c>
      <c r="C671" t="s">
        <v>276</v>
      </c>
      <c r="D671" t="s">
        <v>368</v>
      </c>
      <c r="I671" t="s">
        <v>1437</v>
      </c>
      <c r="J671" t="s">
        <v>1483</v>
      </c>
      <c r="K671">
        <v>0.17</v>
      </c>
      <c r="N671" t="s">
        <v>1558</v>
      </c>
      <c r="O671" t="s">
        <v>1621</v>
      </c>
      <c r="P671">
        <v>2022</v>
      </c>
      <c r="Q671" t="s">
        <v>1680</v>
      </c>
      <c r="R671" t="s">
        <v>986</v>
      </c>
      <c r="S671" t="str">
        <f>IF(ISBLANK(Table4[[#This Row],[ref]]),NA(),_xlfn.XLOOKUP(Table4[[#This Row],[ref]],Crossref!U:U,Crossref!E:E,_xlfn.XLOOKUP(Table4[[#This Row],[ref_short]],Crossref!AO:AO,Crossref!E:E)))</f>
        <v>10.1016/j.tvjl.2022.105786</v>
      </c>
      <c r="T671" t="str">
        <f>IF(ISBLANK(Table4[[#This Row],[ref_short]]),NA(),_xlfn.XLOOKUP(Table4[[#This Row],[new_ref]],Crossref!E:E,Crossref!AO:AO,Table4[[#This Row],[ref_short]]))</f>
        <v>Field et al., 2022</v>
      </c>
      <c r="U671" t="b">
        <f>NOT(IFERROR(Table4[[#This Row],[ref_short]]=Table4[[#This Row],[new_ref_short]],FALSE))</f>
        <v>0</v>
      </c>
    </row>
    <row r="672" spans="1:21" x14ac:dyDescent="0.3">
      <c r="A672" t="s">
        <v>1288</v>
      </c>
      <c r="B672" t="s">
        <v>1299</v>
      </c>
      <c r="C672" t="s">
        <v>276</v>
      </c>
      <c r="D672" t="s">
        <v>368</v>
      </c>
      <c r="I672" t="s">
        <v>1437</v>
      </c>
      <c r="J672" t="s">
        <v>1483</v>
      </c>
      <c r="K672">
        <v>8.5999999999999993E-2</v>
      </c>
      <c r="N672" t="s">
        <v>1558</v>
      </c>
      <c r="O672" t="s">
        <v>1621</v>
      </c>
      <c r="P672">
        <v>2022</v>
      </c>
      <c r="Q672" t="s">
        <v>1680</v>
      </c>
      <c r="R672" t="s">
        <v>986</v>
      </c>
      <c r="S672" t="str">
        <f>IF(ISBLANK(Table4[[#This Row],[ref]]),NA(),_xlfn.XLOOKUP(Table4[[#This Row],[ref]],Crossref!U:U,Crossref!E:E,_xlfn.XLOOKUP(Table4[[#This Row],[ref_short]],Crossref!AO:AO,Crossref!E:E)))</f>
        <v>10.1016/j.tvjl.2022.105786</v>
      </c>
      <c r="T672" t="str">
        <f>IF(ISBLANK(Table4[[#This Row],[ref_short]]),NA(),_xlfn.XLOOKUP(Table4[[#This Row],[new_ref]],Crossref!E:E,Crossref!AO:AO,Table4[[#This Row],[ref_short]]))</f>
        <v>Field et al., 2022</v>
      </c>
      <c r="U672" t="b">
        <f>NOT(IFERROR(Table4[[#This Row],[ref_short]]=Table4[[#This Row],[new_ref_short]],FALSE))</f>
        <v>0</v>
      </c>
    </row>
    <row r="673" spans="1:21" x14ac:dyDescent="0.3">
      <c r="A673" t="s">
        <v>1288</v>
      </c>
      <c r="B673" t="s">
        <v>1299</v>
      </c>
      <c r="C673" t="s">
        <v>276</v>
      </c>
      <c r="D673" t="s">
        <v>368</v>
      </c>
      <c r="I673" t="s">
        <v>1437</v>
      </c>
      <c r="J673" t="s">
        <v>1483</v>
      </c>
      <c r="K673">
        <v>0.17</v>
      </c>
      <c r="N673" t="s">
        <v>1556</v>
      </c>
      <c r="O673" t="s">
        <v>1621</v>
      </c>
      <c r="P673">
        <v>2022</v>
      </c>
      <c r="Q673" t="s">
        <v>1680</v>
      </c>
      <c r="R673" t="s">
        <v>986</v>
      </c>
      <c r="S673" t="str">
        <f>IF(ISBLANK(Table4[[#This Row],[ref]]),NA(),_xlfn.XLOOKUP(Table4[[#This Row],[ref]],Crossref!U:U,Crossref!E:E,_xlfn.XLOOKUP(Table4[[#This Row],[ref_short]],Crossref!AO:AO,Crossref!E:E)))</f>
        <v>10.1016/j.tvjl.2022.105786</v>
      </c>
      <c r="T673" t="str">
        <f>IF(ISBLANK(Table4[[#This Row],[ref_short]]),NA(),_xlfn.XLOOKUP(Table4[[#This Row],[new_ref]],Crossref!E:E,Crossref!AO:AO,Table4[[#This Row],[ref_short]]))</f>
        <v>Field et al., 2022</v>
      </c>
      <c r="U673" t="b">
        <f>NOT(IFERROR(Table4[[#This Row],[ref_short]]=Table4[[#This Row],[new_ref_short]],FALSE))</f>
        <v>0</v>
      </c>
    </row>
    <row r="674" spans="1:21" x14ac:dyDescent="0.3">
      <c r="A674" t="s">
        <v>1288</v>
      </c>
      <c r="B674" t="s">
        <v>1299</v>
      </c>
      <c r="C674" t="s">
        <v>276</v>
      </c>
      <c r="D674" t="s">
        <v>368</v>
      </c>
      <c r="I674" t="s">
        <v>1437</v>
      </c>
      <c r="J674" t="s">
        <v>1483</v>
      </c>
      <c r="K674">
        <v>0.28000000000000003</v>
      </c>
      <c r="N674" t="s">
        <v>1556</v>
      </c>
      <c r="O674" t="s">
        <v>1621</v>
      </c>
      <c r="P674">
        <v>2022</v>
      </c>
      <c r="Q674" t="s">
        <v>1680</v>
      </c>
      <c r="R674" t="s">
        <v>986</v>
      </c>
      <c r="S674" t="str">
        <f>IF(ISBLANK(Table4[[#This Row],[ref]]),NA(),_xlfn.XLOOKUP(Table4[[#This Row],[ref]],Crossref!U:U,Crossref!E:E,_xlfn.XLOOKUP(Table4[[#This Row],[ref_short]],Crossref!AO:AO,Crossref!E:E)))</f>
        <v>10.1016/j.tvjl.2022.105786</v>
      </c>
      <c r="T674" t="str">
        <f>IF(ISBLANK(Table4[[#This Row],[ref_short]]),NA(),_xlfn.XLOOKUP(Table4[[#This Row],[new_ref]],Crossref!E:E,Crossref!AO:AO,Table4[[#This Row],[ref_short]]))</f>
        <v>Field et al., 2022</v>
      </c>
      <c r="U674" t="b">
        <f>NOT(IFERROR(Table4[[#This Row],[ref_short]]=Table4[[#This Row],[new_ref_short]],FALSE))</f>
        <v>0</v>
      </c>
    </row>
    <row r="675" spans="1:21" x14ac:dyDescent="0.3">
      <c r="A675" t="s">
        <v>1288</v>
      </c>
      <c r="B675" t="s">
        <v>1299</v>
      </c>
      <c r="C675" t="s">
        <v>276</v>
      </c>
      <c r="D675" t="s">
        <v>368</v>
      </c>
      <c r="I675" t="s">
        <v>1437</v>
      </c>
      <c r="J675" t="s">
        <v>1483</v>
      </c>
      <c r="K675">
        <v>0.39</v>
      </c>
      <c r="N675" t="s">
        <v>1556</v>
      </c>
      <c r="O675" t="s">
        <v>1621</v>
      </c>
      <c r="P675">
        <v>2022</v>
      </c>
      <c r="Q675" t="s">
        <v>1680</v>
      </c>
      <c r="R675" t="s">
        <v>986</v>
      </c>
      <c r="S675" t="str">
        <f>IF(ISBLANK(Table4[[#This Row],[ref]]),NA(),_xlfn.XLOOKUP(Table4[[#This Row],[ref]],Crossref!U:U,Crossref!E:E,_xlfn.XLOOKUP(Table4[[#This Row],[ref_short]],Crossref!AO:AO,Crossref!E:E)))</f>
        <v>10.1016/j.tvjl.2022.105786</v>
      </c>
      <c r="T675" t="str">
        <f>IF(ISBLANK(Table4[[#This Row],[ref_short]]),NA(),_xlfn.XLOOKUP(Table4[[#This Row],[new_ref]],Crossref!E:E,Crossref!AO:AO,Table4[[#This Row],[ref_short]]))</f>
        <v>Field et al., 2022</v>
      </c>
      <c r="U675" t="b">
        <f>NOT(IFERROR(Table4[[#This Row],[ref_short]]=Table4[[#This Row],[new_ref_short]],FALSE))</f>
        <v>0</v>
      </c>
    </row>
    <row r="676" spans="1:21" x14ac:dyDescent="0.3">
      <c r="A676" t="s">
        <v>1288</v>
      </c>
      <c r="B676" t="s">
        <v>1299</v>
      </c>
      <c r="C676" t="s">
        <v>276</v>
      </c>
      <c r="D676" t="s">
        <v>368</v>
      </c>
      <c r="I676" t="s">
        <v>1437</v>
      </c>
      <c r="J676" t="s">
        <v>1483</v>
      </c>
      <c r="K676">
        <v>0.85</v>
      </c>
      <c r="N676" t="s">
        <v>1556</v>
      </c>
      <c r="O676" t="s">
        <v>1621</v>
      </c>
      <c r="P676">
        <v>2022</v>
      </c>
      <c r="Q676" t="s">
        <v>1680</v>
      </c>
      <c r="R676" t="s">
        <v>986</v>
      </c>
      <c r="S676" t="str">
        <f>IF(ISBLANK(Table4[[#This Row],[ref]]),NA(),_xlfn.XLOOKUP(Table4[[#This Row],[ref]],Crossref!U:U,Crossref!E:E,_xlfn.XLOOKUP(Table4[[#This Row],[ref_short]],Crossref!AO:AO,Crossref!E:E)))</f>
        <v>10.1016/j.tvjl.2022.105786</v>
      </c>
      <c r="T676" t="str">
        <f>IF(ISBLANK(Table4[[#This Row],[ref_short]]),NA(),_xlfn.XLOOKUP(Table4[[#This Row],[new_ref]],Crossref!E:E,Crossref!AO:AO,Table4[[#This Row],[ref_short]]))</f>
        <v>Field et al., 2022</v>
      </c>
      <c r="U676" t="b">
        <f>NOT(IFERROR(Table4[[#This Row],[ref_short]]=Table4[[#This Row],[new_ref_short]],FALSE))</f>
        <v>0</v>
      </c>
    </row>
    <row r="677" spans="1:21" x14ac:dyDescent="0.3">
      <c r="A677" t="s">
        <v>1288</v>
      </c>
      <c r="B677" t="s">
        <v>1299</v>
      </c>
      <c r="C677" t="s">
        <v>276</v>
      </c>
      <c r="D677" t="s">
        <v>368</v>
      </c>
      <c r="I677" t="s">
        <v>1437</v>
      </c>
      <c r="J677" t="s">
        <v>1483</v>
      </c>
      <c r="K677">
        <v>0.76100000000000001</v>
      </c>
      <c r="N677" t="s">
        <v>1559</v>
      </c>
      <c r="O677" t="s">
        <v>1621</v>
      </c>
      <c r="P677">
        <v>2022</v>
      </c>
      <c r="Q677" t="s">
        <v>1680</v>
      </c>
      <c r="R677" t="s">
        <v>986</v>
      </c>
      <c r="S677" t="str">
        <f>IF(ISBLANK(Table4[[#This Row],[ref]]),NA(),_xlfn.XLOOKUP(Table4[[#This Row],[ref]],Crossref!U:U,Crossref!E:E,_xlfn.XLOOKUP(Table4[[#This Row],[ref_short]],Crossref!AO:AO,Crossref!E:E)))</f>
        <v>10.1016/j.tvjl.2022.105786</v>
      </c>
      <c r="T677" t="str">
        <f>IF(ISBLANK(Table4[[#This Row],[ref_short]]),NA(),_xlfn.XLOOKUP(Table4[[#This Row],[new_ref]],Crossref!E:E,Crossref!AO:AO,Table4[[#This Row],[ref_short]]))</f>
        <v>Field et al., 2022</v>
      </c>
      <c r="U677" t="b">
        <f>NOT(IFERROR(Table4[[#This Row],[ref_short]]=Table4[[#This Row],[new_ref_short]],FALSE))</f>
        <v>0</v>
      </c>
    </row>
    <row r="678" spans="1:21" x14ac:dyDescent="0.3">
      <c r="A678" t="s">
        <v>1288</v>
      </c>
      <c r="B678" t="s">
        <v>1299</v>
      </c>
      <c r="C678" t="s">
        <v>276</v>
      </c>
      <c r="D678" t="s">
        <v>368</v>
      </c>
      <c r="I678" t="s">
        <v>1437</v>
      </c>
      <c r="J678" t="s">
        <v>1483</v>
      </c>
      <c r="K678">
        <v>0.78900000000000003</v>
      </c>
      <c r="N678" t="s">
        <v>1560</v>
      </c>
      <c r="O678" t="s">
        <v>1621</v>
      </c>
      <c r="P678">
        <v>2022</v>
      </c>
      <c r="Q678" t="s">
        <v>1680</v>
      </c>
      <c r="R678" t="s">
        <v>986</v>
      </c>
      <c r="S678" t="str">
        <f>IF(ISBLANK(Table4[[#This Row],[ref]]),NA(),_xlfn.XLOOKUP(Table4[[#This Row],[ref]],Crossref!U:U,Crossref!E:E,_xlfn.XLOOKUP(Table4[[#This Row],[ref_short]],Crossref!AO:AO,Crossref!E:E)))</f>
        <v>10.1016/j.tvjl.2022.105786</v>
      </c>
      <c r="T678" t="str">
        <f>IF(ISBLANK(Table4[[#This Row],[ref_short]]),NA(),_xlfn.XLOOKUP(Table4[[#This Row],[new_ref]],Crossref!E:E,Crossref!AO:AO,Table4[[#This Row],[ref_short]]))</f>
        <v>Field et al., 2022</v>
      </c>
      <c r="U678" t="b">
        <f>NOT(IFERROR(Table4[[#This Row],[ref_short]]=Table4[[#This Row],[new_ref_short]],FALSE))</f>
        <v>0</v>
      </c>
    </row>
    <row r="679" spans="1:21" x14ac:dyDescent="0.3">
      <c r="A679" t="s">
        <v>1288</v>
      </c>
      <c r="B679" t="s">
        <v>1299</v>
      </c>
      <c r="C679" t="s">
        <v>276</v>
      </c>
      <c r="D679" t="s">
        <v>368</v>
      </c>
      <c r="I679" t="s">
        <v>1437</v>
      </c>
      <c r="J679" t="s">
        <v>1483</v>
      </c>
      <c r="K679">
        <v>0.16</v>
      </c>
      <c r="N679" t="s">
        <v>1559</v>
      </c>
      <c r="O679" t="s">
        <v>1621</v>
      </c>
      <c r="P679">
        <v>2022</v>
      </c>
      <c r="Q679" t="s">
        <v>1680</v>
      </c>
      <c r="R679" t="s">
        <v>986</v>
      </c>
      <c r="S679" t="str">
        <f>IF(ISBLANK(Table4[[#This Row],[ref]]),NA(),_xlfn.XLOOKUP(Table4[[#This Row],[ref]],Crossref!U:U,Crossref!E:E,_xlfn.XLOOKUP(Table4[[#This Row],[ref_short]],Crossref!AO:AO,Crossref!E:E)))</f>
        <v>10.1016/j.tvjl.2022.105786</v>
      </c>
      <c r="T679" t="str">
        <f>IF(ISBLANK(Table4[[#This Row],[ref_short]]),NA(),_xlfn.XLOOKUP(Table4[[#This Row],[new_ref]],Crossref!E:E,Crossref!AO:AO,Table4[[#This Row],[ref_short]]))</f>
        <v>Field et al., 2022</v>
      </c>
      <c r="U679" t="b">
        <f>NOT(IFERROR(Table4[[#This Row],[ref_short]]=Table4[[#This Row],[new_ref_short]],FALSE))</f>
        <v>0</v>
      </c>
    </row>
    <row r="680" spans="1:21" x14ac:dyDescent="0.3">
      <c r="A680" t="s">
        <v>1288</v>
      </c>
      <c r="B680" t="s">
        <v>1299</v>
      </c>
      <c r="C680" t="s">
        <v>276</v>
      </c>
      <c r="D680" t="s">
        <v>368</v>
      </c>
      <c r="I680" t="s">
        <v>1437</v>
      </c>
      <c r="J680" t="s">
        <v>1483</v>
      </c>
      <c r="K680">
        <v>0.33</v>
      </c>
      <c r="N680" t="s">
        <v>1559</v>
      </c>
      <c r="O680" t="s">
        <v>1621</v>
      </c>
      <c r="P680">
        <v>2022</v>
      </c>
      <c r="Q680" t="s">
        <v>1680</v>
      </c>
      <c r="R680" t="s">
        <v>986</v>
      </c>
      <c r="S680" t="str">
        <f>IF(ISBLANK(Table4[[#This Row],[ref]]),NA(),_xlfn.XLOOKUP(Table4[[#This Row],[ref]],Crossref!U:U,Crossref!E:E,_xlfn.XLOOKUP(Table4[[#This Row],[ref_short]],Crossref!AO:AO,Crossref!E:E)))</f>
        <v>10.1016/j.tvjl.2022.105786</v>
      </c>
      <c r="T680" t="str">
        <f>IF(ISBLANK(Table4[[#This Row],[ref_short]]),NA(),_xlfn.XLOOKUP(Table4[[#This Row],[new_ref]],Crossref!E:E,Crossref!AO:AO,Table4[[#This Row],[ref_short]]))</f>
        <v>Field et al., 2022</v>
      </c>
      <c r="U680" t="b">
        <f>NOT(IFERROR(Table4[[#This Row],[ref_short]]=Table4[[#This Row],[new_ref_short]],FALSE))</f>
        <v>0</v>
      </c>
    </row>
    <row r="681" spans="1:21" x14ac:dyDescent="0.3">
      <c r="A681" t="s">
        <v>1288</v>
      </c>
      <c r="B681" t="s">
        <v>1299</v>
      </c>
      <c r="C681" t="s">
        <v>276</v>
      </c>
      <c r="D681" t="s">
        <v>368</v>
      </c>
      <c r="I681" t="s">
        <v>1437</v>
      </c>
      <c r="J681" t="s">
        <v>1483</v>
      </c>
      <c r="K681">
        <v>0.53</v>
      </c>
      <c r="N681" t="s">
        <v>1559</v>
      </c>
      <c r="O681" t="s">
        <v>1621</v>
      </c>
      <c r="P681">
        <v>2022</v>
      </c>
      <c r="Q681" t="s">
        <v>1680</v>
      </c>
      <c r="R681" t="s">
        <v>986</v>
      </c>
      <c r="S681" t="str">
        <f>IF(ISBLANK(Table4[[#This Row],[ref]]),NA(),_xlfn.XLOOKUP(Table4[[#This Row],[ref]],Crossref!U:U,Crossref!E:E,_xlfn.XLOOKUP(Table4[[#This Row],[ref_short]],Crossref!AO:AO,Crossref!E:E)))</f>
        <v>10.1016/j.tvjl.2022.105786</v>
      </c>
      <c r="T681" t="str">
        <f>IF(ISBLANK(Table4[[#This Row],[ref_short]]),NA(),_xlfn.XLOOKUP(Table4[[#This Row],[new_ref]],Crossref!E:E,Crossref!AO:AO,Table4[[#This Row],[ref_short]]))</f>
        <v>Field et al., 2022</v>
      </c>
      <c r="U681" t="b">
        <f>NOT(IFERROR(Table4[[#This Row],[ref_short]]=Table4[[#This Row],[new_ref_short]],FALSE))</f>
        <v>0</v>
      </c>
    </row>
    <row r="682" spans="1:21" x14ac:dyDescent="0.3">
      <c r="A682" t="s">
        <v>1288</v>
      </c>
      <c r="B682" t="s">
        <v>1299</v>
      </c>
      <c r="C682" t="s">
        <v>276</v>
      </c>
      <c r="D682" t="s">
        <v>368</v>
      </c>
      <c r="I682" t="s">
        <v>1437</v>
      </c>
      <c r="J682" t="s">
        <v>1483</v>
      </c>
      <c r="K682">
        <v>0.08</v>
      </c>
      <c r="N682" t="s">
        <v>1556</v>
      </c>
      <c r="O682" t="s">
        <v>1621</v>
      </c>
      <c r="P682">
        <v>2022</v>
      </c>
      <c r="Q682" t="s">
        <v>1680</v>
      </c>
      <c r="R682" t="s">
        <v>986</v>
      </c>
      <c r="S682" t="str">
        <f>IF(ISBLANK(Table4[[#This Row],[ref]]),NA(),_xlfn.XLOOKUP(Table4[[#This Row],[ref]],Crossref!U:U,Crossref!E:E,_xlfn.XLOOKUP(Table4[[#This Row],[ref_short]],Crossref!AO:AO,Crossref!E:E)))</f>
        <v>10.1016/j.tvjl.2022.105786</v>
      </c>
      <c r="T682" t="str">
        <f>IF(ISBLANK(Table4[[#This Row],[ref_short]]),NA(),_xlfn.XLOOKUP(Table4[[#This Row],[new_ref]],Crossref!E:E,Crossref!AO:AO,Table4[[#This Row],[ref_short]]))</f>
        <v>Field et al., 2022</v>
      </c>
      <c r="U682" t="b">
        <f>NOT(IFERROR(Table4[[#This Row],[ref_short]]=Table4[[#This Row],[new_ref_short]],FALSE))</f>
        <v>0</v>
      </c>
    </row>
    <row r="683" spans="1:21" x14ac:dyDescent="0.3">
      <c r="A683" t="s">
        <v>1289</v>
      </c>
      <c r="B683" t="s">
        <v>1299</v>
      </c>
      <c r="C683" t="s">
        <v>276</v>
      </c>
      <c r="D683" t="s">
        <v>368</v>
      </c>
      <c r="I683" t="s">
        <v>1437</v>
      </c>
      <c r="J683" t="s">
        <v>1483</v>
      </c>
      <c r="K683">
        <v>0.83</v>
      </c>
      <c r="N683" t="s">
        <v>1561</v>
      </c>
      <c r="O683" t="s">
        <v>1621</v>
      </c>
      <c r="P683">
        <v>2022</v>
      </c>
      <c r="Q683" t="s">
        <v>1680</v>
      </c>
      <c r="R683" t="s">
        <v>986</v>
      </c>
      <c r="S683" t="str">
        <f>IF(ISBLANK(Table4[[#This Row],[ref]]),NA(),_xlfn.XLOOKUP(Table4[[#This Row],[ref]],Crossref!U:U,Crossref!E:E,_xlfn.XLOOKUP(Table4[[#This Row],[ref_short]],Crossref!AO:AO,Crossref!E:E)))</f>
        <v>10.1016/j.tvjl.2022.105786</v>
      </c>
      <c r="T683" t="str">
        <f>IF(ISBLANK(Table4[[#This Row],[ref_short]]),NA(),_xlfn.XLOOKUP(Table4[[#This Row],[new_ref]],Crossref!E:E,Crossref!AO:AO,Table4[[#This Row],[ref_short]]))</f>
        <v>Field et al., 2022</v>
      </c>
      <c r="U683" t="b">
        <f>NOT(IFERROR(Table4[[#This Row],[ref_short]]=Table4[[#This Row],[new_ref_short]],FALSE))</f>
        <v>0</v>
      </c>
    </row>
    <row r="684" spans="1:21" x14ac:dyDescent="0.3">
      <c r="A684" t="s">
        <v>1289</v>
      </c>
      <c r="B684" t="s">
        <v>1299</v>
      </c>
      <c r="C684" t="s">
        <v>276</v>
      </c>
      <c r="D684" t="s">
        <v>368</v>
      </c>
      <c r="I684" t="s">
        <v>1437</v>
      </c>
      <c r="J684" t="s">
        <v>1483</v>
      </c>
      <c r="K684">
        <v>1</v>
      </c>
      <c r="N684" t="s">
        <v>1555</v>
      </c>
      <c r="O684" t="s">
        <v>1621</v>
      </c>
      <c r="P684">
        <v>2022</v>
      </c>
      <c r="Q684" t="s">
        <v>1680</v>
      </c>
      <c r="R684" t="s">
        <v>986</v>
      </c>
      <c r="S684" t="str">
        <f>IF(ISBLANK(Table4[[#This Row],[ref]]),NA(),_xlfn.XLOOKUP(Table4[[#This Row],[ref]],Crossref!U:U,Crossref!E:E,_xlfn.XLOOKUP(Table4[[#This Row],[ref_short]],Crossref!AO:AO,Crossref!E:E)))</f>
        <v>10.1016/j.tvjl.2022.105786</v>
      </c>
      <c r="T684" t="str">
        <f>IF(ISBLANK(Table4[[#This Row],[ref_short]]),NA(),_xlfn.XLOOKUP(Table4[[#This Row],[new_ref]],Crossref!E:E,Crossref!AO:AO,Table4[[#This Row],[ref_short]]))</f>
        <v>Field et al., 2022</v>
      </c>
      <c r="U684" t="b">
        <f>NOT(IFERROR(Table4[[#This Row],[ref_short]]=Table4[[#This Row],[new_ref_short]],FALSE))</f>
        <v>0</v>
      </c>
    </row>
    <row r="685" spans="1:21" x14ac:dyDescent="0.3">
      <c r="A685" t="s">
        <v>1289</v>
      </c>
      <c r="B685" t="s">
        <v>1299</v>
      </c>
      <c r="C685" t="s">
        <v>276</v>
      </c>
      <c r="D685" t="s">
        <v>368</v>
      </c>
      <c r="I685" t="s">
        <v>1437</v>
      </c>
      <c r="J685" t="s">
        <v>1483</v>
      </c>
      <c r="K685">
        <v>0.99</v>
      </c>
      <c r="N685" t="s">
        <v>1555</v>
      </c>
      <c r="O685" t="s">
        <v>1621</v>
      </c>
      <c r="P685">
        <v>2022</v>
      </c>
      <c r="Q685" t="s">
        <v>1680</v>
      </c>
      <c r="R685" t="s">
        <v>986</v>
      </c>
      <c r="S685" t="str">
        <f>IF(ISBLANK(Table4[[#This Row],[ref]]),NA(),_xlfn.XLOOKUP(Table4[[#This Row],[ref]],Crossref!U:U,Crossref!E:E,_xlfn.XLOOKUP(Table4[[#This Row],[ref_short]],Crossref!AO:AO,Crossref!E:E)))</f>
        <v>10.1016/j.tvjl.2022.105786</v>
      </c>
      <c r="T685" t="str">
        <f>IF(ISBLANK(Table4[[#This Row],[ref_short]]),NA(),_xlfn.XLOOKUP(Table4[[#This Row],[new_ref]],Crossref!E:E,Crossref!AO:AO,Table4[[#This Row],[ref_short]]))</f>
        <v>Field et al., 2022</v>
      </c>
      <c r="U685" t="b">
        <f>NOT(IFERROR(Table4[[#This Row],[ref_short]]=Table4[[#This Row],[new_ref_short]],FALSE))</f>
        <v>0</v>
      </c>
    </row>
    <row r="686" spans="1:21" x14ac:dyDescent="0.3">
      <c r="A686" t="s">
        <v>1289</v>
      </c>
      <c r="B686" t="s">
        <v>1299</v>
      </c>
      <c r="C686" t="s">
        <v>276</v>
      </c>
      <c r="D686" t="s">
        <v>368</v>
      </c>
      <c r="I686" t="s">
        <v>1437</v>
      </c>
      <c r="J686" t="s">
        <v>1483</v>
      </c>
      <c r="K686">
        <v>0.99</v>
      </c>
      <c r="N686" t="s">
        <v>1556</v>
      </c>
      <c r="O686" t="s">
        <v>1621</v>
      </c>
      <c r="P686">
        <v>2022</v>
      </c>
      <c r="Q686" t="s">
        <v>1680</v>
      </c>
      <c r="R686" t="s">
        <v>986</v>
      </c>
      <c r="S686" t="str">
        <f>IF(ISBLANK(Table4[[#This Row],[ref]]),NA(),_xlfn.XLOOKUP(Table4[[#This Row],[ref]],Crossref!U:U,Crossref!E:E,_xlfn.XLOOKUP(Table4[[#This Row],[ref_short]],Crossref!AO:AO,Crossref!E:E)))</f>
        <v>10.1016/j.tvjl.2022.105786</v>
      </c>
      <c r="T686" t="str">
        <f>IF(ISBLANK(Table4[[#This Row],[ref_short]]),NA(),_xlfn.XLOOKUP(Table4[[#This Row],[new_ref]],Crossref!E:E,Crossref!AO:AO,Table4[[#This Row],[ref_short]]))</f>
        <v>Field et al., 2022</v>
      </c>
      <c r="U686" t="b">
        <f>NOT(IFERROR(Table4[[#This Row],[ref_short]]=Table4[[#This Row],[new_ref_short]],FALSE))</f>
        <v>0</v>
      </c>
    </row>
    <row r="687" spans="1:21" x14ac:dyDescent="0.3">
      <c r="A687" t="s">
        <v>1289</v>
      </c>
      <c r="B687" t="s">
        <v>1299</v>
      </c>
      <c r="C687" t="s">
        <v>276</v>
      </c>
      <c r="D687" t="s">
        <v>368</v>
      </c>
      <c r="I687" t="s">
        <v>1437</v>
      </c>
      <c r="J687" t="s">
        <v>1483</v>
      </c>
      <c r="K687">
        <v>0.96</v>
      </c>
      <c r="N687" t="s">
        <v>1556</v>
      </c>
      <c r="O687" t="s">
        <v>1621</v>
      </c>
      <c r="P687">
        <v>2022</v>
      </c>
      <c r="Q687" t="s">
        <v>1680</v>
      </c>
      <c r="R687" t="s">
        <v>986</v>
      </c>
      <c r="S687" t="str">
        <f>IF(ISBLANK(Table4[[#This Row],[ref]]),NA(),_xlfn.XLOOKUP(Table4[[#This Row],[ref]],Crossref!U:U,Crossref!E:E,_xlfn.XLOOKUP(Table4[[#This Row],[ref_short]],Crossref!AO:AO,Crossref!E:E)))</f>
        <v>10.1016/j.tvjl.2022.105786</v>
      </c>
      <c r="T687" t="str">
        <f>IF(ISBLANK(Table4[[#This Row],[ref_short]]),NA(),_xlfn.XLOOKUP(Table4[[#This Row],[new_ref]],Crossref!E:E,Crossref!AO:AO,Table4[[#This Row],[ref_short]]))</f>
        <v>Field et al., 2022</v>
      </c>
      <c r="U687" t="b">
        <f>NOT(IFERROR(Table4[[#This Row],[ref_short]]=Table4[[#This Row],[new_ref_short]],FALSE))</f>
        <v>0</v>
      </c>
    </row>
    <row r="688" spans="1:21" x14ac:dyDescent="0.3">
      <c r="A688" t="s">
        <v>1289</v>
      </c>
      <c r="B688" t="s">
        <v>1299</v>
      </c>
      <c r="C688" t="s">
        <v>276</v>
      </c>
      <c r="D688" t="s">
        <v>368</v>
      </c>
      <c r="I688" t="s">
        <v>1437</v>
      </c>
      <c r="J688" t="s">
        <v>1483</v>
      </c>
      <c r="K688">
        <v>0.96</v>
      </c>
      <c r="N688" t="s">
        <v>1556</v>
      </c>
      <c r="O688" t="s">
        <v>1621</v>
      </c>
      <c r="P688">
        <v>2022</v>
      </c>
      <c r="Q688" t="s">
        <v>1680</v>
      </c>
      <c r="R688" t="s">
        <v>986</v>
      </c>
      <c r="S688" t="str">
        <f>IF(ISBLANK(Table4[[#This Row],[ref]]),NA(),_xlfn.XLOOKUP(Table4[[#This Row],[ref]],Crossref!U:U,Crossref!E:E,_xlfn.XLOOKUP(Table4[[#This Row],[ref_short]],Crossref!AO:AO,Crossref!E:E)))</f>
        <v>10.1016/j.tvjl.2022.105786</v>
      </c>
      <c r="T688" t="str">
        <f>IF(ISBLANK(Table4[[#This Row],[ref_short]]),NA(),_xlfn.XLOOKUP(Table4[[#This Row],[new_ref]],Crossref!E:E,Crossref!AO:AO,Table4[[#This Row],[ref_short]]))</f>
        <v>Field et al., 2022</v>
      </c>
      <c r="U688" t="b">
        <f>NOT(IFERROR(Table4[[#This Row],[ref_short]]=Table4[[#This Row],[new_ref_short]],FALSE))</f>
        <v>0</v>
      </c>
    </row>
    <row r="689" spans="1:21" x14ac:dyDescent="0.3">
      <c r="A689" t="s">
        <v>1289</v>
      </c>
      <c r="B689" t="s">
        <v>1299</v>
      </c>
      <c r="C689" t="s">
        <v>276</v>
      </c>
      <c r="D689" t="s">
        <v>368</v>
      </c>
      <c r="I689" t="s">
        <v>1437</v>
      </c>
      <c r="J689" t="s">
        <v>1483</v>
      </c>
      <c r="K689">
        <v>1</v>
      </c>
      <c r="N689" t="s">
        <v>1556</v>
      </c>
      <c r="O689" t="s">
        <v>1621</v>
      </c>
      <c r="P689">
        <v>2022</v>
      </c>
      <c r="Q689" t="s">
        <v>1680</v>
      </c>
      <c r="R689" t="s">
        <v>986</v>
      </c>
      <c r="S689" t="str">
        <f>IF(ISBLANK(Table4[[#This Row],[ref]]),NA(),_xlfn.XLOOKUP(Table4[[#This Row],[ref]],Crossref!U:U,Crossref!E:E,_xlfn.XLOOKUP(Table4[[#This Row],[ref_short]],Crossref!AO:AO,Crossref!E:E)))</f>
        <v>10.1016/j.tvjl.2022.105786</v>
      </c>
      <c r="T689" t="str">
        <f>IF(ISBLANK(Table4[[#This Row],[ref_short]]),NA(),_xlfn.XLOOKUP(Table4[[#This Row],[new_ref]],Crossref!E:E,Crossref!AO:AO,Table4[[#This Row],[ref_short]]))</f>
        <v>Field et al., 2022</v>
      </c>
      <c r="U689" t="b">
        <f>NOT(IFERROR(Table4[[#This Row],[ref_short]]=Table4[[#This Row],[new_ref_short]],FALSE))</f>
        <v>0</v>
      </c>
    </row>
    <row r="690" spans="1:21" x14ac:dyDescent="0.3">
      <c r="A690" t="s">
        <v>1289</v>
      </c>
      <c r="B690" t="s">
        <v>1299</v>
      </c>
      <c r="C690" t="s">
        <v>276</v>
      </c>
      <c r="D690" t="s">
        <v>368</v>
      </c>
      <c r="I690" t="s">
        <v>1437</v>
      </c>
      <c r="J690" t="s">
        <v>1483</v>
      </c>
      <c r="K690">
        <v>1</v>
      </c>
      <c r="N690" t="s">
        <v>1556</v>
      </c>
      <c r="O690" t="s">
        <v>1621</v>
      </c>
      <c r="P690">
        <v>2022</v>
      </c>
      <c r="Q690" t="s">
        <v>1680</v>
      </c>
      <c r="R690" t="s">
        <v>986</v>
      </c>
      <c r="S690" t="str">
        <f>IF(ISBLANK(Table4[[#This Row],[ref]]),NA(),_xlfn.XLOOKUP(Table4[[#This Row],[ref]],Crossref!U:U,Crossref!E:E,_xlfn.XLOOKUP(Table4[[#This Row],[ref_short]],Crossref!AO:AO,Crossref!E:E)))</f>
        <v>10.1016/j.tvjl.2022.105786</v>
      </c>
      <c r="T690" t="str">
        <f>IF(ISBLANK(Table4[[#This Row],[ref_short]]),NA(),_xlfn.XLOOKUP(Table4[[#This Row],[new_ref]],Crossref!E:E,Crossref!AO:AO,Table4[[#This Row],[ref_short]]))</f>
        <v>Field et al., 2022</v>
      </c>
      <c r="U690" t="b">
        <f>NOT(IFERROR(Table4[[#This Row],[ref_short]]=Table4[[#This Row],[new_ref_short]],FALSE))</f>
        <v>0</v>
      </c>
    </row>
    <row r="691" spans="1:21" x14ac:dyDescent="0.3">
      <c r="A691" t="s">
        <v>1289</v>
      </c>
      <c r="B691" t="s">
        <v>1299</v>
      </c>
      <c r="C691" t="s">
        <v>276</v>
      </c>
      <c r="D691" t="s">
        <v>368</v>
      </c>
      <c r="I691" t="s">
        <v>1437</v>
      </c>
      <c r="J691" t="s">
        <v>1483</v>
      </c>
      <c r="K691">
        <v>0.70499999999999996</v>
      </c>
      <c r="N691" t="s">
        <v>1556</v>
      </c>
      <c r="O691" t="s">
        <v>1621</v>
      </c>
      <c r="P691">
        <v>2022</v>
      </c>
      <c r="Q691" t="s">
        <v>1680</v>
      </c>
      <c r="R691" t="s">
        <v>986</v>
      </c>
      <c r="S691" t="str">
        <f>IF(ISBLANK(Table4[[#This Row],[ref]]),NA(),_xlfn.XLOOKUP(Table4[[#This Row],[ref]],Crossref!U:U,Crossref!E:E,_xlfn.XLOOKUP(Table4[[#This Row],[ref_short]],Crossref!AO:AO,Crossref!E:E)))</f>
        <v>10.1016/j.tvjl.2022.105786</v>
      </c>
      <c r="T691" t="str">
        <f>IF(ISBLANK(Table4[[#This Row],[ref_short]]),NA(),_xlfn.XLOOKUP(Table4[[#This Row],[new_ref]],Crossref!E:E,Crossref!AO:AO,Table4[[#This Row],[ref_short]]))</f>
        <v>Field et al., 2022</v>
      </c>
      <c r="U691" t="b">
        <f>NOT(IFERROR(Table4[[#This Row],[ref_short]]=Table4[[#This Row],[new_ref_short]],FALSE))</f>
        <v>0</v>
      </c>
    </row>
    <row r="692" spans="1:21" x14ac:dyDescent="0.3">
      <c r="A692" t="s">
        <v>1289</v>
      </c>
      <c r="B692" t="s">
        <v>1299</v>
      </c>
      <c r="C692" t="s">
        <v>276</v>
      </c>
      <c r="D692" t="s">
        <v>368</v>
      </c>
      <c r="I692" t="s">
        <v>1437</v>
      </c>
      <c r="J692" t="s">
        <v>1483</v>
      </c>
      <c r="K692">
        <v>0.53</v>
      </c>
      <c r="N692" t="s">
        <v>1559</v>
      </c>
      <c r="O692" t="s">
        <v>1621</v>
      </c>
      <c r="P692">
        <v>2022</v>
      </c>
      <c r="Q692" t="s">
        <v>1680</v>
      </c>
      <c r="R692" t="s">
        <v>986</v>
      </c>
      <c r="S692" t="str">
        <f>IF(ISBLANK(Table4[[#This Row],[ref]]),NA(),_xlfn.XLOOKUP(Table4[[#This Row],[ref]],Crossref!U:U,Crossref!E:E,_xlfn.XLOOKUP(Table4[[#This Row],[ref_short]],Crossref!AO:AO,Crossref!E:E)))</f>
        <v>10.1016/j.tvjl.2022.105786</v>
      </c>
      <c r="T692" t="str">
        <f>IF(ISBLANK(Table4[[#This Row],[ref_short]]),NA(),_xlfn.XLOOKUP(Table4[[#This Row],[new_ref]],Crossref!E:E,Crossref!AO:AO,Table4[[#This Row],[ref_short]]))</f>
        <v>Field et al., 2022</v>
      </c>
      <c r="U692" t="b">
        <f>NOT(IFERROR(Table4[[#This Row],[ref_short]]=Table4[[#This Row],[new_ref_short]],FALSE))</f>
        <v>0</v>
      </c>
    </row>
    <row r="693" spans="1:21" x14ac:dyDescent="0.3">
      <c r="A693" t="s">
        <v>1289</v>
      </c>
      <c r="B693" t="s">
        <v>1299</v>
      </c>
      <c r="C693" t="s">
        <v>276</v>
      </c>
      <c r="D693" t="s">
        <v>368</v>
      </c>
      <c r="I693" t="s">
        <v>1437</v>
      </c>
      <c r="J693" t="s">
        <v>1483</v>
      </c>
      <c r="K693">
        <v>0.95</v>
      </c>
      <c r="N693" t="s">
        <v>1560</v>
      </c>
      <c r="O693" t="s">
        <v>1621</v>
      </c>
      <c r="P693">
        <v>2022</v>
      </c>
      <c r="Q693" t="s">
        <v>1680</v>
      </c>
      <c r="R693" t="s">
        <v>986</v>
      </c>
      <c r="S693" t="str">
        <f>IF(ISBLANK(Table4[[#This Row],[ref]]),NA(),_xlfn.XLOOKUP(Table4[[#This Row],[ref]],Crossref!U:U,Crossref!E:E,_xlfn.XLOOKUP(Table4[[#This Row],[ref_short]],Crossref!AO:AO,Crossref!E:E)))</f>
        <v>10.1016/j.tvjl.2022.105786</v>
      </c>
      <c r="T693" t="str">
        <f>IF(ISBLANK(Table4[[#This Row],[ref_short]]),NA(),_xlfn.XLOOKUP(Table4[[#This Row],[new_ref]],Crossref!E:E,Crossref!AO:AO,Table4[[#This Row],[ref_short]]))</f>
        <v>Field et al., 2022</v>
      </c>
      <c r="U693" t="b">
        <f>NOT(IFERROR(Table4[[#This Row],[ref_short]]=Table4[[#This Row],[new_ref_short]],FALSE))</f>
        <v>0</v>
      </c>
    </row>
    <row r="694" spans="1:21" x14ac:dyDescent="0.3">
      <c r="A694" t="s">
        <v>1289</v>
      </c>
      <c r="B694" t="s">
        <v>1299</v>
      </c>
      <c r="C694" t="s">
        <v>276</v>
      </c>
      <c r="D694" t="s">
        <v>368</v>
      </c>
      <c r="I694" t="s">
        <v>1437</v>
      </c>
      <c r="J694" t="s">
        <v>1483</v>
      </c>
      <c r="K694">
        <v>0.95</v>
      </c>
      <c r="N694" t="s">
        <v>1559</v>
      </c>
      <c r="O694" t="s">
        <v>1621</v>
      </c>
      <c r="P694">
        <v>2022</v>
      </c>
      <c r="Q694" t="s">
        <v>1680</v>
      </c>
      <c r="R694" t="s">
        <v>986</v>
      </c>
      <c r="S694" t="str">
        <f>IF(ISBLANK(Table4[[#This Row],[ref]]),NA(),_xlfn.XLOOKUP(Table4[[#This Row],[ref]],Crossref!U:U,Crossref!E:E,_xlfn.XLOOKUP(Table4[[#This Row],[ref_short]],Crossref!AO:AO,Crossref!E:E)))</f>
        <v>10.1016/j.tvjl.2022.105786</v>
      </c>
      <c r="T694" t="str">
        <f>IF(ISBLANK(Table4[[#This Row],[ref_short]]),NA(),_xlfn.XLOOKUP(Table4[[#This Row],[new_ref]],Crossref!E:E,Crossref!AO:AO,Table4[[#This Row],[ref_short]]))</f>
        <v>Field et al., 2022</v>
      </c>
      <c r="U694" t="b">
        <f>NOT(IFERROR(Table4[[#This Row],[ref_short]]=Table4[[#This Row],[new_ref_short]],FALSE))</f>
        <v>0</v>
      </c>
    </row>
    <row r="695" spans="1:21" x14ac:dyDescent="0.3">
      <c r="A695" t="s">
        <v>1289</v>
      </c>
      <c r="B695" t="s">
        <v>1299</v>
      </c>
      <c r="C695" t="s">
        <v>276</v>
      </c>
      <c r="D695" t="s">
        <v>368</v>
      </c>
      <c r="I695" t="s">
        <v>1437</v>
      </c>
      <c r="J695" t="s">
        <v>1483</v>
      </c>
      <c r="K695">
        <v>0.75</v>
      </c>
      <c r="N695" t="s">
        <v>1559</v>
      </c>
      <c r="O695" t="s">
        <v>1621</v>
      </c>
      <c r="P695">
        <v>2022</v>
      </c>
      <c r="Q695" t="s">
        <v>1680</v>
      </c>
      <c r="R695" t="s">
        <v>986</v>
      </c>
      <c r="S695" t="str">
        <f>IF(ISBLANK(Table4[[#This Row],[ref]]),NA(),_xlfn.XLOOKUP(Table4[[#This Row],[ref]],Crossref!U:U,Crossref!E:E,_xlfn.XLOOKUP(Table4[[#This Row],[ref_short]],Crossref!AO:AO,Crossref!E:E)))</f>
        <v>10.1016/j.tvjl.2022.105786</v>
      </c>
      <c r="T695" t="str">
        <f>IF(ISBLANK(Table4[[#This Row],[ref_short]]),NA(),_xlfn.XLOOKUP(Table4[[#This Row],[new_ref]],Crossref!E:E,Crossref!AO:AO,Table4[[#This Row],[ref_short]]))</f>
        <v>Field et al., 2022</v>
      </c>
      <c r="U695" t="b">
        <f>NOT(IFERROR(Table4[[#This Row],[ref_short]]=Table4[[#This Row],[new_ref_short]],FALSE))</f>
        <v>0</v>
      </c>
    </row>
    <row r="696" spans="1:21" x14ac:dyDescent="0.3">
      <c r="A696" t="s">
        <v>1288</v>
      </c>
      <c r="B696" t="s">
        <v>1328</v>
      </c>
      <c r="C696" t="s">
        <v>277</v>
      </c>
      <c r="D696" t="s">
        <v>368</v>
      </c>
      <c r="G696" t="s">
        <v>1363</v>
      </c>
      <c r="I696" t="s">
        <v>1435</v>
      </c>
      <c r="J696" t="s">
        <v>1439</v>
      </c>
      <c r="K696">
        <v>0.73799999999999999</v>
      </c>
      <c r="L696">
        <v>0.67400000000000004</v>
      </c>
      <c r="M696">
        <v>0.79500000000000004</v>
      </c>
      <c r="N696" t="s">
        <v>1562</v>
      </c>
      <c r="O696" t="s">
        <v>1622</v>
      </c>
      <c r="P696">
        <v>2018</v>
      </c>
      <c r="Q696" t="s">
        <v>1681</v>
      </c>
      <c r="R696" t="s">
        <v>986</v>
      </c>
      <c r="S696" t="str">
        <f>IF(ISBLANK(Table4[[#This Row],[ref]]),NA(),_xlfn.XLOOKUP(Table4[[#This Row],[ref]],Crossref!U:U,Crossref!E:E,_xlfn.XLOOKUP(Table4[[#This Row],[ref_short]],Crossref!AO:AO,Crossref!E:E)))</f>
        <v>10.1111/tbed.12784</v>
      </c>
      <c r="T696" t="str">
        <f>IF(ISBLANK(Table4[[#This Row],[ref_short]]),NA(),_xlfn.XLOOKUP(Table4[[#This Row],[new_ref]],Crossref!E:E,Crossref!AO:AO,Table4[[#This Row],[ref_short]]))</f>
        <v>Sánchez-Miguel et al., 2017</v>
      </c>
      <c r="U696" t="b">
        <f>NOT(IFERROR(Table4[[#This Row],[ref_short]]=Table4[[#This Row],[new_ref_short]],FALSE))</f>
        <v>1</v>
      </c>
    </row>
    <row r="697" spans="1:21" x14ac:dyDescent="0.3">
      <c r="A697" t="s">
        <v>1289</v>
      </c>
      <c r="B697" t="s">
        <v>1328</v>
      </c>
      <c r="C697" t="s">
        <v>277</v>
      </c>
      <c r="D697" t="s">
        <v>368</v>
      </c>
      <c r="G697" t="s">
        <v>1363</v>
      </c>
      <c r="I697" t="s">
        <v>1435</v>
      </c>
      <c r="J697" t="s">
        <v>1439</v>
      </c>
      <c r="K697">
        <v>0.93200000000000005</v>
      </c>
      <c r="L697">
        <v>0.90300000000000002</v>
      </c>
      <c r="M697">
        <v>0.95399999999999996</v>
      </c>
      <c r="N697" t="s">
        <v>1562</v>
      </c>
      <c r="O697" t="s">
        <v>1622</v>
      </c>
      <c r="P697">
        <v>2018</v>
      </c>
      <c r="Q697" t="s">
        <v>1681</v>
      </c>
      <c r="R697" t="s">
        <v>986</v>
      </c>
      <c r="S697" t="str">
        <f>IF(ISBLANK(Table4[[#This Row],[ref]]),NA(),_xlfn.XLOOKUP(Table4[[#This Row],[ref]],Crossref!U:U,Crossref!E:E,_xlfn.XLOOKUP(Table4[[#This Row],[ref_short]],Crossref!AO:AO,Crossref!E:E)))</f>
        <v>10.1111/tbed.12784</v>
      </c>
      <c r="T697" t="str">
        <f>IF(ISBLANK(Table4[[#This Row],[ref_short]]),NA(),_xlfn.XLOOKUP(Table4[[#This Row],[new_ref]],Crossref!E:E,Crossref!AO:AO,Table4[[#This Row],[ref_short]]))</f>
        <v>Sánchez-Miguel et al., 2017</v>
      </c>
      <c r="U697" t="b">
        <f>NOT(IFERROR(Table4[[#This Row],[ref_short]]=Table4[[#This Row],[new_ref_short]],FALSE))</f>
        <v>1</v>
      </c>
    </row>
    <row r="698" spans="1:21" x14ac:dyDescent="0.3">
      <c r="A698" t="s">
        <v>1288</v>
      </c>
      <c r="B698" t="s">
        <v>1294</v>
      </c>
      <c r="C698" t="s">
        <v>277</v>
      </c>
      <c r="D698" t="s">
        <v>368</v>
      </c>
      <c r="G698" t="s">
        <v>1364</v>
      </c>
      <c r="J698" t="s">
        <v>1484</v>
      </c>
      <c r="K698">
        <v>0.4</v>
      </c>
      <c r="N698" t="s">
        <v>1563</v>
      </c>
      <c r="O698" t="s">
        <v>861</v>
      </c>
      <c r="P698">
        <v>2007</v>
      </c>
      <c r="Q698" t="s">
        <v>972</v>
      </c>
      <c r="R698" t="s">
        <v>986</v>
      </c>
      <c r="S698" t="str">
        <f>IF(ISBLANK(Table4[[#This Row],[ref]]),NA(),_xlfn.XLOOKUP(Table4[[#This Row],[ref]],Crossref!U:U,Crossref!E:E,_xlfn.XLOOKUP(Table4[[#This Row],[ref_short]],Crossref!AO:AO,Crossref!E:E)))</f>
        <v>10.1016/j.prevetmed.2006.11.006</v>
      </c>
      <c r="T698" t="str">
        <f>IF(ISBLANK(Table4[[#This Row],[ref_short]]),NA(),_xlfn.XLOOKUP(Table4[[#This Row],[new_ref]],Crossref!E:E,Crossref!AO:AO,Table4[[#This Row],[ref_short]]))</f>
        <v>Nielsen et al., 2007</v>
      </c>
      <c r="U698" t="b">
        <f>NOT(IFERROR(Table4[[#This Row],[ref_short]]=Table4[[#This Row],[new_ref_short]],FALSE))</f>
        <v>0</v>
      </c>
    </row>
    <row r="699" spans="1:21" x14ac:dyDescent="0.3">
      <c r="A699" t="s">
        <v>1288</v>
      </c>
      <c r="B699" t="s">
        <v>1294</v>
      </c>
      <c r="C699" t="s">
        <v>277</v>
      </c>
      <c r="D699" t="s">
        <v>368</v>
      </c>
      <c r="G699" t="s">
        <v>1364</v>
      </c>
      <c r="J699" t="s">
        <v>1484</v>
      </c>
      <c r="K699">
        <v>0.46</v>
      </c>
      <c r="N699" t="s">
        <v>1563</v>
      </c>
      <c r="O699" t="s">
        <v>861</v>
      </c>
      <c r="P699">
        <v>2007</v>
      </c>
      <c r="Q699" t="s">
        <v>972</v>
      </c>
      <c r="R699" t="s">
        <v>986</v>
      </c>
      <c r="S699" t="str">
        <f>IF(ISBLANK(Table4[[#This Row],[ref]]),NA(),_xlfn.XLOOKUP(Table4[[#This Row],[ref]],Crossref!U:U,Crossref!E:E,_xlfn.XLOOKUP(Table4[[#This Row],[ref_short]],Crossref!AO:AO,Crossref!E:E)))</f>
        <v>10.1016/j.prevetmed.2006.11.006</v>
      </c>
      <c r="T699" t="str">
        <f>IF(ISBLANK(Table4[[#This Row],[ref_short]]),NA(),_xlfn.XLOOKUP(Table4[[#This Row],[new_ref]],Crossref!E:E,Crossref!AO:AO,Table4[[#This Row],[ref_short]]))</f>
        <v>Nielsen et al., 2007</v>
      </c>
      <c r="U699" t="b">
        <f>NOT(IFERROR(Table4[[#This Row],[ref_short]]=Table4[[#This Row],[new_ref_short]],FALSE))</f>
        <v>0</v>
      </c>
    </row>
    <row r="700" spans="1:21" x14ac:dyDescent="0.3">
      <c r="A700" t="s">
        <v>1288</v>
      </c>
      <c r="B700" t="s">
        <v>1294</v>
      </c>
      <c r="C700" t="s">
        <v>277</v>
      </c>
      <c r="D700" t="s">
        <v>368</v>
      </c>
      <c r="G700" t="s">
        <v>1365</v>
      </c>
      <c r="J700" t="s">
        <v>1484</v>
      </c>
      <c r="K700">
        <v>0.82</v>
      </c>
      <c r="N700" t="s">
        <v>1563</v>
      </c>
      <c r="O700" t="s">
        <v>861</v>
      </c>
      <c r="P700">
        <v>2007</v>
      </c>
      <c r="Q700" t="s">
        <v>972</v>
      </c>
      <c r="R700" t="s">
        <v>986</v>
      </c>
      <c r="S700" t="str">
        <f>IF(ISBLANK(Table4[[#This Row],[ref]]),NA(),_xlfn.XLOOKUP(Table4[[#This Row],[ref]],Crossref!U:U,Crossref!E:E,_xlfn.XLOOKUP(Table4[[#This Row],[ref_short]],Crossref!AO:AO,Crossref!E:E)))</f>
        <v>10.1016/j.prevetmed.2006.11.006</v>
      </c>
      <c r="T700" t="str">
        <f>IF(ISBLANK(Table4[[#This Row],[ref_short]]),NA(),_xlfn.XLOOKUP(Table4[[#This Row],[new_ref]],Crossref!E:E,Crossref!AO:AO,Table4[[#This Row],[ref_short]]))</f>
        <v>Nielsen et al., 2007</v>
      </c>
      <c r="U700" t="b">
        <f>NOT(IFERROR(Table4[[#This Row],[ref_short]]=Table4[[#This Row],[new_ref_short]],FALSE))</f>
        <v>0</v>
      </c>
    </row>
    <row r="701" spans="1:21" x14ac:dyDescent="0.3">
      <c r="A701" t="s">
        <v>1288</v>
      </c>
      <c r="B701" t="s">
        <v>1294</v>
      </c>
      <c r="C701" t="s">
        <v>277</v>
      </c>
      <c r="D701" t="s">
        <v>368</v>
      </c>
      <c r="G701" t="s">
        <v>1365</v>
      </c>
      <c r="J701" t="s">
        <v>1484</v>
      </c>
      <c r="K701">
        <v>0.88</v>
      </c>
      <c r="N701" t="s">
        <v>1563</v>
      </c>
      <c r="O701" t="s">
        <v>861</v>
      </c>
      <c r="P701">
        <v>2007</v>
      </c>
      <c r="Q701" t="s">
        <v>972</v>
      </c>
      <c r="R701" t="s">
        <v>986</v>
      </c>
      <c r="S701" t="str">
        <f>IF(ISBLANK(Table4[[#This Row],[ref]]),NA(),_xlfn.XLOOKUP(Table4[[#This Row],[ref]],Crossref!U:U,Crossref!E:E,_xlfn.XLOOKUP(Table4[[#This Row],[ref_short]],Crossref!AO:AO,Crossref!E:E)))</f>
        <v>10.1016/j.prevetmed.2006.11.006</v>
      </c>
      <c r="T701" t="str">
        <f>IF(ISBLANK(Table4[[#This Row],[ref_short]]),NA(),_xlfn.XLOOKUP(Table4[[#This Row],[new_ref]],Crossref!E:E,Crossref!AO:AO,Table4[[#This Row],[ref_short]]))</f>
        <v>Nielsen et al., 2007</v>
      </c>
      <c r="U701" t="b">
        <f>NOT(IFERROR(Table4[[#This Row],[ref_short]]=Table4[[#This Row],[new_ref_short]],FALSE))</f>
        <v>0</v>
      </c>
    </row>
    <row r="702" spans="1:21" x14ac:dyDescent="0.3">
      <c r="A702" t="s">
        <v>1289</v>
      </c>
      <c r="B702" t="s">
        <v>1294</v>
      </c>
      <c r="C702" t="s">
        <v>277</v>
      </c>
      <c r="D702" t="s">
        <v>368</v>
      </c>
      <c r="J702" t="s">
        <v>1484</v>
      </c>
      <c r="K702">
        <v>0.88</v>
      </c>
      <c r="N702" t="s">
        <v>1563</v>
      </c>
      <c r="O702" t="s">
        <v>861</v>
      </c>
      <c r="P702">
        <v>2007</v>
      </c>
      <c r="Q702" t="s">
        <v>972</v>
      </c>
      <c r="R702" t="s">
        <v>986</v>
      </c>
      <c r="S702" t="str">
        <f>IF(ISBLANK(Table4[[#This Row],[ref]]),NA(),_xlfn.XLOOKUP(Table4[[#This Row],[ref]],Crossref!U:U,Crossref!E:E,_xlfn.XLOOKUP(Table4[[#This Row],[ref_short]],Crossref!AO:AO,Crossref!E:E)))</f>
        <v>10.1016/j.prevetmed.2006.11.006</v>
      </c>
      <c r="T702" t="str">
        <f>IF(ISBLANK(Table4[[#This Row],[ref_short]]),NA(),_xlfn.XLOOKUP(Table4[[#This Row],[new_ref]],Crossref!E:E,Crossref!AO:AO,Table4[[#This Row],[ref_short]]))</f>
        <v>Nielsen et al., 2007</v>
      </c>
      <c r="U702" t="b">
        <f>NOT(IFERROR(Table4[[#This Row],[ref_short]]=Table4[[#This Row],[new_ref_short]],FALSE))</f>
        <v>0</v>
      </c>
    </row>
    <row r="703" spans="1:21" x14ac:dyDescent="0.3">
      <c r="A703" t="s">
        <v>1289</v>
      </c>
      <c r="B703" t="s">
        <v>1294</v>
      </c>
      <c r="C703" t="s">
        <v>277</v>
      </c>
      <c r="D703" t="s">
        <v>368</v>
      </c>
      <c r="J703" t="s">
        <v>1484</v>
      </c>
      <c r="K703">
        <v>0.97</v>
      </c>
      <c r="N703" t="s">
        <v>1563</v>
      </c>
      <c r="O703" t="s">
        <v>861</v>
      </c>
      <c r="P703">
        <v>2007</v>
      </c>
      <c r="Q703" t="s">
        <v>972</v>
      </c>
      <c r="R703" t="s">
        <v>986</v>
      </c>
      <c r="S703" t="str">
        <f>IF(ISBLANK(Table4[[#This Row],[ref]]),NA(),_xlfn.XLOOKUP(Table4[[#This Row],[ref]],Crossref!U:U,Crossref!E:E,_xlfn.XLOOKUP(Table4[[#This Row],[ref_short]],Crossref!AO:AO,Crossref!E:E)))</f>
        <v>10.1016/j.prevetmed.2006.11.006</v>
      </c>
      <c r="T703" t="str">
        <f>IF(ISBLANK(Table4[[#This Row],[ref_short]]),NA(),_xlfn.XLOOKUP(Table4[[#This Row],[new_ref]],Crossref!E:E,Crossref!AO:AO,Table4[[#This Row],[ref_short]]))</f>
        <v>Nielsen et al., 2007</v>
      </c>
      <c r="U703" t="b">
        <f>NOT(IFERROR(Table4[[#This Row],[ref_short]]=Table4[[#This Row],[new_ref_short]],FALSE))</f>
        <v>0</v>
      </c>
    </row>
    <row r="704" spans="1:21" x14ac:dyDescent="0.3">
      <c r="A704" t="s">
        <v>1288</v>
      </c>
      <c r="B704" t="s">
        <v>1326</v>
      </c>
      <c r="C704" t="s">
        <v>277</v>
      </c>
      <c r="D704" t="s">
        <v>368</v>
      </c>
      <c r="J704" t="s">
        <v>1482</v>
      </c>
      <c r="K704">
        <v>0.06</v>
      </c>
      <c r="N704" t="s">
        <v>1563</v>
      </c>
      <c r="O704" t="s">
        <v>861</v>
      </c>
      <c r="P704">
        <v>2007</v>
      </c>
      <c r="Q704" t="s">
        <v>972</v>
      </c>
      <c r="R704" t="s">
        <v>986</v>
      </c>
      <c r="S704" t="str">
        <f>IF(ISBLANK(Table4[[#This Row],[ref]]),NA(),_xlfn.XLOOKUP(Table4[[#This Row],[ref]],Crossref!U:U,Crossref!E:E,_xlfn.XLOOKUP(Table4[[#This Row],[ref_short]],Crossref!AO:AO,Crossref!E:E)))</f>
        <v>10.1016/j.prevetmed.2006.11.006</v>
      </c>
      <c r="T704" t="str">
        <f>IF(ISBLANK(Table4[[#This Row],[ref_short]]),NA(),_xlfn.XLOOKUP(Table4[[#This Row],[new_ref]],Crossref!E:E,Crossref!AO:AO,Table4[[#This Row],[ref_short]]))</f>
        <v>Nielsen et al., 2007</v>
      </c>
      <c r="U704" t="b">
        <f>NOT(IFERROR(Table4[[#This Row],[ref_short]]=Table4[[#This Row],[new_ref_short]],FALSE))</f>
        <v>0</v>
      </c>
    </row>
    <row r="705" spans="1:21" x14ac:dyDescent="0.3">
      <c r="A705" t="s">
        <v>1288</v>
      </c>
      <c r="B705" t="s">
        <v>1326</v>
      </c>
      <c r="C705" t="s">
        <v>277</v>
      </c>
      <c r="D705" t="s">
        <v>368</v>
      </c>
      <c r="J705" t="s">
        <v>1482</v>
      </c>
      <c r="K705">
        <v>0.32</v>
      </c>
      <c r="N705" t="s">
        <v>1563</v>
      </c>
      <c r="O705" t="s">
        <v>861</v>
      </c>
      <c r="P705">
        <v>2007</v>
      </c>
      <c r="Q705" t="s">
        <v>972</v>
      </c>
      <c r="R705" t="s">
        <v>986</v>
      </c>
      <c r="S705" t="str">
        <f>IF(ISBLANK(Table4[[#This Row],[ref]]),NA(),_xlfn.XLOOKUP(Table4[[#This Row],[ref]],Crossref!U:U,Crossref!E:E,_xlfn.XLOOKUP(Table4[[#This Row],[ref_short]],Crossref!AO:AO,Crossref!E:E)))</f>
        <v>10.1016/j.prevetmed.2006.11.006</v>
      </c>
      <c r="T705" t="str">
        <f>IF(ISBLANK(Table4[[#This Row],[ref_short]]),NA(),_xlfn.XLOOKUP(Table4[[#This Row],[new_ref]],Crossref!E:E,Crossref!AO:AO,Table4[[#This Row],[ref_short]]))</f>
        <v>Nielsen et al., 2007</v>
      </c>
      <c r="U705" t="b">
        <f>NOT(IFERROR(Table4[[#This Row],[ref_short]]=Table4[[#This Row],[new_ref_short]],FALSE))</f>
        <v>0</v>
      </c>
    </row>
    <row r="706" spans="1:21" x14ac:dyDescent="0.3">
      <c r="A706" t="s">
        <v>1289</v>
      </c>
      <c r="B706" t="s">
        <v>1326</v>
      </c>
      <c r="C706" t="s">
        <v>277</v>
      </c>
      <c r="D706" t="s">
        <v>368</v>
      </c>
      <c r="J706" t="s">
        <v>1482</v>
      </c>
      <c r="K706">
        <v>1</v>
      </c>
      <c r="N706" t="s">
        <v>1563</v>
      </c>
      <c r="O706" t="s">
        <v>861</v>
      </c>
      <c r="P706">
        <v>2007</v>
      </c>
      <c r="Q706" t="s">
        <v>972</v>
      </c>
      <c r="R706" t="s">
        <v>986</v>
      </c>
      <c r="S706" t="str">
        <f>IF(ISBLANK(Table4[[#This Row],[ref]]),NA(),_xlfn.XLOOKUP(Table4[[#This Row],[ref]],Crossref!U:U,Crossref!E:E,_xlfn.XLOOKUP(Table4[[#This Row],[ref_short]],Crossref!AO:AO,Crossref!E:E)))</f>
        <v>10.1016/j.prevetmed.2006.11.006</v>
      </c>
      <c r="T706" t="str">
        <f>IF(ISBLANK(Table4[[#This Row],[ref_short]]),NA(),_xlfn.XLOOKUP(Table4[[#This Row],[new_ref]],Crossref!E:E,Crossref!AO:AO,Table4[[#This Row],[ref_short]]))</f>
        <v>Nielsen et al., 2007</v>
      </c>
      <c r="U706" t="b">
        <f>NOT(IFERROR(Table4[[#This Row],[ref_short]]=Table4[[#This Row],[new_ref_short]],FALSE))</f>
        <v>0</v>
      </c>
    </row>
    <row r="707" spans="1:21" x14ac:dyDescent="0.3">
      <c r="A707" t="s">
        <v>1288</v>
      </c>
      <c r="B707" t="s">
        <v>1290</v>
      </c>
      <c r="C707" t="s">
        <v>277</v>
      </c>
      <c r="D707" t="s">
        <v>369</v>
      </c>
      <c r="I707" t="s">
        <v>1435</v>
      </c>
      <c r="J707" t="s">
        <v>1485</v>
      </c>
      <c r="K707">
        <v>0.91</v>
      </c>
      <c r="N707" t="s">
        <v>1564</v>
      </c>
      <c r="O707" t="s">
        <v>1623</v>
      </c>
      <c r="P707">
        <v>2020</v>
      </c>
      <c r="Q707" t="s">
        <v>1682</v>
      </c>
      <c r="R707" t="s">
        <v>986</v>
      </c>
      <c r="S707" t="str">
        <f>IF(ISBLANK(Table4[[#This Row],[ref]]),NA(),_xlfn.XLOOKUP(Table4[[#This Row],[ref]],Crossref!U:U,Crossref!E:E,_xlfn.XLOOKUP(Table4[[#This Row],[ref_short]],Crossref!AO:AO,Crossref!E:E)))</f>
        <v>10.1177/1040638720952359</v>
      </c>
      <c r="T707" t="str">
        <f>IF(ISBLANK(Table4[[#This Row],[ref_short]]),NA(),_xlfn.XLOOKUP(Table4[[#This Row],[new_ref]],Crossref!E:E,Crossref!AO:AO,Table4[[#This Row],[ref_short]]))</f>
        <v>Parker et al., 2020</v>
      </c>
      <c r="U707" t="b">
        <f>NOT(IFERROR(Table4[[#This Row],[ref_short]]=Table4[[#This Row],[new_ref_short]],FALSE))</f>
        <v>0</v>
      </c>
    </row>
    <row r="708" spans="1:21" x14ac:dyDescent="0.3">
      <c r="A708" t="s">
        <v>1289</v>
      </c>
      <c r="B708" t="s">
        <v>1290</v>
      </c>
      <c r="C708" t="s">
        <v>277</v>
      </c>
      <c r="D708" t="s">
        <v>369</v>
      </c>
      <c r="I708" t="s">
        <v>1435</v>
      </c>
      <c r="J708" t="s">
        <v>1485</v>
      </c>
      <c r="K708">
        <v>1</v>
      </c>
      <c r="N708" t="s">
        <v>1564</v>
      </c>
      <c r="O708" t="s">
        <v>1623</v>
      </c>
      <c r="P708">
        <v>2020</v>
      </c>
      <c r="Q708" t="s">
        <v>1682</v>
      </c>
      <c r="R708" t="s">
        <v>986</v>
      </c>
      <c r="S708" t="str">
        <f>IF(ISBLANK(Table4[[#This Row],[ref]]),NA(),_xlfn.XLOOKUP(Table4[[#This Row],[ref]],Crossref!U:U,Crossref!E:E,_xlfn.XLOOKUP(Table4[[#This Row],[ref_short]],Crossref!AO:AO,Crossref!E:E)))</f>
        <v>10.1177/1040638720952359</v>
      </c>
      <c r="T708" t="str">
        <f>IF(ISBLANK(Table4[[#This Row],[ref_short]]),NA(),_xlfn.XLOOKUP(Table4[[#This Row],[new_ref]],Crossref!E:E,Crossref!AO:AO,Table4[[#This Row],[ref_short]]))</f>
        <v>Parker et al., 2020</v>
      </c>
      <c r="U708" t="b">
        <f>NOT(IFERROR(Table4[[#This Row],[ref_short]]=Table4[[#This Row],[new_ref_short]],FALSE))</f>
        <v>0</v>
      </c>
    </row>
    <row r="709" spans="1:21" x14ac:dyDescent="0.3">
      <c r="A709" t="s">
        <v>1288</v>
      </c>
      <c r="B709" t="s">
        <v>1329</v>
      </c>
      <c r="C709" t="s">
        <v>277</v>
      </c>
      <c r="D709" t="s">
        <v>369</v>
      </c>
      <c r="I709" t="s">
        <v>1435</v>
      </c>
      <c r="J709" t="s">
        <v>1485</v>
      </c>
      <c r="K709">
        <v>0.92</v>
      </c>
      <c r="N709" t="s">
        <v>1564</v>
      </c>
      <c r="O709" t="s">
        <v>1623</v>
      </c>
      <c r="P709">
        <v>2020</v>
      </c>
      <c r="Q709" t="s">
        <v>1682</v>
      </c>
      <c r="R709" t="s">
        <v>986</v>
      </c>
      <c r="S709" t="str">
        <f>IF(ISBLANK(Table4[[#This Row],[ref]]),NA(),_xlfn.XLOOKUP(Table4[[#This Row],[ref]],Crossref!U:U,Crossref!E:E,_xlfn.XLOOKUP(Table4[[#This Row],[ref_short]],Crossref!AO:AO,Crossref!E:E)))</f>
        <v>10.1177/1040638720952359</v>
      </c>
      <c r="T709" t="str">
        <f>IF(ISBLANK(Table4[[#This Row],[ref_short]]),NA(),_xlfn.XLOOKUP(Table4[[#This Row],[new_ref]],Crossref!E:E,Crossref!AO:AO,Table4[[#This Row],[ref_short]]))</f>
        <v>Parker et al., 2020</v>
      </c>
      <c r="U709" t="b">
        <f>NOT(IFERROR(Table4[[#This Row],[ref_short]]=Table4[[#This Row],[new_ref_short]],FALSE))</f>
        <v>0</v>
      </c>
    </row>
    <row r="710" spans="1:21" x14ac:dyDescent="0.3">
      <c r="A710" t="s">
        <v>1289</v>
      </c>
      <c r="B710" t="s">
        <v>1329</v>
      </c>
      <c r="C710" t="s">
        <v>277</v>
      </c>
      <c r="D710" t="s">
        <v>369</v>
      </c>
      <c r="I710" t="s">
        <v>1435</v>
      </c>
      <c r="J710" t="s">
        <v>1485</v>
      </c>
      <c r="K710">
        <v>1</v>
      </c>
      <c r="N710" t="s">
        <v>1564</v>
      </c>
      <c r="O710" t="s">
        <v>1623</v>
      </c>
      <c r="P710">
        <v>2020</v>
      </c>
      <c r="Q710" t="s">
        <v>1682</v>
      </c>
      <c r="R710" t="s">
        <v>986</v>
      </c>
      <c r="S710" t="str">
        <f>IF(ISBLANK(Table4[[#This Row],[ref]]),NA(),_xlfn.XLOOKUP(Table4[[#This Row],[ref]],Crossref!U:U,Crossref!E:E,_xlfn.XLOOKUP(Table4[[#This Row],[ref_short]],Crossref!AO:AO,Crossref!E:E)))</f>
        <v>10.1177/1040638720952359</v>
      </c>
      <c r="T710" t="str">
        <f>IF(ISBLANK(Table4[[#This Row],[ref_short]]),NA(),_xlfn.XLOOKUP(Table4[[#This Row],[new_ref]],Crossref!E:E,Crossref!AO:AO,Table4[[#This Row],[ref_short]]))</f>
        <v>Parker et al., 2020</v>
      </c>
      <c r="U710" t="b">
        <f>NOT(IFERROR(Table4[[#This Row],[ref_short]]=Table4[[#This Row],[new_ref_short]],FALSE))</f>
        <v>0</v>
      </c>
    </row>
    <row r="711" spans="1:21" x14ac:dyDescent="0.3">
      <c r="A711" t="s">
        <v>1288</v>
      </c>
      <c r="B711" t="s">
        <v>1290</v>
      </c>
      <c r="C711" t="s">
        <v>277</v>
      </c>
      <c r="I711" t="s">
        <v>255</v>
      </c>
      <c r="K711">
        <v>0.99</v>
      </c>
      <c r="N711" t="s">
        <v>1565</v>
      </c>
      <c r="O711" t="s">
        <v>1624</v>
      </c>
      <c r="P711">
        <v>2012</v>
      </c>
      <c r="Q711" t="s">
        <v>1683</v>
      </c>
      <c r="R711" t="s">
        <v>986</v>
      </c>
      <c r="S711" t="str">
        <f>IF(ISBLANK(Table4[[#This Row],[ref]]),NA(),_xlfn.XLOOKUP(Table4[[#This Row],[ref]],Crossref!U:U,Crossref!E:E,_xlfn.XLOOKUP(Table4[[#This Row],[ref_short]],Crossref!AO:AO,Crossref!E:E)))</f>
        <v>10.1111/j.1365-2672.2012.05378.x</v>
      </c>
      <c r="T711" t="str">
        <f>IF(ISBLANK(Table4[[#This Row],[ref_short]]),NA(),_xlfn.XLOOKUP(Table4[[#This Row],[new_ref]],Crossref!E:E,Crossref!AO:AO,Table4[[#This Row],[ref_short]]))</f>
        <v>Persson et al., 2012</v>
      </c>
      <c r="U711" t="b">
        <f>NOT(IFERROR(Table4[[#This Row],[ref_short]]=Table4[[#This Row],[new_ref_short]],FALSE))</f>
        <v>0</v>
      </c>
    </row>
    <row r="712" spans="1:21" x14ac:dyDescent="0.3">
      <c r="A712" t="s">
        <v>1289</v>
      </c>
      <c r="B712" t="s">
        <v>1290</v>
      </c>
      <c r="C712" t="s">
        <v>277</v>
      </c>
      <c r="I712" t="s">
        <v>255</v>
      </c>
      <c r="K712">
        <v>1</v>
      </c>
      <c r="N712" t="s">
        <v>1565</v>
      </c>
      <c r="O712" t="s">
        <v>1624</v>
      </c>
      <c r="P712">
        <v>2012</v>
      </c>
      <c r="Q712" t="s">
        <v>1683</v>
      </c>
      <c r="R712" t="s">
        <v>986</v>
      </c>
      <c r="S712" t="str">
        <f>IF(ISBLANK(Table4[[#This Row],[ref]]),NA(),_xlfn.XLOOKUP(Table4[[#This Row],[ref]],Crossref!U:U,Crossref!E:E,_xlfn.XLOOKUP(Table4[[#This Row],[ref_short]],Crossref!AO:AO,Crossref!E:E)))</f>
        <v>10.1111/j.1365-2672.2012.05378.x</v>
      </c>
      <c r="T712" t="str">
        <f>IF(ISBLANK(Table4[[#This Row],[ref_short]]),NA(),_xlfn.XLOOKUP(Table4[[#This Row],[new_ref]],Crossref!E:E,Crossref!AO:AO,Table4[[#This Row],[ref_short]]))</f>
        <v>Persson et al., 2012</v>
      </c>
      <c r="U712" t="b">
        <f>NOT(IFERROR(Table4[[#This Row],[ref_short]]=Table4[[#This Row],[new_ref_short]],FALSE))</f>
        <v>0</v>
      </c>
    </row>
    <row r="713" spans="1:21" x14ac:dyDescent="0.3">
      <c r="A713" t="s">
        <v>1288</v>
      </c>
      <c r="B713" t="s">
        <v>1294</v>
      </c>
      <c r="C713" t="s">
        <v>277</v>
      </c>
      <c r="I713" t="s">
        <v>1435</v>
      </c>
      <c r="K713">
        <v>0.99399999999999999</v>
      </c>
      <c r="N713" t="s">
        <v>1566</v>
      </c>
      <c r="O713" t="s">
        <v>1597</v>
      </c>
      <c r="P713">
        <v>2017</v>
      </c>
      <c r="Q713" t="s">
        <v>1656</v>
      </c>
      <c r="R713" t="s">
        <v>986</v>
      </c>
      <c r="S713" t="str">
        <f>IF(ISBLANK(Table4[[#This Row],[ref]]),NA(),_xlfn.XLOOKUP(Table4[[#This Row],[ref]],Crossref!U:U,Crossref!E:E,_xlfn.XLOOKUP(Table4[[#This Row],[ref_short]],Crossref!AO:AO,Crossref!E:E)))</f>
        <v>10.3168/jds.2016-11863</v>
      </c>
      <c r="T713" t="str">
        <f>IF(ISBLANK(Table4[[#This Row],[ref_short]]),NA(),_xlfn.XLOOKUP(Table4[[#This Row],[new_ref]],Crossref!E:E,Crossref!AO:AO,Table4[[#This Row],[ref_short]]))</f>
        <v>Velasova et al., 2017</v>
      </c>
      <c r="U713" t="b">
        <f>NOT(IFERROR(Table4[[#This Row],[ref_short]]=Table4[[#This Row],[new_ref_short]],FALSE))</f>
        <v>0</v>
      </c>
    </row>
    <row r="714" spans="1:21" x14ac:dyDescent="0.3">
      <c r="A714" t="s">
        <v>1289</v>
      </c>
      <c r="B714" t="s">
        <v>1294</v>
      </c>
      <c r="C714" t="s">
        <v>277</v>
      </c>
      <c r="I714" t="s">
        <v>1435</v>
      </c>
      <c r="K714">
        <v>0.97899999999999998</v>
      </c>
      <c r="N714" t="s">
        <v>1566</v>
      </c>
      <c r="O714" t="s">
        <v>1597</v>
      </c>
      <c r="P714">
        <v>2017</v>
      </c>
      <c r="Q714" t="s">
        <v>1656</v>
      </c>
      <c r="R714" t="s">
        <v>986</v>
      </c>
      <c r="S714" t="str">
        <f>IF(ISBLANK(Table4[[#This Row],[ref]]),NA(),_xlfn.XLOOKUP(Table4[[#This Row],[ref]],Crossref!U:U,Crossref!E:E,_xlfn.XLOOKUP(Table4[[#This Row],[ref_short]],Crossref!AO:AO,Crossref!E:E)))</f>
        <v>10.3168/jds.2016-11863</v>
      </c>
      <c r="T714" t="str">
        <f>IF(ISBLANK(Table4[[#This Row],[ref_short]]),NA(),_xlfn.XLOOKUP(Table4[[#This Row],[new_ref]],Crossref!E:E,Crossref!AO:AO,Table4[[#This Row],[ref_short]]))</f>
        <v>Velasova et al., 2017</v>
      </c>
      <c r="U714" t="b">
        <f>NOT(IFERROR(Table4[[#This Row],[ref_short]]=Table4[[#This Row],[new_ref_short]],FALSE))</f>
        <v>0</v>
      </c>
    </row>
    <row r="715" spans="1:21" x14ac:dyDescent="0.3">
      <c r="A715" t="s">
        <v>1288</v>
      </c>
      <c r="B715" t="s">
        <v>1294</v>
      </c>
      <c r="C715" t="s">
        <v>278</v>
      </c>
      <c r="D715" t="s">
        <v>373</v>
      </c>
      <c r="H715" t="s">
        <v>1040</v>
      </c>
      <c r="I715" t="s">
        <v>255</v>
      </c>
      <c r="J715" t="s">
        <v>1439</v>
      </c>
      <c r="K715">
        <v>0</v>
      </c>
      <c r="N715" t="s">
        <v>1567</v>
      </c>
      <c r="O715" t="s">
        <v>1625</v>
      </c>
      <c r="P715">
        <v>2004</v>
      </c>
      <c r="Q715" t="s">
        <v>1684</v>
      </c>
      <c r="R715" t="s">
        <v>986</v>
      </c>
      <c r="S715" t="str">
        <f>IF(ISBLANK(Table4[[#This Row],[ref]]),NA(),_xlfn.XLOOKUP(Table4[[#This Row],[ref]],Crossref!U:U,Crossref!E:E,_xlfn.XLOOKUP(Table4[[#This Row],[ref_short]],Crossref!AO:AO,Crossref!E:E)))</f>
        <v>10.1177/104063870401600304</v>
      </c>
      <c r="T715" t="str">
        <f>IF(ISBLANK(Table4[[#This Row],[ref_short]]),NA(),_xlfn.XLOOKUP(Table4[[#This Row],[new_ref]],Crossref!E:E,Crossref!AO:AO,Table4[[#This Row],[ref_short]]))</f>
        <v>Yoon et al., 2004</v>
      </c>
      <c r="U715" t="b">
        <f>NOT(IFERROR(Table4[[#This Row],[ref_short]]=Table4[[#This Row],[new_ref_short]],FALSE))</f>
        <v>0</v>
      </c>
    </row>
    <row r="716" spans="1:21" x14ac:dyDescent="0.3">
      <c r="A716" t="s">
        <v>1288</v>
      </c>
      <c r="B716" t="s">
        <v>1294</v>
      </c>
      <c r="C716" t="s">
        <v>278</v>
      </c>
      <c r="D716" t="s">
        <v>373</v>
      </c>
      <c r="H716" t="s">
        <v>1431</v>
      </c>
      <c r="I716" t="s">
        <v>255</v>
      </c>
      <c r="J716" t="s">
        <v>1439</v>
      </c>
      <c r="K716">
        <v>0.75</v>
      </c>
      <c r="N716" t="s">
        <v>1567</v>
      </c>
      <c r="O716" t="s">
        <v>1625</v>
      </c>
      <c r="P716">
        <v>2004</v>
      </c>
      <c r="Q716" t="s">
        <v>1684</v>
      </c>
      <c r="R716" t="s">
        <v>986</v>
      </c>
      <c r="S716" t="str">
        <f>IF(ISBLANK(Table4[[#This Row],[ref]]),NA(),_xlfn.XLOOKUP(Table4[[#This Row],[ref]],Crossref!U:U,Crossref!E:E,_xlfn.XLOOKUP(Table4[[#This Row],[ref_short]],Crossref!AO:AO,Crossref!E:E)))</f>
        <v>10.1177/104063870401600304</v>
      </c>
      <c r="T716" t="str">
        <f>IF(ISBLANK(Table4[[#This Row],[ref_short]]),NA(),_xlfn.XLOOKUP(Table4[[#This Row],[new_ref]],Crossref!E:E,Crossref!AO:AO,Table4[[#This Row],[ref_short]]))</f>
        <v>Yoon et al., 2004</v>
      </c>
      <c r="U716" t="b">
        <f>NOT(IFERROR(Table4[[#This Row],[ref_short]]=Table4[[#This Row],[new_ref_short]],FALSE))</f>
        <v>0</v>
      </c>
    </row>
    <row r="717" spans="1:21" x14ac:dyDescent="0.3">
      <c r="A717" t="s">
        <v>1288</v>
      </c>
      <c r="B717" t="s">
        <v>1294</v>
      </c>
      <c r="C717" t="s">
        <v>278</v>
      </c>
      <c r="D717" t="s">
        <v>373</v>
      </c>
      <c r="H717" t="s">
        <v>1432</v>
      </c>
      <c r="I717" t="s">
        <v>255</v>
      </c>
      <c r="J717" t="s">
        <v>1439</v>
      </c>
      <c r="K717">
        <v>1</v>
      </c>
      <c r="N717" t="s">
        <v>1567</v>
      </c>
      <c r="O717" t="s">
        <v>1625</v>
      </c>
      <c r="P717">
        <v>2004</v>
      </c>
      <c r="Q717" t="s">
        <v>1684</v>
      </c>
      <c r="R717" t="s">
        <v>986</v>
      </c>
      <c r="S717" t="str">
        <f>IF(ISBLANK(Table4[[#This Row],[ref]]),NA(),_xlfn.XLOOKUP(Table4[[#This Row],[ref]],Crossref!U:U,Crossref!E:E,_xlfn.XLOOKUP(Table4[[#This Row],[ref_short]],Crossref!AO:AO,Crossref!E:E)))</f>
        <v>10.1177/104063870401600304</v>
      </c>
      <c r="T717" t="str">
        <f>IF(ISBLANK(Table4[[#This Row],[ref_short]]),NA(),_xlfn.XLOOKUP(Table4[[#This Row],[new_ref]],Crossref!E:E,Crossref!AO:AO,Table4[[#This Row],[ref_short]]))</f>
        <v>Yoon et al., 2004</v>
      </c>
      <c r="U717" t="b">
        <f>NOT(IFERROR(Table4[[#This Row],[ref_short]]=Table4[[#This Row],[new_ref_short]],FALSE))</f>
        <v>0</v>
      </c>
    </row>
    <row r="718" spans="1:21" x14ac:dyDescent="0.3">
      <c r="A718" t="s">
        <v>1289</v>
      </c>
      <c r="B718" t="s">
        <v>1294</v>
      </c>
      <c r="C718" t="s">
        <v>278</v>
      </c>
      <c r="D718" t="s">
        <v>373</v>
      </c>
      <c r="I718" t="s">
        <v>255</v>
      </c>
      <c r="J718" t="s">
        <v>1439</v>
      </c>
      <c r="K718">
        <v>1</v>
      </c>
      <c r="N718" t="s">
        <v>1567</v>
      </c>
      <c r="O718" t="s">
        <v>1625</v>
      </c>
      <c r="P718">
        <v>2004</v>
      </c>
      <c r="Q718" t="s">
        <v>1684</v>
      </c>
      <c r="R718" t="s">
        <v>986</v>
      </c>
      <c r="S718" t="str">
        <f>IF(ISBLANK(Table4[[#This Row],[ref]]),NA(),_xlfn.XLOOKUP(Table4[[#This Row],[ref]],Crossref!U:U,Crossref!E:E,_xlfn.XLOOKUP(Table4[[#This Row],[ref_short]],Crossref!AO:AO,Crossref!E:E)))</f>
        <v>10.1177/104063870401600304</v>
      </c>
      <c r="T718" t="str">
        <f>IF(ISBLANK(Table4[[#This Row],[ref_short]]),NA(),_xlfn.XLOOKUP(Table4[[#This Row],[new_ref]],Crossref!E:E,Crossref!AO:AO,Table4[[#This Row],[ref_short]]))</f>
        <v>Yoon et al., 2004</v>
      </c>
      <c r="U718" t="b">
        <f>NOT(IFERROR(Table4[[#This Row],[ref_short]]=Table4[[#This Row],[new_ref_short]],FALSE))</f>
        <v>0</v>
      </c>
    </row>
    <row r="719" spans="1:21" x14ac:dyDescent="0.3">
      <c r="A719" t="s">
        <v>1288</v>
      </c>
      <c r="B719" t="s">
        <v>1294</v>
      </c>
      <c r="C719" t="s">
        <v>278</v>
      </c>
      <c r="D719" t="s">
        <v>373</v>
      </c>
      <c r="I719" t="s">
        <v>255</v>
      </c>
      <c r="J719" t="s">
        <v>1439</v>
      </c>
      <c r="K719">
        <v>0.871</v>
      </c>
      <c r="N719" t="s">
        <v>1568</v>
      </c>
      <c r="O719" t="s">
        <v>1626</v>
      </c>
      <c r="P719">
        <v>2020</v>
      </c>
      <c r="Q719" t="s">
        <v>1685</v>
      </c>
      <c r="R719" t="s">
        <v>986</v>
      </c>
      <c r="S719" t="e">
        <f>IF(ISBLANK(Table4[[#This Row],[ref]]),NA(),_xlfn.XLOOKUP(Table4[[#This Row],[ref]],Crossref!U:U,Crossref!E:E,_xlfn.XLOOKUP(Table4[[#This Row],[ref_short]],Crossref!AO:AO,Crossref!E:E)))</f>
        <v>#N/A</v>
      </c>
      <c r="T719" t="e">
        <f>IF(ISBLANK(Table4[[#This Row],[ref_short]]),NA(),_xlfn.XLOOKUP(Table4[[#This Row],[new_ref]],Crossref!E:E,Crossref!AO:AO,Table4[[#This Row],[ref_short]]))</f>
        <v>#N/A</v>
      </c>
      <c r="U719" t="b">
        <f>NOT(IFERROR(Table4[[#This Row],[ref_short]]=Table4[[#This Row],[new_ref_short]],FALSE))</f>
        <v>1</v>
      </c>
    </row>
    <row r="720" spans="1:21" x14ac:dyDescent="0.3">
      <c r="A720" t="s">
        <v>1289</v>
      </c>
      <c r="B720" t="s">
        <v>1294</v>
      </c>
      <c r="C720" t="s">
        <v>278</v>
      </c>
      <c r="D720" t="s">
        <v>373</v>
      </c>
      <c r="I720" t="s">
        <v>255</v>
      </c>
      <c r="J720" t="s">
        <v>1439</v>
      </c>
      <c r="K720">
        <v>0.90800000000000003</v>
      </c>
      <c r="N720" t="s">
        <v>1568</v>
      </c>
      <c r="O720" t="s">
        <v>1626</v>
      </c>
      <c r="P720">
        <v>2020</v>
      </c>
      <c r="Q720" t="s">
        <v>1685</v>
      </c>
      <c r="R720" t="s">
        <v>986</v>
      </c>
      <c r="S720" t="e">
        <f>IF(ISBLANK(Table4[[#This Row],[ref]]),NA(),_xlfn.XLOOKUP(Table4[[#This Row],[ref]],Crossref!U:U,Crossref!E:E,_xlfn.XLOOKUP(Table4[[#This Row],[ref_short]],Crossref!AO:AO,Crossref!E:E)))</f>
        <v>#N/A</v>
      </c>
      <c r="T720" t="e">
        <f>IF(ISBLANK(Table4[[#This Row],[ref_short]]),NA(),_xlfn.XLOOKUP(Table4[[#This Row],[new_ref]],Crossref!E:E,Crossref!AO:AO,Table4[[#This Row],[ref_short]]))</f>
        <v>#N/A</v>
      </c>
      <c r="U720" t="b">
        <f>NOT(IFERROR(Table4[[#This Row],[ref_short]]=Table4[[#This Row],[new_ref_short]],FALSE))</f>
        <v>1</v>
      </c>
    </row>
    <row r="721" spans="1:21" x14ac:dyDescent="0.3">
      <c r="A721" t="s">
        <v>1288</v>
      </c>
      <c r="B721" t="s">
        <v>1294</v>
      </c>
      <c r="C721" t="s">
        <v>278</v>
      </c>
      <c r="D721" t="s">
        <v>373</v>
      </c>
      <c r="I721" t="s">
        <v>255</v>
      </c>
      <c r="J721" t="s">
        <v>1439</v>
      </c>
      <c r="K721">
        <v>0.96599999999999997</v>
      </c>
      <c r="L721">
        <v>0.92300000000000004</v>
      </c>
      <c r="M721">
        <v>0.98899999999999999</v>
      </c>
      <c r="N721" t="s">
        <v>1569</v>
      </c>
      <c r="O721" t="s">
        <v>1627</v>
      </c>
      <c r="P721">
        <v>2010</v>
      </c>
      <c r="Q721" t="s">
        <v>1686</v>
      </c>
      <c r="R721" t="s">
        <v>986</v>
      </c>
      <c r="S721" t="str">
        <f>IF(ISBLANK(Table4[[#This Row],[ref]]),NA(),_xlfn.XLOOKUP(Table4[[#This Row],[ref]],Crossref!U:U,Crossref!E:E,_xlfn.XLOOKUP(Table4[[#This Row],[ref_short]],Crossref!AO:AO,Crossref!E:E)))</f>
        <v>10.1177/104063871002200102</v>
      </c>
      <c r="T721" t="str">
        <f>IF(ISBLANK(Table4[[#This Row],[ref_short]]),NA(),_xlfn.XLOOKUP(Table4[[#This Row],[new_ref]],Crossref!E:E,Crossref!AO:AO,Table4[[#This Row],[ref_short]]))</f>
        <v>Ciacci-Zanella et al., 2010</v>
      </c>
      <c r="U721" t="b">
        <f>NOT(IFERROR(Table4[[#This Row],[ref_short]]=Table4[[#This Row],[new_ref_short]],FALSE))</f>
        <v>0</v>
      </c>
    </row>
    <row r="722" spans="1:21" x14ac:dyDescent="0.3">
      <c r="A722" t="s">
        <v>1289</v>
      </c>
      <c r="B722" t="s">
        <v>1294</v>
      </c>
      <c r="C722" t="s">
        <v>278</v>
      </c>
      <c r="D722" t="s">
        <v>373</v>
      </c>
      <c r="I722" t="s">
        <v>255</v>
      </c>
      <c r="J722" t="s">
        <v>1439</v>
      </c>
      <c r="K722">
        <v>0.99299999999999999</v>
      </c>
      <c r="L722">
        <v>0.97599999999999998</v>
      </c>
      <c r="M722">
        <v>0.999</v>
      </c>
      <c r="N722" t="s">
        <v>1569</v>
      </c>
      <c r="O722" t="s">
        <v>1627</v>
      </c>
      <c r="P722">
        <v>2010</v>
      </c>
      <c r="Q722" t="s">
        <v>1686</v>
      </c>
      <c r="R722" t="s">
        <v>986</v>
      </c>
      <c r="S722" t="str">
        <f>IF(ISBLANK(Table4[[#This Row],[ref]]),NA(),_xlfn.XLOOKUP(Table4[[#This Row],[ref]],Crossref!U:U,Crossref!E:E,_xlfn.XLOOKUP(Table4[[#This Row],[ref_short]],Crossref!AO:AO,Crossref!E:E)))</f>
        <v>10.1177/104063871002200102</v>
      </c>
      <c r="T722" t="str">
        <f>IF(ISBLANK(Table4[[#This Row],[ref_short]]),NA(),_xlfn.XLOOKUP(Table4[[#This Row],[new_ref]],Crossref!E:E,Crossref!AO:AO,Table4[[#This Row],[ref_short]]))</f>
        <v>Ciacci-Zanella et al., 2010</v>
      </c>
      <c r="U722" t="b">
        <f>NOT(IFERROR(Table4[[#This Row],[ref_short]]=Table4[[#This Row],[new_ref_short]],FALSE))</f>
        <v>0</v>
      </c>
    </row>
    <row r="723" spans="1:21" x14ac:dyDescent="0.3">
      <c r="A723" t="s">
        <v>1288</v>
      </c>
      <c r="B723" t="s">
        <v>1294</v>
      </c>
      <c r="C723" t="s">
        <v>278</v>
      </c>
      <c r="D723" t="s">
        <v>373</v>
      </c>
      <c r="H723" t="s">
        <v>1433</v>
      </c>
      <c r="I723" t="s">
        <v>255</v>
      </c>
      <c r="J723" t="s">
        <v>1439</v>
      </c>
      <c r="K723">
        <v>0.39</v>
      </c>
      <c r="N723" t="s">
        <v>1570</v>
      </c>
      <c r="O723" t="s">
        <v>1628</v>
      </c>
      <c r="P723">
        <v>2009</v>
      </c>
      <c r="Q723" t="s">
        <v>1687</v>
      </c>
      <c r="R723" t="s">
        <v>986</v>
      </c>
      <c r="S723" t="str">
        <f>IF(ISBLANK(Table4[[#This Row],[ref]]),NA(),_xlfn.XLOOKUP(Table4[[#This Row],[ref]],Crossref!U:U,Crossref!E:E,_xlfn.XLOOKUP(Table4[[#This Row],[ref_short]],Crossref!AO:AO,Crossref!E:E)))</f>
        <v>10.1177/104063870902100113</v>
      </c>
      <c r="T723" t="str">
        <f>IF(ISBLANK(Table4[[#This Row],[ref_short]]),NA(),_xlfn.XLOOKUP(Table4[[#This Row],[new_ref]],Crossref!E:E,Crossref!AO:AO,Table4[[#This Row],[ref_short]]))</f>
        <v>Barbé et al., 2009</v>
      </c>
      <c r="U723" t="b">
        <f>NOT(IFERROR(Table4[[#This Row],[ref_short]]=Table4[[#This Row],[new_ref_short]],FALSE))</f>
        <v>1</v>
      </c>
    </row>
    <row r="724" spans="1:21" x14ac:dyDescent="0.3">
      <c r="A724" t="s">
        <v>1288</v>
      </c>
      <c r="B724" t="s">
        <v>1294</v>
      </c>
      <c r="C724" t="s">
        <v>278</v>
      </c>
      <c r="D724" t="s">
        <v>373</v>
      </c>
      <c r="H724" t="s">
        <v>1434</v>
      </c>
      <c r="K724">
        <v>0.35</v>
      </c>
      <c r="N724" t="s">
        <v>1570</v>
      </c>
      <c r="O724" t="s">
        <v>1628</v>
      </c>
      <c r="P724">
        <v>2009</v>
      </c>
      <c r="Q724" t="s">
        <v>1687</v>
      </c>
      <c r="R724" t="s">
        <v>986</v>
      </c>
      <c r="S724" t="str">
        <f>IF(ISBLANK(Table4[[#This Row],[ref]]),NA(),_xlfn.XLOOKUP(Table4[[#This Row],[ref]],Crossref!U:U,Crossref!E:E,_xlfn.XLOOKUP(Table4[[#This Row],[ref_short]],Crossref!AO:AO,Crossref!E:E)))</f>
        <v>10.1177/104063870902100113</v>
      </c>
      <c r="T724" t="str">
        <f>IF(ISBLANK(Table4[[#This Row],[ref_short]]),NA(),_xlfn.XLOOKUP(Table4[[#This Row],[new_ref]],Crossref!E:E,Crossref!AO:AO,Table4[[#This Row],[ref_short]]))</f>
        <v>Barbé et al., 2009</v>
      </c>
      <c r="U724" t="b">
        <f>NOT(IFERROR(Table4[[#This Row],[ref_short]]=Table4[[#This Row],[new_ref_short]],FALSE))</f>
        <v>1</v>
      </c>
    </row>
  </sheetData>
  <conditionalFormatting sqref="Q1:Q1048576">
    <cfRule type="containsBlanks" dxfId="14" priority="1">
      <formula>LEN(TRIM(Q1))=0</formula>
    </cfRule>
  </conditionalFormatting>
  <conditionalFormatting sqref="S1:T1048576">
    <cfRule type="containsErrors" dxfId="13" priority="2">
      <formula>ISERROR(S1)</formula>
    </cfRule>
  </conditionalFormatting>
  <conditionalFormatting sqref="U1:U1048576">
    <cfRule type="cellIs" dxfId="12" priority="3" operator="equal">
      <formula>TRUE</formula>
    </cfRule>
  </conditionalFormatting>
  <hyperlinks>
    <hyperlink ref="Q443" r:id="rId1" xr:uid="{FF631246-3599-4AD5-AE8A-4282A849FCCE}"/>
    <hyperlink ref="Q423" r:id="rId2" tooltip="Persistent link using digital object identifier" xr:uid="{46B61C9A-EC47-4F51-B28A-51FCDE7B3A49}"/>
    <hyperlink ref="Q427" r:id="rId3" tooltip="Persistent link using digital object identifier" xr:uid="{CD809F1F-CB4B-431D-BCD8-267A0D9DE1C6}"/>
    <hyperlink ref="Q429" r:id="rId4" tooltip="Persistent link using digital object identifier" xr:uid="{7AD3C466-9598-422A-8EA8-924DC7C4550F}"/>
  </hyperlinks>
  <pageMargins left="0.7" right="0.7" top="0.75" bottom="0.75" header="0.3" footer="0.3"/>
  <pageSetup paperSize="9" orientation="portrait" r:id="rId5"/>
  <tableParts count="1">
    <tablePart r:id="rId6"/>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T178"/>
  <sheetViews>
    <sheetView workbookViewId="0"/>
  </sheetViews>
  <sheetFormatPr baseColWidth="10" defaultColWidth="8.88671875" defaultRowHeight="14.4" x14ac:dyDescent="0.3"/>
  <cols>
    <col min="1" max="1" width="21.5546875" bestFit="1" customWidth="1"/>
    <col min="2" max="13" width="10.6640625" customWidth="1"/>
    <col min="14" max="14" width="26.44140625" bestFit="1" customWidth="1"/>
    <col min="15" max="15" width="7.33203125" bestFit="1" customWidth="1"/>
    <col min="17" max="17" width="11" bestFit="1" customWidth="1"/>
    <col min="19" max="19" width="28.6640625" bestFit="1" customWidth="1"/>
  </cols>
  <sheetData>
    <row r="1" spans="1:20" x14ac:dyDescent="0.3">
      <c r="A1" s="1" t="s">
        <v>6712</v>
      </c>
      <c r="B1" s="1" t="s">
        <v>6716</v>
      </c>
      <c r="C1" s="1" t="s">
        <v>6718</v>
      </c>
      <c r="D1" t="s">
        <v>6719</v>
      </c>
      <c r="E1" t="s">
        <v>6720</v>
      </c>
      <c r="F1" t="s">
        <v>6721</v>
      </c>
      <c r="G1" t="s">
        <v>6722</v>
      </c>
      <c r="H1" s="1" t="s">
        <v>6740</v>
      </c>
      <c r="I1" s="1" t="s">
        <v>6741</v>
      </c>
      <c r="J1" s="1" t="s">
        <v>6726</v>
      </c>
      <c r="K1" t="s">
        <v>6727</v>
      </c>
      <c r="L1" t="s">
        <v>6728</v>
      </c>
      <c r="M1" t="s">
        <v>6731</v>
      </c>
      <c r="N1" s="1" t="s">
        <v>6735</v>
      </c>
      <c r="O1" s="1" t="s">
        <v>235</v>
      </c>
      <c r="P1" s="1" t="s">
        <v>6732</v>
      </c>
      <c r="Q1" t="s">
        <v>6733</v>
      </c>
      <c r="R1" t="s">
        <v>6734</v>
      </c>
      <c r="S1" t="s">
        <v>7388</v>
      </c>
      <c r="T1" t="s">
        <v>7389</v>
      </c>
    </row>
    <row r="2" spans="1:20" x14ac:dyDescent="0.3">
      <c r="A2" t="s">
        <v>1688</v>
      </c>
      <c r="B2" t="s">
        <v>263</v>
      </c>
      <c r="C2" t="s">
        <v>368</v>
      </c>
      <c r="H2" t="s">
        <v>1737</v>
      </c>
      <c r="I2" t="s">
        <v>1746</v>
      </c>
      <c r="J2">
        <v>0.56999999999999995</v>
      </c>
      <c r="M2" t="s">
        <v>1785</v>
      </c>
      <c r="N2" t="s">
        <v>1582</v>
      </c>
      <c r="O2">
        <v>2008</v>
      </c>
      <c r="P2" t="s">
        <v>1641</v>
      </c>
      <c r="Q2" t="s">
        <v>986</v>
      </c>
      <c r="R2" t="str">
        <f>IF(ISBLANK(Table5[[#This Row],[ref]]),NA(),_xlfn.XLOOKUP(Table5[[#This Row],[ref]],Crossref!U:U,Crossref!E:E,_xlfn.XLOOKUP(Table5[[#This Row],[ref_short]],Crossref!AO:AO,Crossref!E:E)))</f>
        <v>10.1016/j.vetmic.2008.01.004</v>
      </c>
      <c r="S2" t="str">
        <f>IF(ISBLANK(Table5[[#This Row],[ref_short]]),NA(),_xlfn.XLOOKUP(Table5[[#This Row],[new_ref]],Crossref!E:E,Crossref!AO:AO,Table5[[#This Row],[ref_short]]))</f>
        <v>Kramps et al., 2008</v>
      </c>
      <c r="T2" t="b">
        <f>NOT(IFERROR(Table5[[#This Row],[ref_short]]=Table5[[#This Row],[new_ref_short]],FALSE))</f>
        <v>0</v>
      </c>
    </row>
    <row r="3" spans="1:20" x14ac:dyDescent="0.3">
      <c r="A3" t="s">
        <v>1688</v>
      </c>
      <c r="B3" t="s">
        <v>264</v>
      </c>
      <c r="C3" t="s">
        <v>368</v>
      </c>
      <c r="H3" t="s">
        <v>1737</v>
      </c>
      <c r="I3" t="s">
        <v>1747</v>
      </c>
      <c r="J3">
        <v>5.1999999999999998E-2</v>
      </c>
      <c r="K3">
        <v>0.04</v>
      </c>
      <c r="L3">
        <v>0.06</v>
      </c>
      <c r="M3" t="s">
        <v>1786</v>
      </c>
      <c r="N3" t="s">
        <v>1819</v>
      </c>
      <c r="O3">
        <v>2019</v>
      </c>
      <c r="P3" t="s">
        <v>1857</v>
      </c>
      <c r="Q3" t="s">
        <v>986</v>
      </c>
      <c r="R3" t="str">
        <f>IF(ISBLANK(Table5[[#This Row],[ref]]),NA(),_xlfn.XLOOKUP(Table5[[#This Row],[ref]],Crossref!U:U,Crossref!E:E,_xlfn.XLOOKUP(Table5[[#This Row],[ref_short]],Crossref!AO:AO,Crossref!E:E)))</f>
        <v>10.1016/j.prevetmed.2019.04.010</v>
      </c>
      <c r="S3" t="str">
        <f>IF(ISBLANK(Table5[[#This Row],[ref_short]]),NA(),_xlfn.XLOOKUP(Table5[[#This Row],[new_ref]],Crossref!E:E,Crossref!AO:AO,Table5[[#This Row],[ref_short]]))</f>
        <v>Mekonnen et al., 2019</v>
      </c>
      <c r="T3" t="b">
        <f>NOT(IFERROR(Table5[[#This Row],[ref_short]]=Table5[[#This Row],[new_ref_short]],FALSE))</f>
        <v>0</v>
      </c>
    </row>
    <row r="4" spans="1:20" x14ac:dyDescent="0.3">
      <c r="A4" t="s">
        <v>1688</v>
      </c>
      <c r="B4" t="s">
        <v>264</v>
      </c>
      <c r="C4" t="s">
        <v>368</v>
      </c>
      <c r="H4" t="s">
        <v>1737</v>
      </c>
      <c r="I4" t="s">
        <v>1747</v>
      </c>
      <c r="J4">
        <v>0.09</v>
      </c>
      <c r="K4">
        <v>0.08</v>
      </c>
      <c r="L4">
        <v>0.1</v>
      </c>
      <c r="M4" t="s">
        <v>1786</v>
      </c>
      <c r="N4" t="s">
        <v>1819</v>
      </c>
      <c r="O4">
        <v>2019</v>
      </c>
      <c r="P4" t="s">
        <v>1857</v>
      </c>
      <c r="Q4" t="s">
        <v>986</v>
      </c>
      <c r="R4" t="str">
        <f>IF(ISBLANK(Table5[[#This Row],[ref]]),NA(),_xlfn.XLOOKUP(Table5[[#This Row],[ref]],Crossref!U:U,Crossref!E:E,_xlfn.XLOOKUP(Table5[[#This Row],[ref_short]],Crossref!AO:AO,Crossref!E:E)))</f>
        <v>10.1016/j.prevetmed.2019.04.010</v>
      </c>
      <c r="S4" t="str">
        <f>IF(ISBLANK(Table5[[#This Row],[ref_short]]),NA(),_xlfn.XLOOKUP(Table5[[#This Row],[new_ref]],Crossref!E:E,Crossref!AO:AO,Table5[[#This Row],[ref_short]]))</f>
        <v>Mekonnen et al., 2019</v>
      </c>
      <c r="T4" t="b">
        <f>NOT(IFERROR(Table5[[#This Row],[ref_short]]=Table5[[#This Row],[new_ref_short]],FALSE))</f>
        <v>0</v>
      </c>
    </row>
    <row r="5" spans="1:20" x14ac:dyDescent="0.3">
      <c r="A5" t="s">
        <v>1688</v>
      </c>
      <c r="B5" t="s">
        <v>264</v>
      </c>
      <c r="C5" t="s">
        <v>368</v>
      </c>
      <c r="H5" t="s">
        <v>1737</v>
      </c>
      <c r="I5" t="s">
        <v>1748</v>
      </c>
      <c r="J5">
        <v>4.24E-2</v>
      </c>
      <c r="M5" t="s">
        <v>1787</v>
      </c>
      <c r="N5" t="s">
        <v>1820</v>
      </c>
      <c r="O5">
        <v>2020</v>
      </c>
      <c r="P5" t="s">
        <v>1858</v>
      </c>
      <c r="Q5" t="s">
        <v>986</v>
      </c>
      <c r="R5" t="str">
        <f>IF(ISBLANK(Table5[[#This Row],[ref]]),NA(),_xlfn.XLOOKUP(Table5[[#This Row],[ref]],Crossref!U:U,Crossref!E:E,_xlfn.XLOOKUP(Table5[[#This Row],[ref_short]],Crossref!AO:AO,Crossref!E:E)))</f>
        <v>10.17352/ijvsr.000046</v>
      </c>
      <c r="S5" t="str">
        <f>IF(ISBLANK(Table5[[#This Row],[ref_short]]),NA(),_xlfn.XLOOKUP(Table5[[#This Row],[new_ref]],Crossref!E:E,Crossref!AO:AO,Table5[[#This Row],[ref_short]]))</f>
        <v>Dereje et al., 2020</v>
      </c>
      <c r="T5" t="b">
        <f>NOT(IFERROR(Table5[[#This Row],[ref_short]]=Table5[[#This Row],[new_ref_short]],FALSE))</f>
        <v>1</v>
      </c>
    </row>
    <row r="6" spans="1:20" x14ac:dyDescent="0.3">
      <c r="A6" t="s">
        <v>1688</v>
      </c>
      <c r="B6" t="s">
        <v>264</v>
      </c>
      <c r="C6" t="s">
        <v>368</v>
      </c>
      <c r="H6" t="s">
        <v>1737</v>
      </c>
      <c r="I6" t="s">
        <v>1748</v>
      </c>
      <c r="J6">
        <v>0.20660000000000001</v>
      </c>
      <c r="M6" t="s">
        <v>1787</v>
      </c>
      <c r="N6" t="s">
        <v>1820</v>
      </c>
      <c r="O6">
        <v>2020</v>
      </c>
      <c r="P6" t="s">
        <v>1858</v>
      </c>
      <c r="Q6" t="s">
        <v>986</v>
      </c>
      <c r="R6" t="str">
        <f>IF(ISBLANK(Table5[[#This Row],[ref]]),NA(),_xlfn.XLOOKUP(Table5[[#This Row],[ref]],Crossref!U:U,Crossref!E:E,_xlfn.XLOOKUP(Table5[[#This Row],[ref_short]],Crossref!AO:AO,Crossref!E:E)))</f>
        <v>10.17352/ijvsr.000046</v>
      </c>
      <c r="S6" t="str">
        <f>IF(ISBLANK(Table5[[#This Row],[ref_short]]),NA(),_xlfn.XLOOKUP(Table5[[#This Row],[new_ref]],Crossref!E:E,Crossref!AO:AO,Table5[[#This Row],[ref_short]]))</f>
        <v>Dereje et al., 2020</v>
      </c>
      <c r="T6" t="b">
        <f>NOT(IFERROR(Table5[[#This Row],[ref_short]]=Table5[[#This Row],[new_ref_short]],FALSE))</f>
        <v>1</v>
      </c>
    </row>
    <row r="7" spans="1:20" x14ac:dyDescent="0.3">
      <c r="A7" t="s">
        <v>1688</v>
      </c>
      <c r="B7" t="s">
        <v>264</v>
      </c>
      <c r="C7" t="s">
        <v>368</v>
      </c>
      <c r="H7" t="s">
        <v>1738</v>
      </c>
      <c r="I7" t="s">
        <v>1749</v>
      </c>
      <c r="J7">
        <v>2.0000000000000001E-4</v>
      </c>
      <c r="M7" t="s">
        <v>1788</v>
      </c>
      <c r="N7" t="s">
        <v>1821</v>
      </c>
      <c r="O7">
        <v>2019</v>
      </c>
      <c r="P7" t="s">
        <v>1859</v>
      </c>
      <c r="Q7" t="s">
        <v>986</v>
      </c>
      <c r="R7" t="e">
        <f>IF(ISBLANK(Table5[[#This Row],[ref]]),NA(),_xlfn.XLOOKUP(Table5[[#This Row],[ref]],Crossref!U:U,Crossref!E:E,_xlfn.XLOOKUP(Table5[[#This Row],[ref_short]],Crossref!AO:AO,Crossref!E:E)))</f>
        <v>#N/A</v>
      </c>
      <c r="S7" t="e">
        <f>IF(ISBLANK(Table5[[#This Row],[ref_short]]),NA(),_xlfn.XLOOKUP(Table5[[#This Row],[new_ref]],Crossref!E:E,Crossref!AO:AO,Table5[[#This Row],[ref_short]]))</f>
        <v>#N/A</v>
      </c>
      <c r="T7" t="b">
        <f>NOT(IFERROR(Table5[[#This Row],[ref_short]]=Table5[[#This Row],[new_ref_short]],FALSE))</f>
        <v>1</v>
      </c>
    </row>
    <row r="8" spans="1:20" x14ac:dyDescent="0.3">
      <c r="A8" t="s">
        <v>1688</v>
      </c>
      <c r="B8" t="s">
        <v>264</v>
      </c>
      <c r="C8" t="s">
        <v>368</v>
      </c>
      <c r="H8" t="s">
        <v>1738</v>
      </c>
      <c r="I8" t="s">
        <v>1749</v>
      </c>
      <c r="J8">
        <v>8.0000000000000002E-3</v>
      </c>
      <c r="M8" t="s">
        <v>1788</v>
      </c>
      <c r="N8" t="s">
        <v>1821</v>
      </c>
      <c r="O8">
        <v>2019</v>
      </c>
      <c r="P8" t="s">
        <v>1859</v>
      </c>
      <c r="Q8" t="s">
        <v>986</v>
      </c>
      <c r="R8" t="e">
        <f>IF(ISBLANK(Table5[[#This Row],[ref]]),NA(),_xlfn.XLOOKUP(Table5[[#This Row],[ref]],Crossref!U:U,Crossref!E:E,_xlfn.XLOOKUP(Table5[[#This Row],[ref_short]],Crossref!AO:AO,Crossref!E:E)))</f>
        <v>#N/A</v>
      </c>
      <c r="S8" t="e">
        <f>IF(ISBLANK(Table5[[#This Row],[ref_short]]),NA(),_xlfn.XLOOKUP(Table5[[#This Row],[new_ref]],Crossref!E:E,Crossref!AO:AO,Table5[[#This Row],[ref_short]]))</f>
        <v>#N/A</v>
      </c>
      <c r="T8" t="b">
        <f>NOT(IFERROR(Table5[[#This Row],[ref_short]]=Table5[[#This Row],[new_ref_short]],FALSE))</f>
        <v>1</v>
      </c>
    </row>
    <row r="9" spans="1:20" x14ac:dyDescent="0.3">
      <c r="A9" t="s">
        <v>1688</v>
      </c>
      <c r="B9" t="s">
        <v>264</v>
      </c>
      <c r="C9" t="s">
        <v>368</v>
      </c>
      <c r="H9" t="s">
        <v>1737</v>
      </c>
      <c r="I9" t="s">
        <v>1749</v>
      </c>
      <c r="J9">
        <v>0.113</v>
      </c>
      <c r="K9">
        <v>9.9000000000000005E-2</v>
      </c>
      <c r="L9">
        <v>0.128</v>
      </c>
      <c r="M9" t="s">
        <v>1789</v>
      </c>
      <c r="N9" t="s">
        <v>1822</v>
      </c>
      <c r="O9">
        <v>2020</v>
      </c>
      <c r="P9" t="s">
        <v>1860</v>
      </c>
      <c r="Q9" t="s">
        <v>986</v>
      </c>
      <c r="R9" t="str">
        <f>IF(ISBLANK(Table5[[#This Row],[ref]]),NA(),_xlfn.XLOOKUP(Table5[[#This Row],[ref]],Crossref!U:U,Crossref!E:E,_xlfn.XLOOKUP(Table5[[#This Row],[ref_short]],Crossref!AO:AO,Crossref!E:E)))</f>
        <v>10.1371/journal.pone.0241717</v>
      </c>
      <c r="S9" t="str">
        <f>IF(ISBLANK(Table5[[#This Row],[ref_short]]),NA(),_xlfn.XLOOKUP(Table5[[#This Row],[new_ref]],Crossref!E:E,Crossref!AO:AO,Table5[[#This Row],[ref_short]]))</f>
        <v>Islam et al., 2020</v>
      </c>
      <c r="T9" t="b">
        <f>NOT(IFERROR(Table5[[#This Row],[ref_short]]=Table5[[#This Row],[new_ref_short]],FALSE))</f>
        <v>0</v>
      </c>
    </row>
    <row r="10" spans="1:20" x14ac:dyDescent="0.3">
      <c r="A10" t="s">
        <v>1688</v>
      </c>
      <c r="B10" t="s">
        <v>265</v>
      </c>
      <c r="C10" t="s">
        <v>368</v>
      </c>
      <c r="H10" t="s">
        <v>1739</v>
      </c>
      <c r="J10">
        <v>0.69099999999999995</v>
      </c>
      <c r="M10" t="s">
        <v>1790</v>
      </c>
      <c r="N10" t="s">
        <v>1823</v>
      </c>
      <c r="O10">
        <v>2009</v>
      </c>
      <c r="P10" t="s">
        <v>1861</v>
      </c>
      <c r="Q10" t="s">
        <v>986</v>
      </c>
      <c r="R10" t="str">
        <f>IF(ISBLANK(Table5[[#This Row],[ref]]),NA(),_xlfn.XLOOKUP(Table5[[#This Row],[ref]],Crossref!U:U,Crossref!E:E,_xlfn.XLOOKUP(Table5[[#This Row],[ref_short]],Crossref!AO:AO,Crossref!E:E)))</f>
        <v>10.1007/s11259-009-9327-z</v>
      </c>
      <c r="S10" t="str">
        <f>IF(ISBLANK(Table5[[#This Row],[ref_short]]),NA(),_xlfn.XLOOKUP(Table5[[#This Row],[new_ref]],Crossref!E:E,Crossref!AO:AO,Table5[[#This Row],[ref_short]]))</f>
        <v>Luzzago et al., 2009</v>
      </c>
      <c r="T10" t="b">
        <f>NOT(IFERROR(Table5[[#This Row],[ref_short]]=Table5[[#This Row],[new_ref_short]],FALSE))</f>
        <v>0</v>
      </c>
    </row>
    <row r="11" spans="1:20" x14ac:dyDescent="0.3">
      <c r="A11" t="s">
        <v>1688</v>
      </c>
      <c r="B11" t="s">
        <v>273</v>
      </c>
      <c r="C11" t="s">
        <v>368</v>
      </c>
      <c r="F11" t="s">
        <v>1690</v>
      </c>
      <c r="K11">
        <v>0.15</v>
      </c>
      <c r="L11">
        <v>0.2</v>
      </c>
      <c r="N11" t="s">
        <v>1824</v>
      </c>
      <c r="O11">
        <v>2018</v>
      </c>
      <c r="P11" t="s">
        <v>1862</v>
      </c>
      <c r="R11" t="str">
        <f>IF(ISBLANK(Table5[[#This Row],[ref]]),NA(),_xlfn.XLOOKUP(Table5[[#This Row],[ref]],Crossref!U:U,Crossref!E:E,_xlfn.XLOOKUP(Table5[[#This Row],[ref_short]],Crossref!AO:AO,Crossref!E:E)))</f>
        <v>10.1016/j.prevetmed.2017.08.024</v>
      </c>
      <c r="S11" t="str">
        <f>IF(ISBLANK(Table5[[#This Row],[ref_short]]),NA(),_xlfn.XLOOKUP(Table5[[#This Row],[new_ref]],Crossref!E:E,Crossref!AO:AO,Table5[[#This Row],[ref_short]]))</f>
        <v>Santman-Berends et al., 2018</v>
      </c>
      <c r="T11" t="b">
        <f>NOT(IFERROR(Table5[[#This Row],[ref_short]]=Table5[[#This Row],[new_ref_short]],FALSE))</f>
        <v>1</v>
      </c>
    </row>
    <row r="12" spans="1:20" x14ac:dyDescent="0.3">
      <c r="A12" t="s">
        <v>1688</v>
      </c>
      <c r="B12" t="s">
        <v>273</v>
      </c>
      <c r="C12" t="s">
        <v>368</v>
      </c>
      <c r="F12" t="s">
        <v>1691</v>
      </c>
      <c r="K12">
        <v>0.53</v>
      </c>
      <c r="L12">
        <v>0.57999999999999996</v>
      </c>
      <c r="N12" t="s">
        <v>1825</v>
      </c>
      <c r="O12">
        <v>2019</v>
      </c>
      <c r="P12" t="s">
        <v>1862</v>
      </c>
      <c r="R12" t="str">
        <f>IF(ISBLANK(Table5[[#This Row],[ref]]),NA(),_xlfn.XLOOKUP(Table5[[#This Row],[ref]],Crossref!U:U,Crossref!E:E,_xlfn.XLOOKUP(Table5[[#This Row],[ref_short]],Crossref!AO:AO,Crossref!E:E)))</f>
        <v>10.1016/j.prevetmed.2017.08.024</v>
      </c>
      <c r="S12" t="str">
        <f>IF(ISBLANK(Table5[[#This Row],[ref_short]]),NA(),_xlfn.XLOOKUP(Table5[[#This Row],[new_ref]],Crossref!E:E,Crossref!AO:AO,Table5[[#This Row],[ref_short]]))</f>
        <v>Santman-Berends et al., 2018</v>
      </c>
      <c r="T12" t="b">
        <f>NOT(IFERROR(Table5[[#This Row],[ref_short]]=Table5[[#This Row],[new_ref_short]],FALSE))</f>
        <v>1</v>
      </c>
    </row>
    <row r="13" spans="1:20" x14ac:dyDescent="0.3">
      <c r="A13" t="s">
        <v>1688</v>
      </c>
      <c r="B13" t="s">
        <v>266</v>
      </c>
      <c r="C13" t="s">
        <v>368</v>
      </c>
      <c r="J13">
        <v>0.01</v>
      </c>
      <c r="K13">
        <v>2.3999999999999998E-3</v>
      </c>
      <c r="L13">
        <v>0.18</v>
      </c>
      <c r="M13" t="s">
        <v>1791</v>
      </c>
      <c r="N13" t="s">
        <v>1826</v>
      </c>
      <c r="O13">
        <v>2014</v>
      </c>
      <c r="P13" t="s">
        <v>1863</v>
      </c>
      <c r="R13" t="str">
        <f>IF(ISBLANK(Table5[[#This Row],[ref]]),NA(),_xlfn.XLOOKUP(Table5[[#This Row],[ref]],Crossref!U:U,Crossref!E:E,_xlfn.XLOOKUP(Table5[[#This Row],[ref_short]],Crossref!AO:AO,Crossref!E:E)))</f>
        <v>10.1016/j.prevetmed.2014.05.005</v>
      </c>
      <c r="S13" t="str">
        <f>IF(ISBLANK(Table5[[#This Row],[ref_short]]),NA(),_xlfn.XLOOKUP(Table5[[#This Row],[new_ref]],Crossref!E:E,Crossref!AO:AO,Table5[[#This Row],[ref_short]]))</f>
        <v>Foddai et al., 2014</v>
      </c>
      <c r="T13" t="b">
        <f>NOT(IFERROR(Table5[[#This Row],[ref_short]]=Table5[[#This Row],[new_ref_short]],FALSE))</f>
        <v>1</v>
      </c>
    </row>
    <row r="14" spans="1:20" x14ac:dyDescent="0.3">
      <c r="A14" t="s">
        <v>1688</v>
      </c>
      <c r="B14" t="s">
        <v>266</v>
      </c>
      <c r="C14" t="s">
        <v>368</v>
      </c>
      <c r="F14" t="s">
        <v>1692</v>
      </c>
      <c r="J14">
        <v>2.0000000000000001E-4</v>
      </c>
      <c r="N14" t="s">
        <v>1827</v>
      </c>
      <c r="O14">
        <v>2013</v>
      </c>
      <c r="P14" t="s">
        <v>1864</v>
      </c>
      <c r="R14" t="e">
        <f>IF(ISBLANK(Table5[[#This Row],[ref]]),NA(),_xlfn.XLOOKUP(Table5[[#This Row],[ref]],Crossref!U:U,Crossref!E:E,_xlfn.XLOOKUP(Table5[[#This Row],[ref_short]],Crossref!AO:AO,Crossref!E:E)))</f>
        <v>#N/A</v>
      </c>
      <c r="S14" t="e">
        <f>IF(ISBLANK(Table5[[#This Row],[ref_short]]),NA(),_xlfn.XLOOKUP(Table5[[#This Row],[new_ref]],Crossref!E:E,Crossref!AO:AO,Table5[[#This Row],[ref_short]]))</f>
        <v>#N/A</v>
      </c>
      <c r="T14" t="b">
        <f>NOT(IFERROR(Table5[[#This Row],[ref_short]]=Table5[[#This Row],[new_ref_short]],FALSE))</f>
        <v>1</v>
      </c>
    </row>
    <row r="15" spans="1:20" x14ac:dyDescent="0.3">
      <c r="A15" t="s">
        <v>1688</v>
      </c>
      <c r="B15" t="s">
        <v>266</v>
      </c>
      <c r="C15" t="s">
        <v>368</v>
      </c>
      <c r="F15" t="s">
        <v>1692</v>
      </c>
      <c r="J15">
        <v>0.02</v>
      </c>
      <c r="N15" t="s">
        <v>1828</v>
      </c>
      <c r="O15">
        <v>2005</v>
      </c>
      <c r="P15" t="s">
        <v>1865</v>
      </c>
      <c r="R15" t="str">
        <f>IF(ISBLANK(Table5[[#This Row],[ref]]),NA(),_xlfn.XLOOKUP(Table5[[#This Row],[ref]],Crossref!U:U,Crossref!E:E,_xlfn.XLOOKUP(Table5[[#This Row],[ref_short]],Crossref!AO:AO,Crossref!E:E)))</f>
        <v>10.1016/j.prevetmed.2005.07.016</v>
      </c>
      <c r="S15" t="str">
        <f>IF(ISBLANK(Table5[[#This Row],[ref_short]]),NA(),_xlfn.XLOOKUP(Table5[[#This Row],[new_ref]],Crossref!E:E,Crossref!AO:AO,Table5[[#This Row],[ref_short]]))</f>
        <v>Joly et al., 2005</v>
      </c>
      <c r="T15" t="b">
        <f>NOT(IFERROR(Table5[[#This Row],[ref_short]]=Table5[[#This Row],[new_ref_short]],FALSE))</f>
        <v>1</v>
      </c>
    </row>
    <row r="16" spans="1:20" x14ac:dyDescent="0.3">
      <c r="A16" t="s">
        <v>1688</v>
      </c>
      <c r="B16" t="s">
        <v>266</v>
      </c>
      <c r="C16" t="s">
        <v>368</v>
      </c>
      <c r="F16" t="s">
        <v>1693</v>
      </c>
      <c r="K16">
        <v>1E-4</v>
      </c>
      <c r="L16">
        <v>0.01</v>
      </c>
      <c r="M16" t="s">
        <v>1792</v>
      </c>
      <c r="N16" t="s">
        <v>1829</v>
      </c>
      <c r="O16">
        <v>2007</v>
      </c>
      <c r="P16" t="s">
        <v>904</v>
      </c>
      <c r="R16" t="str">
        <f>IF(ISBLANK(Table5[[#This Row],[ref]]),NA(),_xlfn.XLOOKUP(Table5[[#This Row],[ref]],Crossref!U:U,Crossref!E:E,_xlfn.XLOOKUP(Table5[[#This Row],[ref_short]],Crossref!AO:AO,Crossref!E:E)))</f>
        <v>10.1016/j.prevetmed.2007.01.005</v>
      </c>
      <c r="S16" t="str">
        <f>IF(ISBLANK(Table5[[#This Row],[ref_short]]),NA(),_xlfn.XLOOKUP(Table5[[#This Row],[new_ref]],Crossref!E:E,Crossref!AO:AO,Table5[[#This Row],[ref_short]]))</f>
        <v>Ezanno et al., 2007</v>
      </c>
      <c r="T16" t="b">
        <f>NOT(IFERROR(Table5[[#This Row],[ref_short]]=Table5[[#This Row],[new_ref_short]],FALSE))</f>
        <v>1</v>
      </c>
    </row>
    <row r="17" spans="1:20" x14ac:dyDescent="0.3">
      <c r="A17" t="s">
        <v>1688</v>
      </c>
      <c r="B17" t="s">
        <v>266</v>
      </c>
      <c r="C17" t="s">
        <v>368</v>
      </c>
      <c r="G17" t="s">
        <v>1712</v>
      </c>
      <c r="H17" t="s">
        <v>1740</v>
      </c>
      <c r="I17" t="s">
        <v>1750</v>
      </c>
      <c r="J17">
        <v>0.32900000000000001</v>
      </c>
      <c r="M17" t="s">
        <v>1793</v>
      </c>
      <c r="N17" t="s">
        <v>1830</v>
      </c>
      <c r="O17">
        <v>2013</v>
      </c>
      <c r="P17" t="s">
        <v>1866</v>
      </c>
      <c r="Q17" t="s">
        <v>986</v>
      </c>
      <c r="R17" t="str">
        <f>IF(ISBLANK(Table5[[#This Row],[ref]]),NA(),_xlfn.XLOOKUP(Table5[[#This Row],[ref]],Crossref!U:U,Crossref!E:E,_xlfn.XLOOKUP(Table5[[#This Row],[ref_short]],Crossref!AO:AO,Crossref!E:E)))</f>
        <v>10.1016/j.prevetmed.2012.07.005</v>
      </c>
      <c r="S17" t="str">
        <f>IF(ISBLANK(Table5[[#This Row],[ref_short]]),NA(),_xlfn.XLOOKUP(Table5[[#This Row],[new_ref]],Crossref!E:E,Crossref!AO:AO,Table5[[#This Row],[ref_short]]))</f>
        <v>Sarrazin et al., 2013</v>
      </c>
      <c r="T17" t="b">
        <f>NOT(IFERROR(Table5[[#This Row],[ref_short]]=Table5[[#This Row],[new_ref_short]],FALSE))</f>
        <v>0</v>
      </c>
    </row>
    <row r="18" spans="1:20" x14ac:dyDescent="0.3">
      <c r="A18" t="s">
        <v>1688</v>
      </c>
      <c r="B18" t="s">
        <v>266</v>
      </c>
      <c r="C18" t="s">
        <v>368</v>
      </c>
      <c r="G18" t="s">
        <v>1713</v>
      </c>
      <c r="H18" t="s">
        <v>1740</v>
      </c>
      <c r="I18" t="s">
        <v>1750</v>
      </c>
      <c r="J18">
        <v>0.3</v>
      </c>
      <c r="M18" t="s">
        <v>1793</v>
      </c>
      <c r="N18" t="s">
        <v>1830</v>
      </c>
      <c r="O18">
        <v>2013</v>
      </c>
      <c r="P18" t="s">
        <v>1866</v>
      </c>
      <c r="Q18" t="s">
        <v>986</v>
      </c>
      <c r="R18" t="str">
        <f>IF(ISBLANK(Table5[[#This Row],[ref]]),NA(),_xlfn.XLOOKUP(Table5[[#This Row],[ref]],Crossref!U:U,Crossref!E:E,_xlfn.XLOOKUP(Table5[[#This Row],[ref_short]],Crossref!AO:AO,Crossref!E:E)))</f>
        <v>10.1016/j.prevetmed.2012.07.005</v>
      </c>
      <c r="S18" t="str">
        <f>IF(ISBLANK(Table5[[#This Row],[ref_short]]),NA(),_xlfn.XLOOKUP(Table5[[#This Row],[new_ref]],Crossref!E:E,Crossref!AO:AO,Table5[[#This Row],[ref_short]]))</f>
        <v>Sarrazin et al., 2013</v>
      </c>
      <c r="T18" t="b">
        <f>NOT(IFERROR(Table5[[#This Row],[ref_short]]=Table5[[#This Row],[new_ref_short]],FALSE))</f>
        <v>0</v>
      </c>
    </row>
    <row r="19" spans="1:20" x14ac:dyDescent="0.3">
      <c r="A19" t="s">
        <v>1688</v>
      </c>
      <c r="B19" t="s">
        <v>266</v>
      </c>
      <c r="C19" t="s">
        <v>368</v>
      </c>
      <c r="H19" t="s">
        <v>1739</v>
      </c>
      <c r="I19" t="s">
        <v>1751</v>
      </c>
      <c r="J19">
        <v>0.62</v>
      </c>
      <c r="K19">
        <v>0.58099999999999996</v>
      </c>
      <c r="L19">
        <v>0.65900000000000003</v>
      </c>
      <c r="M19" t="s">
        <v>1794</v>
      </c>
      <c r="N19" t="s">
        <v>1831</v>
      </c>
      <c r="O19">
        <v>2021</v>
      </c>
      <c r="P19" t="s">
        <v>1867</v>
      </c>
      <c r="Q19" t="s">
        <v>986</v>
      </c>
      <c r="R19" t="str">
        <f>IF(ISBLANK(Table5[[#This Row],[ref]]),NA(),_xlfn.XLOOKUP(Table5[[#This Row],[ref]],Crossref!U:U,Crossref!E:E,_xlfn.XLOOKUP(Table5[[#This Row],[ref_short]],Crossref!AO:AO,Crossref!E:E)))</f>
        <v>10.1016/j.prevetmed.2021.105389</v>
      </c>
      <c r="S19" t="str">
        <f>IF(ISBLANK(Table5[[#This Row],[ref_short]]),NA(),_xlfn.XLOOKUP(Table5[[#This Row],[new_ref]],Crossref!E:E,Crossref!AO:AO,Table5[[#This Row],[ref_short]]))</f>
        <v>Mõtus et al., 2021</v>
      </c>
      <c r="T19" t="b">
        <f>NOT(IFERROR(Table5[[#This Row],[ref_short]]=Table5[[#This Row],[new_ref_short]],FALSE))</f>
        <v>1</v>
      </c>
    </row>
    <row r="20" spans="1:20" x14ac:dyDescent="0.3">
      <c r="A20" t="s">
        <v>1688</v>
      </c>
      <c r="B20" t="s">
        <v>267</v>
      </c>
      <c r="C20" t="s">
        <v>362</v>
      </c>
      <c r="H20" t="s">
        <v>1737</v>
      </c>
      <c r="I20" t="s">
        <v>1746</v>
      </c>
      <c r="J20">
        <v>0.82199999999999995</v>
      </c>
      <c r="M20" t="s">
        <v>1795</v>
      </c>
      <c r="N20" t="s">
        <v>1832</v>
      </c>
      <c r="O20">
        <v>2009</v>
      </c>
      <c r="P20" t="s">
        <v>1868</v>
      </c>
      <c r="Q20" t="s">
        <v>986</v>
      </c>
      <c r="R20" t="str">
        <f>IF(ISBLANK(Table5[[#This Row],[ref]]),NA(),_xlfn.XLOOKUP(Table5[[#This Row],[ref]],Crossref!U:U,Crossref!E:E,_xlfn.XLOOKUP(Table5[[#This Row],[ref_short]],Crossref!AO:AO,Crossref!E:E)))</f>
        <v>10.1111/j.1472-765x.2009.02658.x</v>
      </c>
      <c r="S20" t="str">
        <f>IF(ISBLANK(Table5[[#This Row],[ref_short]]),NA(),_xlfn.XLOOKUP(Table5[[#This Row],[new_ref]],Crossref!E:E,Crossref!AO:AO,Table5[[#This Row],[ref_short]]))</f>
        <v>Patriarchi et al., 2009</v>
      </c>
      <c r="T20" t="b">
        <f>NOT(IFERROR(Table5[[#This Row],[ref_short]]=Table5[[#This Row],[new_ref_short]],FALSE))</f>
        <v>0</v>
      </c>
    </row>
    <row r="21" spans="1:20" x14ac:dyDescent="0.3">
      <c r="A21" t="s">
        <v>1688</v>
      </c>
      <c r="B21" t="s">
        <v>267</v>
      </c>
      <c r="C21" t="s">
        <v>362</v>
      </c>
      <c r="D21" t="s">
        <v>380</v>
      </c>
      <c r="H21" t="s">
        <v>1737</v>
      </c>
      <c r="I21" t="s">
        <v>1752</v>
      </c>
      <c r="J21">
        <v>0.97</v>
      </c>
      <c r="M21" t="s">
        <v>1796</v>
      </c>
      <c r="N21" t="s">
        <v>1833</v>
      </c>
      <c r="O21">
        <v>2017</v>
      </c>
      <c r="P21" t="s">
        <v>1869</v>
      </c>
      <c r="Q21" t="s">
        <v>986</v>
      </c>
      <c r="R21" t="str">
        <f>IF(ISBLANK(Table5[[#This Row],[ref]]),NA(),_xlfn.XLOOKUP(Table5[[#This Row],[ref]],Crossref!U:U,Crossref!E:E,_xlfn.XLOOKUP(Table5[[#This Row],[ref_short]],Crossref!AO:AO,Crossref!E:E)))</f>
        <v>10.2166/wh.2017.119</v>
      </c>
      <c r="S21" t="str">
        <f>IF(ISBLANK(Table5[[#This Row],[ref_short]]),NA(),_xlfn.XLOOKUP(Table5[[#This Row],[new_ref]],Crossref!E:E,Crossref!AO:AO,Table5[[#This Row],[ref_short]]))</f>
        <v>Schets et al., 2017</v>
      </c>
      <c r="T21" t="b">
        <f>NOT(IFERROR(Table5[[#This Row],[ref_short]]=Table5[[#This Row],[new_ref_short]],FALSE))</f>
        <v>0</v>
      </c>
    </row>
    <row r="22" spans="1:20" x14ac:dyDescent="0.3">
      <c r="A22" t="s">
        <v>1688</v>
      </c>
      <c r="B22" t="s">
        <v>267</v>
      </c>
      <c r="C22" t="s">
        <v>362</v>
      </c>
      <c r="D22" t="s">
        <v>379</v>
      </c>
      <c r="H22" t="s">
        <v>1737</v>
      </c>
      <c r="I22" t="s">
        <v>1752</v>
      </c>
      <c r="J22">
        <v>0.93</v>
      </c>
      <c r="M22" t="s">
        <v>1796</v>
      </c>
      <c r="N22" t="s">
        <v>1833</v>
      </c>
      <c r="O22">
        <v>2017</v>
      </c>
      <c r="P22" t="s">
        <v>1869</v>
      </c>
      <c r="Q22" t="s">
        <v>986</v>
      </c>
      <c r="R22" t="str">
        <f>IF(ISBLANK(Table5[[#This Row],[ref]]),NA(),_xlfn.XLOOKUP(Table5[[#This Row],[ref]],Crossref!U:U,Crossref!E:E,_xlfn.XLOOKUP(Table5[[#This Row],[ref_short]],Crossref!AO:AO,Crossref!E:E)))</f>
        <v>10.2166/wh.2017.119</v>
      </c>
      <c r="S22" t="str">
        <f>IF(ISBLANK(Table5[[#This Row],[ref_short]]),NA(),_xlfn.XLOOKUP(Table5[[#This Row],[new_ref]],Crossref!E:E,Crossref!AO:AO,Table5[[#This Row],[ref_short]]))</f>
        <v>Schets et al., 2017</v>
      </c>
      <c r="T22" t="b">
        <f>NOT(IFERROR(Table5[[#This Row],[ref_short]]=Table5[[#This Row],[new_ref_short]],FALSE))</f>
        <v>0</v>
      </c>
    </row>
    <row r="23" spans="1:20" x14ac:dyDescent="0.3">
      <c r="A23" t="s">
        <v>1688</v>
      </c>
      <c r="B23" t="s">
        <v>267</v>
      </c>
      <c r="C23" t="s">
        <v>362</v>
      </c>
      <c r="H23" t="s">
        <v>1737</v>
      </c>
      <c r="I23" t="s">
        <v>1753</v>
      </c>
      <c r="J23">
        <v>0.78800000000000003</v>
      </c>
      <c r="K23">
        <v>0.745</v>
      </c>
      <c r="L23">
        <v>0.82499999999999996</v>
      </c>
      <c r="M23" t="s">
        <v>1797</v>
      </c>
      <c r="N23" t="s">
        <v>1834</v>
      </c>
      <c r="O23">
        <v>2020</v>
      </c>
      <c r="P23" t="s">
        <v>1870</v>
      </c>
      <c r="Q23" t="s">
        <v>986</v>
      </c>
      <c r="R23" t="e">
        <f>IF(ISBLANK(Table5[[#This Row],[ref]]),NA(),_xlfn.XLOOKUP(Table5[[#This Row],[ref]],Crossref!U:U,Crossref!E:E,_xlfn.XLOOKUP(Table5[[#This Row],[ref_short]],Crossref!AO:AO,Crossref!E:E)))</f>
        <v>#N/A</v>
      </c>
      <c r="S23" t="e">
        <f>IF(ISBLANK(Table5[[#This Row],[ref_short]]),NA(),_xlfn.XLOOKUP(Table5[[#This Row],[new_ref]],Crossref!E:E,Crossref!AO:AO,Table5[[#This Row],[ref_short]]))</f>
        <v>#N/A</v>
      </c>
      <c r="T23" t="b">
        <f>NOT(IFERROR(Table5[[#This Row],[ref_short]]=Table5[[#This Row],[new_ref_short]],FALSE))</f>
        <v>1</v>
      </c>
    </row>
    <row r="24" spans="1:20" x14ac:dyDescent="0.3">
      <c r="A24" t="s">
        <v>1688</v>
      </c>
      <c r="B24" t="s">
        <v>267</v>
      </c>
      <c r="C24" t="s">
        <v>362</v>
      </c>
      <c r="H24" t="s">
        <v>1737</v>
      </c>
      <c r="I24" t="s">
        <v>1754</v>
      </c>
      <c r="J24">
        <v>0.40899999999999997</v>
      </c>
      <c r="M24" t="s">
        <v>1798</v>
      </c>
      <c r="N24" t="s">
        <v>1835</v>
      </c>
      <c r="O24">
        <v>2003</v>
      </c>
      <c r="P24" t="s">
        <v>1871</v>
      </c>
      <c r="Q24" t="s">
        <v>986</v>
      </c>
      <c r="R24" t="str">
        <f>IF(ISBLANK(Table5[[#This Row],[ref]]),NA(),_xlfn.XLOOKUP(Table5[[#This Row],[ref]],Crossref!U:U,Crossref!E:E,_xlfn.XLOOKUP(Table5[[#This Row],[ref_short]],Crossref!AO:AO,Crossref!E:E)))</f>
        <v>10.1017/s095026880200821x</v>
      </c>
      <c r="S24" t="str">
        <f>IF(ISBLANK(Table5[[#This Row],[ref_short]]),NA(),_xlfn.XLOOKUP(Table5[[#This Row],[new_ref]],Crossref!E:E,Crossref!AO:AO,Table5[[#This Row],[ref_short]]))</f>
        <v>BANG et al., 2003</v>
      </c>
      <c r="T24" t="b">
        <f>NOT(IFERROR(Table5[[#This Row],[ref_short]]=Table5[[#This Row],[new_ref_short]],FALSE))</f>
        <v>0</v>
      </c>
    </row>
    <row r="25" spans="1:20" x14ac:dyDescent="0.3">
      <c r="A25" t="s">
        <v>1688</v>
      </c>
      <c r="B25" t="s">
        <v>269</v>
      </c>
      <c r="C25" t="s">
        <v>1689</v>
      </c>
      <c r="H25" t="s">
        <v>254</v>
      </c>
      <c r="I25" t="s">
        <v>1755</v>
      </c>
      <c r="J25">
        <v>4.2999999999999997E-2</v>
      </c>
      <c r="M25" t="s">
        <v>1799</v>
      </c>
      <c r="N25" t="s">
        <v>1836</v>
      </c>
      <c r="O25">
        <v>2011</v>
      </c>
      <c r="P25" t="s">
        <v>1872</v>
      </c>
      <c r="Q25" t="s">
        <v>986</v>
      </c>
      <c r="R25" t="str">
        <f>IF(ISBLANK(Table5[[#This Row],[ref]]),NA(),_xlfn.XLOOKUP(Table5[[#This Row],[ref]],Crossref!U:U,Crossref!E:E,_xlfn.XLOOKUP(Table5[[#This Row],[ref_short]],Crossref!AO:AO,Crossref!E:E)))</f>
        <v>10.1016/j.vetmic.2010.10.007</v>
      </c>
      <c r="S25" t="str">
        <f>IF(ISBLANK(Table5[[#This Row],[ref_short]]),NA(),_xlfn.XLOOKUP(Table5[[#This Row],[new_ref]],Crossref!E:E,Crossref!AO:AO,Table5[[#This Row],[ref_short]]))</f>
        <v>Guatteo et al., 2011</v>
      </c>
      <c r="T25" t="b">
        <f>NOT(IFERROR(Table5[[#This Row],[ref_short]]=Table5[[#This Row],[new_ref_short]],FALSE))</f>
        <v>0</v>
      </c>
    </row>
    <row r="26" spans="1:20" x14ac:dyDescent="0.3">
      <c r="A26" t="s">
        <v>1688</v>
      </c>
      <c r="B26" t="s">
        <v>269</v>
      </c>
      <c r="C26" t="s">
        <v>1689</v>
      </c>
      <c r="H26" t="s">
        <v>254</v>
      </c>
      <c r="I26" t="s">
        <v>1756</v>
      </c>
      <c r="J26">
        <v>0.185</v>
      </c>
      <c r="M26" t="s">
        <v>1799</v>
      </c>
      <c r="N26" t="s">
        <v>1836</v>
      </c>
      <c r="O26">
        <v>2011</v>
      </c>
      <c r="P26" t="s">
        <v>1872</v>
      </c>
      <c r="Q26" t="s">
        <v>986</v>
      </c>
      <c r="R26" t="str">
        <f>IF(ISBLANK(Table5[[#This Row],[ref]]),NA(),_xlfn.XLOOKUP(Table5[[#This Row],[ref]],Crossref!U:U,Crossref!E:E,_xlfn.XLOOKUP(Table5[[#This Row],[ref_short]],Crossref!AO:AO,Crossref!E:E)))</f>
        <v>10.1016/j.vetmic.2010.10.007</v>
      </c>
      <c r="S26" t="str">
        <f>IF(ISBLANK(Table5[[#This Row],[ref_short]]),NA(),_xlfn.XLOOKUP(Table5[[#This Row],[new_ref]],Crossref!E:E,Crossref!AO:AO,Table5[[#This Row],[ref_short]]))</f>
        <v>Guatteo et al., 2011</v>
      </c>
      <c r="T26" t="b">
        <f>NOT(IFERROR(Table5[[#This Row],[ref_short]]=Table5[[#This Row],[new_ref_short]],FALSE))</f>
        <v>0</v>
      </c>
    </row>
    <row r="27" spans="1:20" x14ac:dyDescent="0.3">
      <c r="A27" t="s">
        <v>1688</v>
      </c>
      <c r="B27" t="s">
        <v>269</v>
      </c>
      <c r="C27" t="s">
        <v>1689</v>
      </c>
      <c r="H27" t="s">
        <v>254</v>
      </c>
      <c r="I27" t="s">
        <v>1757</v>
      </c>
      <c r="J27">
        <v>0.38900000000000001</v>
      </c>
      <c r="M27" t="s">
        <v>1799</v>
      </c>
      <c r="N27" t="s">
        <v>1836</v>
      </c>
      <c r="O27">
        <v>2011</v>
      </c>
      <c r="P27" t="s">
        <v>1872</v>
      </c>
      <c r="Q27" t="s">
        <v>986</v>
      </c>
      <c r="R27" t="str">
        <f>IF(ISBLANK(Table5[[#This Row],[ref]]),NA(),_xlfn.XLOOKUP(Table5[[#This Row],[ref]],Crossref!U:U,Crossref!E:E,_xlfn.XLOOKUP(Table5[[#This Row],[ref_short]],Crossref!AO:AO,Crossref!E:E)))</f>
        <v>10.1016/j.vetmic.2010.10.007</v>
      </c>
      <c r="S27" t="str">
        <f>IF(ISBLANK(Table5[[#This Row],[ref_short]]),NA(),_xlfn.XLOOKUP(Table5[[#This Row],[new_ref]],Crossref!E:E,Crossref!AO:AO,Table5[[#This Row],[ref_short]]))</f>
        <v>Guatteo et al., 2011</v>
      </c>
      <c r="T27" t="b">
        <f>NOT(IFERROR(Table5[[#This Row],[ref_short]]=Table5[[#This Row],[new_ref_short]],FALSE))</f>
        <v>0</v>
      </c>
    </row>
    <row r="28" spans="1:20" x14ac:dyDescent="0.3">
      <c r="A28" t="s">
        <v>1688</v>
      </c>
      <c r="B28" t="s">
        <v>269</v>
      </c>
      <c r="C28" t="s">
        <v>369</v>
      </c>
      <c r="D28" t="s">
        <v>382</v>
      </c>
      <c r="H28" t="s">
        <v>1737</v>
      </c>
      <c r="I28" t="s">
        <v>1758</v>
      </c>
      <c r="J28">
        <v>8.8999999999999996E-2</v>
      </c>
      <c r="M28" t="s">
        <v>1800</v>
      </c>
      <c r="N28" t="s">
        <v>1837</v>
      </c>
      <c r="O28">
        <v>2009</v>
      </c>
      <c r="P28" t="s">
        <v>1873</v>
      </c>
      <c r="Q28" t="s">
        <v>986</v>
      </c>
      <c r="R28" t="str">
        <f>IF(ISBLANK(Table5[[#This Row],[ref]]),NA(),_xlfn.XLOOKUP(Table5[[#This Row],[ref]],Crossref!U:U,Crossref!E:E,_xlfn.XLOOKUP(Table5[[#This Row],[ref_short]],Crossref!AO:AO,Crossref!E:E)))</f>
        <v>10.3168/jds.2008-1672</v>
      </c>
      <c r="S28" t="str">
        <f>IF(ISBLANK(Table5[[#This Row],[ref_short]]),NA(),_xlfn.XLOOKUP(Table5[[#This Row],[new_ref]],Crossref!E:E,Crossref!AO:AO,Table5[[#This Row],[ref_short]]))</f>
        <v>García-Pérez et al., 2009</v>
      </c>
      <c r="T28" t="b">
        <f>NOT(IFERROR(Table5[[#This Row],[ref_short]]=Table5[[#This Row],[new_ref_short]],FALSE))</f>
        <v>1</v>
      </c>
    </row>
    <row r="29" spans="1:20" x14ac:dyDescent="0.3">
      <c r="A29" t="s">
        <v>1688</v>
      </c>
      <c r="B29" t="s">
        <v>269</v>
      </c>
      <c r="C29" t="s">
        <v>368</v>
      </c>
      <c r="D29" t="s">
        <v>382</v>
      </c>
      <c r="H29" t="s">
        <v>1737</v>
      </c>
      <c r="I29" t="s">
        <v>1759</v>
      </c>
      <c r="J29">
        <v>0.14799999999999999</v>
      </c>
      <c r="M29" t="s">
        <v>1801</v>
      </c>
      <c r="N29" t="s">
        <v>1838</v>
      </c>
      <c r="O29">
        <v>2011</v>
      </c>
      <c r="P29" t="s">
        <v>1874</v>
      </c>
      <c r="Q29" t="s">
        <v>986</v>
      </c>
      <c r="R29" t="str">
        <f>IF(ISBLANK(Table5[[#This Row],[ref]]),NA(),_xlfn.XLOOKUP(Table5[[#This Row],[ref]],Crossref!U:U,Crossref!E:E,_xlfn.XLOOKUP(Table5[[#This Row],[ref_short]],Crossref!AO:AO,Crossref!E:E)))</f>
        <v>10.1016/j.vetmic.2011.03.007</v>
      </c>
      <c r="S29" t="str">
        <f>IF(ISBLANK(Table5[[#This Row],[ref_short]]),NA(),_xlfn.XLOOKUP(Table5[[#This Row],[new_ref]],Crossref!E:E,Crossref!AO:AO,Table5[[#This Row],[ref_short]]))</f>
        <v>Böttcher et al., 2011</v>
      </c>
      <c r="T29" t="b">
        <f>NOT(IFERROR(Table5[[#This Row],[ref_short]]=Table5[[#This Row],[new_ref_short]],FALSE))</f>
        <v>1</v>
      </c>
    </row>
    <row r="30" spans="1:20" x14ac:dyDescent="0.3">
      <c r="A30" t="s">
        <v>1688</v>
      </c>
      <c r="B30" t="s">
        <v>269</v>
      </c>
      <c r="C30" t="s">
        <v>368</v>
      </c>
      <c r="D30" t="s">
        <v>382</v>
      </c>
      <c r="H30" t="s">
        <v>1737</v>
      </c>
      <c r="I30" t="s">
        <v>1760</v>
      </c>
      <c r="J30">
        <v>6.2E-2</v>
      </c>
      <c r="M30" t="s">
        <v>1802</v>
      </c>
      <c r="N30" t="s">
        <v>1839</v>
      </c>
      <c r="O30">
        <v>2009</v>
      </c>
      <c r="P30" t="s">
        <v>1875</v>
      </c>
      <c r="Q30" t="s">
        <v>986</v>
      </c>
      <c r="R30" t="str">
        <f>IF(ISBLANK(Table5[[#This Row],[ref]]),NA(),_xlfn.XLOOKUP(Table5[[#This Row],[ref]],Crossref!U:U,Crossref!E:E,_xlfn.XLOOKUP(Table5[[#This Row],[ref_short]],Crossref!AO:AO,Crossref!E:E)))</f>
        <v>10.1017/s0950268809002854</v>
      </c>
      <c r="S30" t="str">
        <f>IF(ISBLANK(Table5[[#This Row],[ref_short]]),NA(),_xlfn.XLOOKUP(Table5[[#This Row],[new_ref]],Crossref!E:E,Crossref!AO:AO,Table5[[#This Row],[ref_short]]))</f>
        <v>McCAUGHEY et al., 2009</v>
      </c>
      <c r="T30" t="b">
        <f>NOT(IFERROR(Table5[[#This Row],[ref_short]]=Table5[[#This Row],[new_ref_short]],FALSE))</f>
        <v>0</v>
      </c>
    </row>
    <row r="31" spans="1:20" x14ac:dyDescent="0.3">
      <c r="A31" t="s">
        <v>1688</v>
      </c>
      <c r="B31" t="s">
        <v>269</v>
      </c>
      <c r="C31" t="s">
        <v>376</v>
      </c>
      <c r="H31" t="s">
        <v>1737</v>
      </c>
      <c r="I31" t="s">
        <v>1761</v>
      </c>
      <c r="J31">
        <v>9.6000000000000002E-2</v>
      </c>
      <c r="K31">
        <v>6.9000000000000006E-2</v>
      </c>
      <c r="L31">
        <v>0.122</v>
      </c>
      <c r="M31" t="s">
        <v>1803</v>
      </c>
      <c r="N31" t="s">
        <v>1840</v>
      </c>
      <c r="O31">
        <v>2013</v>
      </c>
      <c r="P31" t="s">
        <v>1876</v>
      </c>
      <c r="Q31" t="s">
        <v>986</v>
      </c>
      <c r="R31" t="str">
        <f>IF(ISBLANK(Table5[[#This Row],[ref]]),NA(),_xlfn.XLOOKUP(Table5[[#This Row],[ref]],Crossref!U:U,Crossref!E:E,_xlfn.XLOOKUP(Table5[[#This Row],[ref_short]],Crossref!AO:AO,Crossref!E:E)))</f>
        <v>10.1016/j.vetmic.2013.08.004</v>
      </c>
      <c r="S31" t="str">
        <f>IF(ISBLANK(Table5[[#This Row],[ref_short]]),NA(),_xlfn.XLOOKUP(Table5[[#This Row],[new_ref]],Crossref!E:E,Crossref!AO:AO,Table5[[#This Row],[ref_short]]))</f>
        <v>Anastácio et al., 2013</v>
      </c>
      <c r="T31" t="b">
        <f>NOT(IFERROR(Table5[[#This Row],[ref_short]]=Table5[[#This Row],[new_ref_short]],FALSE))</f>
        <v>1</v>
      </c>
    </row>
    <row r="32" spans="1:20" x14ac:dyDescent="0.3">
      <c r="A32" t="s">
        <v>1688</v>
      </c>
      <c r="B32" t="s">
        <v>269</v>
      </c>
      <c r="C32" t="s">
        <v>368</v>
      </c>
      <c r="H32" t="s">
        <v>1737</v>
      </c>
      <c r="I32" t="s">
        <v>1762</v>
      </c>
      <c r="J32">
        <v>0.222</v>
      </c>
      <c r="K32">
        <v>0.2</v>
      </c>
      <c r="L32">
        <v>0.24299999999999999</v>
      </c>
      <c r="M32" t="s">
        <v>1804</v>
      </c>
      <c r="N32" t="s">
        <v>1841</v>
      </c>
      <c r="O32">
        <v>2017</v>
      </c>
      <c r="P32" t="s">
        <v>1877</v>
      </c>
      <c r="Q32" t="s">
        <v>986</v>
      </c>
      <c r="R32" t="str">
        <f>IF(ISBLANK(Table5[[#This Row],[ref]]),NA(),_xlfn.XLOOKUP(Table5[[#This Row],[ref]],Crossref!U:U,Crossref!E:E,_xlfn.XLOOKUP(Table5[[#This Row],[ref_short]],Crossref!AO:AO,Crossref!E:E)))</f>
        <v>10.1017/s0950268817002308</v>
      </c>
      <c r="S32" t="str">
        <f>IF(ISBLANK(Table5[[#This Row],[ref_short]]),NA(),_xlfn.XLOOKUP(Table5[[#This Row],[new_ref]],Crossref!E:E,Crossref!AO:AO,Table5[[#This Row],[ref_short]]))</f>
        <v>GACHE et al., 2017</v>
      </c>
      <c r="T32" t="b">
        <f>NOT(IFERROR(Table5[[#This Row],[ref_short]]=Table5[[#This Row],[new_ref_short]],FALSE))</f>
        <v>0</v>
      </c>
    </row>
    <row r="33" spans="1:20" x14ac:dyDescent="0.3">
      <c r="A33" t="s">
        <v>1688</v>
      </c>
      <c r="B33" t="s">
        <v>269</v>
      </c>
      <c r="C33" t="s">
        <v>369</v>
      </c>
      <c r="H33" t="s">
        <v>1737</v>
      </c>
      <c r="I33" t="s">
        <v>1762</v>
      </c>
      <c r="J33">
        <v>0.25700000000000001</v>
      </c>
      <c r="K33">
        <v>0.23400000000000001</v>
      </c>
      <c r="L33">
        <v>0.27900000000000003</v>
      </c>
      <c r="M33" t="s">
        <v>1804</v>
      </c>
      <c r="N33" t="s">
        <v>1841</v>
      </c>
      <c r="O33">
        <v>2017</v>
      </c>
      <c r="P33" t="s">
        <v>1877</v>
      </c>
      <c r="Q33" t="s">
        <v>986</v>
      </c>
      <c r="R33" t="str">
        <f>IF(ISBLANK(Table5[[#This Row],[ref]]),NA(),_xlfn.XLOOKUP(Table5[[#This Row],[ref]],Crossref!U:U,Crossref!E:E,_xlfn.XLOOKUP(Table5[[#This Row],[ref_short]],Crossref!AO:AO,Crossref!E:E)))</f>
        <v>10.1017/s0950268817002308</v>
      </c>
      <c r="S33" t="str">
        <f>IF(ISBLANK(Table5[[#This Row],[ref_short]]),NA(),_xlfn.XLOOKUP(Table5[[#This Row],[new_ref]],Crossref!E:E,Crossref!AO:AO,Table5[[#This Row],[ref_short]]))</f>
        <v>GACHE et al., 2017</v>
      </c>
      <c r="T33" t="b">
        <f>NOT(IFERROR(Table5[[#This Row],[ref_short]]=Table5[[#This Row],[new_ref_short]],FALSE))</f>
        <v>0</v>
      </c>
    </row>
    <row r="34" spans="1:20" x14ac:dyDescent="0.3">
      <c r="A34" t="s">
        <v>1688</v>
      </c>
      <c r="B34" t="s">
        <v>269</v>
      </c>
      <c r="C34" t="s">
        <v>1027</v>
      </c>
      <c r="H34" t="s">
        <v>1737</v>
      </c>
      <c r="I34" t="s">
        <v>1762</v>
      </c>
      <c r="J34">
        <v>0.41499999999999998</v>
      </c>
      <c r="K34">
        <v>0.375</v>
      </c>
      <c r="L34">
        <v>0.45400000000000001</v>
      </c>
      <c r="M34" t="s">
        <v>1804</v>
      </c>
      <c r="N34" t="s">
        <v>1841</v>
      </c>
      <c r="O34">
        <v>2017</v>
      </c>
      <c r="P34" t="s">
        <v>1877</v>
      </c>
      <c r="Q34" t="s">
        <v>986</v>
      </c>
      <c r="R34" t="str">
        <f>IF(ISBLANK(Table5[[#This Row],[ref]]),NA(),_xlfn.XLOOKUP(Table5[[#This Row],[ref]],Crossref!U:U,Crossref!E:E,_xlfn.XLOOKUP(Table5[[#This Row],[ref_short]],Crossref!AO:AO,Crossref!E:E)))</f>
        <v>10.1017/s0950268817002308</v>
      </c>
      <c r="S34" t="str">
        <f>IF(ISBLANK(Table5[[#This Row],[ref_short]]),NA(),_xlfn.XLOOKUP(Table5[[#This Row],[new_ref]],Crossref!E:E,Crossref!AO:AO,Table5[[#This Row],[ref_short]]))</f>
        <v>GACHE et al., 2017</v>
      </c>
      <c r="T34" t="b">
        <f>NOT(IFERROR(Table5[[#This Row],[ref_short]]=Table5[[#This Row],[new_ref_short]],FALSE))</f>
        <v>0</v>
      </c>
    </row>
    <row r="35" spans="1:20" x14ac:dyDescent="0.3">
      <c r="A35" t="s">
        <v>1688</v>
      </c>
      <c r="B35" t="s">
        <v>269</v>
      </c>
      <c r="C35" t="s">
        <v>369</v>
      </c>
      <c r="H35" t="s">
        <v>1737</v>
      </c>
      <c r="I35" t="s">
        <v>1763</v>
      </c>
      <c r="J35">
        <v>0.378</v>
      </c>
      <c r="M35" t="s">
        <v>1805</v>
      </c>
      <c r="N35" t="s">
        <v>1842</v>
      </c>
      <c r="O35">
        <v>2020</v>
      </c>
      <c r="P35" t="s">
        <v>1878</v>
      </c>
      <c r="Q35" t="s">
        <v>986</v>
      </c>
      <c r="R35" t="str">
        <f>IF(ISBLANK(Table5[[#This Row],[ref]]),NA(),_xlfn.XLOOKUP(Table5[[#This Row],[ref]],Crossref!U:U,Crossref!E:E,_xlfn.XLOOKUP(Table5[[#This Row],[ref_short]],Crossref!AO:AO,Crossref!E:E)))</f>
        <v>10.1017/s0950268819002115</v>
      </c>
      <c r="S35" t="str">
        <f>IF(ISBLANK(Table5[[#This Row],[ref_short]]),NA(),_xlfn.XLOOKUP(Table5[[#This Row],[new_ref]],Crossref!E:E,Crossref!AO:AO,Table5[[#This Row],[ref_short]]))</f>
        <v>Barlozzari et al., 2020</v>
      </c>
      <c r="T35" t="b">
        <f>NOT(IFERROR(Table5[[#This Row],[ref_short]]=Table5[[#This Row],[new_ref_short]],FALSE))</f>
        <v>0</v>
      </c>
    </row>
    <row r="36" spans="1:20" x14ac:dyDescent="0.3">
      <c r="A36" t="s">
        <v>1688</v>
      </c>
      <c r="B36" t="s">
        <v>269</v>
      </c>
      <c r="C36" t="s">
        <v>368</v>
      </c>
      <c r="H36" t="s">
        <v>1737</v>
      </c>
      <c r="I36" t="s">
        <v>1763</v>
      </c>
      <c r="J36">
        <v>0.12</v>
      </c>
      <c r="M36" t="s">
        <v>1805</v>
      </c>
      <c r="N36" t="s">
        <v>1842</v>
      </c>
      <c r="O36">
        <v>2020</v>
      </c>
      <c r="P36" t="s">
        <v>1878</v>
      </c>
      <c r="Q36" t="s">
        <v>986</v>
      </c>
      <c r="R36" t="str">
        <f>IF(ISBLANK(Table5[[#This Row],[ref]]),NA(),_xlfn.XLOOKUP(Table5[[#This Row],[ref]],Crossref!U:U,Crossref!E:E,_xlfn.XLOOKUP(Table5[[#This Row],[ref_short]],Crossref!AO:AO,Crossref!E:E)))</f>
        <v>10.1017/s0950268819002115</v>
      </c>
      <c r="S36" t="str">
        <f>IF(ISBLANK(Table5[[#This Row],[ref_short]]),NA(),_xlfn.XLOOKUP(Table5[[#This Row],[new_ref]],Crossref!E:E,Crossref!AO:AO,Table5[[#This Row],[ref_short]]))</f>
        <v>Barlozzari et al., 2020</v>
      </c>
      <c r="T36" t="b">
        <f>NOT(IFERROR(Table5[[#This Row],[ref_short]]=Table5[[#This Row],[new_ref_short]],FALSE))</f>
        <v>0</v>
      </c>
    </row>
    <row r="37" spans="1:20" x14ac:dyDescent="0.3">
      <c r="B37" t="s">
        <v>270</v>
      </c>
      <c r="O37" t="s">
        <v>2672</v>
      </c>
      <c r="R37" t="e">
        <f>IF(ISBLANK(Table5[[#This Row],[ref]]),NA(),_xlfn.XLOOKUP(Table5[[#This Row],[ref]],Crossref!U:U,Crossref!E:E,_xlfn.XLOOKUP(Table5[[#This Row],[ref_short]],Crossref!AO:AO,Crossref!E:E)))</f>
        <v>#N/A</v>
      </c>
      <c r="S37" t="e">
        <f>IF(ISBLANK(Table5[[#This Row],[ref_short]]),NA(),_xlfn.XLOOKUP(Table5[[#This Row],[new_ref]],Crossref!E:E,Crossref!AO:AO,Table5[[#This Row],[ref_short]]))</f>
        <v>#N/A</v>
      </c>
      <c r="T37" t="b">
        <f>NOT(IFERROR(Table5[[#This Row],[ref_short]]=Table5[[#This Row],[new_ref_short]],FALSE))</f>
        <v>1</v>
      </c>
    </row>
    <row r="38" spans="1:20" x14ac:dyDescent="0.3">
      <c r="A38" t="s">
        <v>1688</v>
      </c>
      <c r="B38" t="s">
        <v>272</v>
      </c>
      <c r="C38" t="s">
        <v>373</v>
      </c>
      <c r="H38" t="s">
        <v>1737</v>
      </c>
      <c r="I38" t="s">
        <v>1764</v>
      </c>
      <c r="J38">
        <v>0.04</v>
      </c>
      <c r="K38">
        <v>0.02</v>
      </c>
      <c r="L38">
        <v>0.06</v>
      </c>
      <c r="M38" t="s">
        <v>1806</v>
      </c>
      <c r="N38" t="s">
        <v>1843</v>
      </c>
      <c r="O38">
        <v>2011</v>
      </c>
      <c r="P38" t="s">
        <v>1879</v>
      </c>
      <c r="Q38" t="s">
        <v>986</v>
      </c>
      <c r="R38" t="str">
        <f>IF(ISBLANK(Table5[[#This Row],[ref]]),NA(),_xlfn.XLOOKUP(Table5[[#This Row],[ref]],Crossref!U:U,Crossref!E:E,_xlfn.XLOOKUP(Table5[[#This Row],[ref_short]],Crossref!AO:AO,Crossref!E:E)))</f>
        <v>10.1016/j.cimid.2011.07.003</v>
      </c>
      <c r="S38" t="str">
        <f>IF(ISBLANK(Table5[[#This Row],[ref_short]]),NA(),_xlfn.XLOOKUP(Table5[[#This Row],[new_ref]],Crossref!E:E,Crossref!AO:AO,Table5[[#This Row],[ref_short]]))</f>
        <v>Rose et al., 2011</v>
      </c>
      <c r="T38" t="b">
        <f>NOT(IFERROR(Table5[[#This Row],[ref_short]]=Table5[[#This Row],[new_ref_short]],FALSE))</f>
        <v>0</v>
      </c>
    </row>
    <row r="39" spans="1:20" x14ac:dyDescent="0.3">
      <c r="A39" t="s">
        <v>1688</v>
      </c>
      <c r="B39" t="s">
        <v>272</v>
      </c>
      <c r="C39" t="s">
        <v>373</v>
      </c>
      <c r="F39" t="s">
        <v>1694</v>
      </c>
      <c r="G39" t="s">
        <v>1714</v>
      </c>
      <c r="H39" t="s">
        <v>1737</v>
      </c>
      <c r="I39" t="s">
        <v>1765</v>
      </c>
      <c r="J39">
        <v>0.222</v>
      </c>
      <c r="M39" t="s">
        <v>1807</v>
      </c>
      <c r="N39" t="s">
        <v>1844</v>
      </c>
      <c r="O39">
        <v>2008</v>
      </c>
      <c r="P39" t="s">
        <v>1880</v>
      </c>
      <c r="Q39" t="s">
        <v>986</v>
      </c>
      <c r="R39" t="str">
        <f>IF(ISBLANK(Table5[[#This Row],[ref]]),NA(),_xlfn.XLOOKUP(Table5[[#This Row],[ref]],Crossref!U:U,Crossref!E:E,_xlfn.XLOOKUP(Table5[[#This Row],[ref_short]],Crossref!AO:AO,Crossref!E:E)))</f>
        <v>10.1016/j.tvjl.2006.11.018</v>
      </c>
      <c r="S39" t="str">
        <f>IF(ISBLANK(Table5[[#This Row],[ref_short]]),NA(),_xlfn.XLOOKUP(Table5[[#This Row],[new_ref]],Crossref!E:E,Crossref!AO:AO,Table5[[#This Row],[ref_short]]))</f>
        <v>Seminati et al., 2008</v>
      </c>
      <c r="T39" t="b">
        <f>NOT(IFERROR(Table5[[#This Row],[ref_short]]=Table5[[#This Row],[new_ref_short]],FALSE))</f>
        <v>0</v>
      </c>
    </row>
    <row r="40" spans="1:20" x14ac:dyDescent="0.3">
      <c r="A40" t="s">
        <v>1688</v>
      </c>
      <c r="B40" t="s">
        <v>272</v>
      </c>
      <c r="C40" t="s">
        <v>373</v>
      </c>
      <c r="F40" t="s">
        <v>1694</v>
      </c>
      <c r="G40" t="s">
        <v>1715</v>
      </c>
      <c r="H40" t="s">
        <v>1737</v>
      </c>
      <c r="I40" t="s">
        <v>1765</v>
      </c>
      <c r="J40">
        <v>0.30499999999999999</v>
      </c>
      <c r="M40" t="s">
        <v>1807</v>
      </c>
      <c r="N40" t="s">
        <v>1844</v>
      </c>
      <c r="O40">
        <v>2008</v>
      </c>
      <c r="P40" t="s">
        <v>1880</v>
      </c>
      <c r="Q40" t="s">
        <v>986</v>
      </c>
      <c r="R40" t="str">
        <f>IF(ISBLANK(Table5[[#This Row],[ref]]),NA(),_xlfn.XLOOKUP(Table5[[#This Row],[ref]],Crossref!U:U,Crossref!E:E,_xlfn.XLOOKUP(Table5[[#This Row],[ref_short]],Crossref!AO:AO,Crossref!E:E)))</f>
        <v>10.1016/j.tvjl.2006.11.018</v>
      </c>
      <c r="S40" t="str">
        <f>IF(ISBLANK(Table5[[#This Row],[ref_short]]),NA(),_xlfn.XLOOKUP(Table5[[#This Row],[new_ref]],Crossref!E:E,Crossref!AO:AO,Table5[[#This Row],[ref_short]]))</f>
        <v>Seminati et al., 2008</v>
      </c>
      <c r="T40" t="b">
        <f>NOT(IFERROR(Table5[[#This Row],[ref_short]]=Table5[[#This Row],[new_ref_short]],FALSE))</f>
        <v>0</v>
      </c>
    </row>
    <row r="41" spans="1:20" x14ac:dyDescent="0.3">
      <c r="A41" t="s">
        <v>1688</v>
      </c>
      <c r="B41" t="s">
        <v>272</v>
      </c>
      <c r="C41" t="s">
        <v>373</v>
      </c>
      <c r="F41" t="s">
        <v>1695</v>
      </c>
      <c r="G41" t="s">
        <v>1714</v>
      </c>
      <c r="H41" t="s">
        <v>1737</v>
      </c>
      <c r="I41" t="s">
        <v>1765</v>
      </c>
      <c r="J41">
        <v>0.13200000000000001</v>
      </c>
      <c r="M41" t="s">
        <v>1807</v>
      </c>
      <c r="N41" t="s">
        <v>1844</v>
      </c>
      <c r="O41">
        <v>2008</v>
      </c>
      <c r="P41" t="s">
        <v>1880</v>
      </c>
      <c r="Q41" t="s">
        <v>986</v>
      </c>
      <c r="R41" t="str">
        <f>IF(ISBLANK(Table5[[#This Row],[ref]]),NA(),_xlfn.XLOOKUP(Table5[[#This Row],[ref]],Crossref!U:U,Crossref!E:E,_xlfn.XLOOKUP(Table5[[#This Row],[ref_short]],Crossref!AO:AO,Crossref!E:E)))</f>
        <v>10.1016/j.tvjl.2006.11.018</v>
      </c>
      <c r="S41" t="str">
        <f>IF(ISBLANK(Table5[[#This Row],[ref_short]]),NA(),_xlfn.XLOOKUP(Table5[[#This Row],[new_ref]],Crossref!E:E,Crossref!AO:AO,Table5[[#This Row],[ref_short]]))</f>
        <v>Seminati et al., 2008</v>
      </c>
      <c r="T41" t="b">
        <f>NOT(IFERROR(Table5[[#This Row],[ref_short]]=Table5[[#This Row],[new_ref_short]],FALSE))</f>
        <v>0</v>
      </c>
    </row>
    <row r="42" spans="1:20" x14ac:dyDescent="0.3">
      <c r="A42" t="s">
        <v>1688</v>
      </c>
      <c r="B42" t="s">
        <v>272</v>
      </c>
      <c r="C42" t="s">
        <v>373</v>
      </c>
      <c r="F42" t="s">
        <v>1695</v>
      </c>
      <c r="G42" t="s">
        <v>1715</v>
      </c>
      <c r="H42" t="s">
        <v>1737</v>
      </c>
      <c r="I42" t="s">
        <v>1765</v>
      </c>
      <c r="J42">
        <v>0.219</v>
      </c>
      <c r="M42" t="s">
        <v>1807</v>
      </c>
      <c r="N42" t="s">
        <v>1844</v>
      </c>
      <c r="O42">
        <v>2008</v>
      </c>
      <c r="P42" t="s">
        <v>1880</v>
      </c>
      <c r="Q42" t="s">
        <v>986</v>
      </c>
      <c r="R42" t="str">
        <f>IF(ISBLANK(Table5[[#This Row],[ref]]),NA(),_xlfn.XLOOKUP(Table5[[#This Row],[ref]],Crossref!U:U,Crossref!E:E,_xlfn.XLOOKUP(Table5[[#This Row],[ref_short]],Crossref!AO:AO,Crossref!E:E)))</f>
        <v>10.1016/j.tvjl.2006.11.018</v>
      </c>
      <c r="S42" t="str">
        <f>IF(ISBLANK(Table5[[#This Row],[ref_short]]),NA(),_xlfn.XLOOKUP(Table5[[#This Row],[new_ref]],Crossref!E:E,Crossref!AO:AO,Table5[[#This Row],[ref_short]]))</f>
        <v>Seminati et al., 2008</v>
      </c>
      <c r="T42" t="b">
        <f>NOT(IFERROR(Table5[[#This Row],[ref_short]]=Table5[[#This Row],[new_ref_short]],FALSE))</f>
        <v>0</v>
      </c>
    </row>
    <row r="43" spans="1:20" x14ac:dyDescent="0.3">
      <c r="A43" t="s">
        <v>1688</v>
      </c>
      <c r="B43" t="s">
        <v>272</v>
      </c>
      <c r="C43" t="s">
        <v>373</v>
      </c>
      <c r="F43" t="s">
        <v>1696</v>
      </c>
      <c r="G43" t="s">
        <v>1714</v>
      </c>
      <c r="H43" t="s">
        <v>1737</v>
      </c>
      <c r="I43" t="s">
        <v>1765</v>
      </c>
      <c r="J43">
        <v>0.35099999999999998</v>
      </c>
      <c r="M43" t="s">
        <v>1807</v>
      </c>
      <c r="N43" t="s">
        <v>1844</v>
      </c>
      <c r="O43">
        <v>2008</v>
      </c>
      <c r="P43" t="s">
        <v>1880</v>
      </c>
      <c r="Q43" t="s">
        <v>986</v>
      </c>
      <c r="R43" t="str">
        <f>IF(ISBLANK(Table5[[#This Row],[ref]]),NA(),_xlfn.XLOOKUP(Table5[[#This Row],[ref]],Crossref!U:U,Crossref!E:E,_xlfn.XLOOKUP(Table5[[#This Row],[ref_short]],Crossref!AO:AO,Crossref!E:E)))</f>
        <v>10.1016/j.tvjl.2006.11.018</v>
      </c>
      <c r="S43" t="str">
        <f>IF(ISBLANK(Table5[[#This Row],[ref_short]]),NA(),_xlfn.XLOOKUP(Table5[[#This Row],[new_ref]],Crossref!E:E,Crossref!AO:AO,Table5[[#This Row],[ref_short]]))</f>
        <v>Seminati et al., 2008</v>
      </c>
      <c r="T43" t="b">
        <f>NOT(IFERROR(Table5[[#This Row],[ref_short]]=Table5[[#This Row],[new_ref_short]],FALSE))</f>
        <v>0</v>
      </c>
    </row>
    <row r="44" spans="1:20" x14ac:dyDescent="0.3">
      <c r="A44" t="s">
        <v>1688</v>
      </c>
      <c r="B44" t="s">
        <v>272</v>
      </c>
      <c r="C44" t="s">
        <v>373</v>
      </c>
      <c r="F44" t="s">
        <v>1696</v>
      </c>
      <c r="G44" t="s">
        <v>1715</v>
      </c>
      <c r="H44" t="s">
        <v>1737</v>
      </c>
      <c r="I44" t="s">
        <v>1765</v>
      </c>
      <c r="J44">
        <v>0.25600000000000001</v>
      </c>
      <c r="M44" t="s">
        <v>1807</v>
      </c>
      <c r="N44" t="s">
        <v>1844</v>
      </c>
      <c r="O44">
        <v>2008</v>
      </c>
      <c r="P44" t="s">
        <v>1880</v>
      </c>
      <c r="Q44" t="s">
        <v>986</v>
      </c>
      <c r="R44" t="str">
        <f>IF(ISBLANK(Table5[[#This Row],[ref]]),NA(),_xlfn.XLOOKUP(Table5[[#This Row],[ref]],Crossref!U:U,Crossref!E:E,_xlfn.XLOOKUP(Table5[[#This Row],[ref_short]],Crossref!AO:AO,Crossref!E:E)))</f>
        <v>10.1016/j.tvjl.2006.11.018</v>
      </c>
      <c r="S44" t="str">
        <f>IF(ISBLANK(Table5[[#This Row],[ref_short]]),NA(),_xlfn.XLOOKUP(Table5[[#This Row],[new_ref]],Crossref!E:E,Crossref!AO:AO,Table5[[#This Row],[ref_short]]))</f>
        <v>Seminati et al., 2008</v>
      </c>
      <c r="T44" t="b">
        <f>NOT(IFERROR(Table5[[#This Row],[ref_short]]=Table5[[#This Row],[new_ref_short]],FALSE))</f>
        <v>0</v>
      </c>
    </row>
    <row r="45" spans="1:20" x14ac:dyDescent="0.3">
      <c r="A45" t="s">
        <v>1688</v>
      </c>
      <c r="B45" t="s">
        <v>272</v>
      </c>
      <c r="C45" t="s">
        <v>373</v>
      </c>
      <c r="F45" t="s">
        <v>1697</v>
      </c>
      <c r="G45" t="s">
        <v>1714</v>
      </c>
      <c r="H45" t="s">
        <v>1737</v>
      </c>
      <c r="I45" t="s">
        <v>1765</v>
      </c>
      <c r="J45">
        <v>0</v>
      </c>
      <c r="M45" t="s">
        <v>1807</v>
      </c>
      <c r="N45" t="s">
        <v>1844</v>
      </c>
      <c r="O45">
        <v>2008</v>
      </c>
      <c r="P45" t="s">
        <v>1880</v>
      </c>
      <c r="Q45" t="s">
        <v>986</v>
      </c>
      <c r="R45" t="str">
        <f>IF(ISBLANK(Table5[[#This Row],[ref]]),NA(),_xlfn.XLOOKUP(Table5[[#This Row],[ref]],Crossref!U:U,Crossref!E:E,_xlfn.XLOOKUP(Table5[[#This Row],[ref_short]],Crossref!AO:AO,Crossref!E:E)))</f>
        <v>10.1016/j.tvjl.2006.11.018</v>
      </c>
      <c r="S45" t="str">
        <f>IF(ISBLANK(Table5[[#This Row],[ref_short]]),NA(),_xlfn.XLOOKUP(Table5[[#This Row],[new_ref]],Crossref!E:E,Crossref!AO:AO,Table5[[#This Row],[ref_short]]))</f>
        <v>Seminati et al., 2008</v>
      </c>
      <c r="T45" t="b">
        <f>NOT(IFERROR(Table5[[#This Row],[ref_short]]=Table5[[#This Row],[new_ref_short]],FALSE))</f>
        <v>0</v>
      </c>
    </row>
    <row r="46" spans="1:20" x14ac:dyDescent="0.3">
      <c r="A46" t="s">
        <v>1688</v>
      </c>
      <c r="B46" t="s">
        <v>272</v>
      </c>
      <c r="C46" t="s">
        <v>373</v>
      </c>
      <c r="F46" t="s">
        <v>1697</v>
      </c>
      <c r="G46" t="s">
        <v>1715</v>
      </c>
      <c r="H46" t="s">
        <v>1737</v>
      </c>
      <c r="I46" t="s">
        <v>1765</v>
      </c>
      <c r="J46">
        <v>0</v>
      </c>
      <c r="M46" t="s">
        <v>1807</v>
      </c>
      <c r="N46" t="s">
        <v>1844</v>
      </c>
      <c r="O46">
        <v>2008</v>
      </c>
      <c r="P46" t="s">
        <v>1880</v>
      </c>
      <c r="Q46" t="s">
        <v>986</v>
      </c>
      <c r="R46" t="str">
        <f>IF(ISBLANK(Table5[[#This Row],[ref]]),NA(),_xlfn.XLOOKUP(Table5[[#This Row],[ref]],Crossref!U:U,Crossref!E:E,_xlfn.XLOOKUP(Table5[[#This Row],[ref_short]],Crossref!AO:AO,Crossref!E:E)))</f>
        <v>10.1016/j.tvjl.2006.11.018</v>
      </c>
      <c r="S46" t="str">
        <f>IF(ISBLANK(Table5[[#This Row],[ref_short]]),NA(),_xlfn.XLOOKUP(Table5[[#This Row],[new_ref]],Crossref!E:E,Crossref!AO:AO,Table5[[#This Row],[ref_short]]))</f>
        <v>Seminati et al., 2008</v>
      </c>
      <c r="T46" t="b">
        <f>NOT(IFERROR(Table5[[#This Row],[ref_short]]=Table5[[#This Row],[new_ref_short]],FALSE))</f>
        <v>0</v>
      </c>
    </row>
    <row r="47" spans="1:20" x14ac:dyDescent="0.3">
      <c r="A47" t="s">
        <v>1688</v>
      </c>
      <c r="B47" t="s">
        <v>272</v>
      </c>
      <c r="C47" t="s">
        <v>373</v>
      </c>
      <c r="F47" t="s">
        <v>1698</v>
      </c>
      <c r="G47" t="s">
        <v>1714</v>
      </c>
      <c r="H47" t="s">
        <v>1737</v>
      </c>
      <c r="I47" t="s">
        <v>1765</v>
      </c>
      <c r="J47">
        <v>0.53300000000000003</v>
      </c>
      <c r="M47" t="s">
        <v>1807</v>
      </c>
      <c r="N47" t="s">
        <v>1844</v>
      </c>
      <c r="O47">
        <v>2008</v>
      </c>
      <c r="P47" t="s">
        <v>1880</v>
      </c>
      <c r="Q47" t="s">
        <v>986</v>
      </c>
      <c r="R47" t="str">
        <f>IF(ISBLANK(Table5[[#This Row],[ref]]),NA(),_xlfn.XLOOKUP(Table5[[#This Row],[ref]],Crossref!U:U,Crossref!E:E,_xlfn.XLOOKUP(Table5[[#This Row],[ref_short]],Crossref!AO:AO,Crossref!E:E)))</f>
        <v>10.1016/j.tvjl.2006.11.018</v>
      </c>
      <c r="S47" t="str">
        <f>IF(ISBLANK(Table5[[#This Row],[ref_short]]),NA(),_xlfn.XLOOKUP(Table5[[#This Row],[new_ref]],Crossref!E:E,Crossref!AO:AO,Table5[[#This Row],[ref_short]]))</f>
        <v>Seminati et al., 2008</v>
      </c>
      <c r="T47" t="b">
        <f>NOT(IFERROR(Table5[[#This Row],[ref_short]]=Table5[[#This Row],[new_ref_short]],FALSE))</f>
        <v>0</v>
      </c>
    </row>
    <row r="48" spans="1:20" x14ac:dyDescent="0.3">
      <c r="A48" t="s">
        <v>1688</v>
      </c>
      <c r="B48" t="s">
        <v>272</v>
      </c>
      <c r="C48" t="s">
        <v>373</v>
      </c>
      <c r="F48" t="s">
        <v>1698</v>
      </c>
      <c r="G48" t="s">
        <v>1715</v>
      </c>
      <c r="H48" t="s">
        <v>1737</v>
      </c>
      <c r="I48" t="s">
        <v>1765</v>
      </c>
      <c r="J48">
        <v>0.26600000000000001</v>
      </c>
      <c r="M48" t="s">
        <v>1807</v>
      </c>
      <c r="N48" t="s">
        <v>1844</v>
      </c>
      <c r="O48">
        <v>2008</v>
      </c>
      <c r="P48" t="s">
        <v>1880</v>
      </c>
      <c r="Q48" t="s">
        <v>986</v>
      </c>
      <c r="R48" t="str">
        <f>IF(ISBLANK(Table5[[#This Row],[ref]]),NA(),_xlfn.XLOOKUP(Table5[[#This Row],[ref]],Crossref!U:U,Crossref!E:E,_xlfn.XLOOKUP(Table5[[#This Row],[ref_short]],Crossref!AO:AO,Crossref!E:E)))</f>
        <v>10.1016/j.tvjl.2006.11.018</v>
      </c>
      <c r="S48" t="str">
        <f>IF(ISBLANK(Table5[[#This Row],[ref_short]]),NA(),_xlfn.XLOOKUP(Table5[[#This Row],[new_ref]],Crossref!E:E,Crossref!AO:AO,Table5[[#This Row],[ref_short]]))</f>
        <v>Seminati et al., 2008</v>
      </c>
      <c r="T48" t="b">
        <f>NOT(IFERROR(Table5[[#This Row],[ref_short]]=Table5[[#This Row],[new_ref_short]],FALSE))</f>
        <v>0</v>
      </c>
    </row>
    <row r="49" spans="1:20" x14ac:dyDescent="0.3">
      <c r="A49" t="s">
        <v>1688</v>
      </c>
      <c r="B49" t="s">
        <v>272</v>
      </c>
      <c r="C49" t="s">
        <v>373</v>
      </c>
      <c r="F49" t="s">
        <v>1699</v>
      </c>
      <c r="G49" t="s">
        <v>1714</v>
      </c>
      <c r="H49" t="s">
        <v>1737</v>
      </c>
      <c r="I49" t="s">
        <v>1765</v>
      </c>
      <c r="J49">
        <v>0.32100000000000001</v>
      </c>
      <c r="M49" t="s">
        <v>1807</v>
      </c>
      <c r="N49" t="s">
        <v>1844</v>
      </c>
      <c r="O49">
        <v>2008</v>
      </c>
      <c r="P49" t="s">
        <v>1880</v>
      </c>
      <c r="Q49" t="s">
        <v>986</v>
      </c>
      <c r="R49" t="str">
        <f>IF(ISBLANK(Table5[[#This Row],[ref]]),NA(),_xlfn.XLOOKUP(Table5[[#This Row],[ref]],Crossref!U:U,Crossref!E:E,_xlfn.XLOOKUP(Table5[[#This Row],[ref_short]],Crossref!AO:AO,Crossref!E:E)))</f>
        <v>10.1016/j.tvjl.2006.11.018</v>
      </c>
      <c r="S49" t="str">
        <f>IF(ISBLANK(Table5[[#This Row],[ref_short]]),NA(),_xlfn.XLOOKUP(Table5[[#This Row],[new_ref]],Crossref!E:E,Crossref!AO:AO,Table5[[#This Row],[ref_short]]))</f>
        <v>Seminati et al., 2008</v>
      </c>
      <c r="T49" t="b">
        <f>NOT(IFERROR(Table5[[#This Row],[ref_short]]=Table5[[#This Row],[new_ref_short]],FALSE))</f>
        <v>0</v>
      </c>
    </row>
    <row r="50" spans="1:20" x14ac:dyDescent="0.3">
      <c r="A50" t="s">
        <v>1688</v>
      </c>
      <c r="B50" t="s">
        <v>272</v>
      </c>
      <c r="C50" t="s">
        <v>373</v>
      </c>
      <c r="F50" t="s">
        <v>1699</v>
      </c>
      <c r="G50" t="s">
        <v>1715</v>
      </c>
      <c r="H50" t="s">
        <v>1737</v>
      </c>
      <c r="I50" t="s">
        <v>1765</v>
      </c>
      <c r="J50">
        <v>0.26600000000000001</v>
      </c>
      <c r="M50" t="s">
        <v>1807</v>
      </c>
      <c r="N50" t="s">
        <v>1844</v>
      </c>
      <c r="O50">
        <v>2008</v>
      </c>
      <c r="P50" t="s">
        <v>1880</v>
      </c>
      <c r="Q50" t="s">
        <v>986</v>
      </c>
      <c r="R50" t="str">
        <f>IF(ISBLANK(Table5[[#This Row],[ref]]),NA(),_xlfn.XLOOKUP(Table5[[#This Row],[ref]],Crossref!U:U,Crossref!E:E,_xlfn.XLOOKUP(Table5[[#This Row],[ref_short]],Crossref!AO:AO,Crossref!E:E)))</f>
        <v>10.1016/j.tvjl.2006.11.018</v>
      </c>
      <c r="S50" t="str">
        <f>IF(ISBLANK(Table5[[#This Row],[ref_short]]),NA(),_xlfn.XLOOKUP(Table5[[#This Row],[new_ref]],Crossref!E:E,Crossref!AO:AO,Table5[[#This Row],[ref_short]]))</f>
        <v>Seminati et al., 2008</v>
      </c>
      <c r="T50" t="b">
        <f>NOT(IFERROR(Table5[[#This Row],[ref_short]]=Table5[[#This Row],[new_ref_short]],FALSE))</f>
        <v>0</v>
      </c>
    </row>
    <row r="51" spans="1:20" x14ac:dyDescent="0.3">
      <c r="A51" t="s">
        <v>1688</v>
      </c>
      <c r="B51" t="s">
        <v>272</v>
      </c>
      <c r="C51" t="s">
        <v>373</v>
      </c>
      <c r="F51" t="s">
        <v>1694</v>
      </c>
      <c r="G51" t="s">
        <v>1714</v>
      </c>
      <c r="H51" t="s">
        <v>1737</v>
      </c>
      <c r="I51" t="s">
        <v>1766</v>
      </c>
      <c r="J51">
        <v>0.79100000000000004</v>
      </c>
      <c r="M51" t="s">
        <v>1807</v>
      </c>
      <c r="N51" t="s">
        <v>1844</v>
      </c>
      <c r="O51">
        <v>2008</v>
      </c>
      <c r="P51" t="s">
        <v>1880</v>
      </c>
      <c r="Q51" t="s">
        <v>986</v>
      </c>
      <c r="R51" t="str">
        <f>IF(ISBLANK(Table5[[#This Row],[ref]]),NA(),_xlfn.XLOOKUP(Table5[[#This Row],[ref]],Crossref!U:U,Crossref!E:E,_xlfn.XLOOKUP(Table5[[#This Row],[ref_short]],Crossref!AO:AO,Crossref!E:E)))</f>
        <v>10.1016/j.tvjl.2006.11.018</v>
      </c>
      <c r="S51" t="str">
        <f>IF(ISBLANK(Table5[[#This Row],[ref_short]]),NA(),_xlfn.XLOOKUP(Table5[[#This Row],[new_ref]],Crossref!E:E,Crossref!AO:AO,Table5[[#This Row],[ref_short]]))</f>
        <v>Seminati et al., 2008</v>
      </c>
      <c r="T51" t="b">
        <f>NOT(IFERROR(Table5[[#This Row],[ref_short]]=Table5[[#This Row],[new_ref_short]],FALSE))</f>
        <v>0</v>
      </c>
    </row>
    <row r="52" spans="1:20" x14ac:dyDescent="0.3">
      <c r="A52" t="s">
        <v>1688</v>
      </c>
      <c r="B52" t="s">
        <v>272</v>
      </c>
      <c r="C52" t="s">
        <v>373</v>
      </c>
      <c r="F52" t="s">
        <v>1694</v>
      </c>
      <c r="G52" t="s">
        <v>1715</v>
      </c>
      <c r="H52" t="s">
        <v>1737</v>
      </c>
      <c r="I52" t="s">
        <v>1766</v>
      </c>
      <c r="J52">
        <v>3.5999999999999997E-2</v>
      </c>
      <c r="M52" t="s">
        <v>1807</v>
      </c>
      <c r="N52" t="s">
        <v>1844</v>
      </c>
      <c r="O52">
        <v>2008</v>
      </c>
      <c r="P52" t="s">
        <v>1880</v>
      </c>
      <c r="Q52" t="s">
        <v>986</v>
      </c>
      <c r="R52" t="str">
        <f>IF(ISBLANK(Table5[[#This Row],[ref]]),NA(),_xlfn.XLOOKUP(Table5[[#This Row],[ref]],Crossref!U:U,Crossref!E:E,_xlfn.XLOOKUP(Table5[[#This Row],[ref_short]],Crossref!AO:AO,Crossref!E:E)))</f>
        <v>10.1016/j.tvjl.2006.11.018</v>
      </c>
      <c r="S52" t="str">
        <f>IF(ISBLANK(Table5[[#This Row],[ref_short]]),NA(),_xlfn.XLOOKUP(Table5[[#This Row],[new_ref]],Crossref!E:E,Crossref!AO:AO,Table5[[#This Row],[ref_short]]))</f>
        <v>Seminati et al., 2008</v>
      </c>
      <c r="T52" t="b">
        <f>NOT(IFERROR(Table5[[#This Row],[ref_short]]=Table5[[#This Row],[new_ref_short]],FALSE))</f>
        <v>0</v>
      </c>
    </row>
    <row r="53" spans="1:20" x14ac:dyDescent="0.3">
      <c r="A53" t="s">
        <v>1688</v>
      </c>
      <c r="B53" t="s">
        <v>272</v>
      </c>
      <c r="C53" t="s">
        <v>373</v>
      </c>
      <c r="F53" t="s">
        <v>1695</v>
      </c>
      <c r="G53" t="s">
        <v>1714</v>
      </c>
      <c r="H53" t="s">
        <v>1737</v>
      </c>
      <c r="I53" t="s">
        <v>1766</v>
      </c>
      <c r="J53">
        <v>0.63600000000000001</v>
      </c>
      <c r="M53" t="s">
        <v>1807</v>
      </c>
      <c r="N53" t="s">
        <v>1844</v>
      </c>
      <c r="O53">
        <v>2008</v>
      </c>
      <c r="P53" t="s">
        <v>1880</v>
      </c>
      <c r="Q53" t="s">
        <v>986</v>
      </c>
      <c r="R53" t="str">
        <f>IF(ISBLANK(Table5[[#This Row],[ref]]),NA(),_xlfn.XLOOKUP(Table5[[#This Row],[ref]],Crossref!U:U,Crossref!E:E,_xlfn.XLOOKUP(Table5[[#This Row],[ref_short]],Crossref!AO:AO,Crossref!E:E)))</f>
        <v>10.1016/j.tvjl.2006.11.018</v>
      </c>
      <c r="S53" t="str">
        <f>IF(ISBLANK(Table5[[#This Row],[ref_short]]),NA(),_xlfn.XLOOKUP(Table5[[#This Row],[new_ref]],Crossref!E:E,Crossref!AO:AO,Table5[[#This Row],[ref_short]]))</f>
        <v>Seminati et al., 2008</v>
      </c>
      <c r="T53" t="b">
        <f>NOT(IFERROR(Table5[[#This Row],[ref_short]]=Table5[[#This Row],[new_ref_short]],FALSE))</f>
        <v>0</v>
      </c>
    </row>
    <row r="54" spans="1:20" x14ac:dyDescent="0.3">
      <c r="A54" t="s">
        <v>1688</v>
      </c>
      <c r="B54" t="s">
        <v>272</v>
      </c>
      <c r="C54" t="s">
        <v>373</v>
      </c>
      <c r="F54" t="s">
        <v>1695</v>
      </c>
      <c r="G54" t="s">
        <v>1715</v>
      </c>
      <c r="H54" t="s">
        <v>1737</v>
      </c>
      <c r="I54" t="s">
        <v>1766</v>
      </c>
      <c r="J54">
        <v>9.5000000000000001E-2</v>
      </c>
      <c r="M54" t="s">
        <v>1807</v>
      </c>
      <c r="N54" t="s">
        <v>1844</v>
      </c>
      <c r="O54">
        <v>2008</v>
      </c>
      <c r="P54" t="s">
        <v>1880</v>
      </c>
      <c r="Q54" t="s">
        <v>986</v>
      </c>
      <c r="R54" t="str">
        <f>IF(ISBLANK(Table5[[#This Row],[ref]]),NA(),_xlfn.XLOOKUP(Table5[[#This Row],[ref]],Crossref!U:U,Crossref!E:E,_xlfn.XLOOKUP(Table5[[#This Row],[ref_short]],Crossref!AO:AO,Crossref!E:E)))</f>
        <v>10.1016/j.tvjl.2006.11.018</v>
      </c>
      <c r="S54" t="str">
        <f>IF(ISBLANK(Table5[[#This Row],[ref_short]]),NA(),_xlfn.XLOOKUP(Table5[[#This Row],[new_ref]],Crossref!E:E,Crossref!AO:AO,Table5[[#This Row],[ref_short]]))</f>
        <v>Seminati et al., 2008</v>
      </c>
      <c r="T54" t="b">
        <f>NOT(IFERROR(Table5[[#This Row],[ref_short]]=Table5[[#This Row],[new_ref_short]],FALSE))</f>
        <v>0</v>
      </c>
    </row>
    <row r="55" spans="1:20" x14ac:dyDescent="0.3">
      <c r="A55" t="s">
        <v>1688</v>
      </c>
      <c r="B55" t="s">
        <v>272</v>
      </c>
      <c r="C55" t="s">
        <v>373</v>
      </c>
      <c r="F55" t="s">
        <v>1696</v>
      </c>
      <c r="G55" t="s">
        <v>1714</v>
      </c>
      <c r="H55" t="s">
        <v>1737</v>
      </c>
      <c r="I55" t="s">
        <v>1766</v>
      </c>
      <c r="J55">
        <v>0.34200000000000003</v>
      </c>
      <c r="M55" t="s">
        <v>1807</v>
      </c>
      <c r="N55" t="s">
        <v>1844</v>
      </c>
      <c r="O55">
        <v>2008</v>
      </c>
      <c r="P55" t="s">
        <v>1880</v>
      </c>
      <c r="Q55" t="s">
        <v>986</v>
      </c>
      <c r="R55" t="str">
        <f>IF(ISBLANK(Table5[[#This Row],[ref]]),NA(),_xlfn.XLOOKUP(Table5[[#This Row],[ref]],Crossref!U:U,Crossref!E:E,_xlfn.XLOOKUP(Table5[[#This Row],[ref_short]],Crossref!AO:AO,Crossref!E:E)))</f>
        <v>10.1016/j.tvjl.2006.11.018</v>
      </c>
      <c r="S55" t="str">
        <f>IF(ISBLANK(Table5[[#This Row],[ref_short]]),NA(),_xlfn.XLOOKUP(Table5[[#This Row],[new_ref]],Crossref!E:E,Crossref!AO:AO,Table5[[#This Row],[ref_short]]))</f>
        <v>Seminati et al., 2008</v>
      </c>
      <c r="T55" t="b">
        <f>NOT(IFERROR(Table5[[#This Row],[ref_short]]=Table5[[#This Row],[new_ref_short]],FALSE))</f>
        <v>0</v>
      </c>
    </row>
    <row r="56" spans="1:20" x14ac:dyDescent="0.3">
      <c r="A56" t="s">
        <v>1688</v>
      </c>
      <c r="B56" t="s">
        <v>272</v>
      </c>
      <c r="C56" t="s">
        <v>373</v>
      </c>
      <c r="F56" t="s">
        <v>1696</v>
      </c>
      <c r="G56" t="s">
        <v>1715</v>
      </c>
      <c r="H56" t="s">
        <v>1737</v>
      </c>
      <c r="I56" t="s">
        <v>1766</v>
      </c>
      <c r="J56">
        <v>0.375</v>
      </c>
      <c r="M56" t="s">
        <v>1807</v>
      </c>
      <c r="N56" t="s">
        <v>1844</v>
      </c>
      <c r="O56">
        <v>2008</v>
      </c>
      <c r="P56" t="s">
        <v>1880</v>
      </c>
      <c r="Q56" t="s">
        <v>986</v>
      </c>
      <c r="R56" t="str">
        <f>IF(ISBLANK(Table5[[#This Row],[ref]]),NA(),_xlfn.XLOOKUP(Table5[[#This Row],[ref]],Crossref!U:U,Crossref!E:E,_xlfn.XLOOKUP(Table5[[#This Row],[ref_short]],Crossref!AO:AO,Crossref!E:E)))</f>
        <v>10.1016/j.tvjl.2006.11.018</v>
      </c>
      <c r="S56" t="str">
        <f>IF(ISBLANK(Table5[[#This Row],[ref_short]]),NA(),_xlfn.XLOOKUP(Table5[[#This Row],[new_ref]],Crossref!E:E,Crossref!AO:AO,Table5[[#This Row],[ref_short]]))</f>
        <v>Seminati et al., 2008</v>
      </c>
      <c r="T56" t="b">
        <f>NOT(IFERROR(Table5[[#This Row],[ref_short]]=Table5[[#This Row],[new_ref_short]],FALSE))</f>
        <v>0</v>
      </c>
    </row>
    <row r="57" spans="1:20" x14ac:dyDescent="0.3">
      <c r="A57" t="s">
        <v>1688</v>
      </c>
      <c r="B57" t="s">
        <v>272</v>
      </c>
      <c r="C57" t="s">
        <v>373</v>
      </c>
      <c r="F57" t="s">
        <v>1697</v>
      </c>
      <c r="G57" t="s">
        <v>1714</v>
      </c>
      <c r="H57" t="s">
        <v>1737</v>
      </c>
      <c r="I57" t="s">
        <v>1766</v>
      </c>
      <c r="J57">
        <v>0.13300000000000001</v>
      </c>
      <c r="M57" t="s">
        <v>1807</v>
      </c>
      <c r="N57" t="s">
        <v>1844</v>
      </c>
      <c r="O57">
        <v>2008</v>
      </c>
      <c r="P57" t="s">
        <v>1880</v>
      </c>
      <c r="Q57" t="s">
        <v>986</v>
      </c>
      <c r="R57" t="str">
        <f>IF(ISBLANK(Table5[[#This Row],[ref]]),NA(),_xlfn.XLOOKUP(Table5[[#This Row],[ref]],Crossref!U:U,Crossref!E:E,_xlfn.XLOOKUP(Table5[[#This Row],[ref_short]],Crossref!AO:AO,Crossref!E:E)))</f>
        <v>10.1016/j.tvjl.2006.11.018</v>
      </c>
      <c r="S57" t="str">
        <f>IF(ISBLANK(Table5[[#This Row],[ref_short]]),NA(),_xlfn.XLOOKUP(Table5[[#This Row],[new_ref]],Crossref!E:E,Crossref!AO:AO,Table5[[#This Row],[ref_short]]))</f>
        <v>Seminati et al., 2008</v>
      </c>
      <c r="T57" t="b">
        <f>NOT(IFERROR(Table5[[#This Row],[ref_short]]=Table5[[#This Row],[new_ref_short]],FALSE))</f>
        <v>0</v>
      </c>
    </row>
    <row r="58" spans="1:20" x14ac:dyDescent="0.3">
      <c r="A58" t="s">
        <v>1688</v>
      </c>
      <c r="B58" t="s">
        <v>272</v>
      </c>
      <c r="C58" t="s">
        <v>373</v>
      </c>
      <c r="F58" t="s">
        <v>1697</v>
      </c>
      <c r="G58" t="s">
        <v>1715</v>
      </c>
      <c r="H58" t="s">
        <v>1737</v>
      </c>
      <c r="I58" t="s">
        <v>1766</v>
      </c>
      <c r="J58">
        <v>0.42899999999999999</v>
      </c>
      <c r="M58" t="s">
        <v>1807</v>
      </c>
      <c r="N58" t="s">
        <v>1844</v>
      </c>
      <c r="O58">
        <v>2008</v>
      </c>
      <c r="P58" t="s">
        <v>1880</v>
      </c>
      <c r="Q58" t="s">
        <v>986</v>
      </c>
      <c r="R58" t="str">
        <f>IF(ISBLANK(Table5[[#This Row],[ref]]),NA(),_xlfn.XLOOKUP(Table5[[#This Row],[ref]],Crossref!U:U,Crossref!E:E,_xlfn.XLOOKUP(Table5[[#This Row],[ref_short]],Crossref!AO:AO,Crossref!E:E)))</f>
        <v>10.1016/j.tvjl.2006.11.018</v>
      </c>
      <c r="S58" t="str">
        <f>IF(ISBLANK(Table5[[#This Row],[ref_short]]),NA(),_xlfn.XLOOKUP(Table5[[#This Row],[new_ref]],Crossref!E:E,Crossref!AO:AO,Table5[[#This Row],[ref_short]]))</f>
        <v>Seminati et al., 2008</v>
      </c>
      <c r="T58" t="b">
        <f>NOT(IFERROR(Table5[[#This Row],[ref_short]]=Table5[[#This Row],[new_ref_short]],FALSE))</f>
        <v>0</v>
      </c>
    </row>
    <row r="59" spans="1:20" x14ac:dyDescent="0.3">
      <c r="A59" t="s">
        <v>1688</v>
      </c>
      <c r="B59" t="s">
        <v>272</v>
      </c>
      <c r="C59" t="s">
        <v>373</v>
      </c>
      <c r="F59" t="s">
        <v>1698</v>
      </c>
      <c r="G59" t="s">
        <v>1714</v>
      </c>
      <c r="H59" t="s">
        <v>1737</v>
      </c>
      <c r="I59" t="s">
        <v>1766</v>
      </c>
      <c r="J59">
        <v>0.92800000000000005</v>
      </c>
      <c r="M59" t="s">
        <v>1807</v>
      </c>
      <c r="N59" t="s">
        <v>1844</v>
      </c>
      <c r="O59">
        <v>2008</v>
      </c>
      <c r="P59" t="s">
        <v>1880</v>
      </c>
      <c r="Q59" t="s">
        <v>986</v>
      </c>
      <c r="R59" t="str">
        <f>IF(ISBLANK(Table5[[#This Row],[ref]]),NA(),_xlfn.XLOOKUP(Table5[[#This Row],[ref]],Crossref!U:U,Crossref!E:E,_xlfn.XLOOKUP(Table5[[#This Row],[ref_short]],Crossref!AO:AO,Crossref!E:E)))</f>
        <v>10.1016/j.tvjl.2006.11.018</v>
      </c>
      <c r="S59" t="str">
        <f>IF(ISBLANK(Table5[[#This Row],[ref_short]]),NA(),_xlfn.XLOOKUP(Table5[[#This Row],[new_ref]],Crossref!E:E,Crossref!AO:AO,Table5[[#This Row],[ref_short]]))</f>
        <v>Seminati et al., 2008</v>
      </c>
      <c r="T59" t="b">
        <f>NOT(IFERROR(Table5[[#This Row],[ref_short]]=Table5[[#This Row],[new_ref_short]],FALSE))</f>
        <v>0</v>
      </c>
    </row>
    <row r="60" spans="1:20" x14ac:dyDescent="0.3">
      <c r="A60" t="s">
        <v>1688</v>
      </c>
      <c r="B60" t="s">
        <v>272</v>
      </c>
      <c r="C60" t="s">
        <v>373</v>
      </c>
      <c r="F60" t="s">
        <v>1698</v>
      </c>
      <c r="G60" t="s">
        <v>1715</v>
      </c>
      <c r="H60" t="s">
        <v>1737</v>
      </c>
      <c r="I60" t="s">
        <v>1766</v>
      </c>
      <c r="J60">
        <v>0.57099999999999995</v>
      </c>
      <c r="M60" t="s">
        <v>1807</v>
      </c>
      <c r="N60" t="s">
        <v>1844</v>
      </c>
      <c r="O60">
        <v>2008</v>
      </c>
      <c r="P60" t="s">
        <v>1880</v>
      </c>
      <c r="Q60" t="s">
        <v>986</v>
      </c>
      <c r="R60" t="str">
        <f>IF(ISBLANK(Table5[[#This Row],[ref]]),NA(),_xlfn.XLOOKUP(Table5[[#This Row],[ref]],Crossref!U:U,Crossref!E:E,_xlfn.XLOOKUP(Table5[[#This Row],[ref_short]],Crossref!AO:AO,Crossref!E:E)))</f>
        <v>10.1016/j.tvjl.2006.11.018</v>
      </c>
      <c r="S60" t="str">
        <f>IF(ISBLANK(Table5[[#This Row],[ref_short]]),NA(),_xlfn.XLOOKUP(Table5[[#This Row],[new_ref]],Crossref!E:E,Crossref!AO:AO,Table5[[#This Row],[ref_short]]))</f>
        <v>Seminati et al., 2008</v>
      </c>
      <c r="T60" t="b">
        <f>NOT(IFERROR(Table5[[#This Row],[ref_short]]=Table5[[#This Row],[new_ref_short]],FALSE))</f>
        <v>0</v>
      </c>
    </row>
    <row r="61" spans="1:20" x14ac:dyDescent="0.3">
      <c r="A61" t="s">
        <v>1688</v>
      </c>
      <c r="B61" t="s">
        <v>272</v>
      </c>
      <c r="C61" t="s">
        <v>373</v>
      </c>
      <c r="F61" t="s">
        <v>1699</v>
      </c>
      <c r="G61" t="s">
        <v>1714</v>
      </c>
      <c r="H61" t="s">
        <v>1737</v>
      </c>
      <c r="I61" t="s">
        <v>1766</v>
      </c>
      <c r="J61">
        <v>0.57499999999999996</v>
      </c>
      <c r="M61" t="s">
        <v>1807</v>
      </c>
      <c r="N61" t="s">
        <v>1844</v>
      </c>
      <c r="O61">
        <v>2008</v>
      </c>
      <c r="P61" t="s">
        <v>1880</v>
      </c>
      <c r="Q61" t="s">
        <v>986</v>
      </c>
      <c r="R61" t="str">
        <f>IF(ISBLANK(Table5[[#This Row],[ref]]),NA(),_xlfn.XLOOKUP(Table5[[#This Row],[ref]],Crossref!U:U,Crossref!E:E,_xlfn.XLOOKUP(Table5[[#This Row],[ref_short]],Crossref!AO:AO,Crossref!E:E)))</f>
        <v>10.1016/j.tvjl.2006.11.018</v>
      </c>
      <c r="S61" t="str">
        <f>IF(ISBLANK(Table5[[#This Row],[ref_short]]),NA(),_xlfn.XLOOKUP(Table5[[#This Row],[new_ref]],Crossref!E:E,Crossref!AO:AO,Table5[[#This Row],[ref_short]]))</f>
        <v>Seminati et al., 2008</v>
      </c>
      <c r="T61" t="b">
        <f>NOT(IFERROR(Table5[[#This Row],[ref_short]]=Table5[[#This Row],[new_ref_short]],FALSE))</f>
        <v>0</v>
      </c>
    </row>
    <row r="62" spans="1:20" x14ac:dyDescent="0.3">
      <c r="A62" t="s">
        <v>1688</v>
      </c>
      <c r="B62" t="s">
        <v>272</v>
      </c>
      <c r="C62" t="s">
        <v>373</v>
      </c>
      <c r="F62" t="s">
        <v>1699</v>
      </c>
      <c r="G62" t="s">
        <v>1715</v>
      </c>
      <c r="H62" t="s">
        <v>1737</v>
      </c>
      <c r="I62" t="s">
        <v>1766</v>
      </c>
      <c r="J62">
        <v>0.25700000000000001</v>
      </c>
      <c r="M62" t="s">
        <v>1807</v>
      </c>
      <c r="N62" t="s">
        <v>1844</v>
      </c>
      <c r="O62">
        <v>2008</v>
      </c>
      <c r="P62" t="s">
        <v>1880</v>
      </c>
      <c r="Q62" t="s">
        <v>986</v>
      </c>
      <c r="R62" t="str">
        <f>IF(ISBLANK(Table5[[#This Row],[ref]]),NA(),_xlfn.XLOOKUP(Table5[[#This Row],[ref]],Crossref!U:U,Crossref!E:E,_xlfn.XLOOKUP(Table5[[#This Row],[ref_short]],Crossref!AO:AO,Crossref!E:E)))</f>
        <v>10.1016/j.tvjl.2006.11.018</v>
      </c>
      <c r="S62" t="str">
        <f>IF(ISBLANK(Table5[[#This Row],[ref_short]]),NA(),_xlfn.XLOOKUP(Table5[[#This Row],[new_ref]],Crossref!E:E,Crossref!AO:AO,Table5[[#This Row],[ref_short]]))</f>
        <v>Seminati et al., 2008</v>
      </c>
      <c r="T62" t="b">
        <f>NOT(IFERROR(Table5[[#This Row],[ref_short]]=Table5[[#This Row],[new_ref_short]],FALSE))</f>
        <v>0</v>
      </c>
    </row>
    <row r="63" spans="1:20" x14ac:dyDescent="0.3">
      <c r="A63" t="s">
        <v>1688</v>
      </c>
      <c r="B63" t="s">
        <v>272</v>
      </c>
      <c r="C63" t="s">
        <v>373</v>
      </c>
      <c r="F63" t="s">
        <v>1694</v>
      </c>
      <c r="G63" t="s">
        <v>1714</v>
      </c>
      <c r="H63" t="s">
        <v>1737</v>
      </c>
      <c r="I63" t="s">
        <v>1767</v>
      </c>
      <c r="J63">
        <v>0.63600000000000001</v>
      </c>
      <c r="M63" t="s">
        <v>1807</v>
      </c>
      <c r="N63" t="s">
        <v>1844</v>
      </c>
      <c r="O63">
        <v>2008</v>
      </c>
      <c r="P63" t="s">
        <v>1880</v>
      </c>
      <c r="Q63" t="s">
        <v>986</v>
      </c>
      <c r="R63" t="str">
        <f>IF(ISBLANK(Table5[[#This Row],[ref]]),NA(),_xlfn.XLOOKUP(Table5[[#This Row],[ref]],Crossref!U:U,Crossref!E:E,_xlfn.XLOOKUP(Table5[[#This Row],[ref_short]],Crossref!AO:AO,Crossref!E:E)))</f>
        <v>10.1016/j.tvjl.2006.11.018</v>
      </c>
      <c r="S63" t="str">
        <f>IF(ISBLANK(Table5[[#This Row],[ref_short]]),NA(),_xlfn.XLOOKUP(Table5[[#This Row],[new_ref]],Crossref!E:E,Crossref!AO:AO,Table5[[#This Row],[ref_short]]))</f>
        <v>Seminati et al., 2008</v>
      </c>
      <c r="T63" t="b">
        <f>NOT(IFERROR(Table5[[#This Row],[ref_short]]=Table5[[#This Row],[new_ref_short]],FALSE))</f>
        <v>0</v>
      </c>
    </row>
    <row r="64" spans="1:20" x14ac:dyDescent="0.3">
      <c r="A64" t="s">
        <v>1688</v>
      </c>
      <c r="B64" t="s">
        <v>272</v>
      </c>
      <c r="C64" t="s">
        <v>373</v>
      </c>
      <c r="F64" t="s">
        <v>1694</v>
      </c>
      <c r="G64" t="s">
        <v>1715</v>
      </c>
      <c r="H64" t="s">
        <v>1737</v>
      </c>
      <c r="I64" t="s">
        <v>1767</v>
      </c>
      <c r="J64">
        <v>9.0999999999999998E-2</v>
      </c>
      <c r="M64" t="s">
        <v>1807</v>
      </c>
      <c r="N64" t="s">
        <v>1844</v>
      </c>
      <c r="O64">
        <v>2008</v>
      </c>
      <c r="P64" t="s">
        <v>1880</v>
      </c>
      <c r="Q64" t="s">
        <v>986</v>
      </c>
      <c r="R64" t="str">
        <f>IF(ISBLANK(Table5[[#This Row],[ref]]),NA(),_xlfn.XLOOKUP(Table5[[#This Row],[ref]],Crossref!U:U,Crossref!E:E,_xlfn.XLOOKUP(Table5[[#This Row],[ref_short]],Crossref!AO:AO,Crossref!E:E)))</f>
        <v>10.1016/j.tvjl.2006.11.018</v>
      </c>
      <c r="S64" t="str">
        <f>IF(ISBLANK(Table5[[#This Row],[ref_short]]),NA(),_xlfn.XLOOKUP(Table5[[#This Row],[new_ref]],Crossref!E:E,Crossref!AO:AO,Table5[[#This Row],[ref_short]]))</f>
        <v>Seminati et al., 2008</v>
      </c>
      <c r="T64" t="b">
        <f>NOT(IFERROR(Table5[[#This Row],[ref_short]]=Table5[[#This Row],[new_ref_short]],FALSE))</f>
        <v>0</v>
      </c>
    </row>
    <row r="65" spans="1:20" x14ac:dyDescent="0.3">
      <c r="A65" t="s">
        <v>1688</v>
      </c>
      <c r="B65" t="s">
        <v>272</v>
      </c>
      <c r="C65" t="s">
        <v>373</v>
      </c>
      <c r="F65" t="s">
        <v>1695</v>
      </c>
      <c r="G65" t="s">
        <v>1714</v>
      </c>
      <c r="H65" t="s">
        <v>1737</v>
      </c>
      <c r="I65" t="s">
        <v>1767</v>
      </c>
      <c r="J65">
        <v>0.65</v>
      </c>
      <c r="M65" t="s">
        <v>1807</v>
      </c>
      <c r="N65" t="s">
        <v>1844</v>
      </c>
      <c r="O65">
        <v>2008</v>
      </c>
      <c r="P65" t="s">
        <v>1880</v>
      </c>
      <c r="Q65" t="s">
        <v>986</v>
      </c>
      <c r="R65" t="str">
        <f>IF(ISBLANK(Table5[[#This Row],[ref]]),NA(),_xlfn.XLOOKUP(Table5[[#This Row],[ref]],Crossref!U:U,Crossref!E:E,_xlfn.XLOOKUP(Table5[[#This Row],[ref_short]],Crossref!AO:AO,Crossref!E:E)))</f>
        <v>10.1016/j.tvjl.2006.11.018</v>
      </c>
      <c r="S65" t="str">
        <f>IF(ISBLANK(Table5[[#This Row],[ref_short]]),NA(),_xlfn.XLOOKUP(Table5[[#This Row],[new_ref]],Crossref!E:E,Crossref!AO:AO,Table5[[#This Row],[ref_short]]))</f>
        <v>Seminati et al., 2008</v>
      </c>
      <c r="T65" t="b">
        <f>NOT(IFERROR(Table5[[#This Row],[ref_short]]=Table5[[#This Row],[new_ref_short]],FALSE))</f>
        <v>0</v>
      </c>
    </row>
    <row r="66" spans="1:20" x14ac:dyDescent="0.3">
      <c r="A66" t="s">
        <v>1688</v>
      </c>
      <c r="B66" t="s">
        <v>272</v>
      </c>
      <c r="C66" t="s">
        <v>373</v>
      </c>
      <c r="F66" t="s">
        <v>1695</v>
      </c>
      <c r="G66" t="s">
        <v>1715</v>
      </c>
      <c r="H66" t="s">
        <v>1737</v>
      </c>
      <c r="I66" t="s">
        <v>1767</v>
      </c>
      <c r="J66">
        <v>0.26300000000000001</v>
      </c>
      <c r="M66" t="s">
        <v>1807</v>
      </c>
      <c r="N66" t="s">
        <v>1844</v>
      </c>
      <c r="O66">
        <v>2008</v>
      </c>
      <c r="P66" t="s">
        <v>1880</v>
      </c>
      <c r="Q66" t="s">
        <v>986</v>
      </c>
      <c r="R66" t="str">
        <f>IF(ISBLANK(Table5[[#This Row],[ref]]),NA(),_xlfn.XLOOKUP(Table5[[#This Row],[ref]],Crossref!U:U,Crossref!E:E,_xlfn.XLOOKUP(Table5[[#This Row],[ref_short]],Crossref!AO:AO,Crossref!E:E)))</f>
        <v>10.1016/j.tvjl.2006.11.018</v>
      </c>
      <c r="S66" t="str">
        <f>IF(ISBLANK(Table5[[#This Row],[ref_short]]),NA(),_xlfn.XLOOKUP(Table5[[#This Row],[new_ref]],Crossref!E:E,Crossref!AO:AO,Table5[[#This Row],[ref_short]]))</f>
        <v>Seminati et al., 2008</v>
      </c>
      <c r="T66" t="b">
        <f>NOT(IFERROR(Table5[[#This Row],[ref_short]]=Table5[[#This Row],[new_ref_short]],FALSE))</f>
        <v>0</v>
      </c>
    </row>
    <row r="67" spans="1:20" x14ac:dyDescent="0.3">
      <c r="A67" t="s">
        <v>1688</v>
      </c>
      <c r="B67" t="s">
        <v>272</v>
      </c>
      <c r="C67" t="s">
        <v>373</v>
      </c>
      <c r="F67" t="s">
        <v>1696</v>
      </c>
      <c r="G67" t="s">
        <v>1714</v>
      </c>
      <c r="H67" t="s">
        <v>1737</v>
      </c>
      <c r="I67" t="s">
        <v>1767</v>
      </c>
      <c r="J67">
        <v>0.372</v>
      </c>
      <c r="M67" t="s">
        <v>1807</v>
      </c>
      <c r="N67" t="s">
        <v>1844</v>
      </c>
      <c r="O67">
        <v>2008</v>
      </c>
      <c r="P67" t="s">
        <v>1880</v>
      </c>
      <c r="Q67" t="s">
        <v>986</v>
      </c>
      <c r="R67" t="str">
        <f>IF(ISBLANK(Table5[[#This Row],[ref]]),NA(),_xlfn.XLOOKUP(Table5[[#This Row],[ref]],Crossref!U:U,Crossref!E:E,_xlfn.XLOOKUP(Table5[[#This Row],[ref_short]],Crossref!AO:AO,Crossref!E:E)))</f>
        <v>10.1016/j.tvjl.2006.11.018</v>
      </c>
      <c r="S67" t="str">
        <f>IF(ISBLANK(Table5[[#This Row],[ref_short]]),NA(),_xlfn.XLOOKUP(Table5[[#This Row],[new_ref]],Crossref!E:E,Crossref!AO:AO,Table5[[#This Row],[ref_short]]))</f>
        <v>Seminati et al., 2008</v>
      </c>
      <c r="T67" t="b">
        <f>NOT(IFERROR(Table5[[#This Row],[ref_short]]=Table5[[#This Row],[new_ref_short]],FALSE))</f>
        <v>0</v>
      </c>
    </row>
    <row r="68" spans="1:20" x14ac:dyDescent="0.3">
      <c r="A68" t="s">
        <v>1688</v>
      </c>
      <c r="B68" t="s">
        <v>272</v>
      </c>
      <c r="C68" t="s">
        <v>373</v>
      </c>
      <c r="F68" t="s">
        <v>1696</v>
      </c>
      <c r="G68" t="s">
        <v>1715</v>
      </c>
      <c r="H68" t="s">
        <v>1737</v>
      </c>
      <c r="I68" t="s">
        <v>1767</v>
      </c>
      <c r="J68">
        <v>0.26800000000000002</v>
      </c>
      <c r="M68" t="s">
        <v>1807</v>
      </c>
      <c r="N68" t="s">
        <v>1844</v>
      </c>
      <c r="O68">
        <v>2008</v>
      </c>
      <c r="P68" t="s">
        <v>1880</v>
      </c>
      <c r="Q68" t="s">
        <v>986</v>
      </c>
      <c r="R68" t="str">
        <f>IF(ISBLANK(Table5[[#This Row],[ref]]),NA(),_xlfn.XLOOKUP(Table5[[#This Row],[ref]],Crossref!U:U,Crossref!E:E,_xlfn.XLOOKUP(Table5[[#This Row],[ref_short]],Crossref!AO:AO,Crossref!E:E)))</f>
        <v>10.1016/j.tvjl.2006.11.018</v>
      </c>
      <c r="S68" t="str">
        <f>IF(ISBLANK(Table5[[#This Row],[ref_short]]),NA(),_xlfn.XLOOKUP(Table5[[#This Row],[new_ref]],Crossref!E:E,Crossref!AO:AO,Table5[[#This Row],[ref_short]]))</f>
        <v>Seminati et al., 2008</v>
      </c>
      <c r="T68" t="b">
        <f>NOT(IFERROR(Table5[[#This Row],[ref_short]]=Table5[[#This Row],[new_ref_short]],FALSE))</f>
        <v>0</v>
      </c>
    </row>
    <row r="69" spans="1:20" x14ac:dyDescent="0.3">
      <c r="A69" t="s">
        <v>1688</v>
      </c>
      <c r="B69" t="s">
        <v>272</v>
      </c>
      <c r="C69" t="s">
        <v>373</v>
      </c>
      <c r="F69" t="s">
        <v>1697</v>
      </c>
      <c r="G69" t="s">
        <v>1714</v>
      </c>
      <c r="H69" t="s">
        <v>1737</v>
      </c>
      <c r="I69" t="s">
        <v>1767</v>
      </c>
      <c r="J69">
        <v>0.40899999999999997</v>
      </c>
      <c r="M69" t="s">
        <v>1807</v>
      </c>
      <c r="N69" t="s">
        <v>1844</v>
      </c>
      <c r="O69">
        <v>2008</v>
      </c>
      <c r="P69" t="s">
        <v>1880</v>
      </c>
      <c r="Q69" t="s">
        <v>986</v>
      </c>
      <c r="R69" t="str">
        <f>IF(ISBLANK(Table5[[#This Row],[ref]]),NA(),_xlfn.XLOOKUP(Table5[[#This Row],[ref]],Crossref!U:U,Crossref!E:E,_xlfn.XLOOKUP(Table5[[#This Row],[ref_short]],Crossref!AO:AO,Crossref!E:E)))</f>
        <v>10.1016/j.tvjl.2006.11.018</v>
      </c>
      <c r="S69" t="str">
        <f>IF(ISBLANK(Table5[[#This Row],[ref_short]]),NA(),_xlfn.XLOOKUP(Table5[[#This Row],[new_ref]],Crossref!E:E,Crossref!AO:AO,Table5[[#This Row],[ref_short]]))</f>
        <v>Seminati et al., 2008</v>
      </c>
      <c r="T69" t="b">
        <f>NOT(IFERROR(Table5[[#This Row],[ref_short]]=Table5[[#This Row],[new_ref_short]],FALSE))</f>
        <v>0</v>
      </c>
    </row>
    <row r="70" spans="1:20" x14ac:dyDescent="0.3">
      <c r="A70" t="s">
        <v>1688</v>
      </c>
      <c r="B70" t="s">
        <v>272</v>
      </c>
      <c r="C70" t="s">
        <v>373</v>
      </c>
      <c r="F70" t="s">
        <v>1697</v>
      </c>
      <c r="G70" t="s">
        <v>1715</v>
      </c>
      <c r="H70" t="s">
        <v>1737</v>
      </c>
      <c r="I70" t="s">
        <v>1767</v>
      </c>
      <c r="J70">
        <v>0.52500000000000002</v>
      </c>
      <c r="M70" t="s">
        <v>1807</v>
      </c>
      <c r="N70" t="s">
        <v>1844</v>
      </c>
      <c r="O70">
        <v>2008</v>
      </c>
      <c r="P70" t="s">
        <v>1880</v>
      </c>
      <c r="Q70" t="s">
        <v>986</v>
      </c>
      <c r="R70" t="str">
        <f>IF(ISBLANK(Table5[[#This Row],[ref]]),NA(),_xlfn.XLOOKUP(Table5[[#This Row],[ref]],Crossref!U:U,Crossref!E:E,_xlfn.XLOOKUP(Table5[[#This Row],[ref_short]],Crossref!AO:AO,Crossref!E:E)))</f>
        <v>10.1016/j.tvjl.2006.11.018</v>
      </c>
      <c r="S70" t="str">
        <f>IF(ISBLANK(Table5[[#This Row],[ref_short]]),NA(),_xlfn.XLOOKUP(Table5[[#This Row],[new_ref]],Crossref!E:E,Crossref!AO:AO,Table5[[#This Row],[ref_short]]))</f>
        <v>Seminati et al., 2008</v>
      </c>
      <c r="T70" t="b">
        <f>NOT(IFERROR(Table5[[#This Row],[ref_short]]=Table5[[#This Row],[new_ref_short]],FALSE))</f>
        <v>0</v>
      </c>
    </row>
    <row r="71" spans="1:20" x14ac:dyDescent="0.3">
      <c r="A71" t="s">
        <v>1688</v>
      </c>
      <c r="B71" t="s">
        <v>272</v>
      </c>
      <c r="C71" t="s">
        <v>373</v>
      </c>
      <c r="F71" t="s">
        <v>1698</v>
      </c>
      <c r="G71" t="s">
        <v>1714</v>
      </c>
      <c r="H71" t="s">
        <v>1737</v>
      </c>
      <c r="I71" t="s">
        <v>1767</v>
      </c>
      <c r="J71">
        <v>0</v>
      </c>
      <c r="M71" t="s">
        <v>1807</v>
      </c>
      <c r="N71" t="s">
        <v>1844</v>
      </c>
      <c r="O71">
        <v>2008</v>
      </c>
      <c r="P71" t="s">
        <v>1880</v>
      </c>
      <c r="Q71" t="s">
        <v>986</v>
      </c>
      <c r="R71" t="str">
        <f>IF(ISBLANK(Table5[[#This Row],[ref]]),NA(),_xlfn.XLOOKUP(Table5[[#This Row],[ref]],Crossref!U:U,Crossref!E:E,_xlfn.XLOOKUP(Table5[[#This Row],[ref_short]],Crossref!AO:AO,Crossref!E:E)))</f>
        <v>10.1016/j.tvjl.2006.11.018</v>
      </c>
      <c r="S71" t="str">
        <f>IF(ISBLANK(Table5[[#This Row],[ref_short]]),NA(),_xlfn.XLOOKUP(Table5[[#This Row],[new_ref]],Crossref!E:E,Crossref!AO:AO,Table5[[#This Row],[ref_short]]))</f>
        <v>Seminati et al., 2008</v>
      </c>
      <c r="T71" t="b">
        <f>NOT(IFERROR(Table5[[#This Row],[ref_short]]=Table5[[#This Row],[new_ref_short]],FALSE))</f>
        <v>0</v>
      </c>
    </row>
    <row r="72" spans="1:20" x14ac:dyDescent="0.3">
      <c r="A72" t="s">
        <v>1688</v>
      </c>
      <c r="B72" t="s">
        <v>272</v>
      </c>
      <c r="C72" t="s">
        <v>373</v>
      </c>
      <c r="F72" t="s">
        <v>1698</v>
      </c>
      <c r="G72" t="s">
        <v>1715</v>
      </c>
      <c r="H72" t="s">
        <v>1737</v>
      </c>
      <c r="I72" t="s">
        <v>1767</v>
      </c>
      <c r="J72">
        <v>0</v>
      </c>
      <c r="M72" t="s">
        <v>1807</v>
      </c>
      <c r="N72" t="s">
        <v>1844</v>
      </c>
      <c r="O72">
        <v>2008</v>
      </c>
      <c r="P72" t="s">
        <v>1880</v>
      </c>
      <c r="Q72" t="s">
        <v>986</v>
      </c>
      <c r="R72" t="str">
        <f>IF(ISBLANK(Table5[[#This Row],[ref]]),NA(),_xlfn.XLOOKUP(Table5[[#This Row],[ref]],Crossref!U:U,Crossref!E:E,_xlfn.XLOOKUP(Table5[[#This Row],[ref_short]],Crossref!AO:AO,Crossref!E:E)))</f>
        <v>10.1016/j.tvjl.2006.11.018</v>
      </c>
      <c r="S72" t="str">
        <f>IF(ISBLANK(Table5[[#This Row],[ref_short]]),NA(),_xlfn.XLOOKUP(Table5[[#This Row],[new_ref]],Crossref!E:E,Crossref!AO:AO,Table5[[#This Row],[ref_short]]))</f>
        <v>Seminati et al., 2008</v>
      </c>
      <c r="T72" t="b">
        <f>NOT(IFERROR(Table5[[#This Row],[ref_short]]=Table5[[#This Row],[new_ref_short]],FALSE))</f>
        <v>0</v>
      </c>
    </row>
    <row r="73" spans="1:20" x14ac:dyDescent="0.3">
      <c r="A73" t="s">
        <v>1688</v>
      </c>
      <c r="B73" t="s">
        <v>272</v>
      </c>
      <c r="C73" t="s">
        <v>373</v>
      </c>
      <c r="F73" t="s">
        <v>1699</v>
      </c>
      <c r="G73" t="s">
        <v>1714</v>
      </c>
      <c r="H73" t="s">
        <v>1737</v>
      </c>
      <c r="I73" t="s">
        <v>1767</v>
      </c>
      <c r="J73">
        <v>0.45800000000000002</v>
      </c>
      <c r="M73" t="s">
        <v>1807</v>
      </c>
      <c r="N73" t="s">
        <v>1844</v>
      </c>
      <c r="O73">
        <v>2008</v>
      </c>
      <c r="P73" t="s">
        <v>1880</v>
      </c>
      <c r="Q73" t="s">
        <v>986</v>
      </c>
      <c r="R73" t="str">
        <f>IF(ISBLANK(Table5[[#This Row],[ref]]),NA(),_xlfn.XLOOKUP(Table5[[#This Row],[ref]],Crossref!U:U,Crossref!E:E,_xlfn.XLOOKUP(Table5[[#This Row],[ref_short]],Crossref!AO:AO,Crossref!E:E)))</f>
        <v>10.1016/j.tvjl.2006.11.018</v>
      </c>
      <c r="S73" t="str">
        <f>IF(ISBLANK(Table5[[#This Row],[ref_short]]),NA(),_xlfn.XLOOKUP(Table5[[#This Row],[new_ref]],Crossref!E:E,Crossref!AO:AO,Table5[[#This Row],[ref_short]]))</f>
        <v>Seminati et al., 2008</v>
      </c>
      <c r="T73" t="b">
        <f>NOT(IFERROR(Table5[[#This Row],[ref_short]]=Table5[[#This Row],[new_ref_short]],FALSE))</f>
        <v>0</v>
      </c>
    </row>
    <row r="74" spans="1:20" x14ac:dyDescent="0.3">
      <c r="A74" t="s">
        <v>1688</v>
      </c>
      <c r="B74" t="s">
        <v>272</v>
      </c>
      <c r="C74" t="s">
        <v>373</v>
      </c>
      <c r="F74" t="s">
        <v>1699</v>
      </c>
      <c r="G74" t="s">
        <v>1715</v>
      </c>
      <c r="H74" t="s">
        <v>1737</v>
      </c>
      <c r="I74" t="s">
        <v>1767</v>
      </c>
      <c r="J74">
        <v>0.34200000000000003</v>
      </c>
      <c r="M74" t="s">
        <v>1807</v>
      </c>
      <c r="N74" t="s">
        <v>1844</v>
      </c>
      <c r="O74">
        <v>2008</v>
      </c>
      <c r="P74" t="s">
        <v>1880</v>
      </c>
      <c r="Q74" t="s">
        <v>986</v>
      </c>
      <c r="R74" t="str">
        <f>IF(ISBLANK(Table5[[#This Row],[ref]]),NA(),_xlfn.XLOOKUP(Table5[[#This Row],[ref]],Crossref!U:U,Crossref!E:E,_xlfn.XLOOKUP(Table5[[#This Row],[ref_short]],Crossref!AO:AO,Crossref!E:E)))</f>
        <v>10.1016/j.tvjl.2006.11.018</v>
      </c>
      <c r="S74" t="str">
        <f>IF(ISBLANK(Table5[[#This Row],[ref_short]]),NA(),_xlfn.XLOOKUP(Table5[[#This Row],[new_ref]],Crossref!E:E,Crossref!AO:AO,Table5[[#This Row],[ref_short]]))</f>
        <v>Seminati et al., 2008</v>
      </c>
      <c r="T74" t="b">
        <f>NOT(IFERROR(Table5[[#This Row],[ref_short]]=Table5[[#This Row],[new_ref_short]],FALSE))</f>
        <v>0</v>
      </c>
    </row>
    <row r="75" spans="1:20" x14ac:dyDescent="0.3">
      <c r="A75" t="s">
        <v>1688</v>
      </c>
      <c r="B75" t="s">
        <v>272</v>
      </c>
      <c r="C75" t="s">
        <v>373</v>
      </c>
      <c r="F75" t="s">
        <v>1694</v>
      </c>
      <c r="G75" t="s">
        <v>1714</v>
      </c>
      <c r="H75" t="s">
        <v>1737</v>
      </c>
      <c r="I75" t="s">
        <v>1768</v>
      </c>
      <c r="J75">
        <v>0.47099999999999997</v>
      </c>
      <c r="M75" t="s">
        <v>1807</v>
      </c>
      <c r="N75" t="s">
        <v>1844</v>
      </c>
      <c r="O75">
        <v>2008</v>
      </c>
      <c r="P75" t="s">
        <v>1880</v>
      </c>
      <c r="Q75" t="s">
        <v>986</v>
      </c>
      <c r="R75" t="str">
        <f>IF(ISBLANK(Table5[[#This Row],[ref]]),NA(),_xlfn.XLOOKUP(Table5[[#This Row],[ref]],Crossref!U:U,Crossref!E:E,_xlfn.XLOOKUP(Table5[[#This Row],[ref_short]],Crossref!AO:AO,Crossref!E:E)))</f>
        <v>10.1016/j.tvjl.2006.11.018</v>
      </c>
      <c r="S75" t="str">
        <f>IF(ISBLANK(Table5[[#This Row],[ref_short]]),NA(),_xlfn.XLOOKUP(Table5[[#This Row],[new_ref]],Crossref!E:E,Crossref!AO:AO,Table5[[#This Row],[ref_short]]))</f>
        <v>Seminati et al., 2008</v>
      </c>
      <c r="T75" t="b">
        <f>NOT(IFERROR(Table5[[#This Row],[ref_short]]=Table5[[#This Row],[new_ref_short]],FALSE))</f>
        <v>0</v>
      </c>
    </row>
    <row r="76" spans="1:20" x14ac:dyDescent="0.3">
      <c r="A76" t="s">
        <v>1688</v>
      </c>
      <c r="B76" t="s">
        <v>272</v>
      </c>
      <c r="C76" t="s">
        <v>373</v>
      </c>
      <c r="F76" t="s">
        <v>1694</v>
      </c>
      <c r="G76" t="s">
        <v>1715</v>
      </c>
      <c r="H76" t="s">
        <v>1737</v>
      </c>
      <c r="I76" t="s">
        <v>1768</v>
      </c>
      <c r="J76">
        <v>0.17299999999999999</v>
      </c>
      <c r="M76" t="s">
        <v>1807</v>
      </c>
      <c r="N76" t="s">
        <v>1844</v>
      </c>
      <c r="O76">
        <v>2008</v>
      </c>
      <c r="P76" t="s">
        <v>1880</v>
      </c>
      <c r="Q76" t="s">
        <v>986</v>
      </c>
      <c r="R76" t="str">
        <f>IF(ISBLANK(Table5[[#This Row],[ref]]),NA(),_xlfn.XLOOKUP(Table5[[#This Row],[ref]],Crossref!U:U,Crossref!E:E,_xlfn.XLOOKUP(Table5[[#This Row],[ref_short]],Crossref!AO:AO,Crossref!E:E)))</f>
        <v>10.1016/j.tvjl.2006.11.018</v>
      </c>
      <c r="S76" t="str">
        <f>IF(ISBLANK(Table5[[#This Row],[ref_short]]),NA(),_xlfn.XLOOKUP(Table5[[#This Row],[new_ref]],Crossref!E:E,Crossref!AO:AO,Table5[[#This Row],[ref_short]]))</f>
        <v>Seminati et al., 2008</v>
      </c>
      <c r="T76" t="b">
        <f>NOT(IFERROR(Table5[[#This Row],[ref_short]]=Table5[[#This Row],[new_ref_short]],FALSE))</f>
        <v>0</v>
      </c>
    </row>
    <row r="77" spans="1:20" x14ac:dyDescent="0.3">
      <c r="A77" t="s">
        <v>1688</v>
      </c>
      <c r="B77" t="s">
        <v>272</v>
      </c>
      <c r="C77" t="s">
        <v>373</v>
      </c>
      <c r="F77" t="s">
        <v>1695</v>
      </c>
      <c r="G77" t="s">
        <v>1714</v>
      </c>
      <c r="H77" t="s">
        <v>1737</v>
      </c>
      <c r="I77" t="s">
        <v>1768</v>
      </c>
      <c r="J77">
        <v>0.35399999999999998</v>
      </c>
      <c r="M77" t="s">
        <v>1807</v>
      </c>
      <c r="N77" t="s">
        <v>1844</v>
      </c>
      <c r="O77">
        <v>2008</v>
      </c>
      <c r="P77" t="s">
        <v>1880</v>
      </c>
      <c r="Q77" t="s">
        <v>986</v>
      </c>
      <c r="R77" t="str">
        <f>IF(ISBLANK(Table5[[#This Row],[ref]]),NA(),_xlfn.XLOOKUP(Table5[[#This Row],[ref]],Crossref!U:U,Crossref!E:E,_xlfn.XLOOKUP(Table5[[#This Row],[ref_short]],Crossref!AO:AO,Crossref!E:E)))</f>
        <v>10.1016/j.tvjl.2006.11.018</v>
      </c>
      <c r="S77" t="str">
        <f>IF(ISBLANK(Table5[[#This Row],[ref_short]]),NA(),_xlfn.XLOOKUP(Table5[[#This Row],[new_ref]],Crossref!E:E,Crossref!AO:AO,Table5[[#This Row],[ref_short]]))</f>
        <v>Seminati et al., 2008</v>
      </c>
      <c r="T77" t="b">
        <f>NOT(IFERROR(Table5[[#This Row],[ref_short]]=Table5[[#This Row],[new_ref_short]],FALSE))</f>
        <v>0</v>
      </c>
    </row>
    <row r="78" spans="1:20" x14ac:dyDescent="0.3">
      <c r="A78" t="s">
        <v>1688</v>
      </c>
      <c r="B78" t="s">
        <v>272</v>
      </c>
      <c r="C78" t="s">
        <v>373</v>
      </c>
      <c r="F78" t="s">
        <v>1695</v>
      </c>
      <c r="G78" t="s">
        <v>1715</v>
      </c>
      <c r="H78" t="s">
        <v>1737</v>
      </c>
      <c r="I78" t="s">
        <v>1768</v>
      </c>
      <c r="J78">
        <v>0.19400000000000001</v>
      </c>
      <c r="M78" t="s">
        <v>1807</v>
      </c>
      <c r="N78" t="s">
        <v>1844</v>
      </c>
      <c r="O78">
        <v>2008</v>
      </c>
      <c r="P78" t="s">
        <v>1880</v>
      </c>
      <c r="Q78" t="s">
        <v>986</v>
      </c>
      <c r="R78" t="str">
        <f>IF(ISBLANK(Table5[[#This Row],[ref]]),NA(),_xlfn.XLOOKUP(Table5[[#This Row],[ref]],Crossref!U:U,Crossref!E:E,_xlfn.XLOOKUP(Table5[[#This Row],[ref_short]],Crossref!AO:AO,Crossref!E:E)))</f>
        <v>10.1016/j.tvjl.2006.11.018</v>
      </c>
      <c r="S78" t="str">
        <f>IF(ISBLANK(Table5[[#This Row],[ref_short]]),NA(),_xlfn.XLOOKUP(Table5[[#This Row],[new_ref]],Crossref!E:E,Crossref!AO:AO,Table5[[#This Row],[ref_short]]))</f>
        <v>Seminati et al., 2008</v>
      </c>
      <c r="T78" t="b">
        <f>NOT(IFERROR(Table5[[#This Row],[ref_short]]=Table5[[#This Row],[new_ref_short]],FALSE))</f>
        <v>0</v>
      </c>
    </row>
    <row r="79" spans="1:20" x14ac:dyDescent="0.3">
      <c r="A79" t="s">
        <v>1688</v>
      </c>
      <c r="B79" t="s">
        <v>272</v>
      </c>
      <c r="C79" t="s">
        <v>373</v>
      </c>
      <c r="F79" t="s">
        <v>1696</v>
      </c>
      <c r="G79" t="s">
        <v>1714</v>
      </c>
      <c r="H79" t="s">
        <v>1737</v>
      </c>
      <c r="I79" t="s">
        <v>1768</v>
      </c>
      <c r="J79">
        <v>0.35699999999999998</v>
      </c>
      <c r="M79" t="s">
        <v>1807</v>
      </c>
      <c r="N79" t="s">
        <v>1844</v>
      </c>
      <c r="O79">
        <v>2008</v>
      </c>
      <c r="P79" t="s">
        <v>1880</v>
      </c>
      <c r="Q79" t="s">
        <v>986</v>
      </c>
      <c r="R79" t="str">
        <f>IF(ISBLANK(Table5[[#This Row],[ref]]),NA(),_xlfn.XLOOKUP(Table5[[#This Row],[ref]],Crossref!U:U,Crossref!E:E,_xlfn.XLOOKUP(Table5[[#This Row],[ref_short]],Crossref!AO:AO,Crossref!E:E)))</f>
        <v>10.1016/j.tvjl.2006.11.018</v>
      </c>
      <c r="S79" t="str">
        <f>IF(ISBLANK(Table5[[#This Row],[ref_short]]),NA(),_xlfn.XLOOKUP(Table5[[#This Row],[new_ref]],Crossref!E:E,Crossref!AO:AO,Table5[[#This Row],[ref_short]]))</f>
        <v>Seminati et al., 2008</v>
      </c>
      <c r="T79" t="b">
        <f>NOT(IFERROR(Table5[[#This Row],[ref_short]]=Table5[[#This Row],[new_ref_short]],FALSE))</f>
        <v>0</v>
      </c>
    </row>
    <row r="80" spans="1:20" x14ac:dyDescent="0.3">
      <c r="A80" t="s">
        <v>1688</v>
      </c>
      <c r="B80" t="s">
        <v>272</v>
      </c>
      <c r="C80" t="s">
        <v>373</v>
      </c>
      <c r="F80" t="s">
        <v>1696</v>
      </c>
      <c r="G80" t="s">
        <v>1715</v>
      </c>
      <c r="H80" t="s">
        <v>1737</v>
      </c>
      <c r="I80" t="s">
        <v>1768</v>
      </c>
      <c r="J80">
        <v>0.28000000000000003</v>
      </c>
      <c r="M80" t="s">
        <v>1807</v>
      </c>
      <c r="N80" t="s">
        <v>1844</v>
      </c>
      <c r="O80">
        <v>2008</v>
      </c>
      <c r="P80" t="s">
        <v>1880</v>
      </c>
      <c r="Q80" t="s">
        <v>986</v>
      </c>
      <c r="R80" t="str">
        <f>IF(ISBLANK(Table5[[#This Row],[ref]]),NA(),_xlfn.XLOOKUP(Table5[[#This Row],[ref]],Crossref!U:U,Crossref!E:E,_xlfn.XLOOKUP(Table5[[#This Row],[ref_short]],Crossref!AO:AO,Crossref!E:E)))</f>
        <v>10.1016/j.tvjl.2006.11.018</v>
      </c>
      <c r="S80" t="str">
        <f>IF(ISBLANK(Table5[[#This Row],[ref_short]]),NA(),_xlfn.XLOOKUP(Table5[[#This Row],[new_ref]],Crossref!E:E,Crossref!AO:AO,Table5[[#This Row],[ref_short]]))</f>
        <v>Seminati et al., 2008</v>
      </c>
      <c r="T80" t="b">
        <f>NOT(IFERROR(Table5[[#This Row],[ref_short]]=Table5[[#This Row],[new_ref_short]],FALSE))</f>
        <v>0</v>
      </c>
    </row>
    <row r="81" spans="1:20" x14ac:dyDescent="0.3">
      <c r="A81" t="s">
        <v>1688</v>
      </c>
      <c r="B81" t="s">
        <v>272</v>
      </c>
      <c r="C81" t="s">
        <v>373</v>
      </c>
      <c r="F81" t="s">
        <v>1697</v>
      </c>
      <c r="G81" t="s">
        <v>1714</v>
      </c>
      <c r="H81" t="s">
        <v>1737</v>
      </c>
      <c r="I81" t="s">
        <v>1768</v>
      </c>
      <c r="J81">
        <v>0.33900000000000002</v>
      </c>
      <c r="M81" t="s">
        <v>1807</v>
      </c>
      <c r="N81" t="s">
        <v>1844</v>
      </c>
      <c r="O81">
        <v>2008</v>
      </c>
      <c r="P81" t="s">
        <v>1880</v>
      </c>
      <c r="Q81" t="s">
        <v>986</v>
      </c>
      <c r="R81" t="str">
        <f>IF(ISBLANK(Table5[[#This Row],[ref]]),NA(),_xlfn.XLOOKUP(Table5[[#This Row],[ref]],Crossref!U:U,Crossref!E:E,_xlfn.XLOOKUP(Table5[[#This Row],[ref_short]],Crossref!AO:AO,Crossref!E:E)))</f>
        <v>10.1016/j.tvjl.2006.11.018</v>
      </c>
      <c r="S81" t="str">
        <f>IF(ISBLANK(Table5[[#This Row],[ref_short]]),NA(),_xlfn.XLOOKUP(Table5[[#This Row],[new_ref]],Crossref!E:E,Crossref!AO:AO,Table5[[#This Row],[ref_short]]))</f>
        <v>Seminati et al., 2008</v>
      </c>
      <c r="T81" t="b">
        <f>NOT(IFERROR(Table5[[#This Row],[ref_short]]=Table5[[#This Row],[new_ref_short]],FALSE))</f>
        <v>0</v>
      </c>
    </row>
    <row r="82" spans="1:20" x14ac:dyDescent="0.3">
      <c r="A82" t="s">
        <v>1688</v>
      </c>
      <c r="B82" t="s">
        <v>272</v>
      </c>
      <c r="C82" t="s">
        <v>373</v>
      </c>
      <c r="F82" t="s">
        <v>1697</v>
      </c>
      <c r="G82" t="s">
        <v>1715</v>
      </c>
      <c r="H82" t="s">
        <v>1737</v>
      </c>
      <c r="I82" t="s">
        <v>1768</v>
      </c>
      <c r="J82">
        <v>0.5</v>
      </c>
      <c r="M82" t="s">
        <v>1807</v>
      </c>
      <c r="N82" t="s">
        <v>1844</v>
      </c>
      <c r="O82">
        <v>2008</v>
      </c>
      <c r="P82" t="s">
        <v>1880</v>
      </c>
      <c r="Q82" t="s">
        <v>986</v>
      </c>
      <c r="R82" t="str">
        <f>IF(ISBLANK(Table5[[#This Row],[ref]]),NA(),_xlfn.XLOOKUP(Table5[[#This Row],[ref]],Crossref!U:U,Crossref!E:E,_xlfn.XLOOKUP(Table5[[#This Row],[ref_short]],Crossref!AO:AO,Crossref!E:E)))</f>
        <v>10.1016/j.tvjl.2006.11.018</v>
      </c>
      <c r="S82" t="str">
        <f>IF(ISBLANK(Table5[[#This Row],[ref_short]]),NA(),_xlfn.XLOOKUP(Table5[[#This Row],[new_ref]],Crossref!E:E,Crossref!AO:AO,Table5[[#This Row],[ref_short]]))</f>
        <v>Seminati et al., 2008</v>
      </c>
      <c r="T82" t="b">
        <f>NOT(IFERROR(Table5[[#This Row],[ref_short]]=Table5[[#This Row],[new_ref_short]],FALSE))</f>
        <v>0</v>
      </c>
    </row>
    <row r="83" spans="1:20" x14ac:dyDescent="0.3">
      <c r="A83" t="s">
        <v>1688</v>
      </c>
      <c r="B83" t="s">
        <v>272</v>
      </c>
      <c r="C83" t="s">
        <v>373</v>
      </c>
      <c r="F83" t="s">
        <v>1698</v>
      </c>
      <c r="G83" t="s">
        <v>1714</v>
      </c>
      <c r="H83" t="s">
        <v>1737</v>
      </c>
      <c r="I83" t="s">
        <v>1768</v>
      </c>
      <c r="J83">
        <v>0.60799999999999998</v>
      </c>
      <c r="M83" t="s">
        <v>1807</v>
      </c>
      <c r="N83" t="s">
        <v>1844</v>
      </c>
      <c r="O83">
        <v>2008</v>
      </c>
      <c r="P83" t="s">
        <v>1880</v>
      </c>
      <c r="Q83" t="s">
        <v>986</v>
      </c>
      <c r="R83" t="str">
        <f>IF(ISBLANK(Table5[[#This Row],[ref]]),NA(),_xlfn.XLOOKUP(Table5[[#This Row],[ref]],Crossref!U:U,Crossref!E:E,_xlfn.XLOOKUP(Table5[[#This Row],[ref_short]],Crossref!AO:AO,Crossref!E:E)))</f>
        <v>10.1016/j.tvjl.2006.11.018</v>
      </c>
      <c r="S83" t="str">
        <f>IF(ISBLANK(Table5[[#This Row],[ref_short]]),NA(),_xlfn.XLOOKUP(Table5[[#This Row],[new_ref]],Crossref!E:E,Crossref!AO:AO,Table5[[#This Row],[ref_short]]))</f>
        <v>Seminati et al., 2008</v>
      </c>
      <c r="T83" t="b">
        <f>NOT(IFERROR(Table5[[#This Row],[ref_short]]=Table5[[#This Row],[new_ref_short]],FALSE))</f>
        <v>0</v>
      </c>
    </row>
    <row r="84" spans="1:20" x14ac:dyDescent="0.3">
      <c r="A84" t="s">
        <v>1688</v>
      </c>
      <c r="B84" t="s">
        <v>272</v>
      </c>
      <c r="C84" t="s">
        <v>373</v>
      </c>
      <c r="F84" t="s">
        <v>1698</v>
      </c>
      <c r="G84" t="s">
        <v>1715</v>
      </c>
      <c r="H84" t="s">
        <v>1737</v>
      </c>
      <c r="I84" t="s">
        <v>1768</v>
      </c>
      <c r="J84">
        <v>0.32400000000000001</v>
      </c>
      <c r="M84" t="s">
        <v>1807</v>
      </c>
      <c r="N84" t="s">
        <v>1844</v>
      </c>
      <c r="O84">
        <v>2008</v>
      </c>
      <c r="P84" t="s">
        <v>1880</v>
      </c>
      <c r="Q84" t="s">
        <v>986</v>
      </c>
      <c r="R84" t="str">
        <f>IF(ISBLANK(Table5[[#This Row],[ref]]),NA(),_xlfn.XLOOKUP(Table5[[#This Row],[ref]],Crossref!U:U,Crossref!E:E,_xlfn.XLOOKUP(Table5[[#This Row],[ref_short]],Crossref!AO:AO,Crossref!E:E)))</f>
        <v>10.1016/j.tvjl.2006.11.018</v>
      </c>
      <c r="S84" t="str">
        <f>IF(ISBLANK(Table5[[#This Row],[ref_short]]),NA(),_xlfn.XLOOKUP(Table5[[#This Row],[new_ref]],Crossref!E:E,Crossref!AO:AO,Table5[[#This Row],[ref_short]]))</f>
        <v>Seminati et al., 2008</v>
      </c>
      <c r="T84" t="b">
        <f>NOT(IFERROR(Table5[[#This Row],[ref_short]]=Table5[[#This Row],[new_ref_short]],FALSE))</f>
        <v>0</v>
      </c>
    </row>
    <row r="85" spans="1:20" x14ac:dyDescent="0.3">
      <c r="A85" t="s">
        <v>1688</v>
      </c>
      <c r="B85" t="s">
        <v>272</v>
      </c>
      <c r="C85" t="s">
        <v>373</v>
      </c>
      <c r="F85" t="s">
        <v>1699</v>
      </c>
      <c r="G85" t="s">
        <v>1714</v>
      </c>
      <c r="H85" t="s">
        <v>1737</v>
      </c>
      <c r="I85" t="s">
        <v>1768</v>
      </c>
      <c r="J85">
        <v>0.41899999999999998</v>
      </c>
      <c r="M85" t="s">
        <v>1807</v>
      </c>
      <c r="N85" t="s">
        <v>1844</v>
      </c>
      <c r="O85">
        <v>2008</v>
      </c>
      <c r="P85" t="s">
        <v>1880</v>
      </c>
      <c r="Q85" t="s">
        <v>986</v>
      </c>
      <c r="R85" t="str">
        <f>IF(ISBLANK(Table5[[#This Row],[ref]]),NA(),_xlfn.XLOOKUP(Table5[[#This Row],[ref]],Crossref!U:U,Crossref!E:E,_xlfn.XLOOKUP(Table5[[#This Row],[ref_short]],Crossref!AO:AO,Crossref!E:E)))</f>
        <v>10.1016/j.tvjl.2006.11.018</v>
      </c>
      <c r="S85" t="str">
        <f>IF(ISBLANK(Table5[[#This Row],[ref_short]]),NA(),_xlfn.XLOOKUP(Table5[[#This Row],[new_ref]],Crossref!E:E,Crossref!AO:AO,Table5[[#This Row],[ref_short]]))</f>
        <v>Seminati et al., 2008</v>
      </c>
      <c r="T85" t="b">
        <f>NOT(IFERROR(Table5[[#This Row],[ref_short]]=Table5[[#This Row],[new_ref_short]],FALSE))</f>
        <v>0</v>
      </c>
    </row>
    <row r="86" spans="1:20" x14ac:dyDescent="0.3">
      <c r="A86" t="s">
        <v>1688</v>
      </c>
      <c r="B86" t="s">
        <v>272</v>
      </c>
      <c r="C86" t="s">
        <v>373</v>
      </c>
      <c r="F86" t="s">
        <v>1699</v>
      </c>
      <c r="G86" t="s">
        <v>1715</v>
      </c>
      <c r="H86" t="s">
        <v>1737</v>
      </c>
      <c r="I86" t="s">
        <v>1768</v>
      </c>
      <c r="J86">
        <v>0.28199999999999997</v>
      </c>
      <c r="M86" t="s">
        <v>1807</v>
      </c>
      <c r="N86" t="s">
        <v>1844</v>
      </c>
      <c r="O86">
        <v>2008</v>
      </c>
      <c r="P86" t="s">
        <v>1880</v>
      </c>
      <c r="Q86" t="s">
        <v>986</v>
      </c>
      <c r="R86" t="str">
        <f>IF(ISBLANK(Table5[[#This Row],[ref]]),NA(),_xlfn.XLOOKUP(Table5[[#This Row],[ref]],Crossref!U:U,Crossref!E:E,_xlfn.XLOOKUP(Table5[[#This Row],[ref_short]],Crossref!AO:AO,Crossref!E:E)))</f>
        <v>10.1016/j.tvjl.2006.11.018</v>
      </c>
      <c r="S86" t="str">
        <f>IF(ISBLANK(Table5[[#This Row],[ref_short]]),NA(),_xlfn.XLOOKUP(Table5[[#This Row],[new_ref]],Crossref!E:E,Crossref!AO:AO,Table5[[#This Row],[ref_short]]))</f>
        <v>Seminati et al., 2008</v>
      </c>
      <c r="T86" t="b">
        <f>NOT(IFERROR(Table5[[#This Row],[ref_short]]=Table5[[#This Row],[new_ref_short]],FALSE))</f>
        <v>0</v>
      </c>
    </row>
    <row r="87" spans="1:20" x14ac:dyDescent="0.3">
      <c r="A87" t="s">
        <v>1688</v>
      </c>
      <c r="B87" t="s">
        <v>272</v>
      </c>
      <c r="C87" t="s">
        <v>373</v>
      </c>
      <c r="F87" t="s">
        <v>1694</v>
      </c>
      <c r="G87" t="s">
        <v>1439</v>
      </c>
      <c r="H87" t="s">
        <v>1737</v>
      </c>
      <c r="I87" t="s">
        <v>1768</v>
      </c>
      <c r="J87">
        <v>0</v>
      </c>
      <c r="M87" t="s">
        <v>1807</v>
      </c>
      <c r="N87" t="s">
        <v>1844</v>
      </c>
      <c r="O87">
        <v>2008</v>
      </c>
      <c r="P87" t="s">
        <v>1880</v>
      </c>
      <c r="Q87" t="s">
        <v>986</v>
      </c>
      <c r="R87" t="str">
        <f>IF(ISBLANK(Table5[[#This Row],[ref]]),NA(),_xlfn.XLOOKUP(Table5[[#This Row],[ref]],Crossref!U:U,Crossref!E:E,_xlfn.XLOOKUP(Table5[[#This Row],[ref_short]],Crossref!AO:AO,Crossref!E:E)))</f>
        <v>10.1016/j.tvjl.2006.11.018</v>
      </c>
      <c r="S87" t="str">
        <f>IF(ISBLANK(Table5[[#This Row],[ref_short]]),NA(),_xlfn.XLOOKUP(Table5[[#This Row],[new_ref]],Crossref!E:E,Crossref!AO:AO,Table5[[#This Row],[ref_short]]))</f>
        <v>Seminati et al., 2008</v>
      </c>
      <c r="T87" t="b">
        <f>NOT(IFERROR(Table5[[#This Row],[ref_short]]=Table5[[#This Row],[new_ref_short]],FALSE))</f>
        <v>0</v>
      </c>
    </row>
    <row r="88" spans="1:20" x14ac:dyDescent="0.3">
      <c r="A88" t="s">
        <v>1688</v>
      </c>
      <c r="B88" t="s">
        <v>272</v>
      </c>
      <c r="C88" t="s">
        <v>373</v>
      </c>
      <c r="F88" t="s">
        <v>1700</v>
      </c>
      <c r="G88" t="s">
        <v>1439</v>
      </c>
      <c r="H88" t="s">
        <v>1737</v>
      </c>
      <c r="I88" t="s">
        <v>1768</v>
      </c>
      <c r="J88">
        <v>0.66700000000000004</v>
      </c>
      <c r="M88" t="s">
        <v>1807</v>
      </c>
      <c r="N88" t="s">
        <v>1844</v>
      </c>
      <c r="O88">
        <v>2008</v>
      </c>
      <c r="P88" t="s">
        <v>1880</v>
      </c>
      <c r="Q88" t="s">
        <v>986</v>
      </c>
      <c r="R88" t="str">
        <f>IF(ISBLANK(Table5[[#This Row],[ref]]),NA(),_xlfn.XLOOKUP(Table5[[#This Row],[ref]],Crossref!U:U,Crossref!E:E,_xlfn.XLOOKUP(Table5[[#This Row],[ref_short]],Crossref!AO:AO,Crossref!E:E)))</f>
        <v>10.1016/j.tvjl.2006.11.018</v>
      </c>
      <c r="S88" t="str">
        <f>IF(ISBLANK(Table5[[#This Row],[ref_short]]),NA(),_xlfn.XLOOKUP(Table5[[#This Row],[new_ref]],Crossref!E:E,Crossref!AO:AO,Table5[[#This Row],[ref_short]]))</f>
        <v>Seminati et al., 2008</v>
      </c>
      <c r="T88" t="b">
        <f>NOT(IFERROR(Table5[[#This Row],[ref_short]]=Table5[[#This Row],[new_ref_short]],FALSE))</f>
        <v>0</v>
      </c>
    </row>
    <row r="89" spans="1:20" x14ac:dyDescent="0.3">
      <c r="A89" t="s">
        <v>1688</v>
      </c>
      <c r="B89" t="s">
        <v>272</v>
      </c>
      <c r="C89" t="s">
        <v>373</v>
      </c>
      <c r="F89" t="s">
        <v>1701</v>
      </c>
      <c r="G89" t="s">
        <v>1439</v>
      </c>
      <c r="H89" t="s">
        <v>1737</v>
      </c>
      <c r="I89" t="s">
        <v>1768</v>
      </c>
      <c r="J89">
        <v>0.86699999999999999</v>
      </c>
      <c r="M89" t="s">
        <v>1807</v>
      </c>
      <c r="N89" t="s">
        <v>1844</v>
      </c>
      <c r="O89">
        <v>2008</v>
      </c>
      <c r="P89" t="s">
        <v>1880</v>
      </c>
      <c r="Q89" t="s">
        <v>986</v>
      </c>
      <c r="R89" t="str">
        <f>IF(ISBLANK(Table5[[#This Row],[ref]]),NA(),_xlfn.XLOOKUP(Table5[[#This Row],[ref]],Crossref!U:U,Crossref!E:E,_xlfn.XLOOKUP(Table5[[#This Row],[ref_short]],Crossref!AO:AO,Crossref!E:E)))</f>
        <v>10.1016/j.tvjl.2006.11.018</v>
      </c>
      <c r="S89" t="str">
        <f>IF(ISBLANK(Table5[[#This Row],[ref_short]]),NA(),_xlfn.XLOOKUP(Table5[[#This Row],[new_ref]],Crossref!E:E,Crossref!AO:AO,Table5[[#This Row],[ref_short]]))</f>
        <v>Seminati et al., 2008</v>
      </c>
      <c r="T89" t="b">
        <f>NOT(IFERROR(Table5[[#This Row],[ref_short]]=Table5[[#This Row],[new_ref_short]],FALSE))</f>
        <v>0</v>
      </c>
    </row>
    <row r="90" spans="1:20" x14ac:dyDescent="0.3">
      <c r="A90" t="s">
        <v>1688</v>
      </c>
      <c r="B90" t="s">
        <v>272</v>
      </c>
      <c r="C90" t="s">
        <v>373</v>
      </c>
      <c r="F90" t="s">
        <v>1702</v>
      </c>
      <c r="G90" t="s">
        <v>1439</v>
      </c>
      <c r="H90" t="s">
        <v>1737</v>
      </c>
      <c r="I90" t="s">
        <v>1768</v>
      </c>
      <c r="J90">
        <v>0</v>
      </c>
      <c r="M90" t="s">
        <v>1807</v>
      </c>
      <c r="N90" t="s">
        <v>1844</v>
      </c>
      <c r="O90">
        <v>2008</v>
      </c>
      <c r="P90" t="s">
        <v>1880</v>
      </c>
      <c r="Q90" t="s">
        <v>986</v>
      </c>
      <c r="R90" t="str">
        <f>IF(ISBLANK(Table5[[#This Row],[ref]]),NA(),_xlfn.XLOOKUP(Table5[[#This Row],[ref]],Crossref!U:U,Crossref!E:E,_xlfn.XLOOKUP(Table5[[#This Row],[ref_short]],Crossref!AO:AO,Crossref!E:E)))</f>
        <v>10.1016/j.tvjl.2006.11.018</v>
      </c>
      <c r="S90" t="str">
        <f>IF(ISBLANK(Table5[[#This Row],[ref_short]]),NA(),_xlfn.XLOOKUP(Table5[[#This Row],[new_ref]],Crossref!E:E,Crossref!AO:AO,Table5[[#This Row],[ref_short]]))</f>
        <v>Seminati et al., 2008</v>
      </c>
      <c r="T90" t="b">
        <f>NOT(IFERROR(Table5[[#This Row],[ref_short]]=Table5[[#This Row],[new_ref_short]],FALSE))</f>
        <v>0</v>
      </c>
    </row>
    <row r="91" spans="1:20" x14ac:dyDescent="0.3">
      <c r="A91" t="s">
        <v>1688</v>
      </c>
      <c r="B91" t="s">
        <v>272</v>
      </c>
      <c r="C91" t="s">
        <v>373</v>
      </c>
      <c r="F91" t="s">
        <v>1351</v>
      </c>
      <c r="G91" t="s">
        <v>1439</v>
      </c>
      <c r="H91" t="s">
        <v>1737</v>
      </c>
      <c r="I91" t="s">
        <v>1768</v>
      </c>
      <c r="J91">
        <v>6.3E-2</v>
      </c>
      <c r="M91" t="s">
        <v>1807</v>
      </c>
      <c r="N91" t="s">
        <v>1844</v>
      </c>
      <c r="O91">
        <v>2008</v>
      </c>
      <c r="P91" t="s">
        <v>1880</v>
      </c>
      <c r="Q91" t="s">
        <v>986</v>
      </c>
      <c r="R91" t="str">
        <f>IF(ISBLANK(Table5[[#This Row],[ref]]),NA(),_xlfn.XLOOKUP(Table5[[#This Row],[ref]],Crossref!U:U,Crossref!E:E,_xlfn.XLOOKUP(Table5[[#This Row],[ref_short]],Crossref!AO:AO,Crossref!E:E)))</f>
        <v>10.1016/j.tvjl.2006.11.018</v>
      </c>
      <c r="S91" t="str">
        <f>IF(ISBLANK(Table5[[#This Row],[ref_short]]),NA(),_xlfn.XLOOKUP(Table5[[#This Row],[new_ref]],Crossref!E:E,Crossref!AO:AO,Table5[[#This Row],[ref_short]]))</f>
        <v>Seminati et al., 2008</v>
      </c>
      <c r="T91" t="b">
        <f>NOT(IFERROR(Table5[[#This Row],[ref_short]]=Table5[[#This Row],[new_ref_short]],FALSE))</f>
        <v>0</v>
      </c>
    </row>
    <row r="92" spans="1:20" x14ac:dyDescent="0.3">
      <c r="A92" t="s">
        <v>1688</v>
      </c>
      <c r="B92" t="s">
        <v>272</v>
      </c>
      <c r="C92" t="s">
        <v>373</v>
      </c>
      <c r="F92" t="s">
        <v>1699</v>
      </c>
      <c r="G92" t="s">
        <v>1439</v>
      </c>
      <c r="H92" t="s">
        <v>1737</v>
      </c>
      <c r="I92" t="s">
        <v>1768</v>
      </c>
      <c r="J92">
        <v>0.27300000000000002</v>
      </c>
      <c r="M92" t="s">
        <v>1807</v>
      </c>
      <c r="N92" t="s">
        <v>1844</v>
      </c>
      <c r="O92">
        <v>2008</v>
      </c>
      <c r="P92" t="s">
        <v>1880</v>
      </c>
      <c r="Q92" t="s">
        <v>986</v>
      </c>
      <c r="R92" t="str">
        <f>IF(ISBLANK(Table5[[#This Row],[ref]]),NA(),_xlfn.XLOOKUP(Table5[[#This Row],[ref]],Crossref!U:U,Crossref!E:E,_xlfn.XLOOKUP(Table5[[#This Row],[ref_short]],Crossref!AO:AO,Crossref!E:E)))</f>
        <v>10.1016/j.tvjl.2006.11.018</v>
      </c>
      <c r="S92" t="str">
        <f>IF(ISBLANK(Table5[[#This Row],[ref_short]]),NA(),_xlfn.XLOOKUP(Table5[[#This Row],[new_ref]],Crossref!E:E,Crossref!AO:AO,Table5[[#This Row],[ref_short]]))</f>
        <v>Seminati et al., 2008</v>
      </c>
      <c r="T92" t="b">
        <f>NOT(IFERROR(Table5[[#This Row],[ref_short]]=Table5[[#This Row],[new_ref_short]],FALSE))</f>
        <v>0</v>
      </c>
    </row>
    <row r="93" spans="1:20" x14ac:dyDescent="0.3">
      <c r="A93" t="s">
        <v>1688</v>
      </c>
      <c r="B93" t="s">
        <v>272</v>
      </c>
      <c r="C93" t="s">
        <v>373</v>
      </c>
      <c r="F93" t="s">
        <v>1694</v>
      </c>
      <c r="G93" t="s">
        <v>1482</v>
      </c>
      <c r="H93" t="s">
        <v>1737</v>
      </c>
      <c r="I93" t="s">
        <v>1768</v>
      </c>
      <c r="J93">
        <v>0</v>
      </c>
      <c r="M93" t="s">
        <v>1807</v>
      </c>
      <c r="N93" t="s">
        <v>1844</v>
      </c>
      <c r="O93">
        <v>2008</v>
      </c>
      <c r="P93" t="s">
        <v>1880</v>
      </c>
      <c r="Q93" t="s">
        <v>986</v>
      </c>
      <c r="R93" t="str">
        <f>IF(ISBLANK(Table5[[#This Row],[ref]]),NA(),_xlfn.XLOOKUP(Table5[[#This Row],[ref]],Crossref!U:U,Crossref!E:E,_xlfn.XLOOKUP(Table5[[#This Row],[ref_short]],Crossref!AO:AO,Crossref!E:E)))</f>
        <v>10.1016/j.tvjl.2006.11.018</v>
      </c>
      <c r="S93" t="str">
        <f>IF(ISBLANK(Table5[[#This Row],[ref_short]]),NA(),_xlfn.XLOOKUP(Table5[[#This Row],[new_ref]],Crossref!E:E,Crossref!AO:AO,Table5[[#This Row],[ref_short]]))</f>
        <v>Seminati et al., 2008</v>
      </c>
      <c r="T93" t="b">
        <f>NOT(IFERROR(Table5[[#This Row],[ref_short]]=Table5[[#This Row],[new_ref_short]],FALSE))</f>
        <v>0</v>
      </c>
    </row>
    <row r="94" spans="1:20" x14ac:dyDescent="0.3">
      <c r="A94" t="s">
        <v>1688</v>
      </c>
      <c r="B94" t="s">
        <v>272</v>
      </c>
      <c r="C94" t="s">
        <v>373</v>
      </c>
      <c r="F94" t="s">
        <v>1700</v>
      </c>
      <c r="G94" t="s">
        <v>1482</v>
      </c>
      <c r="H94" t="s">
        <v>1737</v>
      </c>
      <c r="I94" t="s">
        <v>1768</v>
      </c>
      <c r="J94">
        <v>1</v>
      </c>
      <c r="M94" t="s">
        <v>1807</v>
      </c>
      <c r="N94" t="s">
        <v>1844</v>
      </c>
      <c r="O94">
        <v>2008</v>
      </c>
      <c r="P94" t="s">
        <v>1880</v>
      </c>
      <c r="Q94" t="s">
        <v>986</v>
      </c>
      <c r="R94" t="str">
        <f>IF(ISBLANK(Table5[[#This Row],[ref]]),NA(),_xlfn.XLOOKUP(Table5[[#This Row],[ref]],Crossref!U:U,Crossref!E:E,_xlfn.XLOOKUP(Table5[[#This Row],[ref_short]],Crossref!AO:AO,Crossref!E:E)))</f>
        <v>10.1016/j.tvjl.2006.11.018</v>
      </c>
      <c r="S94" t="str">
        <f>IF(ISBLANK(Table5[[#This Row],[ref_short]]),NA(),_xlfn.XLOOKUP(Table5[[#This Row],[new_ref]],Crossref!E:E,Crossref!AO:AO,Table5[[#This Row],[ref_short]]))</f>
        <v>Seminati et al., 2008</v>
      </c>
      <c r="T94" t="b">
        <f>NOT(IFERROR(Table5[[#This Row],[ref_short]]=Table5[[#This Row],[new_ref_short]],FALSE))</f>
        <v>0</v>
      </c>
    </row>
    <row r="95" spans="1:20" x14ac:dyDescent="0.3">
      <c r="A95" t="s">
        <v>1688</v>
      </c>
      <c r="B95" t="s">
        <v>272</v>
      </c>
      <c r="C95" t="s">
        <v>373</v>
      </c>
      <c r="F95" t="s">
        <v>1701</v>
      </c>
      <c r="G95" t="s">
        <v>1482</v>
      </c>
      <c r="H95" t="s">
        <v>1737</v>
      </c>
      <c r="I95" t="s">
        <v>1768</v>
      </c>
      <c r="J95">
        <v>0.4</v>
      </c>
      <c r="M95" t="s">
        <v>1807</v>
      </c>
      <c r="N95" t="s">
        <v>1844</v>
      </c>
      <c r="O95">
        <v>2008</v>
      </c>
      <c r="P95" t="s">
        <v>1880</v>
      </c>
      <c r="Q95" t="s">
        <v>986</v>
      </c>
      <c r="R95" t="str">
        <f>IF(ISBLANK(Table5[[#This Row],[ref]]),NA(),_xlfn.XLOOKUP(Table5[[#This Row],[ref]],Crossref!U:U,Crossref!E:E,_xlfn.XLOOKUP(Table5[[#This Row],[ref_short]],Crossref!AO:AO,Crossref!E:E)))</f>
        <v>10.1016/j.tvjl.2006.11.018</v>
      </c>
      <c r="S95" t="str">
        <f>IF(ISBLANK(Table5[[#This Row],[ref_short]]),NA(),_xlfn.XLOOKUP(Table5[[#This Row],[new_ref]],Crossref!E:E,Crossref!AO:AO,Table5[[#This Row],[ref_short]]))</f>
        <v>Seminati et al., 2008</v>
      </c>
      <c r="T95" t="b">
        <f>NOT(IFERROR(Table5[[#This Row],[ref_short]]=Table5[[#This Row],[new_ref_short]],FALSE))</f>
        <v>0</v>
      </c>
    </row>
    <row r="96" spans="1:20" x14ac:dyDescent="0.3">
      <c r="A96" t="s">
        <v>1688</v>
      </c>
      <c r="B96" t="s">
        <v>272</v>
      </c>
      <c r="C96" t="s">
        <v>373</v>
      </c>
      <c r="F96" t="s">
        <v>1702</v>
      </c>
      <c r="G96" t="s">
        <v>1482</v>
      </c>
      <c r="H96" t="s">
        <v>1737</v>
      </c>
      <c r="I96" t="s">
        <v>1768</v>
      </c>
      <c r="J96">
        <v>0</v>
      </c>
      <c r="M96" t="s">
        <v>1807</v>
      </c>
      <c r="N96" t="s">
        <v>1844</v>
      </c>
      <c r="O96">
        <v>2008</v>
      </c>
      <c r="P96" t="s">
        <v>1880</v>
      </c>
      <c r="Q96" t="s">
        <v>986</v>
      </c>
      <c r="R96" t="str">
        <f>IF(ISBLANK(Table5[[#This Row],[ref]]),NA(),_xlfn.XLOOKUP(Table5[[#This Row],[ref]],Crossref!U:U,Crossref!E:E,_xlfn.XLOOKUP(Table5[[#This Row],[ref_short]],Crossref!AO:AO,Crossref!E:E)))</f>
        <v>10.1016/j.tvjl.2006.11.018</v>
      </c>
      <c r="S96" t="str">
        <f>IF(ISBLANK(Table5[[#This Row],[ref_short]]),NA(),_xlfn.XLOOKUP(Table5[[#This Row],[new_ref]],Crossref!E:E,Crossref!AO:AO,Table5[[#This Row],[ref_short]]))</f>
        <v>Seminati et al., 2008</v>
      </c>
      <c r="T96" t="b">
        <f>NOT(IFERROR(Table5[[#This Row],[ref_short]]=Table5[[#This Row],[new_ref_short]],FALSE))</f>
        <v>0</v>
      </c>
    </row>
    <row r="97" spans="1:20" x14ac:dyDescent="0.3">
      <c r="A97" t="s">
        <v>1688</v>
      </c>
      <c r="B97" t="s">
        <v>272</v>
      </c>
      <c r="C97" t="s">
        <v>373</v>
      </c>
      <c r="F97" t="s">
        <v>1351</v>
      </c>
      <c r="G97" t="s">
        <v>1482</v>
      </c>
      <c r="H97" t="s">
        <v>1737</v>
      </c>
      <c r="I97" t="s">
        <v>1768</v>
      </c>
      <c r="J97">
        <v>0</v>
      </c>
      <c r="M97" t="s">
        <v>1807</v>
      </c>
      <c r="N97" t="s">
        <v>1844</v>
      </c>
      <c r="O97">
        <v>2008</v>
      </c>
      <c r="P97" t="s">
        <v>1880</v>
      </c>
      <c r="Q97" t="s">
        <v>986</v>
      </c>
      <c r="R97" t="str">
        <f>IF(ISBLANK(Table5[[#This Row],[ref]]),NA(),_xlfn.XLOOKUP(Table5[[#This Row],[ref]],Crossref!U:U,Crossref!E:E,_xlfn.XLOOKUP(Table5[[#This Row],[ref_short]],Crossref!AO:AO,Crossref!E:E)))</f>
        <v>10.1016/j.tvjl.2006.11.018</v>
      </c>
      <c r="S97" t="str">
        <f>IF(ISBLANK(Table5[[#This Row],[ref_short]]),NA(),_xlfn.XLOOKUP(Table5[[#This Row],[new_ref]],Crossref!E:E,Crossref!AO:AO,Table5[[#This Row],[ref_short]]))</f>
        <v>Seminati et al., 2008</v>
      </c>
      <c r="T97" t="b">
        <f>NOT(IFERROR(Table5[[#This Row],[ref_short]]=Table5[[#This Row],[new_ref_short]],FALSE))</f>
        <v>0</v>
      </c>
    </row>
    <row r="98" spans="1:20" x14ac:dyDescent="0.3">
      <c r="A98" t="s">
        <v>1688</v>
      </c>
      <c r="B98" t="s">
        <v>272</v>
      </c>
      <c r="C98" t="s">
        <v>373</v>
      </c>
      <c r="F98" t="s">
        <v>1699</v>
      </c>
      <c r="G98" t="s">
        <v>1482</v>
      </c>
      <c r="H98" t="s">
        <v>1737</v>
      </c>
      <c r="I98" t="s">
        <v>1768</v>
      </c>
      <c r="J98">
        <v>0.17100000000000001</v>
      </c>
      <c r="M98" t="s">
        <v>1807</v>
      </c>
      <c r="N98" t="s">
        <v>1844</v>
      </c>
      <c r="O98">
        <v>2008</v>
      </c>
      <c r="P98" t="s">
        <v>1880</v>
      </c>
      <c r="Q98" t="s">
        <v>986</v>
      </c>
      <c r="R98" t="str">
        <f>IF(ISBLANK(Table5[[#This Row],[ref]]),NA(),_xlfn.XLOOKUP(Table5[[#This Row],[ref]],Crossref!U:U,Crossref!E:E,_xlfn.XLOOKUP(Table5[[#This Row],[ref_short]],Crossref!AO:AO,Crossref!E:E)))</f>
        <v>10.1016/j.tvjl.2006.11.018</v>
      </c>
      <c r="S98" t="str">
        <f>IF(ISBLANK(Table5[[#This Row],[ref_short]]),NA(),_xlfn.XLOOKUP(Table5[[#This Row],[new_ref]],Crossref!E:E,Crossref!AO:AO,Table5[[#This Row],[ref_short]]))</f>
        <v>Seminati et al., 2008</v>
      </c>
      <c r="T98" t="b">
        <f>NOT(IFERROR(Table5[[#This Row],[ref_short]]=Table5[[#This Row],[new_ref_short]],FALSE))</f>
        <v>0</v>
      </c>
    </row>
    <row r="99" spans="1:20" x14ac:dyDescent="0.3">
      <c r="A99" t="s">
        <v>1688</v>
      </c>
      <c r="B99" t="s">
        <v>272</v>
      </c>
      <c r="C99" t="s">
        <v>373</v>
      </c>
      <c r="F99" t="s">
        <v>1694</v>
      </c>
      <c r="G99" t="s">
        <v>1714</v>
      </c>
      <c r="H99" t="s">
        <v>1737</v>
      </c>
      <c r="I99" t="s">
        <v>1768</v>
      </c>
      <c r="J99">
        <v>0.3</v>
      </c>
      <c r="M99" t="s">
        <v>1807</v>
      </c>
      <c r="N99" t="s">
        <v>1844</v>
      </c>
      <c r="O99">
        <v>2008</v>
      </c>
      <c r="P99" t="s">
        <v>1880</v>
      </c>
      <c r="Q99" t="s">
        <v>986</v>
      </c>
      <c r="R99" t="str">
        <f>IF(ISBLANK(Table5[[#This Row],[ref]]),NA(),_xlfn.XLOOKUP(Table5[[#This Row],[ref]],Crossref!U:U,Crossref!E:E,_xlfn.XLOOKUP(Table5[[#This Row],[ref_short]],Crossref!AO:AO,Crossref!E:E)))</f>
        <v>10.1016/j.tvjl.2006.11.018</v>
      </c>
      <c r="S99" t="str">
        <f>IF(ISBLANK(Table5[[#This Row],[ref_short]]),NA(),_xlfn.XLOOKUP(Table5[[#This Row],[new_ref]],Crossref!E:E,Crossref!AO:AO,Table5[[#This Row],[ref_short]]))</f>
        <v>Seminati et al., 2008</v>
      </c>
      <c r="T99" t="b">
        <f>NOT(IFERROR(Table5[[#This Row],[ref_short]]=Table5[[#This Row],[new_ref_short]],FALSE))</f>
        <v>0</v>
      </c>
    </row>
    <row r="100" spans="1:20" x14ac:dyDescent="0.3">
      <c r="A100" t="s">
        <v>1688</v>
      </c>
      <c r="B100" t="s">
        <v>272</v>
      </c>
      <c r="C100" t="s">
        <v>373</v>
      </c>
      <c r="F100" t="s">
        <v>1700</v>
      </c>
      <c r="G100" t="s">
        <v>1714</v>
      </c>
      <c r="H100" t="s">
        <v>1737</v>
      </c>
      <c r="I100" t="s">
        <v>1768</v>
      </c>
      <c r="J100">
        <v>0.83299999999999996</v>
      </c>
      <c r="M100" t="s">
        <v>1807</v>
      </c>
      <c r="N100" t="s">
        <v>1844</v>
      </c>
      <c r="O100">
        <v>2008</v>
      </c>
      <c r="P100" t="s">
        <v>1880</v>
      </c>
      <c r="Q100" t="s">
        <v>986</v>
      </c>
      <c r="R100" t="str">
        <f>IF(ISBLANK(Table5[[#This Row],[ref]]),NA(),_xlfn.XLOOKUP(Table5[[#This Row],[ref]],Crossref!U:U,Crossref!E:E,_xlfn.XLOOKUP(Table5[[#This Row],[ref_short]],Crossref!AO:AO,Crossref!E:E)))</f>
        <v>10.1016/j.tvjl.2006.11.018</v>
      </c>
      <c r="S100" t="str">
        <f>IF(ISBLANK(Table5[[#This Row],[ref_short]]),NA(),_xlfn.XLOOKUP(Table5[[#This Row],[new_ref]],Crossref!E:E,Crossref!AO:AO,Table5[[#This Row],[ref_short]]))</f>
        <v>Seminati et al., 2008</v>
      </c>
      <c r="T100" t="b">
        <f>NOT(IFERROR(Table5[[#This Row],[ref_short]]=Table5[[#This Row],[new_ref_short]],FALSE))</f>
        <v>0</v>
      </c>
    </row>
    <row r="101" spans="1:20" x14ac:dyDescent="0.3">
      <c r="A101" t="s">
        <v>1688</v>
      </c>
      <c r="B101" t="s">
        <v>272</v>
      </c>
      <c r="C101" t="s">
        <v>373</v>
      </c>
      <c r="F101" t="s">
        <v>1701</v>
      </c>
      <c r="G101" t="s">
        <v>1714</v>
      </c>
      <c r="H101" t="s">
        <v>1737</v>
      </c>
      <c r="I101" t="s">
        <v>1768</v>
      </c>
      <c r="J101">
        <v>0.73299999999999998</v>
      </c>
      <c r="M101" t="s">
        <v>1807</v>
      </c>
      <c r="N101" t="s">
        <v>1844</v>
      </c>
      <c r="O101">
        <v>2008</v>
      </c>
      <c r="P101" t="s">
        <v>1880</v>
      </c>
      <c r="Q101" t="s">
        <v>986</v>
      </c>
      <c r="R101" t="str">
        <f>IF(ISBLANK(Table5[[#This Row],[ref]]),NA(),_xlfn.XLOOKUP(Table5[[#This Row],[ref]],Crossref!U:U,Crossref!E:E,_xlfn.XLOOKUP(Table5[[#This Row],[ref_short]],Crossref!AO:AO,Crossref!E:E)))</f>
        <v>10.1016/j.tvjl.2006.11.018</v>
      </c>
      <c r="S101" t="str">
        <f>IF(ISBLANK(Table5[[#This Row],[ref_short]]),NA(),_xlfn.XLOOKUP(Table5[[#This Row],[new_ref]],Crossref!E:E,Crossref!AO:AO,Table5[[#This Row],[ref_short]]))</f>
        <v>Seminati et al., 2008</v>
      </c>
      <c r="T101" t="b">
        <f>NOT(IFERROR(Table5[[#This Row],[ref_short]]=Table5[[#This Row],[new_ref_short]],FALSE))</f>
        <v>0</v>
      </c>
    </row>
    <row r="102" spans="1:20" x14ac:dyDescent="0.3">
      <c r="A102" t="s">
        <v>1688</v>
      </c>
      <c r="B102" t="s">
        <v>272</v>
      </c>
      <c r="C102" t="s">
        <v>373</v>
      </c>
      <c r="F102" t="s">
        <v>1702</v>
      </c>
      <c r="G102" t="s">
        <v>1714</v>
      </c>
      <c r="H102" t="s">
        <v>1737</v>
      </c>
      <c r="I102" t="s">
        <v>1768</v>
      </c>
      <c r="J102">
        <v>1</v>
      </c>
      <c r="M102" t="s">
        <v>1807</v>
      </c>
      <c r="N102" t="s">
        <v>1844</v>
      </c>
      <c r="O102">
        <v>2008</v>
      </c>
      <c r="P102" t="s">
        <v>1880</v>
      </c>
      <c r="Q102" t="s">
        <v>986</v>
      </c>
      <c r="R102" t="str">
        <f>IF(ISBLANK(Table5[[#This Row],[ref]]),NA(),_xlfn.XLOOKUP(Table5[[#This Row],[ref]],Crossref!U:U,Crossref!E:E,_xlfn.XLOOKUP(Table5[[#This Row],[ref_short]],Crossref!AO:AO,Crossref!E:E)))</f>
        <v>10.1016/j.tvjl.2006.11.018</v>
      </c>
      <c r="S102" t="str">
        <f>IF(ISBLANK(Table5[[#This Row],[ref_short]]),NA(),_xlfn.XLOOKUP(Table5[[#This Row],[new_ref]],Crossref!E:E,Crossref!AO:AO,Table5[[#This Row],[ref_short]]))</f>
        <v>Seminati et al., 2008</v>
      </c>
      <c r="T102" t="b">
        <f>NOT(IFERROR(Table5[[#This Row],[ref_short]]=Table5[[#This Row],[new_ref_short]],FALSE))</f>
        <v>0</v>
      </c>
    </row>
    <row r="103" spans="1:20" x14ac:dyDescent="0.3">
      <c r="A103" t="s">
        <v>1688</v>
      </c>
      <c r="B103" t="s">
        <v>272</v>
      </c>
      <c r="C103" t="s">
        <v>373</v>
      </c>
      <c r="F103" t="s">
        <v>1351</v>
      </c>
      <c r="G103" t="s">
        <v>1714</v>
      </c>
      <c r="H103" t="s">
        <v>1737</v>
      </c>
      <c r="I103" t="s">
        <v>1768</v>
      </c>
      <c r="J103">
        <v>1</v>
      </c>
      <c r="M103" t="s">
        <v>1807</v>
      </c>
      <c r="N103" t="s">
        <v>1844</v>
      </c>
      <c r="O103">
        <v>2008</v>
      </c>
      <c r="P103" t="s">
        <v>1880</v>
      </c>
      <c r="Q103" t="s">
        <v>986</v>
      </c>
      <c r="R103" t="str">
        <f>IF(ISBLANK(Table5[[#This Row],[ref]]),NA(),_xlfn.XLOOKUP(Table5[[#This Row],[ref]],Crossref!U:U,Crossref!E:E,_xlfn.XLOOKUP(Table5[[#This Row],[ref_short]],Crossref!AO:AO,Crossref!E:E)))</f>
        <v>10.1016/j.tvjl.2006.11.018</v>
      </c>
      <c r="S103" t="str">
        <f>IF(ISBLANK(Table5[[#This Row],[ref_short]]),NA(),_xlfn.XLOOKUP(Table5[[#This Row],[new_ref]],Crossref!E:E,Crossref!AO:AO,Table5[[#This Row],[ref_short]]))</f>
        <v>Seminati et al., 2008</v>
      </c>
      <c r="T103" t="b">
        <f>NOT(IFERROR(Table5[[#This Row],[ref_short]]=Table5[[#This Row],[new_ref_short]],FALSE))</f>
        <v>0</v>
      </c>
    </row>
    <row r="104" spans="1:20" x14ac:dyDescent="0.3">
      <c r="A104" t="s">
        <v>1688</v>
      </c>
      <c r="B104" t="s">
        <v>272</v>
      </c>
      <c r="C104" t="s">
        <v>373</v>
      </c>
      <c r="F104" t="s">
        <v>1699</v>
      </c>
      <c r="G104" t="s">
        <v>1714</v>
      </c>
      <c r="H104" t="s">
        <v>1737</v>
      </c>
      <c r="I104" t="s">
        <v>1768</v>
      </c>
      <c r="J104">
        <v>0.77600000000000002</v>
      </c>
      <c r="M104" t="s">
        <v>1807</v>
      </c>
      <c r="N104" t="s">
        <v>1844</v>
      </c>
      <c r="O104">
        <v>2008</v>
      </c>
      <c r="P104" t="s">
        <v>1880</v>
      </c>
      <c r="Q104" t="s">
        <v>986</v>
      </c>
      <c r="R104" t="str">
        <f>IF(ISBLANK(Table5[[#This Row],[ref]]),NA(),_xlfn.XLOOKUP(Table5[[#This Row],[ref]],Crossref!U:U,Crossref!E:E,_xlfn.XLOOKUP(Table5[[#This Row],[ref_short]],Crossref!AO:AO,Crossref!E:E)))</f>
        <v>10.1016/j.tvjl.2006.11.018</v>
      </c>
      <c r="S104" t="str">
        <f>IF(ISBLANK(Table5[[#This Row],[ref_short]]),NA(),_xlfn.XLOOKUP(Table5[[#This Row],[new_ref]],Crossref!E:E,Crossref!AO:AO,Table5[[#This Row],[ref_short]]))</f>
        <v>Seminati et al., 2008</v>
      </c>
      <c r="T104" t="b">
        <f>NOT(IFERROR(Table5[[#This Row],[ref_short]]=Table5[[#This Row],[new_ref_short]],FALSE))</f>
        <v>0</v>
      </c>
    </row>
    <row r="105" spans="1:20" x14ac:dyDescent="0.3">
      <c r="A105" t="s">
        <v>1688</v>
      </c>
      <c r="B105" t="s">
        <v>272</v>
      </c>
      <c r="C105" t="s">
        <v>373</v>
      </c>
      <c r="G105" t="s">
        <v>1716</v>
      </c>
      <c r="H105" t="s">
        <v>1737</v>
      </c>
      <c r="I105" t="s">
        <v>1769</v>
      </c>
      <c r="J105">
        <v>0.72</v>
      </c>
      <c r="M105" t="s">
        <v>1808</v>
      </c>
      <c r="N105" t="s">
        <v>1845</v>
      </c>
      <c r="O105">
        <v>2014</v>
      </c>
      <c r="P105" t="s">
        <v>1881</v>
      </c>
      <c r="Q105" t="s">
        <v>986</v>
      </c>
      <c r="R105" t="str">
        <f>IF(ISBLANK(Table5[[#This Row],[ref]]),NA(),_xlfn.XLOOKUP(Table5[[#This Row],[ref]],Crossref!U:U,Crossref!E:E,_xlfn.XLOOKUP(Table5[[#This Row],[ref_short]],Crossref!AO:AO,Crossref!E:E)))</f>
        <v>10.4315/0362-028x.jfp-13-302</v>
      </c>
      <c r="S105" t="str">
        <f>IF(ISBLANK(Table5[[#This Row],[ref_short]]),NA(),_xlfn.XLOOKUP(Table5[[#This Row],[new_ref]],Crossref!E:E,Crossref!AO:AO,Table5[[#This Row],[ref_short]]))</f>
        <v>Rutjes et al., 2014</v>
      </c>
      <c r="T105" t="b">
        <f>NOT(IFERROR(Table5[[#This Row],[ref_short]]=Table5[[#This Row],[new_ref_short]],FALSE))</f>
        <v>0</v>
      </c>
    </row>
    <row r="106" spans="1:20" x14ac:dyDescent="0.3">
      <c r="A106" t="s">
        <v>1688</v>
      </c>
      <c r="B106" t="s">
        <v>272</v>
      </c>
      <c r="C106" t="s">
        <v>373</v>
      </c>
      <c r="G106" t="s">
        <v>1717</v>
      </c>
      <c r="H106" t="s">
        <v>1737</v>
      </c>
      <c r="I106" t="s">
        <v>1769</v>
      </c>
      <c r="J106">
        <v>0.89</v>
      </c>
      <c r="M106" t="s">
        <v>1808</v>
      </c>
      <c r="N106" t="s">
        <v>1845</v>
      </c>
      <c r="O106">
        <v>2014</v>
      </c>
      <c r="P106" t="s">
        <v>1881</v>
      </c>
      <c r="Q106" t="s">
        <v>986</v>
      </c>
      <c r="R106" t="str">
        <f>IF(ISBLANK(Table5[[#This Row],[ref]]),NA(),_xlfn.XLOOKUP(Table5[[#This Row],[ref]],Crossref!U:U,Crossref!E:E,_xlfn.XLOOKUP(Table5[[#This Row],[ref_short]],Crossref!AO:AO,Crossref!E:E)))</f>
        <v>10.4315/0362-028x.jfp-13-302</v>
      </c>
      <c r="S106" t="str">
        <f>IF(ISBLANK(Table5[[#This Row],[ref_short]]),NA(),_xlfn.XLOOKUP(Table5[[#This Row],[new_ref]],Crossref!E:E,Crossref!AO:AO,Table5[[#This Row],[ref_short]]))</f>
        <v>Rutjes et al., 2014</v>
      </c>
      <c r="T106" t="b">
        <f>NOT(IFERROR(Table5[[#This Row],[ref_short]]=Table5[[#This Row],[new_ref_short]],FALSE))</f>
        <v>0</v>
      </c>
    </row>
    <row r="107" spans="1:20" x14ac:dyDescent="0.3">
      <c r="A107" t="s">
        <v>1688</v>
      </c>
      <c r="B107" t="s">
        <v>272</v>
      </c>
      <c r="C107" t="s">
        <v>373</v>
      </c>
      <c r="F107" t="s">
        <v>1004</v>
      </c>
      <c r="H107" t="s">
        <v>1737</v>
      </c>
      <c r="J107">
        <v>0.495</v>
      </c>
      <c r="M107" t="s">
        <v>1809</v>
      </c>
      <c r="N107" t="s">
        <v>1846</v>
      </c>
      <c r="O107">
        <v>2010</v>
      </c>
      <c r="P107" t="s">
        <v>1882</v>
      </c>
      <c r="Q107" t="s">
        <v>986</v>
      </c>
      <c r="R107" t="str">
        <f>IF(ISBLANK(Table5[[#This Row],[ref]]),NA(),_xlfn.XLOOKUP(Table5[[#This Row],[ref]],Crossref!U:U,Crossref!E:E,_xlfn.XLOOKUP(Table5[[#This Row],[ref_short]],Crossref!AO:AO,Crossref!E:E)))</f>
        <v>10.1016/j.vetmic.2010.05.002</v>
      </c>
      <c r="S107" t="str">
        <f>IF(ISBLANK(Table5[[#This Row],[ref_short]]),NA(),_xlfn.XLOOKUP(Table5[[#This Row],[new_ref]],Crossref!E:E,Crossref!AO:AO,Table5[[#This Row],[ref_short]]))</f>
        <v>Breum et al., 2010</v>
      </c>
      <c r="T107" t="b">
        <f>NOT(IFERROR(Table5[[#This Row],[ref_short]]=Table5[[#This Row],[new_ref_short]],FALSE))</f>
        <v>0</v>
      </c>
    </row>
    <row r="108" spans="1:20" x14ac:dyDescent="0.3">
      <c r="A108" t="s">
        <v>1688</v>
      </c>
      <c r="B108" t="s">
        <v>272</v>
      </c>
      <c r="C108" t="s">
        <v>373</v>
      </c>
      <c r="F108" t="s">
        <v>1703</v>
      </c>
      <c r="H108" t="s">
        <v>1737</v>
      </c>
      <c r="J108">
        <v>0.73199999999999998</v>
      </c>
      <c r="M108" t="s">
        <v>1809</v>
      </c>
      <c r="N108" t="s">
        <v>1846</v>
      </c>
      <c r="O108">
        <v>2010</v>
      </c>
      <c r="P108" t="s">
        <v>1882</v>
      </c>
      <c r="Q108" t="s">
        <v>986</v>
      </c>
      <c r="R108" t="str">
        <f>IF(ISBLANK(Table5[[#This Row],[ref]]),NA(),_xlfn.XLOOKUP(Table5[[#This Row],[ref]],Crossref!U:U,Crossref!E:E,_xlfn.XLOOKUP(Table5[[#This Row],[ref_short]],Crossref!AO:AO,Crossref!E:E)))</f>
        <v>10.1016/j.vetmic.2010.05.002</v>
      </c>
      <c r="S108" t="str">
        <f>IF(ISBLANK(Table5[[#This Row],[ref_short]]),NA(),_xlfn.XLOOKUP(Table5[[#This Row],[new_ref]],Crossref!E:E,Crossref!AO:AO,Table5[[#This Row],[ref_short]]))</f>
        <v>Breum et al., 2010</v>
      </c>
      <c r="T108" t="b">
        <f>NOT(IFERROR(Table5[[#This Row],[ref_short]]=Table5[[#This Row],[new_ref_short]],FALSE))</f>
        <v>0</v>
      </c>
    </row>
    <row r="109" spans="1:20" x14ac:dyDescent="0.3">
      <c r="A109" t="s">
        <v>1688</v>
      </c>
      <c r="B109" t="s">
        <v>272</v>
      </c>
      <c r="C109" t="s">
        <v>358</v>
      </c>
      <c r="G109" t="s">
        <v>1718</v>
      </c>
      <c r="H109" t="s">
        <v>1714</v>
      </c>
      <c r="I109" t="s">
        <v>1768</v>
      </c>
      <c r="J109">
        <v>0.41899999999999998</v>
      </c>
      <c r="M109" t="s">
        <v>1810</v>
      </c>
      <c r="N109" t="s">
        <v>828</v>
      </c>
      <c r="O109">
        <v>2017</v>
      </c>
      <c r="P109" t="s">
        <v>943</v>
      </c>
      <c r="Q109" t="s">
        <v>986</v>
      </c>
      <c r="R109" t="str">
        <f>IF(ISBLANK(Table5[[#This Row],[ref]]),NA(),_xlfn.XLOOKUP(Table5[[#This Row],[ref]],Crossref!U:U,Crossref!E:E,_xlfn.XLOOKUP(Table5[[#This Row],[ref_short]],Crossref!AO:AO,Crossref!E:E)))</f>
        <v>10.1186/s13567-017-0436-3</v>
      </c>
      <c r="S109" t="str">
        <f>IF(ISBLANK(Table5[[#This Row],[ref_short]]),NA(),_xlfn.XLOOKUP(Table5[[#This Row],[new_ref]],Crossref!E:E,Crossref!AO:AO,Table5[[#This Row],[ref_short]]))</f>
        <v>Salines et al., 2017</v>
      </c>
      <c r="T109" t="b">
        <f>NOT(IFERROR(Table5[[#This Row],[ref_short]]=Table5[[#This Row],[new_ref_short]],FALSE))</f>
        <v>0</v>
      </c>
    </row>
    <row r="110" spans="1:20" x14ac:dyDescent="0.3">
      <c r="A110" t="s">
        <v>1688</v>
      </c>
      <c r="B110" t="s">
        <v>272</v>
      </c>
      <c r="C110" t="s">
        <v>358</v>
      </c>
      <c r="G110" t="s">
        <v>1718</v>
      </c>
      <c r="H110" t="s">
        <v>1715</v>
      </c>
      <c r="I110" t="s">
        <v>1768</v>
      </c>
      <c r="J110">
        <v>0.28799999999999998</v>
      </c>
      <c r="M110" t="s">
        <v>1810</v>
      </c>
      <c r="N110" t="s">
        <v>828</v>
      </c>
      <c r="O110">
        <v>2017</v>
      </c>
      <c r="P110" t="s">
        <v>943</v>
      </c>
      <c r="Q110" t="s">
        <v>986</v>
      </c>
      <c r="R110" t="str">
        <f>IF(ISBLANK(Table5[[#This Row],[ref]]),NA(),_xlfn.XLOOKUP(Table5[[#This Row],[ref]],Crossref!U:U,Crossref!E:E,_xlfn.XLOOKUP(Table5[[#This Row],[ref_short]],Crossref!AO:AO,Crossref!E:E)))</f>
        <v>10.1186/s13567-017-0436-3</v>
      </c>
      <c r="S110" t="str">
        <f>IF(ISBLANK(Table5[[#This Row],[ref_short]]),NA(),_xlfn.XLOOKUP(Table5[[#This Row],[new_ref]],Crossref!E:E,Crossref!AO:AO,Table5[[#This Row],[ref_short]]))</f>
        <v>Salines et al., 2017</v>
      </c>
      <c r="T110" t="b">
        <f>NOT(IFERROR(Table5[[#This Row],[ref_short]]=Table5[[#This Row],[new_ref_short]],FALSE))</f>
        <v>0</v>
      </c>
    </row>
    <row r="111" spans="1:20" x14ac:dyDescent="0.3">
      <c r="A111" t="s">
        <v>1688</v>
      </c>
      <c r="B111" t="s">
        <v>272</v>
      </c>
      <c r="C111" t="s">
        <v>358</v>
      </c>
      <c r="G111" t="s">
        <v>1718</v>
      </c>
      <c r="I111" t="s">
        <v>1770</v>
      </c>
      <c r="J111">
        <v>0.48399999999999999</v>
      </c>
      <c r="M111" t="s">
        <v>1810</v>
      </c>
      <c r="N111" t="s">
        <v>828</v>
      </c>
      <c r="O111">
        <v>2017</v>
      </c>
      <c r="P111" t="s">
        <v>943</v>
      </c>
      <c r="Q111" t="s">
        <v>986</v>
      </c>
      <c r="R111" t="str">
        <f>IF(ISBLANK(Table5[[#This Row],[ref]]),NA(),_xlfn.XLOOKUP(Table5[[#This Row],[ref]],Crossref!U:U,Crossref!E:E,_xlfn.XLOOKUP(Table5[[#This Row],[ref_short]],Crossref!AO:AO,Crossref!E:E)))</f>
        <v>10.1186/s13567-017-0436-3</v>
      </c>
      <c r="S111" t="str">
        <f>IF(ISBLANK(Table5[[#This Row],[ref_short]]),NA(),_xlfn.XLOOKUP(Table5[[#This Row],[new_ref]],Crossref!E:E,Crossref!AO:AO,Table5[[#This Row],[ref_short]]))</f>
        <v>Salines et al., 2017</v>
      </c>
      <c r="T111" t="b">
        <f>NOT(IFERROR(Table5[[#This Row],[ref_short]]=Table5[[#This Row],[new_ref_short]],FALSE))</f>
        <v>0</v>
      </c>
    </row>
    <row r="112" spans="1:20" x14ac:dyDescent="0.3">
      <c r="A112" t="s">
        <v>1688</v>
      </c>
      <c r="B112" t="s">
        <v>272</v>
      </c>
      <c r="C112" t="s">
        <v>358</v>
      </c>
      <c r="F112" t="s">
        <v>1703</v>
      </c>
      <c r="G112" t="s">
        <v>1719</v>
      </c>
      <c r="I112" t="s">
        <v>1771</v>
      </c>
      <c r="J112">
        <v>0.73199999999999998</v>
      </c>
      <c r="M112" t="s">
        <v>1810</v>
      </c>
      <c r="N112" t="s">
        <v>828</v>
      </c>
      <c r="O112">
        <v>2017</v>
      </c>
      <c r="P112" t="s">
        <v>943</v>
      </c>
      <c r="Q112" t="s">
        <v>986</v>
      </c>
      <c r="R112" t="str">
        <f>IF(ISBLANK(Table5[[#This Row],[ref]]),NA(),_xlfn.XLOOKUP(Table5[[#This Row],[ref]],Crossref!U:U,Crossref!E:E,_xlfn.XLOOKUP(Table5[[#This Row],[ref_short]],Crossref!AO:AO,Crossref!E:E)))</f>
        <v>10.1186/s13567-017-0436-3</v>
      </c>
      <c r="S112" t="str">
        <f>IF(ISBLANK(Table5[[#This Row],[ref_short]]),NA(),_xlfn.XLOOKUP(Table5[[#This Row],[new_ref]],Crossref!E:E,Crossref!AO:AO,Table5[[#This Row],[ref_short]]))</f>
        <v>Salines et al., 2017</v>
      </c>
      <c r="T112" t="b">
        <f>NOT(IFERROR(Table5[[#This Row],[ref_short]]=Table5[[#This Row],[new_ref_short]],FALSE))</f>
        <v>0</v>
      </c>
    </row>
    <row r="113" spans="1:20" x14ac:dyDescent="0.3">
      <c r="A113" t="s">
        <v>1688</v>
      </c>
      <c r="B113" t="s">
        <v>272</v>
      </c>
      <c r="C113" t="s">
        <v>358</v>
      </c>
      <c r="G113" t="s">
        <v>1720</v>
      </c>
      <c r="I113" t="s">
        <v>1772</v>
      </c>
      <c r="J113">
        <v>0.31</v>
      </c>
      <c r="M113" t="s">
        <v>1810</v>
      </c>
      <c r="N113" t="s">
        <v>828</v>
      </c>
      <c r="O113">
        <v>2017</v>
      </c>
      <c r="P113" t="s">
        <v>943</v>
      </c>
      <c r="Q113" t="s">
        <v>986</v>
      </c>
      <c r="R113" t="str">
        <f>IF(ISBLANK(Table5[[#This Row],[ref]]),NA(),_xlfn.XLOOKUP(Table5[[#This Row],[ref]],Crossref!U:U,Crossref!E:E,_xlfn.XLOOKUP(Table5[[#This Row],[ref_short]],Crossref!AO:AO,Crossref!E:E)))</f>
        <v>10.1186/s13567-017-0436-3</v>
      </c>
      <c r="S113" t="str">
        <f>IF(ISBLANK(Table5[[#This Row],[ref_short]]),NA(),_xlfn.XLOOKUP(Table5[[#This Row],[new_ref]],Crossref!E:E,Crossref!AO:AO,Table5[[#This Row],[ref_short]]))</f>
        <v>Salines et al., 2017</v>
      </c>
      <c r="T113" t="b">
        <f>NOT(IFERROR(Table5[[#This Row],[ref_short]]=Table5[[#This Row],[new_ref_short]],FALSE))</f>
        <v>0</v>
      </c>
    </row>
    <row r="114" spans="1:20" x14ac:dyDescent="0.3">
      <c r="A114" t="s">
        <v>1688</v>
      </c>
      <c r="B114" t="s">
        <v>272</v>
      </c>
      <c r="C114" t="s">
        <v>358</v>
      </c>
      <c r="G114" t="s">
        <v>1721</v>
      </c>
      <c r="I114" t="s">
        <v>1773</v>
      </c>
      <c r="J114">
        <v>0.502</v>
      </c>
      <c r="M114" t="s">
        <v>1810</v>
      </c>
      <c r="N114" t="s">
        <v>828</v>
      </c>
      <c r="O114">
        <v>2017</v>
      </c>
      <c r="P114" t="s">
        <v>943</v>
      </c>
      <c r="Q114" t="s">
        <v>986</v>
      </c>
      <c r="R114" t="str">
        <f>IF(ISBLANK(Table5[[#This Row],[ref]]),NA(),_xlfn.XLOOKUP(Table5[[#This Row],[ref]],Crossref!U:U,Crossref!E:E,_xlfn.XLOOKUP(Table5[[#This Row],[ref_short]],Crossref!AO:AO,Crossref!E:E)))</f>
        <v>10.1186/s13567-017-0436-3</v>
      </c>
      <c r="S114" t="str">
        <f>IF(ISBLANK(Table5[[#This Row],[ref_short]]),NA(),_xlfn.XLOOKUP(Table5[[#This Row],[new_ref]],Crossref!E:E,Crossref!AO:AO,Table5[[#This Row],[ref_short]]))</f>
        <v>Salines et al., 2017</v>
      </c>
      <c r="T114" t="b">
        <f>NOT(IFERROR(Table5[[#This Row],[ref_short]]=Table5[[#This Row],[new_ref_short]],FALSE))</f>
        <v>0</v>
      </c>
    </row>
    <row r="115" spans="1:20" x14ac:dyDescent="0.3">
      <c r="A115" t="s">
        <v>1688</v>
      </c>
      <c r="B115" t="s">
        <v>272</v>
      </c>
      <c r="C115" t="s">
        <v>358</v>
      </c>
      <c r="G115" t="s">
        <v>1721</v>
      </c>
      <c r="I115" t="s">
        <v>1773</v>
      </c>
      <c r="J115">
        <v>0.87</v>
      </c>
      <c r="M115" t="s">
        <v>1810</v>
      </c>
      <c r="N115" t="s">
        <v>828</v>
      </c>
      <c r="O115">
        <v>2017</v>
      </c>
      <c r="P115" t="s">
        <v>943</v>
      </c>
      <c r="Q115" t="s">
        <v>986</v>
      </c>
      <c r="R115" t="str">
        <f>IF(ISBLANK(Table5[[#This Row],[ref]]),NA(),_xlfn.XLOOKUP(Table5[[#This Row],[ref]],Crossref!U:U,Crossref!E:E,_xlfn.XLOOKUP(Table5[[#This Row],[ref_short]],Crossref!AO:AO,Crossref!E:E)))</f>
        <v>10.1186/s13567-017-0436-3</v>
      </c>
      <c r="S115" t="str">
        <f>IF(ISBLANK(Table5[[#This Row],[ref_short]]),NA(),_xlfn.XLOOKUP(Table5[[#This Row],[new_ref]],Crossref!E:E,Crossref!AO:AO,Table5[[#This Row],[ref_short]]))</f>
        <v>Salines et al., 2017</v>
      </c>
      <c r="T115" t="b">
        <f>NOT(IFERROR(Table5[[#This Row],[ref_short]]=Table5[[#This Row],[new_ref_short]],FALSE))</f>
        <v>0</v>
      </c>
    </row>
    <row r="116" spans="1:20" x14ac:dyDescent="0.3">
      <c r="A116" t="s">
        <v>1688</v>
      </c>
      <c r="B116" t="s">
        <v>272</v>
      </c>
      <c r="C116" t="s">
        <v>358</v>
      </c>
      <c r="G116" t="s">
        <v>1718</v>
      </c>
      <c r="J116">
        <v>0.20399999999999999</v>
      </c>
      <c r="M116" t="s">
        <v>1810</v>
      </c>
      <c r="N116" t="s">
        <v>828</v>
      </c>
      <c r="O116">
        <v>2017</v>
      </c>
      <c r="P116" t="s">
        <v>943</v>
      </c>
      <c r="Q116" t="s">
        <v>986</v>
      </c>
      <c r="R116" t="str">
        <f>IF(ISBLANK(Table5[[#This Row],[ref]]),NA(),_xlfn.XLOOKUP(Table5[[#This Row],[ref]],Crossref!U:U,Crossref!E:E,_xlfn.XLOOKUP(Table5[[#This Row],[ref_short]],Crossref!AO:AO,Crossref!E:E)))</f>
        <v>10.1186/s13567-017-0436-3</v>
      </c>
      <c r="S116" t="str">
        <f>IF(ISBLANK(Table5[[#This Row],[ref_short]]),NA(),_xlfn.XLOOKUP(Table5[[#This Row],[new_ref]],Crossref!E:E,Crossref!AO:AO,Table5[[#This Row],[ref_short]]))</f>
        <v>Salines et al., 2017</v>
      </c>
      <c r="T116" t="b">
        <f>NOT(IFERROR(Table5[[#This Row],[ref_short]]=Table5[[#This Row],[new_ref_short]],FALSE))</f>
        <v>0</v>
      </c>
    </row>
    <row r="117" spans="1:20" x14ac:dyDescent="0.3">
      <c r="A117" t="s">
        <v>1688</v>
      </c>
      <c r="B117" t="s">
        <v>272</v>
      </c>
      <c r="C117" t="s">
        <v>358</v>
      </c>
      <c r="G117" t="s">
        <v>1722</v>
      </c>
      <c r="H117" t="s">
        <v>1714</v>
      </c>
      <c r="I117" t="s">
        <v>1750</v>
      </c>
      <c r="J117">
        <v>0.68600000000000005</v>
      </c>
      <c r="M117" t="s">
        <v>1810</v>
      </c>
      <c r="N117" t="s">
        <v>828</v>
      </c>
      <c r="O117">
        <v>2017</v>
      </c>
      <c r="P117" t="s">
        <v>943</v>
      </c>
      <c r="Q117" t="s">
        <v>986</v>
      </c>
      <c r="R117" t="str">
        <f>IF(ISBLANK(Table5[[#This Row],[ref]]),NA(),_xlfn.XLOOKUP(Table5[[#This Row],[ref]],Crossref!U:U,Crossref!E:E,_xlfn.XLOOKUP(Table5[[#This Row],[ref_short]],Crossref!AO:AO,Crossref!E:E)))</f>
        <v>10.1186/s13567-017-0436-3</v>
      </c>
      <c r="S117" t="str">
        <f>IF(ISBLANK(Table5[[#This Row],[ref_short]]),NA(),_xlfn.XLOOKUP(Table5[[#This Row],[new_ref]],Crossref!E:E,Crossref!AO:AO,Table5[[#This Row],[ref_short]]))</f>
        <v>Salines et al., 2017</v>
      </c>
      <c r="T117" t="b">
        <f>NOT(IFERROR(Table5[[#This Row],[ref_short]]=Table5[[#This Row],[new_ref_short]],FALSE))</f>
        <v>0</v>
      </c>
    </row>
    <row r="118" spans="1:20" x14ac:dyDescent="0.3">
      <c r="A118" t="s">
        <v>1688</v>
      </c>
      <c r="B118" t="s">
        <v>272</v>
      </c>
      <c r="C118" t="s">
        <v>358</v>
      </c>
      <c r="G118" t="s">
        <v>1722</v>
      </c>
      <c r="H118" t="s">
        <v>1715</v>
      </c>
      <c r="I118" t="s">
        <v>1750</v>
      </c>
      <c r="J118">
        <v>7.0000000000000007E-2</v>
      </c>
      <c r="M118" t="s">
        <v>1810</v>
      </c>
      <c r="N118" t="s">
        <v>828</v>
      </c>
      <c r="O118">
        <v>2017</v>
      </c>
      <c r="P118" t="s">
        <v>943</v>
      </c>
      <c r="Q118" t="s">
        <v>986</v>
      </c>
      <c r="R118" t="str">
        <f>IF(ISBLANK(Table5[[#This Row],[ref]]),NA(),_xlfn.XLOOKUP(Table5[[#This Row],[ref]],Crossref!U:U,Crossref!E:E,_xlfn.XLOOKUP(Table5[[#This Row],[ref_short]],Crossref!AO:AO,Crossref!E:E)))</f>
        <v>10.1186/s13567-017-0436-3</v>
      </c>
      <c r="S118" t="str">
        <f>IF(ISBLANK(Table5[[#This Row],[ref_short]]),NA(),_xlfn.XLOOKUP(Table5[[#This Row],[new_ref]],Crossref!E:E,Crossref!AO:AO,Table5[[#This Row],[ref_short]]))</f>
        <v>Salines et al., 2017</v>
      </c>
      <c r="T118" t="b">
        <f>NOT(IFERROR(Table5[[#This Row],[ref_short]]=Table5[[#This Row],[new_ref_short]],FALSE))</f>
        <v>0</v>
      </c>
    </row>
    <row r="119" spans="1:20" x14ac:dyDescent="0.3">
      <c r="A119" t="s">
        <v>1688</v>
      </c>
      <c r="B119" t="s">
        <v>272</v>
      </c>
      <c r="C119" t="s">
        <v>358</v>
      </c>
      <c r="G119" t="s">
        <v>1722</v>
      </c>
      <c r="H119" t="s">
        <v>1741</v>
      </c>
      <c r="I119" t="s">
        <v>1750</v>
      </c>
      <c r="J119">
        <v>0.67600000000000005</v>
      </c>
      <c r="M119" t="s">
        <v>1810</v>
      </c>
      <c r="N119" t="s">
        <v>828</v>
      </c>
      <c r="O119">
        <v>2017</v>
      </c>
      <c r="P119" t="s">
        <v>943</v>
      </c>
      <c r="Q119" t="s">
        <v>986</v>
      </c>
      <c r="R119" t="str">
        <f>IF(ISBLANK(Table5[[#This Row],[ref]]),NA(),_xlfn.XLOOKUP(Table5[[#This Row],[ref]],Crossref!U:U,Crossref!E:E,_xlfn.XLOOKUP(Table5[[#This Row],[ref_short]],Crossref!AO:AO,Crossref!E:E)))</f>
        <v>10.1186/s13567-017-0436-3</v>
      </c>
      <c r="S119" t="str">
        <f>IF(ISBLANK(Table5[[#This Row],[ref_short]]),NA(),_xlfn.XLOOKUP(Table5[[#This Row],[new_ref]],Crossref!E:E,Crossref!AO:AO,Table5[[#This Row],[ref_short]]))</f>
        <v>Salines et al., 2017</v>
      </c>
      <c r="T119" t="b">
        <f>NOT(IFERROR(Table5[[#This Row],[ref_short]]=Table5[[#This Row],[new_ref_short]],FALSE))</f>
        <v>0</v>
      </c>
    </row>
    <row r="120" spans="1:20" x14ac:dyDescent="0.3">
      <c r="A120" t="s">
        <v>1688</v>
      </c>
      <c r="B120" t="s">
        <v>272</v>
      </c>
      <c r="C120" t="s">
        <v>358</v>
      </c>
      <c r="G120" t="s">
        <v>1723</v>
      </c>
      <c r="J120">
        <v>0.91700000000000004</v>
      </c>
      <c r="M120" t="s">
        <v>1810</v>
      </c>
      <c r="N120" t="s">
        <v>828</v>
      </c>
      <c r="O120">
        <v>2017</v>
      </c>
      <c r="P120" t="s">
        <v>943</v>
      </c>
      <c r="Q120" t="s">
        <v>986</v>
      </c>
      <c r="R120" t="str">
        <f>IF(ISBLANK(Table5[[#This Row],[ref]]),NA(),_xlfn.XLOOKUP(Table5[[#This Row],[ref]],Crossref!U:U,Crossref!E:E,_xlfn.XLOOKUP(Table5[[#This Row],[ref_short]],Crossref!AO:AO,Crossref!E:E)))</f>
        <v>10.1186/s13567-017-0436-3</v>
      </c>
      <c r="S120" t="str">
        <f>IF(ISBLANK(Table5[[#This Row],[ref_short]]),NA(),_xlfn.XLOOKUP(Table5[[#This Row],[new_ref]],Crossref!E:E,Crossref!AO:AO,Table5[[#This Row],[ref_short]]))</f>
        <v>Salines et al., 2017</v>
      </c>
      <c r="T120" t="b">
        <f>NOT(IFERROR(Table5[[#This Row],[ref_short]]=Table5[[#This Row],[new_ref_short]],FALSE))</f>
        <v>0</v>
      </c>
    </row>
    <row r="121" spans="1:20" x14ac:dyDescent="0.3">
      <c r="A121" t="s">
        <v>1688</v>
      </c>
      <c r="B121" t="s">
        <v>272</v>
      </c>
      <c r="C121" t="s">
        <v>358</v>
      </c>
      <c r="G121" t="s">
        <v>1724</v>
      </c>
      <c r="I121" t="s">
        <v>1774</v>
      </c>
      <c r="J121">
        <v>0.73</v>
      </c>
      <c r="M121" t="s">
        <v>1810</v>
      </c>
      <c r="N121" t="s">
        <v>828</v>
      </c>
      <c r="O121">
        <v>2017</v>
      </c>
      <c r="P121" t="s">
        <v>943</v>
      </c>
      <c r="Q121" t="s">
        <v>986</v>
      </c>
      <c r="R121" t="str">
        <f>IF(ISBLANK(Table5[[#This Row],[ref]]),NA(),_xlfn.XLOOKUP(Table5[[#This Row],[ref]],Crossref!U:U,Crossref!E:E,_xlfn.XLOOKUP(Table5[[#This Row],[ref_short]],Crossref!AO:AO,Crossref!E:E)))</f>
        <v>10.1186/s13567-017-0436-3</v>
      </c>
      <c r="S121" t="str">
        <f>IF(ISBLANK(Table5[[#This Row],[ref_short]]),NA(),_xlfn.XLOOKUP(Table5[[#This Row],[new_ref]],Crossref!E:E,Crossref!AO:AO,Table5[[#This Row],[ref_short]]))</f>
        <v>Salines et al., 2017</v>
      </c>
      <c r="T121" t="b">
        <f>NOT(IFERROR(Table5[[#This Row],[ref_short]]=Table5[[#This Row],[new_ref_short]],FALSE))</f>
        <v>0</v>
      </c>
    </row>
    <row r="122" spans="1:20" x14ac:dyDescent="0.3">
      <c r="A122" t="s">
        <v>1688</v>
      </c>
      <c r="B122" t="s">
        <v>272</v>
      </c>
      <c r="C122" t="s">
        <v>358</v>
      </c>
      <c r="G122" t="s">
        <v>1725</v>
      </c>
      <c r="I122" t="s">
        <v>1775</v>
      </c>
      <c r="J122">
        <v>0.58099999999999996</v>
      </c>
      <c r="M122" t="s">
        <v>1810</v>
      </c>
      <c r="N122" t="s">
        <v>828</v>
      </c>
      <c r="O122">
        <v>2017</v>
      </c>
      <c r="P122" t="s">
        <v>943</v>
      </c>
      <c r="Q122" t="s">
        <v>986</v>
      </c>
      <c r="R122" t="str">
        <f>IF(ISBLANK(Table5[[#This Row],[ref]]),NA(),_xlfn.XLOOKUP(Table5[[#This Row],[ref]],Crossref!U:U,Crossref!E:E,_xlfn.XLOOKUP(Table5[[#This Row],[ref_short]],Crossref!AO:AO,Crossref!E:E)))</f>
        <v>10.1186/s13567-017-0436-3</v>
      </c>
      <c r="S122" t="str">
        <f>IF(ISBLANK(Table5[[#This Row],[ref_short]]),NA(),_xlfn.XLOOKUP(Table5[[#This Row],[new_ref]],Crossref!E:E,Crossref!AO:AO,Table5[[#This Row],[ref_short]]))</f>
        <v>Salines et al., 2017</v>
      </c>
      <c r="T122" t="b">
        <f>NOT(IFERROR(Table5[[#This Row],[ref_short]]=Table5[[#This Row],[new_ref_short]],FALSE))</f>
        <v>0</v>
      </c>
    </row>
    <row r="123" spans="1:20" x14ac:dyDescent="0.3">
      <c r="A123" t="s">
        <v>1688</v>
      </c>
      <c r="B123" t="s">
        <v>272</v>
      </c>
      <c r="C123" t="s">
        <v>358</v>
      </c>
      <c r="G123" t="s">
        <v>1726</v>
      </c>
      <c r="J123">
        <v>0.61599999999999999</v>
      </c>
      <c r="M123" t="s">
        <v>1810</v>
      </c>
      <c r="N123" t="s">
        <v>828</v>
      </c>
      <c r="O123">
        <v>2017</v>
      </c>
      <c r="P123" t="s">
        <v>943</v>
      </c>
      <c r="Q123" t="s">
        <v>986</v>
      </c>
      <c r="R123" t="str">
        <f>IF(ISBLANK(Table5[[#This Row],[ref]]),NA(),_xlfn.XLOOKUP(Table5[[#This Row],[ref]],Crossref!U:U,Crossref!E:E,_xlfn.XLOOKUP(Table5[[#This Row],[ref_short]],Crossref!AO:AO,Crossref!E:E)))</f>
        <v>10.1186/s13567-017-0436-3</v>
      </c>
      <c r="S123" t="str">
        <f>IF(ISBLANK(Table5[[#This Row],[ref_short]]),NA(),_xlfn.XLOOKUP(Table5[[#This Row],[new_ref]],Crossref!E:E,Crossref!AO:AO,Table5[[#This Row],[ref_short]]))</f>
        <v>Salines et al., 2017</v>
      </c>
      <c r="T123" t="b">
        <f>NOT(IFERROR(Table5[[#This Row],[ref_short]]=Table5[[#This Row],[new_ref_short]],FALSE))</f>
        <v>0</v>
      </c>
    </row>
    <row r="124" spans="1:20" x14ac:dyDescent="0.3">
      <c r="A124" t="s">
        <v>1688</v>
      </c>
      <c r="B124" t="s">
        <v>272</v>
      </c>
      <c r="C124" t="s">
        <v>358</v>
      </c>
      <c r="G124" t="s">
        <v>1727</v>
      </c>
      <c r="H124" t="s">
        <v>1714</v>
      </c>
      <c r="I124" t="s">
        <v>1746</v>
      </c>
      <c r="J124">
        <v>0.28999999999999998</v>
      </c>
      <c r="M124" t="s">
        <v>1810</v>
      </c>
      <c r="N124" t="s">
        <v>828</v>
      </c>
      <c r="O124">
        <v>2017</v>
      </c>
      <c r="P124" t="s">
        <v>943</v>
      </c>
      <c r="Q124" t="s">
        <v>986</v>
      </c>
      <c r="R124" t="str">
        <f>IF(ISBLANK(Table5[[#This Row],[ref]]),NA(),_xlfn.XLOOKUP(Table5[[#This Row],[ref]],Crossref!U:U,Crossref!E:E,_xlfn.XLOOKUP(Table5[[#This Row],[ref_short]],Crossref!AO:AO,Crossref!E:E)))</f>
        <v>10.1186/s13567-017-0436-3</v>
      </c>
      <c r="S124" t="str">
        <f>IF(ISBLANK(Table5[[#This Row],[ref_short]]),NA(),_xlfn.XLOOKUP(Table5[[#This Row],[new_ref]],Crossref!E:E,Crossref!AO:AO,Table5[[#This Row],[ref_short]]))</f>
        <v>Salines et al., 2017</v>
      </c>
      <c r="T124" t="b">
        <f>NOT(IFERROR(Table5[[#This Row],[ref_short]]=Table5[[#This Row],[new_ref_short]],FALSE))</f>
        <v>0</v>
      </c>
    </row>
    <row r="125" spans="1:20" x14ac:dyDescent="0.3">
      <c r="A125" t="s">
        <v>1688</v>
      </c>
      <c r="B125" t="s">
        <v>272</v>
      </c>
      <c r="C125" t="s">
        <v>358</v>
      </c>
      <c r="G125" t="s">
        <v>1727</v>
      </c>
      <c r="H125" t="s">
        <v>1742</v>
      </c>
      <c r="I125" t="s">
        <v>1746</v>
      </c>
      <c r="J125">
        <v>0.36899999999999999</v>
      </c>
      <c r="M125" t="s">
        <v>1810</v>
      </c>
      <c r="N125" t="s">
        <v>828</v>
      </c>
      <c r="O125">
        <v>2017</v>
      </c>
      <c r="P125" t="s">
        <v>943</v>
      </c>
      <c r="Q125" t="s">
        <v>986</v>
      </c>
      <c r="R125" t="str">
        <f>IF(ISBLANK(Table5[[#This Row],[ref]]),NA(),_xlfn.XLOOKUP(Table5[[#This Row],[ref]],Crossref!U:U,Crossref!E:E,_xlfn.XLOOKUP(Table5[[#This Row],[ref_short]],Crossref!AO:AO,Crossref!E:E)))</f>
        <v>10.1186/s13567-017-0436-3</v>
      </c>
      <c r="S125" t="str">
        <f>IF(ISBLANK(Table5[[#This Row],[ref_short]]),NA(),_xlfn.XLOOKUP(Table5[[#This Row],[new_ref]],Crossref!E:E,Crossref!AO:AO,Table5[[#This Row],[ref_short]]))</f>
        <v>Salines et al., 2017</v>
      </c>
      <c r="T125" t="b">
        <f>NOT(IFERROR(Table5[[#This Row],[ref_short]]=Table5[[#This Row],[new_ref_short]],FALSE))</f>
        <v>0</v>
      </c>
    </row>
    <row r="126" spans="1:20" x14ac:dyDescent="0.3">
      <c r="A126" t="s">
        <v>1688</v>
      </c>
      <c r="B126" t="s">
        <v>272</v>
      </c>
      <c r="C126" t="s">
        <v>358</v>
      </c>
      <c r="G126" t="s">
        <v>1727</v>
      </c>
      <c r="H126" t="s">
        <v>1715</v>
      </c>
      <c r="I126" t="s">
        <v>1746</v>
      </c>
      <c r="J126">
        <v>0.28999999999999998</v>
      </c>
      <c r="M126" t="s">
        <v>1810</v>
      </c>
      <c r="N126" t="s">
        <v>828</v>
      </c>
      <c r="O126">
        <v>2017</v>
      </c>
      <c r="P126" t="s">
        <v>943</v>
      </c>
      <c r="Q126" t="s">
        <v>986</v>
      </c>
      <c r="R126" t="str">
        <f>IF(ISBLANK(Table5[[#This Row],[ref]]),NA(),_xlfn.XLOOKUP(Table5[[#This Row],[ref]],Crossref!U:U,Crossref!E:E,_xlfn.XLOOKUP(Table5[[#This Row],[ref_short]],Crossref!AO:AO,Crossref!E:E)))</f>
        <v>10.1186/s13567-017-0436-3</v>
      </c>
      <c r="S126" t="str">
        <f>IF(ISBLANK(Table5[[#This Row],[ref_short]]),NA(),_xlfn.XLOOKUP(Table5[[#This Row],[new_ref]],Crossref!E:E,Crossref!AO:AO,Table5[[#This Row],[ref_short]]))</f>
        <v>Salines et al., 2017</v>
      </c>
      <c r="T126" t="b">
        <f>NOT(IFERROR(Table5[[#This Row],[ref_short]]=Table5[[#This Row],[new_ref_short]],FALSE))</f>
        <v>0</v>
      </c>
    </row>
    <row r="127" spans="1:20" x14ac:dyDescent="0.3">
      <c r="A127" t="s">
        <v>1688</v>
      </c>
      <c r="B127" t="s">
        <v>272</v>
      </c>
      <c r="C127" t="s">
        <v>358</v>
      </c>
      <c r="G127" t="s">
        <v>1727</v>
      </c>
      <c r="H127" t="s">
        <v>472</v>
      </c>
      <c r="I127" t="s">
        <v>1746</v>
      </c>
      <c r="J127">
        <v>0.61399999999999999</v>
      </c>
      <c r="M127" t="s">
        <v>1810</v>
      </c>
      <c r="N127" t="s">
        <v>828</v>
      </c>
      <c r="O127">
        <v>2017</v>
      </c>
      <c r="P127" t="s">
        <v>943</v>
      </c>
      <c r="Q127" t="s">
        <v>986</v>
      </c>
      <c r="R127" t="str">
        <f>IF(ISBLANK(Table5[[#This Row],[ref]]),NA(),_xlfn.XLOOKUP(Table5[[#This Row],[ref]],Crossref!U:U,Crossref!E:E,_xlfn.XLOOKUP(Table5[[#This Row],[ref_short]],Crossref!AO:AO,Crossref!E:E)))</f>
        <v>10.1186/s13567-017-0436-3</v>
      </c>
      <c r="S127" t="str">
        <f>IF(ISBLANK(Table5[[#This Row],[ref_short]]),NA(),_xlfn.XLOOKUP(Table5[[#This Row],[new_ref]],Crossref!E:E,Crossref!AO:AO,Table5[[#This Row],[ref_short]]))</f>
        <v>Salines et al., 2017</v>
      </c>
      <c r="T127" t="b">
        <f>NOT(IFERROR(Table5[[#This Row],[ref_short]]=Table5[[#This Row],[new_ref_short]],FALSE))</f>
        <v>0</v>
      </c>
    </row>
    <row r="128" spans="1:20" x14ac:dyDescent="0.3">
      <c r="A128" t="s">
        <v>1688</v>
      </c>
      <c r="B128" t="s">
        <v>272</v>
      </c>
      <c r="C128" t="s">
        <v>358</v>
      </c>
      <c r="G128" t="s">
        <v>1728</v>
      </c>
      <c r="I128" t="s">
        <v>1748</v>
      </c>
      <c r="J128">
        <v>0.92800000000000005</v>
      </c>
      <c r="M128" t="s">
        <v>1810</v>
      </c>
      <c r="N128" t="s">
        <v>828</v>
      </c>
      <c r="O128">
        <v>2017</v>
      </c>
      <c r="P128" t="s">
        <v>943</v>
      </c>
      <c r="Q128" t="s">
        <v>986</v>
      </c>
      <c r="R128" t="str">
        <f>IF(ISBLANK(Table5[[#This Row],[ref]]),NA(),_xlfn.XLOOKUP(Table5[[#This Row],[ref]],Crossref!U:U,Crossref!E:E,_xlfn.XLOOKUP(Table5[[#This Row],[ref_short]],Crossref!AO:AO,Crossref!E:E)))</f>
        <v>10.1186/s13567-017-0436-3</v>
      </c>
      <c r="S128" t="str">
        <f>IF(ISBLANK(Table5[[#This Row],[ref_short]]),NA(),_xlfn.XLOOKUP(Table5[[#This Row],[new_ref]],Crossref!E:E,Crossref!AO:AO,Table5[[#This Row],[ref_short]]))</f>
        <v>Salines et al., 2017</v>
      </c>
      <c r="T128" t="b">
        <f>NOT(IFERROR(Table5[[#This Row],[ref_short]]=Table5[[#This Row],[new_ref_short]],FALSE))</f>
        <v>0</v>
      </c>
    </row>
    <row r="129" spans="1:20" x14ac:dyDescent="0.3">
      <c r="A129" t="s">
        <v>1688</v>
      </c>
      <c r="B129" t="s">
        <v>272</v>
      </c>
      <c r="C129" t="s">
        <v>358</v>
      </c>
      <c r="G129" t="s">
        <v>1721</v>
      </c>
      <c r="I129" t="s">
        <v>1776</v>
      </c>
      <c r="J129">
        <v>0.8</v>
      </c>
      <c r="M129" t="s">
        <v>1810</v>
      </c>
      <c r="N129" t="s">
        <v>828</v>
      </c>
      <c r="O129">
        <v>2017</v>
      </c>
      <c r="P129" t="s">
        <v>943</v>
      </c>
      <c r="Q129" t="s">
        <v>986</v>
      </c>
      <c r="R129" t="str">
        <f>IF(ISBLANK(Table5[[#This Row],[ref]]),NA(),_xlfn.XLOOKUP(Table5[[#This Row],[ref]],Crossref!U:U,Crossref!E:E,_xlfn.XLOOKUP(Table5[[#This Row],[ref_short]],Crossref!AO:AO,Crossref!E:E)))</f>
        <v>10.1186/s13567-017-0436-3</v>
      </c>
      <c r="S129" t="str">
        <f>IF(ISBLANK(Table5[[#This Row],[ref_short]]),NA(),_xlfn.XLOOKUP(Table5[[#This Row],[new_ref]],Crossref!E:E,Crossref!AO:AO,Table5[[#This Row],[ref_short]]))</f>
        <v>Salines et al., 2017</v>
      </c>
      <c r="T129" t="b">
        <f>NOT(IFERROR(Table5[[#This Row],[ref_short]]=Table5[[#This Row],[new_ref_short]],FALSE))</f>
        <v>0</v>
      </c>
    </row>
    <row r="130" spans="1:20" x14ac:dyDescent="0.3">
      <c r="A130" t="s">
        <v>1688</v>
      </c>
      <c r="B130" t="s">
        <v>272</v>
      </c>
      <c r="C130" t="s">
        <v>358</v>
      </c>
      <c r="G130" t="s">
        <v>1729</v>
      </c>
      <c r="I130" t="s">
        <v>1774</v>
      </c>
      <c r="J130">
        <v>0.27</v>
      </c>
      <c r="M130" t="s">
        <v>1810</v>
      </c>
      <c r="N130" t="s">
        <v>828</v>
      </c>
      <c r="O130">
        <v>2017</v>
      </c>
      <c r="P130" t="s">
        <v>943</v>
      </c>
      <c r="Q130" t="s">
        <v>986</v>
      </c>
      <c r="R130" t="str">
        <f>IF(ISBLANK(Table5[[#This Row],[ref]]),NA(),_xlfn.XLOOKUP(Table5[[#This Row],[ref]],Crossref!U:U,Crossref!E:E,_xlfn.XLOOKUP(Table5[[#This Row],[ref_short]],Crossref!AO:AO,Crossref!E:E)))</f>
        <v>10.1186/s13567-017-0436-3</v>
      </c>
      <c r="S130" t="str">
        <f>IF(ISBLANK(Table5[[#This Row],[ref_short]]),NA(),_xlfn.XLOOKUP(Table5[[#This Row],[new_ref]],Crossref!E:E,Crossref!AO:AO,Table5[[#This Row],[ref_short]]))</f>
        <v>Salines et al., 2017</v>
      </c>
      <c r="T130" t="b">
        <f>NOT(IFERROR(Table5[[#This Row],[ref_short]]=Table5[[#This Row],[new_ref_short]],FALSE))</f>
        <v>0</v>
      </c>
    </row>
    <row r="131" spans="1:20" x14ac:dyDescent="0.3">
      <c r="A131" t="s">
        <v>1688</v>
      </c>
      <c r="B131" t="s">
        <v>272</v>
      </c>
      <c r="C131" t="s">
        <v>358</v>
      </c>
      <c r="G131" t="s">
        <v>1730</v>
      </c>
      <c r="I131" t="s">
        <v>1777</v>
      </c>
      <c r="J131">
        <v>0.73</v>
      </c>
      <c r="M131" t="s">
        <v>1810</v>
      </c>
      <c r="N131" t="s">
        <v>828</v>
      </c>
      <c r="O131">
        <v>2017</v>
      </c>
      <c r="P131" t="s">
        <v>943</v>
      </c>
      <c r="Q131" t="s">
        <v>986</v>
      </c>
      <c r="R131" t="str">
        <f>IF(ISBLANK(Table5[[#This Row],[ref]]),NA(),_xlfn.XLOOKUP(Table5[[#This Row],[ref]],Crossref!U:U,Crossref!E:E,_xlfn.XLOOKUP(Table5[[#This Row],[ref_short]],Crossref!AO:AO,Crossref!E:E)))</f>
        <v>10.1186/s13567-017-0436-3</v>
      </c>
      <c r="S131" t="str">
        <f>IF(ISBLANK(Table5[[#This Row],[ref_short]]),NA(),_xlfn.XLOOKUP(Table5[[#This Row],[new_ref]],Crossref!E:E,Crossref!AO:AO,Table5[[#This Row],[ref_short]]))</f>
        <v>Salines et al., 2017</v>
      </c>
      <c r="T131" t="b">
        <f>NOT(IFERROR(Table5[[#This Row],[ref_short]]=Table5[[#This Row],[new_ref_short]],FALSE))</f>
        <v>0</v>
      </c>
    </row>
    <row r="132" spans="1:20" x14ac:dyDescent="0.3">
      <c r="A132" t="s">
        <v>1688</v>
      </c>
      <c r="B132" t="s">
        <v>273</v>
      </c>
      <c r="C132" t="s">
        <v>368</v>
      </c>
      <c r="D132" t="s">
        <v>382</v>
      </c>
      <c r="H132" t="s">
        <v>1739</v>
      </c>
      <c r="I132" t="s">
        <v>1751</v>
      </c>
      <c r="J132">
        <v>0.23</v>
      </c>
      <c r="K132">
        <v>0.21</v>
      </c>
      <c r="L132">
        <v>0.25</v>
      </c>
      <c r="M132" t="s">
        <v>1794</v>
      </c>
      <c r="N132" t="s">
        <v>1831</v>
      </c>
      <c r="O132">
        <v>2021</v>
      </c>
      <c r="P132" t="s">
        <v>1867</v>
      </c>
      <c r="Q132" t="s">
        <v>986</v>
      </c>
      <c r="R132" t="str">
        <f>IF(ISBLANK(Table5[[#This Row],[ref]]),NA(),_xlfn.XLOOKUP(Table5[[#This Row],[ref]],Crossref!U:U,Crossref!E:E,_xlfn.XLOOKUP(Table5[[#This Row],[ref_short]],Crossref!AO:AO,Crossref!E:E)))</f>
        <v>10.1016/j.prevetmed.2021.105389</v>
      </c>
      <c r="S132" t="str">
        <f>IF(ISBLANK(Table5[[#This Row],[ref_short]]),NA(),_xlfn.XLOOKUP(Table5[[#This Row],[new_ref]],Crossref!E:E,Crossref!AO:AO,Table5[[#This Row],[ref_short]]))</f>
        <v>Mõtus et al., 2021</v>
      </c>
      <c r="T132" t="b">
        <f>NOT(IFERROR(Table5[[#This Row],[ref_short]]=Table5[[#This Row],[new_ref_short]],FALSE))</f>
        <v>1</v>
      </c>
    </row>
    <row r="133" spans="1:20" x14ac:dyDescent="0.3">
      <c r="A133" t="s">
        <v>1688</v>
      </c>
      <c r="B133" t="s">
        <v>275</v>
      </c>
      <c r="C133" t="s">
        <v>358</v>
      </c>
      <c r="F133" t="s">
        <v>1704</v>
      </c>
      <c r="H133" t="s">
        <v>1743</v>
      </c>
      <c r="I133" t="s">
        <v>1778</v>
      </c>
      <c r="J133">
        <v>0.68</v>
      </c>
      <c r="M133" t="s">
        <v>1811</v>
      </c>
      <c r="N133" t="s">
        <v>1847</v>
      </c>
      <c r="O133">
        <v>2014</v>
      </c>
      <c r="P133" t="s">
        <v>1883</v>
      </c>
      <c r="Q133" t="s">
        <v>986</v>
      </c>
      <c r="R133" t="e">
        <f>IF(ISBLANK(Table5[[#This Row],[ref]]),NA(),_xlfn.XLOOKUP(Table5[[#This Row],[ref]],Crossref!U:U,Crossref!E:E,_xlfn.XLOOKUP(Table5[[#This Row],[ref_short]],Crossref!AO:AO,Crossref!E:E)))</f>
        <v>#N/A</v>
      </c>
      <c r="S133" t="e">
        <f>IF(ISBLANK(Table5[[#This Row],[ref_short]]),NA(),_xlfn.XLOOKUP(Table5[[#This Row],[new_ref]],Crossref!E:E,Crossref!AO:AO,Table5[[#This Row],[ref_short]]))</f>
        <v>#N/A</v>
      </c>
      <c r="T133" t="b">
        <f>NOT(IFERROR(Table5[[#This Row],[ref_short]]=Table5[[#This Row],[new_ref_short]],FALSE))</f>
        <v>1</v>
      </c>
    </row>
    <row r="134" spans="1:20" x14ac:dyDescent="0.3">
      <c r="A134" t="s">
        <v>1688</v>
      </c>
      <c r="B134" t="s">
        <v>275</v>
      </c>
      <c r="C134" t="s">
        <v>358</v>
      </c>
      <c r="F134" t="s">
        <v>1703</v>
      </c>
      <c r="H134" t="s">
        <v>1743</v>
      </c>
      <c r="I134" t="s">
        <v>1778</v>
      </c>
      <c r="J134">
        <v>0.71</v>
      </c>
      <c r="M134" t="s">
        <v>1811</v>
      </c>
      <c r="N134" t="s">
        <v>1847</v>
      </c>
      <c r="O134">
        <v>2014</v>
      </c>
      <c r="P134" t="s">
        <v>1883</v>
      </c>
      <c r="Q134" t="s">
        <v>986</v>
      </c>
      <c r="R134" t="e">
        <f>IF(ISBLANK(Table5[[#This Row],[ref]]),NA(),_xlfn.XLOOKUP(Table5[[#This Row],[ref]],Crossref!U:U,Crossref!E:E,_xlfn.XLOOKUP(Table5[[#This Row],[ref_short]],Crossref!AO:AO,Crossref!E:E)))</f>
        <v>#N/A</v>
      </c>
      <c r="S134" t="e">
        <f>IF(ISBLANK(Table5[[#This Row],[ref_short]]),NA(),_xlfn.XLOOKUP(Table5[[#This Row],[new_ref]],Crossref!E:E,Crossref!AO:AO,Table5[[#This Row],[ref_short]]))</f>
        <v>#N/A</v>
      </c>
      <c r="T134" t="b">
        <f>NOT(IFERROR(Table5[[#This Row],[ref_short]]=Table5[[#This Row],[new_ref_short]],FALSE))</f>
        <v>1</v>
      </c>
    </row>
    <row r="135" spans="1:20" x14ac:dyDescent="0.3">
      <c r="A135" t="s">
        <v>1688</v>
      </c>
      <c r="B135" t="s">
        <v>275</v>
      </c>
      <c r="C135" t="s">
        <v>358</v>
      </c>
      <c r="F135" t="s">
        <v>1705</v>
      </c>
      <c r="H135" t="s">
        <v>1737</v>
      </c>
      <c r="I135" t="s">
        <v>1779</v>
      </c>
      <c r="J135">
        <v>0.63300000000000001</v>
      </c>
      <c r="N135" t="s">
        <v>1848</v>
      </c>
      <c r="O135">
        <v>2016</v>
      </c>
      <c r="P135" t="s">
        <v>1884</v>
      </c>
      <c r="Q135" t="s">
        <v>986</v>
      </c>
      <c r="R135" t="str">
        <f>IF(ISBLANK(Table5[[#This Row],[ref]]),NA(),_xlfn.XLOOKUP(Table5[[#This Row],[ref]],Crossref!U:U,Crossref!E:E,_xlfn.XLOOKUP(Table5[[#This Row],[ref_short]],Crossref!AO:AO,Crossref!E:E)))</f>
        <v>10.1016/j.vetmic.2016.06.006</v>
      </c>
      <c r="S135" t="str">
        <f>IF(ISBLANK(Table5[[#This Row],[ref_short]]),NA(),_xlfn.XLOOKUP(Table5[[#This Row],[new_ref]],Crossref!E:E,Crossref!AO:AO,Table5[[#This Row],[ref_short]]))</f>
        <v>Fablet et al., 2016</v>
      </c>
      <c r="T135" t="b">
        <f>NOT(IFERROR(Table5[[#This Row],[ref_short]]=Table5[[#This Row],[new_ref_short]],FALSE))</f>
        <v>0</v>
      </c>
    </row>
    <row r="136" spans="1:20" x14ac:dyDescent="0.3">
      <c r="A136" t="s">
        <v>1688</v>
      </c>
      <c r="B136" t="s">
        <v>275</v>
      </c>
      <c r="C136" t="s">
        <v>358</v>
      </c>
      <c r="F136" t="s">
        <v>1706</v>
      </c>
      <c r="H136" t="s">
        <v>1737</v>
      </c>
      <c r="I136" t="s">
        <v>1779</v>
      </c>
      <c r="J136">
        <v>0.30299999999999999</v>
      </c>
      <c r="N136" t="s">
        <v>1848</v>
      </c>
      <c r="O136">
        <v>2016</v>
      </c>
      <c r="P136" t="s">
        <v>1884</v>
      </c>
      <c r="Q136" t="s">
        <v>986</v>
      </c>
      <c r="R136" t="str">
        <f>IF(ISBLANK(Table5[[#This Row],[ref]]),NA(),_xlfn.XLOOKUP(Table5[[#This Row],[ref]],Crossref!U:U,Crossref!E:E,_xlfn.XLOOKUP(Table5[[#This Row],[ref_short]],Crossref!AO:AO,Crossref!E:E)))</f>
        <v>10.1016/j.vetmic.2016.06.006</v>
      </c>
      <c r="S136" t="str">
        <f>IF(ISBLANK(Table5[[#This Row],[ref_short]]),NA(),_xlfn.XLOOKUP(Table5[[#This Row],[new_ref]],Crossref!E:E,Crossref!AO:AO,Table5[[#This Row],[ref_short]]))</f>
        <v>Fablet et al., 2016</v>
      </c>
      <c r="T136" t="b">
        <f>NOT(IFERROR(Table5[[#This Row],[ref_short]]=Table5[[#This Row],[new_ref_short]],FALSE))</f>
        <v>0</v>
      </c>
    </row>
    <row r="137" spans="1:20" x14ac:dyDescent="0.3">
      <c r="A137" t="s">
        <v>1688</v>
      </c>
      <c r="B137" t="s">
        <v>275</v>
      </c>
      <c r="C137" t="s">
        <v>358</v>
      </c>
      <c r="F137" t="s">
        <v>1707</v>
      </c>
      <c r="H137" t="s">
        <v>1737</v>
      </c>
      <c r="I137" t="s">
        <v>1779</v>
      </c>
      <c r="J137">
        <v>0.40400000000000003</v>
      </c>
      <c r="N137" t="s">
        <v>1848</v>
      </c>
      <c r="O137">
        <v>2016</v>
      </c>
      <c r="P137" t="s">
        <v>1884</v>
      </c>
      <c r="Q137" t="s">
        <v>986</v>
      </c>
      <c r="R137" t="str">
        <f>IF(ISBLANK(Table5[[#This Row],[ref]]),NA(),_xlfn.XLOOKUP(Table5[[#This Row],[ref]],Crossref!U:U,Crossref!E:E,_xlfn.XLOOKUP(Table5[[#This Row],[ref_short]],Crossref!AO:AO,Crossref!E:E)))</f>
        <v>10.1016/j.vetmic.2016.06.006</v>
      </c>
      <c r="S137" t="str">
        <f>IF(ISBLANK(Table5[[#This Row],[ref_short]]),NA(),_xlfn.XLOOKUP(Table5[[#This Row],[new_ref]],Crossref!E:E,Crossref!AO:AO,Table5[[#This Row],[ref_short]]))</f>
        <v>Fablet et al., 2016</v>
      </c>
      <c r="T137" t="b">
        <f>NOT(IFERROR(Table5[[#This Row],[ref_short]]=Table5[[#This Row],[new_ref_short]],FALSE))</f>
        <v>0</v>
      </c>
    </row>
    <row r="138" spans="1:20" x14ac:dyDescent="0.3">
      <c r="A138" t="s">
        <v>1688</v>
      </c>
      <c r="B138" t="s">
        <v>275</v>
      </c>
      <c r="C138" t="s">
        <v>358</v>
      </c>
      <c r="F138" t="s">
        <v>1708</v>
      </c>
      <c r="H138" t="s">
        <v>1737</v>
      </c>
      <c r="I138" t="s">
        <v>1779</v>
      </c>
      <c r="J138">
        <v>0.54100000000000004</v>
      </c>
      <c r="N138" t="s">
        <v>1848</v>
      </c>
      <c r="O138">
        <v>2016</v>
      </c>
      <c r="P138" t="s">
        <v>1884</v>
      </c>
      <c r="Q138" t="s">
        <v>986</v>
      </c>
      <c r="R138" t="str">
        <f>IF(ISBLANK(Table5[[#This Row],[ref]]),NA(),_xlfn.XLOOKUP(Table5[[#This Row],[ref]],Crossref!U:U,Crossref!E:E,_xlfn.XLOOKUP(Table5[[#This Row],[ref_short]],Crossref!AO:AO,Crossref!E:E)))</f>
        <v>10.1016/j.vetmic.2016.06.006</v>
      </c>
      <c r="S138" t="str">
        <f>IF(ISBLANK(Table5[[#This Row],[ref_short]]),NA(),_xlfn.XLOOKUP(Table5[[#This Row],[new_ref]],Crossref!E:E,Crossref!AO:AO,Table5[[#This Row],[ref_short]]))</f>
        <v>Fablet et al., 2016</v>
      </c>
      <c r="T138" t="b">
        <f>NOT(IFERROR(Table5[[#This Row],[ref_short]]=Table5[[#This Row],[new_ref_short]],FALSE))</f>
        <v>0</v>
      </c>
    </row>
    <row r="139" spans="1:20" x14ac:dyDescent="0.3">
      <c r="A139" t="s">
        <v>1688</v>
      </c>
      <c r="B139" t="s">
        <v>275</v>
      </c>
      <c r="C139" t="s">
        <v>358</v>
      </c>
      <c r="F139" t="s">
        <v>1351</v>
      </c>
      <c r="H139" t="s">
        <v>1739</v>
      </c>
      <c r="J139">
        <v>0.05</v>
      </c>
      <c r="M139" t="s">
        <v>1739</v>
      </c>
      <c r="N139" t="s">
        <v>1849</v>
      </c>
      <c r="O139">
        <v>2022</v>
      </c>
      <c r="P139" t="s">
        <v>1885</v>
      </c>
      <c r="Q139" t="s">
        <v>986</v>
      </c>
      <c r="R139" t="str">
        <f>IF(ISBLANK(Table5[[#This Row],[ref]]),NA(),_xlfn.XLOOKUP(Table5[[#This Row],[ref]],Crossref!U:U,Crossref!E:E,_xlfn.XLOOKUP(Table5[[#This Row],[ref_short]],Crossref!AO:AO,Crossref!E:E)))</f>
        <v>10.3390/v14091944</v>
      </c>
      <c r="S139" t="str">
        <f>IF(ISBLANK(Table5[[#This Row],[ref_short]]),NA(),_xlfn.XLOOKUP(Table5[[#This Row],[new_ref]],Crossref!E:E,Crossref!AO:AO,Table5[[#This Row],[ref_short]]))</f>
        <v>Fiers et al., 2022</v>
      </c>
      <c r="T139" t="b">
        <f>NOT(IFERROR(Table5[[#This Row],[ref_short]]=Table5[[#This Row],[new_ref_short]],FALSE))</f>
        <v>0</v>
      </c>
    </row>
    <row r="140" spans="1:20" x14ac:dyDescent="0.3">
      <c r="A140" t="s">
        <v>1688</v>
      </c>
      <c r="B140" t="s">
        <v>275</v>
      </c>
      <c r="C140" t="s">
        <v>358</v>
      </c>
      <c r="F140" t="s">
        <v>1351</v>
      </c>
      <c r="H140" t="s">
        <v>1739</v>
      </c>
      <c r="J140">
        <v>0.2</v>
      </c>
      <c r="M140" t="s">
        <v>1739</v>
      </c>
      <c r="N140" t="s">
        <v>1849</v>
      </c>
      <c r="O140">
        <v>2022</v>
      </c>
      <c r="P140" t="s">
        <v>1885</v>
      </c>
      <c r="Q140" t="s">
        <v>986</v>
      </c>
      <c r="R140" t="str">
        <f>IF(ISBLANK(Table5[[#This Row],[ref]]),NA(),_xlfn.XLOOKUP(Table5[[#This Row],[ref]],Crossref!U:U,Crossref!E:E,_xlfn.XLOOKUP(Table5[[#This Row],[ref_short]],Crossref!AO:AO,Crossref!E:E)))</f>
        <v>10.3390/v14091944</v>
      </c>
      <c r="S140" t="str">
        <f>IF(ISBLANK(Table5[[#This Row],[ref_short]]),NA(),_xlfn.XLOOKUP(Table5[[#This Row],[new_ref]],Crossref!E:E,Crossref!AO:AO,Table5[[#This Row],[ref_short]]))</f>
        <v>Fiers et al., 2022</v>
      </c>
      <c r="T140" t="b">
        <f>NOT(IFERROR(Table5[[#This Row],[ref_short]]=Table5[[#This Row],[new_ref_short]],FALSE))</f>
        <v>0</v>
      </c>
    </row>
    <row r="141" spans="1:20" x14ac:dyDescent="0.3">
      <c r="A141" t="s">
        <v>1688</v>
      </c>
      <c r="B141" t="s">
        <v>275</v>
      </c>
      <c r="C141" t="s">
        <v>358</v>
      </c>
      <c r="F141" t="s">
        <v>1351</v>
      </c>
      <c r="H141" t="s">
        <v>1739</v>
      </c>
      <c r="J141">
        <v>0.05</v>
      </c>
      <c r="M141" t="s">
        <v>1739</v>
      </c>
      <c r="N141" t="s">
        <v>1849</v>
      </c>
      <c r="O141">
        <v>2022</v>
      </c>
      <c r="P141" t="s">
        <v>1885</v>
      </c>
      <c r="Q141" t="s">
        <v>986</v>
      </c>
      <c r="R141" t="str">
        <f>IF(ISBLANK(Table5[[#This Row],[ref]]),NA(),_xlfn.XLOOKUP(Table5[[#This Row],[ref]],Crossref!U:U,Crossref!E:E,_xlfn.XLOOKUP(Table5[[#This Row],[ref_short]],Crossref!AO:AO,Crossref!E:E)))</f>
        <v>10.3390/v14091944</v>
      </c>
      <c r="S141" t="str">
        <f>IF(ISBLANK(Table5[[#This Row],[ref_short]]),NA(),_xlfn.XLOOKUP(Table5[[#This Row],[new_ref]],Crossref!E:E,Crossref!AO:AO,Table5[[#This Row],[ref_short]]))</f>
        <v>Fiers et al., 2022</v>
      </c>
      <c r="T141" t="b">
        <f>NOT(IFERROR(Table5[[#This Row],[ref_short]]=Table5[[#This Row],[new_ref_short]],FALSE))</f>
        <v>0</v>
      </c>
    </row>
    <row r="142" spans="1:20" x14ac:dyDescent="0.3">
      <c r="A142" t="s">
        <v>1688</v>
      </c>
      <c r="B142" t="s">
        <v>275</v>
      </c>
      <c r="C142" t="s">
        <v>358</v>
      </c>
      <c r="F142" t="s">
        <v>1351</v>
      </c>
      <c r="H142" t="s">
        <v>1739</v>
      </c>
      <c r="J142">
        <v>0.3</v>
      </c>
      <c r="M142" t="s">
        <v>1739</v>
      </c>
      <c r="N142" t="s">
        <v>1849</v>
      </c>
      <c r="O142">
        <v>2022</v>
      </c>
      <c r="P142" t="s">
        <v>1885</v>
      </c>
      <c r="Q142" t="s">
        <v>986</v>
      </c>
      <c r="R142" t="str">
        <f>IF(ISBLANK(Table5[[#This Row],[ref]]),NA(),_xlfn.XLOOKUP(Table5[[#This Row],[ref]],Crossref!U:U,Crossref!E:E,_xlfn.XLOOKUP(Table5[[#This Row],[ref_short]],Crossref!AO:AO,Crossref!E:E)))</f>
        <v>10.3390/v14091944</v>
      </c>
      <c r="S142" t="str">
        <f>IF(ISBLANK(Table5[[#This Row],[ref_short]]),NA(),_xlfn.XLOOKUP(Table5[[#This Row],[new_ref]],Crossref!E:E,Crossref!AO:AO,Table5[[#This Row],[ref_short]]))</f>
        <v>Fiers et al., 2022</v>
      </c>
      <c r="T142" t="b">
        <f>NOT(IFERROR(Table5[[#This Row],[ref_short]]=Table5[[#This Row],[new_ref_short]],FALSE))</f>
        <v>0</v>
      </c>
    </row>
    <row r="143" spans="1:20" x14ac:dyDescent="0.3">
      <c r="B143" t="s">
        <v>276</v>
      </c>
      <c r="R143" t="e">
        <f>IF(ISBLANK(Table5[[#This Row],[ref]]),NA(),_xlfn.XLOOKUP(Table5[[#This Row],[ref]],Crossref!U:U,Crossref!E:E,_xlfn.XLOOKUP(Table5[[#This Row],[ref_short]],Crossref!AO:AO,Crossref!E:E)))</f>
        <v>#N/A</v>
      </c>
      <c r="S143" t="e">
        <f>IF(ISBLANK(Table5[[#This Row],[ref_short]]),NA(),_xlfn.XLOOKUP(Table5[[#This Row],[new_ref]],Crossref!E:E,Crossref!AO:AO,Table5[[#This Row],[ref_short]]))</f>
        <v>#N/A</v>
      </c>
      <c r="T143" t="b">
        <f>NOT(IFERROR(Table5[[#This Row],[ref_short]]=Table5[[#This Row],[new_ref_short]],FALSE))</f>
        <v>1</v>
      </c>
    </row>
    <row r="144" spans="1:20" x14ac:dyDescent="0.3">
      <c r="A144" t="s">
        <v>1688</v>
      </c>
      <c r="B144" t="s">
        <v>277</v>
      </c>
      <c r="C144" t="s">
        <v>368</v>
      </c>
      <c r="D144" t="s">
        <v>382</v>
      </c>
      <c r="F144" t="s">
        <v>417</v>
      </c>
      <c r="G144" t="s">
        <v>1731</v>
      </c>
      <c r="H144" t="s">
        <v>1739</v>
      </c>
      <c r="I144" t="s">
        <v>1780</v>
      </c>
      <c r="J144">
        <v>0.33</v>
      </c>
      <c r="K144">
        <v>0.27</v>
      </c>
      <c r="L144">
        <v>0.39</v>
      </c>
      <c r="M144" t="s">
        <v>1812</v>
      </c>
      <c r="N144" t="s">
        <v>1850</v>
      </c>
      <c r="O144">
        <v>2013</v>
      </c>
      <c r="P144" t="s">
        <v>1886</v>
      </c>
      <c r="Q144" t="s">
        <v>986</v>
      </c>
      <c r="R144" t="e">
        <f>IF(ISBLANK(Table5[[#This Row],[ref]]),NA(),_xlfn.XLOOKUP(Table5[[#This Row],[ref]],Crossref!U:U,Crossref!E:E,_xlfn.XLOOKUP(Table5[[#This Row],[ref_short]],Crossref!AO:AO,Crossref!E:E)))</f>
        <v>#N/A</v>
      </c>
      <c r="S144" t="e">
        <f>IF(ISBLANK(Table5[[#This Row],[ref_short]]),NA(),_xlfn.XLOOKUP(Table5[[#This Row],[new_ref]],Crossref!E:E,Crossref!AO:AO,Table5[[#This Row],[ref_short]]))</f>
        <v>#N/A</v>
      </c>
      <c r="T144" t="b">
        <f>NOT(IFERROR(Table5[[#This Row],[ref_short]]=Table5[[#This Row],[new_ref_short]],FALSE))</f>
        <v>1</v>
      </c>
    </row>
    <row r="145" spans="1:20" x14ac:dyDescent="0.3">
      <c r="A145" t="s">
        <v>1688</v>
      </c>
      <c r="B145" t="s">
        <v>277</v>
      </c>
      <c r="C145" t="s">
        <v>368</v>
      </c>
      <c r="D145" t="s">
        <v>382</v>
      </c>
      <c r="F145" t="s">
        <v>417</v>
      </c>
      <c r="G145" t="s">
        <v>1732</v>
      </c>
      <c r="H145" t="s">
        <v>1739</v>
      </c>
      <c r="I145" t="s">
        <v>1780</v>
      </c>
      <c r="J145">
        <v>0.19</v>
      </c>
      <c r="K145">
        <v>0.12</v>
      </c>
      <c r="L145">
        <v>0.26</v>
      </c>
      <c r="M145" t="s">
        <v>1812</v>
      </c>
      <c r="N145" t="s">
        <v>1850</v>
      </c>
      <c r="O145">
        <v>2013</v>
      </c>
      <c r="P145" t="s">
        <v>1886</v>
      </c>
      <c r="Q145" t="s">
        <v>986</v>
      </c>
      <c r="R145" t="e">
        <f>IF(ISBLANK(Table5[[#This Row],[ref]]),NA(),_xlfn.XLOOKUP(Table5[[#This Row],[ref]],Crossref!U:U,Crossref!E:E,_xlfn.XLOOKUP(Table5[[#This Row],[ref_short]],Crossref!AO:AO,Crossref!E:E)))</f>
        <v>#N/A</v>
      </c>
      <c r="S145" t="e">
        <f>IF(ISBLANK(Table5[[#This Row],[ref_short]]),NA(),_xlfn.XLOOKUP(Table5[[#This Row],[new_ref]],Crossref!E:E,Crossref!AO:AO,Table5[[#This Row],[ref_short]]))</f>
        <v>#N/A</v>
      </c>
      <c r="T145" t="b">
        <f>NOT(IFERROR(Table5[[#This Row],[ref_short]]=Table5[[#This Row],[new_ref_short]],FALSE))</f>
        <v>1</v>
      </c>
    </row>
    <row r="146" spans="1:20" x14ac:dyDescent="0.3">
      <c r="A146" t="s">
        <v>1688</v>
      </c>
      <c r="B146" t="s">
        <v>277</v>
      </c>
      <c r="C146" t="s">
        <v>368</v>
      </c>
      <c r="D146" t="s">
        <v>382</v>
      </c>
      <c r="F146" t="s">
        <v>417</v>
      </c>
      <c r="G146" t="s">
        <v>1733</v>
      </c>
      <c r="H146" t="s">
        <v>1739</v>
      </c>
      <c r="I146" t="s">
        <v>1780</v>
      </c>
      <c r="J146">
        <v>0.24</v>
      </c>
      <c r="K146">
        <v>0.18</v>
      </c>
      <c r="L146">
        <v>0.31</v>
      </c>
      <c r="M146" t="s">
        <v>1812</v>
      </c>
      <c r="N146" t="s">
        <v>1850</v>
      </c>
      <c r="O146">
        <v>2013</v>
      </c>
      <c r="P146" t="s">
        <v>1886</v>
      </c>
      <c r="Q146" t="s">
        <v>986</v>
      </c>
      <c r="R146" t="e">
        <f>IF(ISBLANK(Table5[[#This Row],[ref]]),NA(),_xlfn.XLOOKUP(Table5[[#This Row],[ref]],Crossref!U:U,Crossref!E:E,_xlfn.XLOOKUP(Table5[[#This Row],[ref_short]],Crossref!AO:AO,Crossref!E:E)))</f>
        <v>#N/A</v>
      </c>
      <c r="S146" t="e">
        <f>IF(ISBLANK(Table5[[#This Row],[ref_short]]),NA(),_xlfn.XLOOKUP(Table5[[#This Row],[new_ref]],Crossref!E:E,Crossref!AO:AO,Table5[[#This Row],[ref_short]]))</f>
        <v>#N/A</v>
      </c>
      <c r="T146" t="b">
        <f>NOT(IFERROR(Table5[[#This Row],[ref_short]]=Table5[[#This Row],[new_ref_short]],FALSE))</f>
        <v>1</v>
      </c>
    </row>
    <row r="147" spans="1:20" x14ac:dyDescent="0.3">
      <c r="A147" t="s">
        <v>1688</v>
      </c>
      <c r="B147" t="s">
        <v>277</v>
      </c>
      <c r="C147" t="s">
        <v>368</v>
      </c>
      <c r="D147" t="s">
        <v>382</v>
      </c>
      <c r="F147" t="s">
        <v>417</v>
      </c>
      <c r="G147" t="s">
        <v>1734</v>
      </c>
      <c r="H147" t="s">
        <v>1739</v>
      </c>
      <c r="I147" t="s">
        <v>1780</v>
      </c>
      <c r="J147">
        <v>0.37</v>
      </c>
      <c r="K147">
        <v>0.33</v>
      </c>
      <c r="L147">
        <v>0.44</v>
      </c>
      <c r="M147" t="s">
        <v>1812</v>
      </c>
      <c r="N147" t="s">
        <v>1850</v>
      </c>
      <c r="O147">
        <v>2013</v>
      </c>
      <c r="P147" t="s">
        <v>1886</v>
      </c>
      <c r="Q147" t="s">
        <v>986</v>
      </c>
      <c r="R147" t="e">
        <f>IF(ISBLANK(Table5[[#This Row],[ref]]),NA(),_xlfn.XLOOKUP(Table5[[#This Row],[ref]],Crossref!U:U,Crossref!E:E,_xlfn.XLOOKUP(Table5[[#This Row],[ref_short]],Crossref!AO:AO,Crossref!E:E)))</f>
        <v>#N/A</v>
      </c>
      <c r="S147" t="e">
        <f>IF(ISBLANK(Table5[[#This Row],[ref_short]]),NA(),_xlfn.XLOOKUP(Table5[[#This Row],[new_ref]],Crossref!E:E,Crossref!AO:AO,Table5[[#This Row],[ref_short]]))</f>
        <v>#N/A</v>
      </c>
      <c r="T147" t="b">
        <f>NOT(IFERROR(Table5[[#This Row],[ref_short]]=Table5[[#This Row],[new_ref_short]],FALSE))</f>
        <v>1</v>
      </c>
    </row>
    <row r="148" spans="1:20" x14ac:dyDescent="0.3">
      <c r="A148" t="s">
        <v>1688</v>
      </c>
      <c r="B148" t="s">
        <v>277</v>
      </c>
      <c r="C148" t="s">
        <v>368</v>
      </c>
      <c r="D148" t="s">
        <v>382</v>
      </c>
      <c r="F148" t="s">
        <v>1709</v>
      </c>
      <c r="G148" t="s">
        <v>1731</v>
      </c>
      <c r="H148" t="s">
        <v>1739</v>
      </c>
      <c r="I148" t="s">
        <v>1780</v>
      </c>
      <c r="J148">
        <v>0.25</v>
      </c>
      <c r="K148">
        <v>0.22</v>
      </c>
      <c r="L148">
        <v>0.28000000000000003</v>
      </c>
      <c r="M148" t="s">
        <v>1812</v>
      </c>
      <c r="N148" t="s">
        <v>1850</v>
      </c>
      <c r="O148">
        <v>2013</v>
      </c>
      <c r="P148" t="s">
        <v>1886</v>
      </c>
      <c r="Q148" t="s">
        <v>986</v>
      </c>
      <c r="R148" t="e">
        <f>IF(ISBLANK(Table5[[#This Row],[ref]]),NA(),_xlfn.XLOOKUP(Table5[[#This Row],[ref]],Crossref!U:U,Crossref!E:E,_xlfn.XLOOKUP(Table5[[#This Row],[ref_short]],Crossref!AO:AO,Crossref!E:E)))</f>
        <v>#N/A</v>
      </c>
      <c r="S148" t="e">
        <f>IF(ISBLANK(Table5[[#This Row],[ref_short]]),NA(),_xlfn.XLOOKUP(Table5[[#This Row],[new_ref]],Crossref!E:E,Crossref!AO:AO,Table5[[#This Row],[ref_short]]))</f>
        <v>#N/A</v>
      </c>
      <c r="T148" t="b">
        <f>NOT(IFERROR(Table5[[#This Row],[ref_short]]=Table5[[#This Row],[new_ref_short]],FALSE))</f>
        <v>1</v>
      </c>
    </row>
    <row r="149" spans="1:20" x14ac:dyDescent="0.3">
      <c r="A149" t="s">
        <v>1688</v>
      </c>
      <c r="B149" t="s">
        <v>277</v>
      </c>
      <c r="C149" t="s">
        <v>368</v>
      </c>
      <c r="D149" t="s">
        <v>382</v>
      </c>
      <c r="F149" t="s">
        <v>1709</v>
      </c>
      <c r="G149" t="s">
        <v>1732</v>
      </c>
      <c r="H149" t="s">
        <v>1739</v>
      </c>
      <c r="I149" t="s">
        <v>1780</v>
      </c>
      <c r="J149">
        <v>0.26</v>
      </c>
      <c r="K149">
        <v>0.2</v>
      </c>
      <c r="L149">
        <v>0.31</v>
      </c>
      <c r="M149" t="s">
        <v>1812</v>
      </c>
      <c r="N149" t="s">
        <v>1850</v>
      </c>
      <c r="O149">
        <v>2013</v>
      </c>
      <c r="P149" t="s">
        <v>1886</v>
      </c>
      <c r="Q149" t="s">
        <v>986</v>
      </c>
      <c r="R149" t="e">
        <f>IF(ISBLANK(Table5[[#This Row],[ref]]),NA(),_xlfn.XLOOKUP(Table5[[#This Row],[ref]],Crossref!U:U,Crossref!E:E,_xlfn.XLOOKUP(Table5[[#This Row],[ref_short]],Crossref!AO:AO,Crossref!E:E)))</f>
        <v>#N/A</v>
      </c>
      <c r="S149" t="e">
        <f>IF(ISBLANK(Table5[[#This Row],[ref_short]]),NA(),_xlfn.XLOOKUP(Table5[[#This Row],[new_ref]],Crossref!E:E,Crossref!AO:AO,Table5[[#This Row],[ref_short]]))</f>
        <v>#N/A</v>
      </c>
      <c r="T149" t="b">
        <f>NOT(IFERROR(Table5[[#This Row],[ref_short]]=Table5[[#This Row],[new_ref_short]],FALSE))</f>
        <v>1</v>
      </c>
    </row>
    <row r="150" spans="1:20" x14ac:dyDescent="0.3">
      <c r="A150" t="s">
        <v>1688</v>
      </c>
      <c r="B150" t="s">
        <v>277</v>
      </c>
      <c r="C150" t="s">
        <v>368</v>
      </c>
      <c r="D150" t="s">
        <v>382</v>
      </c>
      <c r="F150" t="s">
        <v>1709</v>
      </c>
      <c r="G150" t="s">
        <v>1733</v>
      </c>
      <c r="H150" t="s">
        <v>1739</v>
      </c>
      <c r="I150" t="s">
        <v>1780</v>
      </c>
      <c r="J150">
        <v>0.3</v>
      </c>
      <c r="K150">
        <v>0.26</v>
      </c>
      <c r="L150">
        <v>0.34</v>
      </c>
      <c r="M150" t="s">
        <v>1812</v>
      </c>
      <c r="N150" t="s">
        <v>1850</v>
      </c>
      <c r="O150">
        <v>2013</v>
      </c>
      <c r="P150" t="s">
        <v>1886</v>
      </c>
      <c r="Q150" t="s">
        <v>986</v>
      </c>
      <c r="R150" t="e">
        <f>IF(ISBLANK(Table5[[#This Row],[ref]]),NA(),_xlfn.XLOOKUP(Table5[[#This Row],[ref]],Crossref!U:U,Crossref!E:E,_xlfn.XLOOKUP(Table5[[#This Row],[ref_short]],Crossref!AO:AO,Crossref!E:E)))</f>
        <v>#N/A</v>
      </c>
      <c r="S150" t="e">
        <f>IF(ISBLANK(Table5[[#This Row],[ref_short]]),NA(),_xlfn.XLOOKUP(Table5[[#This Row],[new_ref]],Crossref!E:E,Crossref!AO:AO,Table5[[#This Row],[ref_short]]))</f>
        <v>#N/A</v>
      </c>
      <c r="T150" t="b">
        <f>NOT(IFERROR(Table5[[#This Row],[ref_short]]=Table5[[#This Row],[new_ref_short]],FALSE))</f>
        <v>1</v>
      </c>
    </row>
    <row r="151" spans="1:20" x14ac:dyDescent="0.3">
      <c r="A151" t="s">
        <v>1688</v>
      </c>
      <c r="B151" t="s">
        <v>277</v>
      </c>
      <c r="C151" t="s">
        <v>368</v>
      </c>
      <c r="D151" t="s">
        <v>382</v>
      </c>
      <c r="F151" t="s">
        <v>1709</v>
      </c>
      <c r="G151" t="s">
        <v>1734</v>
      </c>
      <c r="H151" t="s">
        <v>1739</v>
      </c>
      <c r="I151" t="s">
        <v>1780</v>
      </c>
      <c r="J151">
        <v>0.27</v>
      </c>
      <c r="K151">
        <v>0.24</v>
      </c>
      <c r="L151">
        <v>0.3</v>
      </c>
      <c r="M151" t="s">
        <v>1812</v>
      </c>
      <c r="N151" t="s">
        <v>1850</v>
      </c>
      <c r="O151">
        <v>2013</v>
      </c>
      <c r="P151" t="s">
        <v>1886</v>
      </c>
      <c r="Q151" t="s">
        <v>986</v>
      </c>
      <c r="R151" t="e">
        <f>IF(ISBLANK(Table5[[#This Row],[ref]]),NA(),_xlfn.XLOOKUP(Table5[[#This Row],[ref]],Crossref!U:U,Crossref!E:E,_xlfn.XLOOKUP(Table5[[#This Row],[ref_short]],Crossref!AO:AO,Crossref!E:E)))</f>
        <v>#N/A</v>
      </c>
      <c r="S151" t="e">
        <f>IF(ISBLANK(Table5[[#This Row],[ref_short]]),NA(),_xlfn.XLOOKUP(Table5[[#This Row],[new_ref]],Crossref!E:E,Crossref!AO:AO,Table5[[#This Row],[ref_short]]))</f>
        <v>#N/A</v>
      </c>
      <c r="T151" t="b">
        <f>NOT(IFERROR(Table5[[#This Row],[ref_short]]=Table5[[#This Row],[new_ref_short]],FALSE))</f>
        <v>1</v>
      </c>
    </row>
    <row r="152" spans="1:20" x14ac:dyDescent="0.3">
      <c r="A152" t="s">
        <v>1688</v>
      </c>
      <c r="B152" t="s">
        <v>277</v>
      </c>
      <c r="C152" t="s">
        <v>368</v>
      </c>
      <c r="D152" t="s">
        <v>382</v>
      </c>
      <c r="F152" t="s">
        <v>1710</v>
      </c>
      <c r="G152" t="s">
        <v>1731</v>
      </c>
      <c r="H152" t="s">
        <v>1739</v>
      </c>
      <c r="I152" t="s">
        <v>1780</v>
      </c>
      <c r="J152">
        <v>0.33</v>
      </c>
      <c r="K152">
        <v>0.31</v>
      </c>
      <c r="L152">
        <v>0.35</v>
      </c>
      <c r="M152" t="s">
        <v>1812</v>
      </c>
      <c r="N152" t="s">
        <v>1850</v>
      </c>
      <c r="O152">
        <v>2013</v>
      </c>
      <c r="P152" t="s">
        <v>1886</v>
      </c>
      <c r="Q152" t="s">
        <v>986</v>
      </c>
      <c r="R152" t="e">
        <f>IF(ISBLANK(Table5[[#This Row],[ref]]),NA(),_xlfn.XLOOKUP(Table5[[#This Row],[ref]],Crossref!U:U,Crossref!E:E,_xlfn.XLOOKUP(Table5[[#This Row],[ref_short]],Crossref!AO:AO,Crossref!E:E)))</f>
        <v>#N/A</v>
      </c>
      <c r="S152" t="e">
        <f>IF(ISBLANK(Table5[[#This Row],[ref_short]]),NA(),_xlfn.XLOOKUP(Table5[[#This Row],[new_ref]],Crossref!E:E,Crossref!AO:AO,Table5[[#This Row],[ref_short]]))</f>
        <v>#N/A</v>
      </c>
      <c r="T152" t="b">
        <f>NOT(IFERROR(Table5[[#This Row],[ref_short]]=Table5[[#This Row],[new_ref_short]],FALSE))</f>
        <v>1</v>
      </c>
    </row>
    <row r="153" spans="1:20" x14ac:dyDescent="0.3">
      <c r="A153" t="s">
        <v>1688</v>
      </c>
      <c r="B153" t="s">
        <v>277</v>
      </c>
      <c r="C153" t="s">
        <v>368</v>
      </c>
      <c r="D153" t="s">
        <v>382</v>
      </c>
      <c r="F153" t="s">
        <v>1710</v>
      </c>
      <c r="G153" t="s">
        <v>1732</v>
      </c>
      <c r="H153" t="s">
        <v>1739</v>
      </c>
      <c r="I153" t="s">
        <v>1780</v>
      </c>
      <c r="J153">
        <v>0.32</v>
      </c>
      <c r="K153">
        <v>0.28999999999999998</v>
      </c>
      <c r="L153">
        <v>0.35</v>
      </c>
      <c r="M153" t="s">
        <v>1812</v>
      </c>
      <c r="N153" t="s">
        <v>1850</v>
      </c>
      <c r="O153">
        <v>2013</v>
      </c>
      <c r="P153" t="s">
        <v>1886</v>
      </c>
      <c r="Q153" t="s">
        <v>986</v>
      </c>
      <c r="R153" t="e">
        <f>IF(ISBLANK(Table5[[#This Row],[ref]]),NA(),_xlfn.XLOOKUP(Table5[[#This Row],[ref]],Crossref!U:U,Crossref!E:E,_xlfn.XLOOKUP(Table5[[#This Row],[ref_short]],Crossref!AO:AO,Crossref!E:E)))</f>
        <v>#N/A</v>
      </c>
      <c r="S153" t="e">
        <f>IF(ISBLANK(Table5[[#This Row],[ref_short]]),NA(),_xlfn.XLOOKUP(Table5[[#This Row],[new_ref]],Crossref!E:E,Crossref!AO:AO,Table5[[#This Row],[ref_short]]))</f>
        <v>#N/A</v>
      </c>
      <c r="T153" t="b">
        <f>NOT(IFERROR(Table5[[#This Row],[ref_short]]=Table5[[#This Row],[new_ref_short]],FALSE))</f>
        <v>1</v>
      </c>
    </row>
    <row r="154" spans="1:20" x14ac:dyDescent="0.3">
      <c r="A154" t="s">
        <v>1688</v>
      </c>
      <c r="B154" t="s">
        <v>277</v>
      </c>
      <c r="C154" t="s">
        <v>368</v>
      </c>
      <c r="D154" t="s">
        <v>382</v>
      </c>
      <c r="F154" t="s">
        <v>1710</v>
      </c>
      <c r="G154" t="s">
        <v>1733</v>
      </c>
      <c r="H154" t="s">
        <v>1739</v>
      </c>
      <c r="I154" t="s">
        <v>1780</v>
      </c>
      <c r="J154">
        <v>0.26</v>
      </c>
      <c r="K154">
        <v>0.24</v>
      </c>
      <c r="L154">
        <v>0.28999999999999998</v>
      </c>
      <c r="M154" t="s">
        <v>1812</v>
      </c>
      <c r="N154" t="s">
        <v>1850</v>
      </c>
      <c r="O154">
        <v>2013</v>
      </c>
      <c r="P154" t="s">
        <v>1886</v>
      </c>
      <c r="Q154" t="s">
        <v>986</v>
      </c>
      <c r="R154" t="e">
        <f>IF(ISBLANK(Table5[[#This Row],[ref]]),NA(),_xlfn.XLOOKUP(Table5[[#This Row],[ref]],Crossref!U:U,Crossref!E:E,_xlfn.XLOOKUP(Table5[[#This Row],[ref_short]],Crossref!AO:AO,Crossref!E:E)))</f>
        <v>#N/A</v>
      </c>
      <c r="S154" t="e">
        <f>IF(ISBLANK(Table5[[#This Row],[ref_short]]),NA(),_xlfn.XLOOKUP(Table5[[#This Row],[new_ref]],Crossref!E:E,Crossref!AO:AO,Table5[[#This Row],[ref_short]]))</f>
        <v>#N/A</v>
      </c>
      <c r="T154" t="b">
        <f>NOT(IFERROR(Table5[[#This Row],[ref_short]]=Table5[[#This Row],[new_ref_short]],FALSE))</f>
        <v>1</v>
      </c>
    </row>
    <row r="155" spans="1:20" x14ac:dyDescent="0.3">
      <c r="A155" t="s">
        <v>1688</v>
      </c>
      <c r="B155" t="s">
        <v>277</v>
      </c>
      <c r="C155" t="s">
        <v>368</v>
      </c>
      <c r="D155" t="s">
        <v>382</v>
      </c>
      <c r="F155" t="s">
        <v>1710</v>
      </c>
      <c r="G155" t="s">
        <v>1734</v>
      </c>
      <c r="H155" t="s">
        <v>1739</v>
      </c>
      <c r="I155" t="s">
        <v>1780</v>
      </c>
      <c r="J155">
        <v>0.34</v>
      </c>
      <c r="K155">
        <v>0.32</v>
      </c>
      <c r="L155">
        <v>0.37</v>
      </c>
      <c r="M155" t="s">
        <v>1812</v>
      </c>
      <c r="N155" t="s">
        <v>1850</v>
      </c>
      <c r="O155">
        <v>2013</v>
      </c>
      <c r="P155" t="s">
        <v>1886</v>
      </c>
      <c r="Q155" t="s">
        <v>986</v>
      </c>
      <c r="R155" t="e">
        <f>IF(ISBLANK(Table5[[#This Row],[ref]]),NA(),_xlfn.XLOOKUP(Table5[[#This Row],[ref]],Crossref!U:U,Crossref!E:E,_xlfn.XLOOKUP(Table5[[#This Row],[ref_short]],Crossref!AO:AO,Crossref!E:E)))</f>
        <v>#N/A</v>
      </c>
      <c r="S155" t="e">
        <f>IF(ISBLANK(Table5[[#This Row],[ref_short]]),NA(),_xlfn.XLOOKUP(Table5[[#This Row],[new_ref]],Crossref!E:E,Crossref!AO:AO,Table5[[#This Row],[ref_short]]))</f>
        <v>#N/A</v>
      </c>
      <c r="T155" t="b">
        <f>NOT(IFERROR(Table5[[#This Row],[ref_short]]=Table5[[#This Row],[new_ref_short]],FALSE))</f>
        <v>1</v>
      </c>
    </row>
    <row r="156" spans="1:20" x14ac:dyDescent="0.3">
      <c r="A156" t="s">
        <v>1688</v>
      </c>
      <c r="B156" t="s">
        <v>277</v>
      </c>
      <c r="C156" t="s">
        <v>368</v>
      </c>
      <c r="D156" t="s">
        <v>382</v>
      </c>
      <c r="F156" t="s">
        <v>417</v>
      </c>
      <c r="G156" t="s">
        <v>1731</v>
      </c>
      <c r="H156" t="s">
        <v>1744</v>
      </c>
      <c r="I156" t="s">
        <v>1780</v>
      </c>
      <c r="J156">
        <v>1.0999999999999999E-2</v>
      </c>
      <c r="K156">
        <v>0</v>
      </c>
      <c r="L156">
        <v>2.3E-2</v>
      </c>
      <c r="M156" t="s">
        <v>1812</v>
      </c>
      <c r="N156" t="s">
        <v>1850</v>
      </c>
      <c r="O156">
        <v>2013</v>
      </c>
      <c r="P156" t="s">
        <v>1886</v>
      </c>
      <c r="Q156" t="s">
        <v>986</v>
      </c>
      <c r="R156" t="e">
        <f>IF(ISBLANK(Table5[[#This Row],[ref]]),NA(),_xlfn.XLOOKUP(Table5[[#This Row],[ref]],Crossref!U:U,Crossref!E:E,_xlfn.XLOOKUP(Table5[[#This Row],[ref_short]],Crossref!AO:AO,Crossref!E:E)))</f>
        <v>#N/A</v>
      </c>
      <c r="S156" t="e">
        <f>IF(ISBLANK(Table5[[#This Row],[ref_short]]),NA(),_xlfn.XLOOKUP(Table5[[#This Row],[new_ref]],Crossref!E:E,Crossref!AO:AO,Table5[[#This Row],[ref_short]]))</f>
        <v>#N/A</v>
      </c>
      <c r="T156" t="b">
        <f>NOT(IFERROR(Table5[[#This Row],[ref_short]]=Table5[[#This Row],[new_ref_short]],FALSE))</f>
        <v>1</v>
      </c>
    </row>
    <row r="157" spans="1:20" x14ac:dyDescent="0.3">
      <c r="A157" t="s">
        <v>1688</v>
      </c>
      <c r="B157" t="s">
        <v>277</v>
      </c>
      <c r="C157" t="s">
        <v>368</v>
      </c>
      <c r="D157" t="s">
        <v>382</v>
      </c>
      <c r="F157" t="s">
        <v>417</v>
      </c>
      <c r="G157" t="s">
        <v>1732</v>
      </c>
      <c r="H157" t="s">
        <v>1744</v>
      </c>
      <c r="I157" t="s">
        <v>1780</v>
      </c>
      <c r="J157">
        <v>2.3E-2</v>
      </c>
      <c r="K157">
        <v>0</v>
      </c>
      <c r="L157">
        <v>4.8000000000000001E-2</v>
      </c>
      <c r="M157" t="s">
        <v>1812</v>
      </c>
      <c r="N157" t="s">
        <v>1850</v>
      </c>
      <c r="O157">
        <v>2013</v>
      </c>
      <c r="P157" t="s">
        <v>1886</v>
      </c>
      <c r="Q157" t="s">
        <v>986</v>
      </c>
      <c r="R157" t="e">
        <f>IF(ISBLANK(Table5[[#This Row],[ref]]),NA(),_xlfn.XLOOKUP(Table5[[#This Row],[ref]],Crossref!U:U,Crossref!E:E,_xlfn.XLOOKUP(Table5[[#This Row],[ref_short]],Crossref!AO:AO,Crossref!E:E)))</f>
        <v>#N/A</v>
      </c>
      <c r="S157" t="e">
        <f>IF(ISBLANK(Table5[[#This Row],[ref_short]]),NA(),_xlfn.XLOOKUP(Table5[[#This Row],[new_ref]],Crossref!E:E,Crossref!AO:AO,Table5[[#This Row],[ref_short]]))</f>
        <v>#N/A</v>
      </c>
      <c r="T157" t="b">
        <f>NOT(IFERROR(Table5[[#This Row],[ref_short]]=Table5[[#This Row],[new_ref_short]],FALSE))</f>
        <v>1</v>
      </c>
    </row>
    <row r="158" spans="1:20" x14ac:dyDescent="0.3">
      <c r="A158" t="s">
        <v>1688</v>
      </c>
      <c r="B158" t="s">
        <v>277</v>
      </c>
      <c r="C158" t="s">
        <v>368</v>
      </c>
      <c r="D158" t="s">
        <v>382</v>
      </c>
      <c r="F158" t="s">
        <v>417</v>
      </c>
      <c r="G158" t="s">
        <v>1733</v>
      </c>
      <c r="H158" t="s">
        <v>1744</v>
      </c>
      <c r="I158" t="s">
        <v>1780</v>
      </c>
      <c r="J158">
        <v>1.0999999999999999E-2</v>
      </c>
      <c r="K158">
        <v>0</v>
      </c>
      <c r="L158">
        <v>2.7E-2</v>
      </c>
      <c r="M158" t="s">
        <v>1812</v>
      </c>
      <c r="N158" t="s">
        <v>1850</v>
      </c>
      <c r="O158">
        <v>2013</v>
      </c>
      <c r="P158" t="s">
        <v>1886</v>
      </c>
      <c r="Q158" t="s">
        <v>986</v>
      </c>
      <c r="R158" t="e">
        <f>IF(ISBLANK(Table5[[#This Row],[ref]]),NA(),_xlfn.XLOOKUP(Table5[[#This Row],[ref]],Crossref!U:U,Crossref!E:E,_xlfn.XLOOKUP(Table5[[#This Row],[ref_short]],Crossref!AO:AO,Crossref!E:E)))</f>
        <v>#N/A</v>
      </c>
      <c r="S158" t="e">
        <f>IF(ISBLANK(Table5[[#This Row],[ref_short]]),NA(),_xlfn.XLOOKUP(Table5[[#This Row],[new_ref]],Crossref!E:E,Crossref!AO:AO,Table5[[#This Row],[ref_short]]))</f>
        <v>#N/A</v>
      </c>
      <c r="T158" t="b">
        <f>NOT(IFERROR(Table5[[#This Row],[ref_short]]=Table5[[#This Row],[new_ref_short]],FALSE))</f>
        <v>1</v>
      </c>
    </row>
    <row r="159" spans="1:20" x14ac:dyDescent="0.3">
      <c r="A159" t="s">
        <v>1688</v>
      </c>
      <c r="B159" t="s">
        <v>277</v>
      </c>
      <c r="C159" t="s">
        <v>368</v>
      </c>
      <c r="D159" t="s">
        <v>382</v>
      </c>
      <c r="F159" t="s">
        <v>417</v>
      </c>
      <c r="G159" t="s">
        <v>1734</v>
      </c>
      <c r="H159" t="s">
        <v>1744</v>
      </c>
      <c r="I159" t="s">
        <v>1780</v>
      </c>
      <c r="J159">
        <v>5.3999999999999999E-2</v>
      </c>
      <c r="K159">
        <v>2.1000000000000001E-2</v>
      </c>
      <c r="L159">
        <v>8.6999999999999994E-2</v>
      </c>
      <c r="M159" t="s">
        <v>1812</v>
      </c>
      <c r="N159" t="s">
        <v>1850</v>
      </c>
      <c r="O159">
        <v>2013</v>
      </c>
      <c r="P159" t="s">
        <v>1886</v>
      </c>
      <c r="Q159" t="s">
        <v>986</v>
      </c>
      <c r="R159" t="e">
        <f>IF(ISBLANK(Table5[[#This Row],[ref]]),NA(),_xlfn.XLOOKUP(Table5[[#This Row],[ref]],Crossref!U:U,Crossref!E:E,_xlfn.XLOOKUP(Table5[[#This Row],[ref_short]],Crossref!AO:AO,Crossref!E:E)))</f>
        <v>#N/A</v>
      </c>
      <c r="S159" t="e">
        <f>IF(ISBLANK(Table5[[#This Row],[ref_short]]),NA(),_xlfn.XLOOKUP(Table5[[#This Row],[new_ref]],Crossref!E:E,Crossref!AO:AO,Table5[[#This Row],[ref_short]]))</f>
        <v>#N/A</v>
      </c>
      <c r="T159" t="b">
        <f>NOT(IFERROR(Table5[[#This Row],[ref_short]]=Table5[[#This Row],[new_ref_short]],FALSE))</f>
        <v>1</v>
      </c>
    </row>
    <row r="160" spans="1:20" x14ac:dyDescent="0.3">
      <c r="A160" t="s">
        <v>1688</v>
      </c>
      <c r="B160" t="s">
        <v>277</v>
      </c>
      <c r="C160" t="s">
        <v>368</v>
      </c>
      <c r="D160" t="s">
        <v>382</v>
      </c>
      <c r="F160" t="s">
        <v>1709</v>
      </c>
      <c r="G160" t="s">
        <v>1731</v>
      </c>
      <c r="H160" t="s">
        <v>1744</v>
      </c>
      <c r="I160" t="s">
        <v>1780</v>
      </c>
      <c r="J160">
        <v>8.9999999999999993E-3</v>
      </c>
      <c r="K160">
        <v>3.0000000000000001E-3</v>
      </c>
      <c r="L160">
        <v>1.4999999999999999E-2</v>
      </c>
      <c r="M160" t="s">
        <v>1812</v>
      </c>
      <c r="N160" t="s">
        <v>1850</v>
      </c>
      <c r="O160">
        <v>2013</v>
      </c>
      <c r="P160" t="s">
        <v>1886</v>
      </c>
      <c r="Q160" t="s">
        <v>986</v>
      </c>
      <c r="R160" t="e">
        <f>IF(ISBLANK(Table5[[#This Row],[ref]]),NA(),_xlfn.XLOOKUP(Table5[[#This Row],[ref]],Crossref!U:U,Crossref!E:E,_xlfn.XLOOKUP(Table5[[#This Row],[ref_short]],Crossref!AO:AO,Crossref!E:E)))</f>
        <v>#N/A</v>
      </c>
      <c r="S160" t="e">
        <f>IF(ISBLANK(Table5[[#This Row],[ref_short]]),NA(),_xlfn.XLOOKUP(Table5[[#This Row],[new_ref]],Crossref!E:E,Crossref!AO:AO,Table5[[#This Row],[ref_short]]))</f>
        <v>#N/A</v>
      </c>
      <c r="T160" t="b">
        <f>NOT(IFERROR(Table5[[#This Row],[ref_short]]=Table5[[#This Row],[new_ref_short]],FALSE))</f>
        <v>1</v>
      </c>
    </row>
    <row r="161" spans="1:20" x14ac:dyDescent="0.3">
      <c r="A161" t="s">
        <v>1688</v>
      </c>
      <c r="B161" t="s">
        <v>277</v>
      </c>
      <c r="C161" t="s">
        <v>368</v>
      </c>
      <c r="D161" t="s">
        <v>382</v>
      </c>
      <c r="F161" t="s">
        <v>1709</v>
      </c>
      <c r="G161" t="s">
        <v>1732</v>
      </c>
      <c r="H161" t="s">
        <v>1744</v>
      </c>
      <c r="I161" t="s">
        <v>1780</v>
      </c>
      <c r="J161">
        <v>2.1000000000000001E-2</v>
      </c>
      <c r="K161">
        <v>3.0000000000000001E-3</v>
      </c>
      <c r="L161">
        <v>3.7999999999999999E-2</v>
      </c>
      <c r="M161" t="s">
        <v>1812</v>
      </c>
      <c r="N161" t="s">
        <v>1850</v>
      </c>
      <c r="O161">
        <v>2013</v>
      </c>
      <c r="P161" t="s">
        <v>1886</v>
      </c>
      <c r="Q161" t="s">
        <v>986</v>
      </c>
      <c r="R161" t="e">
        <f>IF(ISBLANK(Table5[[#This Row],[ref]]),NA(),_xlfn.XLOOKUP(Table5[[#This Row],[ref]],Crossref!U:U,Crossref!E:E,_xlfn.XLOOKUP(Table5[[#This Row],[ref_short]],Crossref!AO:AO,Crossref!E:E)))</f>
        <v>#N/A</v>
      </c>
      <c r="S161" t="e">
        <f>IF(ISBLANK(Table5[[#This Row],[ref_short]]),NA(),_xlfn.XLOOKUP(Table5[[#This Row],[new_ref]],Crossref!E:E,Crossref!AO:AO,Table5[[#This Row],[ref_short]]))</f>
        <v>#N/A</v>
      </c>
      <c r="T161" t="b">
        <f>NOT(IFERROR(Table5[[#This Row],[ref_short]]=Table5[[#This Row],[new_ref_short]],FALSE))</f>
        <v>1</v>
      </c>
    </row>
    <row r="162" spans="1:20" x14ac:dyDescent="0.3">
      <c r="A162" t="s">
        <v>1688</v>
      </c>
      <c r="B162" t="s">
        <v>277</v>
      </c>
      <c r="C162" t="s">
        <v>368</v>
      </c>
      <c r="D162" t="s">
        <v>382</v>
      </c>
      <c r="F162" t="s">
        <v>1709</v>
      </c>
      <c r="G162" t="s">
        <v>1733</v>
      </c>
      <c r="H162" t="s">
        <v>1744</v>
      </c>
      <c r="I162" t="s">
        <v>1780</v>
      </c>
      <c r="J162">
        <v>1.4999999999999999E-2</v>
      </c>
      <c r="K162">
        <v>4.0000000000000001E-3</v>
      </c>
      <c r="L162">
        <v>2.5999999999999999E-2</v>
      </c>
      <c r="M162" t="s">
        <v>1812</v>
      </c>
      <c r="N162" t="s">
        <v>1850</v>
      </c>
      <c r="O162">
        <v>2013</v>
      </c>
      <c r="P162" t="s">
        <v>1886</v>
      </c>
      <c r="Q162" t="s">
        <v>986</v>
      </c>
      <c r="R162" t="e">
        <f>IF(ISBLANK(Table5[[#This Row],[ref]]),NA(),_xlfn.XLOOKUP(Table5[[#This Row],[ref]],Crossref!U:U,Crossref!E:E,_xlfn.XLOOKUP(Table5[[#This Row],[ref_short]],Crossref!AO:AO,Crossref!E:E)))</f>
        <v>#N/A</v>
      </c>
      <c r="S162" t="e">
        <f>IF(ISBLANK(Table5[[#This Row],[ref_short]]),NA(),_xlfn.XLOOKUP(Table5[[#This Row],[new_ref]],Crossref!E:E,Crossref!AO:AO,Table5[[#This Row],[ref_short]]))</f>
        <v>#N/A</v>
      </c>
      <c r="T162" t="b">
        <f>NOT(IFERROR(Table5[[#This Row],[ref_short]]=Table5[[#This Row],[new_ref_short]],FALSE))</f>
        <v>1</v>
      </c>
    </row>
    <row r="163" spans="1:20" x14ac:dyDescent="0.3">
      <c r="A163" t="s">
        <v>1688</v>
      </c>
      <c r="B163" t="s">
        <v>277</v>
      </c>
      <c r="C163" t="s">
        <v>368</v>
      </c>
      <c r="D163" t="s">
        <v>382</v>
      </c>
      <c r="F163" t="s">
        <v>1709</v>
      </c>
      <c r="G163" t="s">
        <v>1734</v>
      </c>
      <c r="H163" t="s">
        <v>1744</v>
      </c>
      <c r="I163" t="s">
        <v>1780</v>
      </c>
      <c r="J163">
        <v>2.3E-2</v>
      </c>
      <c r="K163">
        <v>1.2E-2</v>
      </c>
      <c r="L163">
        <v>3.3000000000000002E-2</v>
      </c>
      <c r="M163" t="s">
        <v>1812</v>
      </c>
      <c r="N163" t="s">
        <v>1850</v>
      </c>
      <c r="O163">
        <v>2013</v>
      </c>
      <c r="P163" t="s">
        <v>1886</v>
      </c>
      <c r="Q163" t="s">
        <v>986</v>
      </c>
      <c r="R163" t="e">
        <f>IF(ISBLANK(Table5[[#This Row],[ref]]),NA(),_xlfn.XLOOKUP(Table5[[#This Row],[ref]],Crossref!U:U,Crossref!E:E,_xlfn.XLOOKUP(Table5[[#This Row],[ref_short]],Crossref!AO:AO,Crossref!E:E)))</f>
        <v>#N/A</v>
      </c>
      <c r="S163" t="e">
        <f>IF(ISBLANK(Table5[[#This Row],[ref_short]]),NA(),_xlfn.XLOOKUP(Table5[[#This Row],[new_ref]],Crossref!E:E,Crossref!AO:AO,Table5[[#This Row],[ref_short]]))</f>
        <v>#N/A</v>
      </c>
      <c r="T163" t="b">
        <f>NOT(IFERROR(Table5[[#This Row],[ref_short]]=Table5[[#This Row],[new_ref_short]],FALSE))</f>
        <v>1</v>
      </c>
    </row>
    <row r="164" spans="1:20" x14ac:dyDescent="0.3">
      <c r="A164" t="s">
        <v>1688</v>
      </c>
      <c r="B164" t="s">
        <v>277</v>
      </c>
      <c r="C164" t="s">
        <v>368</v>
      </c>
      <c r="D164" t="s">
        <v>382</v>
      </c>
      <c r="F164" t="s">
        <v>1710</v>
      </c>
      <c r="G164" t="s">
        <v>1731</v>
      </c>
      <c r="H164" t="s">
        <v>1744</v>
      </c>
      <c r="I164" t="s">
        <v>1780</v>
      </c>
      <c r="J164">
        <v>4.0000000000000001E-3</v>
      </c>
      <c r="K164">
        <v>2E-3</v>
      </c>
      <c r="L164">
        <v>7.0000000000000001E-3</v>
      </c>
      <c r="M164" t="s">
        <v>1812</v>
      </c>
      <c r="N164" t="s">
        <v>1850</v>
      </c>
      <c r="O164">
        <v>2013</v>
      </c>
      <c r="P164" t="s">
        <v>1886</v>
      </c>
      <c r="Q164" t="s">
        <v>986</v>
      </c>
      <c r="R164" t="e">
        <f>IF(ISBLANK(Table5[[#This Row],[ref]]),NA(),_xlfn.XLOOKUP(Table5[[#This Row],[ref]],Crossref!U:U,Crossref!E:E,_xlfn.XLOOKUP(Table5[[#This Row],[ref_short]],Crossref!AO:AO,Crossref!E:E)))</f>
        <v>#N/A</v>
      </c>
      <c r="S164" t="e">
        <f>IF(ISBLANK(Table5[[#This Row],[ref_short]]),NA(),_xlfn.XLOOKUP(Table5[[#This Row],[new_ref]],Crossref!E:E,Crossref!AO:AO,Table5[[#This Row],[ref_short]]))</f>
        <v>#N/A</v>
      </c>
      <c r="T164" t="b">
        <f>NOT(IFERROR(Table5[[#This Row],[ref_short]]=Table5[[#This Row],[new_ref_short]],FALSE))</f>
        <v>1</v>
      </c>
    </row>
    <row r="165" spans="1:20" x14ac:dyDescent="0.3">
      <c r="A165" t="s">
        <v>1688</v>
      </c>
      <c r="B165" t="s">
        <v>277</v>
      </c>
      <c r="C165" t="s">
        <v>368</v>
      </c>
      <c r="D165" t="s">
        <v>382</v>
      </c>
      <c r="F165" t="s">
        <v>1710</v>
      </c>
      <c r="G165" t="s">
        <v>1732</v>
      </c>
      <c r="H165" t="s">
        <v>1744</v>
      </c>
      <c r="I165" t="s">
        <v>1780</v>
      </c>
      <c r="J165">
        <v>0</v>
      </c>
      <c r="M165" t="s">
        <v>1812</v>
      </c>
      <c r="N165" t="s">
        <v>1850</v>
      </c>
      <c r="O165">
        <v>2013</v>
      </c>
      <c r="P165" t="s">
        <v>1886</v>
      </c>
      <c r="Q165" t="s">
        <v>986</v>
      </c>
      <c r="R165" t="e">
        <f>IF(ISBLANK(Table5[[#This Row],[ref]]),NA(),_xlfn.XLOOKUP(Table5[[#This Row],[ref]],Crossref!U:U,Crossref!E:E,_xlfn.XLOOKUP(Table5[[#This Row],[ref_short]],Crossref!AO:AO,Crossref!E:E)))</f>
        <v>#N/A</v>
      </c>
      <c r="S165" t="e">
        <f>IF(ISBLANK(Table5[[#This Row],[ref_short]]),NA(),_xlfn.XLOOKUP(Table5[[#This Row],[new_ref]],Crossref!E:E,Crossref!AO:AO,Table5[[#This Row],[ref_short]]))</f>
        <v>#N/A</v>
      </c>
      <c r="T165" t="b">
        <f>NOT(IFERROR(Table5[[#This Row],[ref_short]]=Table5[[#This Row],[new_ref_short]],FALSE))</f>
        <v>1</v>
      </c>
    </row>
    <row r="166" spans="1:20" x14ac:dyDescent="0.3">
      <c r="A166" t="s">
        <v>1688</v>
      </c>
      <c r="B166" t="s">
        <v>277</v>
      </c>
      <c r="C166" t="s">
        <v>368</v>
      </c>
      <c r="D166" t="s">
        <v>382</v>
      </c>
      <c r="F166" t="s">
        <v>1710</v>
      </c>
      <c r="G166" t="s">
        <v>1733</v>
      </c>
      <c r="H166" t="s">
        <v>1744</v>
      </c>
      <c r="I166" t="s">
        <v>1780</v>
      </c>
      <c r="J166">
        <v>2E-3</v>
      </c>
      <c r="K166">
        <v>0</v>
      </c>
      <c r="L166">
        <v>5.0000000000000001E-3</v>
      </c>
      <c r="M166" t="s">
        <v>1812</v>
      </c>
      <c r="N166" t="s">
        <v>1850</v>
      </c>
      <c r="O166">
        <v>2013</v>
      </c>
      <c r="P166" t="s">
        <v>1886</v>
      </c>
      <c r="Q166" t="s">
        <v>986</v>
      </c>
      <c r="R166" t="e">
        <f>IF(ISBLANK(Table5[[#This Row],[ref]]),NA(),_xlfn.XLOOKUP(Table5[[#This Row],[ref]],Crossref!U:U,Crossref!E:E,_xlfn.XLOOKUP(Table5[[#This Row],[ref_short]],Crossref!AO:AO,Crossref!E:E)))</f>
        <v>#N/A</v>
      </c>
      <c r="S166" t="e">
        <f>IF(ISBLANK(Table5[[#This Row],[ref_short]]),NA(),_xlfn.XLOOKUP(Table5[[#This Row],[new_ref]],Crossref!E:E,Crossref!AO:AO,Table5[[#This Row],[ref_short]]))</f>
        <v>#N/A</v>
      </c>
      <c r="T166" t="b">
        <f>NOT(IFERROR(Table5[[#This Row],[ref_short]]=Table5[[#This Row],[new_ref_short]],FALSE))</f>
        <v>1</v>
      </c>
    </row>
    <row r="167" spans="1:20" x14ac:dyDescent="0.3">
      <c r="A167" t="s">
        <v>1688</v>
      </c>
      <c r="B167" t="s">
        <v>277</v>
      </c>
      <c r="C167" t="s">
        <v>368</v>
      </c>
      <c r="D167" t="s">
        <v>382</v>
      </c>
      <c r="F167" t="s">
        <v>1710</v>
      </c>
      <c r="G167" t="s">
        <v>1734</v>
      </c>
      <c r="H167" t="s">
        <v>1744</v>
      </c>
      <c r="I167" t="s">
        <v>1780</v>
      </c>
      <c r="J167">
        <v>5.0000000000000001E-3</v>
      </c>
      <c r="K167">
        <v>1E-3</v>
      </c>
      <c r="L167">
        <v>8.9999999999999993E-3</v>
      </c>
      <c r="M167" t="s">
        <v>1812</v>
      </c>
      <c r="N167" t="s">
        <v>1850</v>
      </c>
      <c r="O167">
        <v>2013</v>
      </c>
      <c r="P167" t="s">
        <v>1886</v>
      </c>
      <c r="Q167" t="s">
        <v>986</v>
      </c>
      <c r="R167" t="e">
        <f>IF(ISBLANK(Table5[[#This Row],[ref]]),NA(),_xlfn.XLOOKUP(Table5[[#This Row],[ref]],Crossref!U:U,Crossref!E:E,_xlfn.XLOOKUP(Table5[[#This Row],[ref_short]],Crossref!AO:AO,Crossref!E:E)))</f>
        <v>#N/A</v>
      </c>
      <c r="S167" t="e">
        <f>IF(ISBLANK(Table5[[#This Row],[ref_short]]),NA(),_xlfn.XLOOKUP(Table5[[#This Row],[new_ref]],Crossref!E:E,Crossref!AO:AO,Table5[[#This Row],[ref_short]]))</f>
        <v>#N/A</v>
      </c>
      <c r="T167" t="b">
        <f>NOT(IFERROR(Table5[[#This Row],[ref_short]]=Table5[[#This Row],[new_ref_short]],FALSE))</f>
        <v>1</v>
      </c>
    </row>
    <row r="168" spans="1:20" x14ac:dyDescent="0.3">
      <c r="A168" t="s">
        <v>1688</v>
      </c>
      <c r="B168" t="s">
        <v>277</v>
      </c>
      <c r="C168" t="s">
        <v>368</v>
      </c>
      <c r="D168" t="s">
        <v>382</v>
      </c>
      <c r="H168" t="s">
        <v>1739</v>
      </c>
      <c r="I168" t="s">
        <v>1781</v>
      </c>
      <c r="J168">
        <v>0.16400000000000001</v>
      </c>
      <c r="K168">
        <v>0.14199999999999999</v>
      </c>
      <c r="L168">
        <v>0.185</v>
      </c>
      <c r="M168" t="s">
        <v>1813</v>
      </c>
      <c r="N168" t="s">
        <v>1851</v>
      </c>
      <c r="O168">
        <v>2002</v>
      </c>
      <c r="P168" t="s">
        <v>1887</v>
      </c>
      <c r="Q168" t="s">
        <v>986</v>
      </c>
      <c r="R168" t="str">
        <f>IF(ISBLANK(Table5[[#This Row],[ref]]),NA(),_xlfn.XLOOKUP(Table5[[#This Row],[ref]],Crossref!U:U,Crossref!E:E,_xlfn.XLOOKUP(Table5[[#This Row],[ref_short]],Crossref!AO:AO,Crossref!E:E)))</f>
        <v>10.1016/s0167-5877(01)00276-8</v>
      </c>
      <c r="S168" t="str">
        <f>IF(ISBLANK(Table5[[#This Row],[ref_short]]),NA(),_xlfn.XLOOKUP(Table5[[#This Row],[new_ref]],Crossref!E:E,Crossref!AO:AO,Table5[[#This Row],[ref_short]]))</f>
        <v>Veling et al., 2002</v>
      </c>
      <c r="T168" t="b">
        <f>NOT(IFERROR(Table5[[#This Row],[ref_short]]=Table5[[#This Row],[new_ref_short]],FALSE))</f>
        <v>0</v>
      </c>
    </row>
    <row r="169" spans="1:20" x14ac:dyDescent="0.3">
      <c r="A169" t="s">
        <v>1688</v>
      </c>
      <c r="B169" t="s">
        <v>277</v>
      </c>
      <c r="C169" t="s">
        <v>368</v>
      </c>
      <c r="H169" t="s">
        <v>1739</v>
      </c>
      <c r="I169" t="s">
        <v>1782</v>
      </c>
      <c r="J169">
        <v>3.7999999999999999E-2</v>
      </c>
      <c r="M169" t="s">
        <v>1814</v>
      </c>
      <c r="N169" t="s">
        <v>1852</v>
      </c>
      <c r="O169">
        <v>2020</v>
      </c>
      <c r="P169" t="s">
        <v>1888</v>
      </c>
      <c r="Q169" t="s">
        <v>986</v>
      </c>
      <c r="R169" t="str">
        <f>IF(ISBLANK(Table5[[#This Row],[ref]]),NA(),_xlfn.XLOOKUP(Table5[[#This Row],[ref]],Crossref!U:U,Crossref!E:E,_xlfn.XLOOKUP(Table5[[#This Row],[ref_short]],Crossref!AO:AO,Crossref!E:E)))</f>
        <v>10.1016/j.prevetmed.2018.09.005</v>
      </c>
      <c r="S169" t="str">
        <f>IF(ISBLANK(Table5[[#This Row],[ref_short]]),NA(),_xlfn.XLOOKUP(Table5[[#This Row],[new_ref]],Crossref!E:E,Crossref!AO:AO,Table5[[#This Row],[ref_short]]))</f>
        <v>de Knegt et al., 2020</v>
      </c>
      <c r="T169" t="b">
        <f>NOT(IFERROR(Table5[[#This Row],[ref_short]]=Table5[[#This Row],[new_ref_short]],FALSE))</f>
        <v>0</v>
      </c>
    </row>
    <row r="170" spans="1:20" x14ac:dyDescent="0.3">
      <c r="A170" t="s">
        <v>1688</v>
      </c>
      <c r="B170" t="s">
        <v>277</v>
      </c>
      <c r="C170" t="s">
        <v>368</v>
      </c>
      <c r="D170" t="s">
        <v>382</v>
      </c>
      <c r="H170" t="s">
        <v>1739</v>
      </c>
      <c r="I170" t="s">
        <v>1751</v>
      </c>
      <c r="J170">
        <v>0.09</v>
      </c>
      <c r="M170" t="s">
        <v>1794</v>
      </c>
      <c r="N170" t="s">
        <v>1831</v>
      </c>
      <c r="O170">
        <v>2021</v>
      </c>
      <c r="P170" t="s">
        <v>1867</v>
      </c>
      <c r="Q170" t="s">
        <v>986</v>
      </c>
      <c r="R170" t="str">
        <f>IF(ISBLANK(Table5[[#This Row],[ref]]),NA(),_xlfn.XLOOKUP(Table5[[#This Row],[ref]],Crossref!U:U,Crossref!E:E,_xlfn.XLOOKUP(Table5[[#This Row],[ref_short]],Crossref!AO:AO,Crossref!E:E)))</f>
        <v>10.1016/j.prevetmed.2021.105389</v>
      </c>
      <c r="S170" t="str">
        <f>IF(ISBLANK(Table5[[#This Row],[ref_short]]),NA(),_xlfn.XLOOKUP(Table5[[#This Row],[new_ref]],Crossref!E:E,Crossref!AO:AO,Table5[[#This Row],[ref_short]]))</f>
        <v>Mõtus et al., 2021</v>
      </c>
      <c r="T170" t="b">
        <f>NOT(IFERROR(Table5[[#This Row],[ref_short]]=Table5[[#This Row],[new_ref_short]],FALSE))</f>
        <v>1</v>
      </c>
    </row>
    <row r="171" spans="1:20" x14ac:dyDescent="0.3">
      <c r="A171" t="s">
        <v>1688</v>
      </c>
      <c r="B171" t="s">
        <v>278</v>
      </c>
      <c r="C171" t="s">
        <v>373</v>
      </c>
      <c r="F171" t="s">
        <v>1711</v>
      </c>
      <c r="H171" t="s">
        <v>1745</v>
      </c>
      <c r="I171" t="s">
        <v>1749</v>
      </c>
      <c r="J171">
        <v>0.76600000000000001</v>
      </c>
      <c r="M171" t="s">
        <v>1815</v>
      </c>
      <c r="N171" t="s">
        <v>1853</v>
      </c>
      <c r="O171">
        <v>2020</v>
      </c>
      <c r="P171" t="s">
        <v>1889</v>
      </c>
      <c r="Q171" t="s">
        <v>986</v>
      </c>
      <c r="R171" t="str">
        <f>IF(ISBLANK(Table5[[#This Row],[ref]]),NA(),_xlfn.XLOOKUP(Table5[[#This Row],[ref]],Crossref!U:U,Crossref!E:E,_xlfn.XLOOKUP(Table5[[#This Row],[ref_short]],Crossref!AO:AO,Crossref!E:E)))</f>
        <v>10.3390/v12091013</v>
      </c>
      <c r="S171" t="str">
        <f>IF(ISBLANK(Table5[[#This Row],[ref_short]]),NA(),_xlfn.XLOOKUP(Table5[[#This Row],[new_ref]],Crossref!E:E,Crossref!AO:AO,Table5[[#This Row],[ref_short]]))</f>
        <v>Bhatta et al., 2020</v>
      </c>
      <c r="T171" t="b">
        <f>NOT(IFERROR(Table5[[#This Row],[ref_short]]=Table5[[#This Row],[new_ref_short]],FALSE))</f>
        <v>0</v>
      </c>
    </row>
    <row r="172" spans="1:20" x14ac:dyDescent="0.3">
      <c r="A172" t="s">
        <v>1688</v>
      </c>
      <c r="B172" t="s">
        <v>278</v>
      </c>
      <c r="C172" t="s">
        <v>373</v>
      </c>
      <c r="H172" t="s">
        <v>1737</v>
      </c>
      <c r="I172" t="s">
        <v>1783</v>
      </c>
      <c r="J172">
        <v>0.32300000000000001</v>
      </c>
      <c r="M172" t="s">
        <v>1816</v>
      </c>
      <c r="N172" t="s">
        <v>1854</v>
      </c>
      <c r="O172">
        <v>2013</v>
      </c>
      <c r="P172" t="s">
        <v>1890</v>
      </c>
      <c r="Q172" t="s">
        <v>986</v>
      </c>
      <c r="R172" t="str">
        <f>IF(ISBLANK(Table5[[#This Row],[ref]]),NA(),_xlfn.XLOOKUP(Table5[[#This Row],[ref]],Crossref!U:U,Crossref!E:E,_xlfn.XLOOKUP(Table5[[#This Row],[ref_short]],Crossref!AO:AO,Crossref!E:E)))</f>
        <v>10.1016/j.prevetmed.2013.07.006</v>
      </c>
      <c r="S172" t="str">
        <f>IF(ISBLANK(Table5[[#This Row],[ref_short]]),NA(),_xlfn.XLOOKUP(Table5[[#This Row],[new_ref]],Crossref!E:E,Crossref!AO:AO,Table5[[#This Row],[ref_short]]))</f>
        <v>Fablet et al., 2013</v>
      </c>
      <c r="T172" t="b">
        <f>NOT(IFERROR(Table5[[#This Row],[ref_short]]=Table5[[#This Row],[new_ref_short]],FALSE))</f>
        <v>0</v>
      </c>
    </row>
    <row r="173" spans="1:20" x14ac:dyDescent="0.3">
      <c r="A173" t="s">
        <v>1688</v>
      </c>
      <c r="B173" t="s">
        <v>278</v>
      </c>
      <c r="C173" t="s">
        <v>373</v>
      </c>
      <c r="H173" t="s">
        <v>1023</v>
      </c>
      <c r="I173" t="s">
        <v>1784</v>
      </c>
      <c r="J173">
        <v>0.32600000000000001</v>
      </c>
      <c r="M173" t="s">
        <v>1817</v>
      </c>
      <c r="N173" t="s">
        <v>1855</v>
      </c>
      <c r="O173">
        <v>2017</v>
      </c>
      <c r="P173" t="s">
        <v>1891</v>
      </c>
      <c r="Q173" t="s">
        <v>986</v>
      </c>
      <c r="R173" t="str">
        <f>IF(ISBLANK(Table5[[#This Row],[ref]]),NA(),_xlfn.XLOOKUP(Table5[[#This Row],[ref]],Crossref!U:U,Crossref!E:E,_xlfn.XLOOKUP(Table5[[#This Row],[ref_short]],Crossref!AO:AO,Crossref!E:E)))</f>
        <v>10.1371/journal.pone.0179044</v>
      </c>
      <c r="S173" t="str">
        <f>IF(ISBLANK(Table5[[#This Row],[ref_short]]),NA(),_xlfn.XLOOKUP(Table5[[#This Row],[new_ref]],Crossref!E:E,Crossref!AO:AO,Table5[[#This Row],[ref_short]]))</f>
        <v>Baudon et al., 2017</v>
      </c>
      <c r="T173" t="b">
        <f>NOT(IFERROR(Table5[[#This Row],[ref_short]]=Table5[[#This Row],[new_ref_short]],FALSE))</f>
        <v>0</v>
      </c>
    </row>
    <row r="174" spans="1:20" x14ac:dyDescent="0.3">
      <c r="A174" t="s">
        <v>1688</v>
      </c>
      <c r="B174" t="s">
        <v>278</v>
      </c>
      <c r="C174" t="s">
        <v>373</v>
      </c>
      <c r="H174" t="s">
        <v>1023</v>
      </c>
      <c r="I174" t="s">
        <v>1784</v>
      </c>
      <c r="J174">
        <v>0.878</v>
      </c>
      <c r="M174" t="s">
        <v>1817</v>
      </c>
      <c r="N174" t="s">
        <v>1855</v>
      </c>
      <c r="O174">
        <v>2017</v>
      </c>
      <c r="P174" t="s">
        <v>1891</v>
      </c>
      <c r="Q174" t="s">
        <v>986</v>
      </c>
      <c r="R174" t="str">
        <f>IF(ISBLANK(Table5[[#This Row],[ref]]),NA(),_xlfn.XLOOKUP(Table5[[#This Row],[ref]],Crossref!U:U,Crossref!E:E,_xlfn.XLOOKUP(Table5[[#This Row],[ref_short]],Crossref!AO:AO,Crossref!E:E)))</f>
        <v>10.1371/journal.pone.0179044</v>
      </c>
      <c r="S174" t="str">
        <f>IF(ISBLANK(Table5[[#This Row],[ref_short]]),NA(),_xlfn.XLOOKUP(Table5[[#This Row],[new_ref]],Crossref!E:E,Crossref!AO:AO,Table5[[#This Row],[ref_short]]))</f>
        <v>Baudon et al., 2017</v>
      </c>
      <c r="T174" t="b">
        <f>NOT(IFERROR(Table5[[#This Row],[ref_short]]=Table5[[#This Row],[new_ref_short]],FALSE))</f>
        <v>0</v>
      </c>
    </row>
    <row r="175" spans="1:20" x14ac:dyDescent="0.3">
      <c r="A175" t="s">
        <v>1688</v>
      </c>
      <c r="B175" t="s">
        <v>278</v>
      </c>
      <c r="C175" t="s">
        <v>373</v>
      </c>
      <c r="G175" t="s">
        <v>1730</v>
      </c>
      <c r="H175" t="s">
        <v>254</v>
      </c>
      <c r="J175">
        <v>0.6</v>
      </c>
      <c r="M175" t="s">
        <v>1818</v>
      </c>
      <c r="N175" t="s">
        <v>1856</v>
      </c>
      <c r="O175">
        <v>2021</v>
      </c>
      <c r="P175" t="s">
        <v>1892</v>
      </c>
      <c r="Q175" t="s">
        <v>986</v>
      </c>
      <c r="R175" t="str">
        <f>IF(ISBLANK(Table5[[#This Row],[ref]]),NA(),_xlfn.XLOOKUP(Table5[[#This Row],[ref]],Crossref!U:U,Crossref!E:E,_xlfn.XLOOKUP(Table5[[#This Row],[ref_short]],Crossref!AO:AO,Crossref!E:E)))</f>
        <v>10.1186/s44149-021-00024-6</v>
      </c>
      <c r="S175" t="str">
        <f>IF(ISBLANK(Table5[[#This Row],[ref_short]]),NA(),_xlfn.XLOOKUP(Table5[[#This Row],[new_ref]],Crossref!E:E,Crossref!AO:AO,Table5[[#This Row],[ref_short]]))</f>
        <v>Li et al., 2021</v>
      </c>
      <c r="T175" t="b">
        <f>NOT(IFERROR(Table5[[#This Row],[ref_short]]=Table5[[#This Row],[new_ref_short]],FALSE))</f>
        <v>1</v>
      </c>
    </row>
    <row r="176" spans="1:20" x14ac:dyDescent="0.3">
      <c r="A176" t="s">
        <v>1688</v>
      </c>
      <c r="B176" t="s">
        <v>278</v>
      </c>
      <c r="C176" t="s">
        <v>373</v>
      </c>
      <c r="G176" t="s">
        <v>1718</v>
      </c>
      <c r="J176">
        <v>0.623</v>
      </c>
      <c r="M176" t="s">
        <v>1818</v>
      </c>
      <c r="N176" t="s">
        <v>1856</v>
      </c>
      <c r="O176">
        <v>2021</v>
      </c>
      <c r="P176" t="s">
        <v>1892</v>
      </c>
      <c r="Q176" t="s">
        <v>986</v>
      </c>
      <c r="R176" t="str">
        <f>IF(ISBLANK(Table5[[#This Row],[ref]]),NA(),_xlfn.XLOOKUP(Table5[[#This Row],[ref]],Crossref!U:U,Crossref!E:E,_xlfn.XLOOKUP(Table5[[#This Row],[ref_short]],Crossref!AO:AO,Crossref!E:E)))</f>
        <v>10.1186/s44149-021-00024-6</v>
      </c>
      <c r="S176" t="str">
        <f>IF(ISBLANK(Table5[[#This Row],[ref_short]]),NA(),_xlfn.XLOOKUP(Table5[[#This Row],[new_ref]],Crossref!E:E,Crossref!AO:AO,Table5[[#This Row],[ref_short]]))</f>
        <v>Li et al., 2021</v>
      </c>
      <c r="T176" t="b">
        <f>NOT(IFERROR(Table5[[#This Row],[ref_short]]=Table5[[#This Row],[new_ref_short]],FALSE))</f>
        <v>1</v>
      </c>
    </row>
    <row r="177" spans="1:20" x14ac:dyDescent="0.3">
      <c r="A177" t="s">
        <v>1688</v>
      </c>
      <c r="B177" t="s">
        <v>278</v>
      </c>
      <c r="C177" t="s">
        <v>373</v>
      </c>
      <c r="G177" t="s">
        <v>1735</v>
      </c>
      <c r="J177">
        <v>0.33</v>
      </c>
      <c r="M177" t="s">
        <v>1818</v>
      </c>
      <c r="N177" t="s">
        <v>1856</v>
      </c>
      <c r="O177">
        <v>2021</v>
      </c>
      <c r="P177" t="s">
        <v>1892</v>
      </c>
      <c r="Q177" t="s">
        <v>986</v>
      </c>
      <c r="R177" t="str">
        <f>IF(ISBLANK(Table5[[#This Row],[ref]]),NA(),_xlfn.XLOOKUP(Table5[[#This Row],[ref]],Crossref!U:U,Crossref!E:E,_xlfn.XLOOKUP(Table5[[#This Row],[ref_short]],Crossref!AO:AO,Crossref!E:E)))</f>
        <v>10.1186/s44149-021-00024-6</v>
      </c>
      <c r="S177" t="str">
        <f>IF(ISBLANK(Table5[[#This Row],[ref_short]]),NA(),_xlfn.XLOOKUP(Table5[[#This Row],[new_ref]],Crossref!E:E,Crossref!AO:AO,Table5[[#This Row],[ref_short]]))</f>
        <v>Li et al., 2021</v>
      </c>
      <c r="T177" t="b">
        <f>NOT(IFERROR(Table5[[#This Row],[ref_short]]=Table5[[#This Row],[new_ref_short]],FALSE))</f>
        <v>1</v>
      </c>
    </row>
    <row r="178" spans="1:20" x14ac:dyDescent="0.3">
      <c r="A178" t="s">
        <v>1688</v>
      </c>
      <c r="B178" t="s">
        <v>278</v>
      </c>
      <c r="C178" t="s">
        <v>373</v>
      </c>
      <c r="G178" t="s">
        <v>1736</v>
      </c>
      <c r="J178">
        <v>0.6</v>
      </c>
      <c r="M178" t="s">
        <v>1818</v>
      </c>
      <c r="N178" t="s">
        <v>1856</v>
      </c>
      <c r="O178">
        <v>2021</v>
      </c>
      <c r="P178" t="s">
        <v>1892</v>
      </c>
      <c r="Q178" t="s">
        <v>986</v>
      </c>
      <c r="R178" t="str">
        <f>IF(ISBLANK(Table5[[#This Row],[ref]]),NA(),_xlfn.XLOOKUP(Table5[[#This Row],[ref]],Crossref!U:U,Crossref!E:E,_xlfn.XLOOKUP(Table5[[#This Row],[ref_short]],Crossref!AO:AO,Crossref!E:E)))</f>
        <v>10.1186/s44149-021-00024-6</v>
      </c>
      <c r="S178" t="str">
        <f>IF(ISBLANK(Table5[[#This Row],[ref_short]]),NA(),_xlfn.XLOOKUP(Table5[[#This Row],[new_ref]],Crossref!E:E,Crossref!AO:AO,Table5[[#This Row],[ref_short]]))</f>
        <v>Li et al., 2021</v>
      </c>
      <c r="T178" t="b">
        <f>NOT(IFERROR(Table5[[#This Row],[ref_short]]=Table5[[#This Row],[new_ref_short]],FALSE))</f>
        <v>1</v>
      </c>
    </row>
  </sheetData>
  <conditionalFormatting sqref="P1:P1048576">
    <cfRule type="containsBlanks" dxfId="11" priority="1">
      <formula>LEN(TRIM(P1))=0</formula>
    </cfRule>
  </conditionalFormatting>
  <conditionalFormatting sqref="R1:S1048576">
    <cfRule type="containsErrors" dxfId="10" priority="2">
      <formula>ISERROR(R1)</formula>
    </cfRule>
  </conditionalFormatting>
  <conditionalFormatting sqref="T1:T1048576">
    <cfRule type="cellIs" dxfId="9" priority="3" operator="equal">
      <formula>TRUE</formula>
    </cfRule>
  </conditionalFormatting>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T93"/>
  <sheetViews>
    <sheetView topLeftCell="C1" workbookViewId="0">
      <selection activeCell="N104" sqref="N104"/>
    </sheetView>
  </sheetViews>
  <sheetFormatPr baseColWidth="10" defaultColWidth="8.88671875" defaultRowHeight="14.4" x14ac:dyDescent="0.3"/>
  <cols>
    <col min="1" max="1" width="9.88671875" customWidth="1"/>
    <col min="2" max="2" width="17" bestFit="1" customWidth="1"/>
    <col min="3" max="3" width="19.109375" customWidth="1"/>
    <col min="4" max="4" width="18" customWidth="1"/>
    <col min="5" max="5" width="11.44140625" customWidth="1"/>
    <col min="7" max="7" width="11.109375" customWidth="1"/>
    <col min="8" max="8" width="12.5546875" customWidth="1"/>
    <col min="9" max="9" width="17.6640625" customWidth="1"/>
    <col min="10" max="10" width="23.5546875" customWidth="1"/>
    <col min="11" max="11" width="13.5546875" customWidth="1"/>
    <col min="13" max="13" width="10.88671875" customWidth="1"/>
    <col min="14" max="14" width="28.109375" bestFit="1" customWidth="1"/>
    <col min="15" max="15" width="7.5546875" bestFit="1" customWidth="1"/>
    <col min="17" max="17" width="11" bestFit="1" customWidth="1"/>
    <col min="19" max="19" width="28.6640625" bestFit="1" customWidth="1"/>
  </cols>
  <sheetData>
    <row r="1" spans="1:20" x14ac:dyDescent="0.3">
      <c r="A1" s="1" t="s">
        <v>6742</v>
      </c>
      <c r="B1" s="1" t="s">
        <v>6712</v>
      </c>
      <c r="C1" s="1" t="s">
        <v>6743</v>
      </c>
      <c r="D1" s="1" t="s">
        <v>6760</v>
      </c>
      <c r="E1" s="1" t="s">
        <v>6716</v>
      </c>
      <c r="F1" s="1" t="s">
        <v>6718</v>
      </c>
      <c r="G1" t="s">
        <v>6719</v>
      </c>
      <c r="H1" t="s">
        <v>6720</v>
      </c>
      <c r="I1" t="s">
        <v>6721</v>
      </c>
      <c r="J1" t="s">
        <v>6722</v>
      </c>
      <c r="K1" t="s">
        <v>6741</v>
      </c>
      <c r="L1" s="1" t="s">
        <v>6740</v>
      </c>
      <c r="M1" s="1" t="s">
        <v>6731</v>
      </c>
      <c r="N1" s="1" t="s">
        <v>6735</v>
      </c>
      <c r="O1" s="1" t="s">
        <v>235</v>
      </c>
      <c r="P1" s="1" t="s">
        <v>6732</v>
      </c>
      <c r="Q1" t="s">
        <v>6733</v>
      </c>
      <c r="R1" t="s">
        <v>6734</v>
      </c>
      <c r="S1" t="s">
        <v>7388</v>
      </c>
      <c r="T1" t="s">
        <v>7389</v>
      </c>
    </row>
    <row r="2" spans="1:20" x14ac:dyDescent="0.3">
      <c r="A2" t="s">
        <v>1718</v>
      </c>
      <c r="B2" t="s">
        <v>1916</v>
      </c>
      <c r="C2" t="s">
        <v>2</v>
      </c>
      <c r="D2" t="s">
        <v>1919</v>
      </c>
      <c r="E2" t="s">
        <v>266</v>
      </c>
      <c r="F2" t="s">
        <v>368</v>
      </c>
      <c r="G2" t="s">
        <v>382</v>
      </c>
      <c r="L2" t="s">
        <v>1973</v>
      </c>
      <c r="M2" t="s">
        <v>1978</v>
      </c>
      <c r="N2" t="s">
        <v>2042</v>
      </c>
      <c r="O2" s="7">
        <v>2020</v>
      </c>
      <c r="P2" t="s">
        <v>2101</v>
      </c>
      <c r="Q2" t="s">
        <v>986</v>
      </c>
      <c r="R2" t="e">
        <f>IF(ISBLANK(Table7[[#This Row],[ref]]),NA(),_xlfn.XLOOKUP(Table7[[#This Row],[ref]],Crossref!U:U,Crossref!E:E,_xlfn.XLOOKUP(Table7[[#This Row],[ref_short]],Crossref!AO:AO,Crossref!E:E)))</f>
        <v>#N/A</v>
      </c>
      <c r="S2" t="e">
        <f>IF(ISBLANK(Table7[[#This Row],[ref_short]]),NA(),_xlfn.XLOOKUP(Table7[[#This Row],[new_ref]],Crossref!E:E,Crossref!AO:AO,Table7[[#This Row],[ref_short]]))</f>
        <v>#N/A</v>
      </c>
      <c r="T2" t="b">
        <f>NOT(IFERROR(Table7[[#This Row],[ref_short]]=Table7[[#This Row],[new_ref_short]],FALSE))</f>
        <v>1</v>
      </c>
    </row>
    <row r="3" spans="1:20" x14ac:dyDescent="0.3">
      <c r="A3" t="s">
        <v>1895</v>
      </c>
      <c r="B3" t="s">
        <v>1916</v>
      </c>
      <c r="C3" t="s">
        <v>2</v>
      </c>
      <c r="D3" t="s">
        <v>1920</v>
      </c>
      <c r="E3" t="s">
        <v>266</v>
      </c>
      <c r="F3" t="s">
        <v>368</v>
      </c>
      <c r="K3" t="s">
        <v>1931</v>
      </c>
      <c r="L3" t="s">
        <v>1739</v>
      </c>
      <c r="M3" t="s">
        <v>1979</v>
      </c>
      <c r="N3" t="s">
        <v>1597</v>
      </c>
      <c r="O3" s="7">
        <v>2017</v>
      </c>
      <c r="P3" t="s">
        <v>1656</v>
      </c>
      <c r="Q3" t="s">
        <v>986</v>
      </c>
      <c r="R3" t="str">
        <f>IF(ISBLANK(Table7[[#This Row],[ref]]),NA(),_xlfn.XLOOKUP(Table7[[#This Row],[ref]],Crossref!U:U,Crossref!E:E,_xlfn.XLOOKUP(Table7[[#This Row],[ref_short]],Crossref!AO:AO,Crossref!E:E)))</f>
        <v>10.3168/jds.2016-11863</v>
      </c>
      <c r="S3" t="str">
        <f>IF(ISBLANK(Table7[[#This Row],[ref_short]]),NA(),_xlfn.XLOOKUP(Table7[[#This Row],[new_ref]],Crossref!E:E,Crossref!AO:AO,Table7[[#This Row],[ref_short]]))</f>
        <v>Velasova et al., 2017</v>
      </c>
      <c r="T3" t="b">
        <f>NOT(IFERROR(Table7[[#This Row],[ref_short]]=Table7[[#This Row],[new_ref_short]],FALSE))</f>
        <v>0</v>
      </c>
    </row>
    <row r="4" spans="1:20" x14ac:dyDescent="0.3">
      <c r="A4" t="s">
        <v>1896</v>
      </c>
      <c r="B4" t="s">
        <v>1916</v>
      </c>
      <c r="C4" t="s">
        <v>2</v>
      </c>
      <c r="D4" t="s">
        <v>1920</v>
      </c>
      <c r="E4" t="s">
        <v>266</v>
      </c>
      <c r="F4" t="s">
        <v>368</v>
      </c>
      <c r="G4" t="s">
        <v>382</v>
      </c>
      <c r="K4" t="s">
        <v>1932</v>
      </c>
      <c r="L4" t="s">
        <v>1739</v>
      </c>
      <c r="M4" t="s">
        <v>1980</v>
      </c>
      <c r="N4" t="s">
        <v>2043</v>
      </c>
      <c r="O4" s="7">
        <v>2005</v>
      </c>
      <c r="P4" t="s">
        <v>2102</v>
      </c>
      <c r="Q4" t="s">
        <v>986</v>
      </c>
      <c r="R4" t="str">
        <f>IF(ISBLANK(Table7[[#This Row],[ref]]),NA(),_xlfn.XLOOKUP(Table7[[#This Row],[ref]],Crossref!U:U,Crossref!E:E,_xlfn.XLOOKUP(Table7[[#This Row],[ref_short]],Crossref!AO:AO,Crossref!E:E)))</f>
        <v>10.1016/j.prevetmed.2005.05.011</v>
      </c>
      <c r="S4" t="str">
        <f>IF(ISBLANK(Table7[[#This Row],[ref_short]]),NA(),_xlfn.XLOOKUP(Table7[[#This Row],[new_ref]],Crossref!E:E,Crossref!AO:AO,Table7[[#This Row],[ref_short]]))</f>
        <v>Billinis et al., 2005</v>
      </c>
      <c r="T4" t="b">
        <f>NOT(IFERROR(Table7[[#This Row],[ref_short]]=Table7[[#This Row],[new_ref_short]],FALSE))</f>
        <v>0</v>
      </c>
    </row>
    <row r="5" spans="1:20" x14ac:dyDescent="0.3">
      <c r="A5" t="s">
        <v>1897</v>
      </c>
      <c r="B5" t="s">
        <v>1916</v>
      </c>
      <c r="C5" t="s">
        <v>2</v>
      </c>
      <c r="D5" t="s">
        <v>1920</v>
      </c>
      <c r="E5" t="s">
        <v>266</v>
      </c>
      <c r="F5" t="s">
        <v>368</v>
      </c>
      <c r="K5" t="s">
        <v>1933</v>
      </c>
      <c r="L5" t="s">
        <v>1023</v>
      </c>
      <c r="M5" t="s">
        <v>1981</v>
      </c>
      <c r="N5" t="s">
        <v>2044</v>
      </c>
      <c r="O5" s="7">
        <v>2018</v>
      </c>
      <c r="P5" t="s">
        <v>2103</v>
      </c>
      <c r="Q5" t="s">
        <v>986</v>
      </c>
      <c r="R5" t="str">
        <f>IF(ISBLANK(Table7[[#This Row],[ref]]),NA(),_xlfn.XLOOKUP(Table7[[#This Row],[ref]],Crossref!U:U,Crossref!E:E,_xlfn.XLOOKUP(Table7[[#This Row],[ref_short]],Crossref!AO:AO,Crossref!E:E)))</f>
        <v>10.1038/s41598-018-32831-2</v>
      </c>
      <c r="S5" t="str">
        <f>IF(ISBLANK(Table7[[#This Row],[ref_short]]),NA(),_xlfn.XLOOKUP(Table7[[#This Row],[new_ref]],Crossref!E:E,Crossref!AO:AO,Table7[[#This Row],[ref_short]]))</f>
        <v>Scharnböck et al., 2018</v>
      </c>
      <c r="T5" t="b">
        <f>NOT(IFERROR(Table7[[#This Row],[ref_short]]=Table7[[#This Row],[new_ref_short]],FALSE))</f>
        <v>1</v>
      </c>
    </row>
    <row r="6" spans="1:20" x14ac:dyDescent="0.3">
      <c r="A6" t="s">
        <v>1724</v>
      </c>
      <c r="B6" t="s">
        <v>1916</v>
      </c>
      <c r="C6" t="s">
        <v>2</v>
      </c>
      <c r="D6" t="s">
        <v>1920</v>
      </c>
      <c r="E6" t="s">
        <v>266</v>
      </c>
      <c r="F6" t="s">
        <v>368</v>
      </c>
      <c r="K6" t="s">
        <v>1750</v>
      </c>
      <c r="L6" t="s">
        <v>1739</v>
      </c>
      <c r="M6" t="s">
        <v>1982</v>
      </c>
      <c r="N6" t="s">
        <v>1830</v>
      </c>
      <c r="O6" s="7">
        <v>2013</v>
      </c>
      <c r="P6" t="s">
        <v>1866</v>
      </c>
      <c r="Q6" t="s">
        <v>986</v>
      </c>
      <c r="R6" t="str">
        <f>IF(ISBLANK(Table7[[#This Row],[ref]]),NA(),_xlfn.XLOOKUP(Table7[[#This Row],[ref]],Crossref!U:U,Crossref!E:E,_xlfn.XLOOKUP(Table7[[#This Row],[ref_short]],Crossref!AO:AO,Crossref!E:E)))</f>
        <v>10.1016/j.prevetmed.2012.07.005</v>
      </c>
      <c r="S6" t="str">
        <f>IF(ISBLANK(Table7[[#This Row],[ref_short]]),NA(),_xlfn.XLOOKUP(Table7[[#This Row],[new_ref]],Crossref!E:E,Crossref!AO:AO,Table7[[#This Row],[ref_short]]))</f>
        <v>Sarrazin et al., 2013</v>
      </c>
      <c r="T6" t="b">
        <f>NOT(IFERROR(Table7[[#This Row],[ref_short]]=Table7[[#This Row],[new_ref_short]],FALSE))</f>
        <v>0</v>
      </c>
    </row>
    <row r="7" spans="1:20" x14ac:dyDescent="0.3">
      <c r="A7" t="s">
        <v>1729</v>
      </c>
      <c r="B7" t="s">
        <v>1916</v>
      </c>
      <c r="C7" t="s">
        <v>2</v>
      </c>
      <c r="D7" t="s">
        <v>1920</v>
      </c>
      <c r="E7" t="s">
        <v>266</v>
      </c>
      <c r="F7" t="s">
        <v>368</v>
      </c>
      <c r="G7" t="s">
        <v>382</v>
      </c>
      <c r="K7" t="s">
        <v>1934</v>
      </c>
      <c r="L7" t="s">
        <v>1739</v>
      </c>
      <c r="M7" t="s">
        <v>1983</v>
      </c>
      <c r="N7" t="s">
        <v>2045</v>
      </c>
      <c r="O7" s="7">
        <v>2015</v>
      </c>
      <c r="P7" t="s">
        <v>2104</v>
      </c>
      <c r="Q7" t="s">
        <v>986</v>
      </c>
      <c r="R7" t="str">
        <f>IF(ISBLANK(Table7[[#This Row],[ref]]),NA(),_xlfn.XLOOKUP(Table7[[#This Row],[ref]],Crossref!U:U,Crossref!E:E,_xlfn.XLOOKUP(Table7[[#This Row],[ref_short]],Crossref!AO:AO,Crossref!E:E)))</f>
        <v>10.1016/j.rvsc.2015.02.011</v>
      </c>
      <c r="S7" t="str">
        <f>IF(ISBLANK(Table7[[#This Row],[ref_short]]),NA(),_xlfn.XLOOKUP(Table7[[#This Row],[new_ref]],Crossref!E:E,Crossref!AO:AO,Table7[[#This Row],[ref_short]]))</f>
        <v>Sayers et al., 2015</v>
      </c>
      <c r="T7" t="b">
        <f>NOT(IFERROR(Table7[[#This Row],[ref_short]]=Table7[[#This Row],[new_ref_short]],FALSE))</f>
        <v>0</v>
      </c>
    </row>
    <row r="8" spans="1:20" x14ac:dyDescent="0.3">
      <c r="A8" t="s">
        <v>1729</v>
      </c>
      <c r="B8" t="s">
        <v>1916</v>
      </c>
      <c r="C8" t="s">
        <v>2</v>
      </c>
      <c r="D8" t="s">
        <v>1920</v>
      </c>
      <c r="E8" t="s">
        <v>266</v>
      </c>
      <c r="F8" t="s">
        <v>368</v>
      </c>
      <c r="G8" t="s">
        <v>382</v>
      </c>
      <c r="K8" t="s">
        <v>1935</v>
      </c>
      <c r="L8" t="s">
        <v>1739</v>
      </c>
      <c r="M8" t="s">
        <v>1984</v>
      </c>
      <c r="N8" t="s">
        <v>2046</v>
      </c>
      <c r="O8" s="7">
        <v>2021</v>
      </c>
      <c r="P8" t="s">
        <v>2105</v>
      </c>
      <c r="Q8" t="s">
        <v>986</v>
      </c>
      <c r="R8" t="str">
        <f>IF(ISBLANK(Table7[[#This Row],[ref]]),NA(),_xlfn.XLOOKUP(Table7[[#This Row],[ref]],Crossref!U:U,Crossref!E:E,_xlfn.XLOOKUP(Table7[[#This Row],[ref_short]],Crossref!AO:AO,Crossref!E:E)))</f>
        <v>10.3389/fvets.2021.785128</v>
      </c>
      <c r="S8" t="str">
        <f>IF(ISBLANK(Table7[[#This Row],[ref_short]]),NA(),_xlfn.XLOOKUP(Table7[[#This Row],[new_ref]],Crossref!E:E,Crossref!AO:AO,Table7[[#This Row],[ref_short]]))</f>
        <v>McCarthy et al., 2021</v>
      </c>
      <c r="T8" t="b">
        <f>NOT(IFERROR(Table7[[#This Row],[ref_short]]=Table7[[#This Row],[new_ref_short]],FALSE))</f>
        <v>0</v>
      </c>
    </row>
    <row r="9" spans="1:20" x14ac:dyDescent="0.3">
      <c r="A9" t="s">
        <v>1726</v>
      </c>
      <c r="B9" t="s">
        <v>1916</v>
      </c>
      <c r="C9" t="s">
        <v>2</v>
      </c>
      <c r="D9" t="s">
        <v>1921</v>
      </c>
      <c r="E9" t="s">
        <v>266</v>
      </c>
      <c r="F9" t="s">
        <v>368</v>
      </c>
      <c r="G9" t="s">
        <v>382</v>
      </c>
      <c r="K9" t="s">
        <v>1751</v>
      </c>
      <c r="L9" t="s">
        <v>1739</v>
      </c>
      <c r="M9" t="s">
        <v>1794</v>
      </c>
      <c r="N9" t="s">
        <v>1831</v>
      </c>
      <c r="O9" s="7">
        <v>2021</v>
      </c>
      <c r="P9" t="s">
        <v>1867</v>
      </c>
      <c r="Q9" t="s">
        <v>986</v>
      </c>
      <c r="R9" t="str">
        <f>IF(ISBLANK(Table7[[#This Row],[ref]]),NA(),_xlfn.XLOOKUP(Table7[[#This Row],[ref]],Crossref!U:U,Crossref!E:E,_xlfn.XLOOKUP(Table7[[#This Row],[ref_short]],Crossref!AO:AO,Crossref!E:E)))</f>
        <v>10.1016/j.prevetmed.2021.105389</v>
      </c>
      <c r="S9" t="str">
        <f>IF(ISBLANK(Table7[[#This Row],[ref_short]]),NA(),_xlfn.XLOOKUP(Table7[[#This Row],[new_ref]],Crossref!E:E,Crossref!AO:AO,Table7[[#This Row],[ref_short]]))</f>
        <v>Mõtus et al., 2021</v>
      </c>
      <c r="T9" t="b">
        <f>NOT(IFERROR(Table7[[#This Row],[ref_short]]=Table7[[#This Row],[new_ref_short]],FALSE))</f>
        <v>1</v>
      </c>
    </row>
    <row r="10" spans="1:20" x14ac:dyDescent="0.3">
      <c r="A10" t="s">
        <v>1725</v>
      </c>
      <c r="B10" t="s">
        <v>1916</v>
      </c>
      <c r="C10" t="s">
        <v>2</v>
      </c>
      <c r="D10" t="s">
        <v>1920</v>
      </c>
      <c r="E10" t="s">
        <v>265</v>
      </c>
      <c r="F10" t="s">
        <v>368</v>
      </c>
      <c r="G10" t="s">
        <v>382</v>
      </c>
      <c r="K10" t="s">
        <v>1936</v>
      </c>
      <c r="L10" t="s">
        <v>1737</v>
      </c>
      <c r="M10" t="s">
        <v>1985</v>
      </c>
      <c r="N10" t="s">
        <v>2047</v>
      </c>
      <c r="O10" s="7">
        <v>2021</v>
      </c>
      <c r="P10" t="s">
        <v>2106</v>
      </c>
      <c r="Q10" t="s">
        <v>986</v>
      </c>
      <c r="R10" t="str">
        <f>IF(ISBLANK(Table7[[#This Row],[ref]]),NA(),_xlfn.XLOOKUP(Table7[[#This Row],[ref]],Crossref!U:U,Crossref!E:E,_xlfn.XLOOKUP(Table7[[#This Row],[ref_short]],Crossref!AO:AO,Crossref!E:E)))</f>
        <v>10.3390/ani11071940</v>
      </c>
      <c r="S10" t="str">
        <f>IF(ISBLANK(Table7[[#This Row],[ref_short]]),NA(),_xlfn.XLOOKUP(Table7[[#This Row],[new_ref]],Crossref!E:E,Crossref!AO:AO,Table7[[#This Row],[ref_short]]))</f>
        <v>Studer et al., 2021</v>
      </c>
      <c r="T10" t="b">
        <f>NOT(IFERROR(Table7[[#This Row],[ref_short]]=Table7[[#This Row],[new_ref_short]],FALSE))</f>
        <v>0</v>
      </c>
    </row>
    <row r="11" spans="1:20" x14ac:dyDescent="0.3">
      <c r="A11" t="s">
        <v>1898</v>
      </c>
      <c r="B11" t="s">
        <v>1916</v>
      </c>
      <c r="C11" t="s">
        <v>2</v>
      </c>
      <c r="D11" t="s">
        <v>1922</v>
      </c>
      <c r="E11" t="s">
        <v>265</v>
      </c>
      <c r="F11" t="s">
        <v>368</v>
      </c>
      <c r="K11" t="s">
        <v>1759</v>
      </c>
      <c r="L11" t="s">
        <v>1739</v>
      </c>
      <c r="M11" t="s">
        <v>1986</v>
      </c>
      <c r="N11" t="s">
        <v>2048</v>
      </c>
      <c r="O11" s="7">
        <v>2009</v>
      </c>
      <c r="P11" t="s">
        <v>2107</v>
      </c>
      <c r="Q11" t="s">
        <v>986</v>
      </c>
      <c r="R11" t="str">
        <f>IF(ISBLANK(Table7[[#This Row],[ref]]),NA(),_xlfn.XLOOKUP(Table7[[#This Row],[ref]],Crossref!U:U,Crossref!E:E,_xlfn.XLOOKUP(Table7[[#This Row],[ref_short]],Crossref!AO:AO,Crossref!E:E)))</f>
        <v>10.1016/j.tvjl.2008.08.010</v>
      </c>
      <c r="S11" t="str">
        <f>IF(ISBLANK(Table7[[#This Row],[ref_short]]),NA(),_xlfn.XLOOKUP(Table7[[#This Row],[new_ref]],Crossref!E:E,Crossref!AO:AO,Table7[[#This Row],[ref_short]]))</f>
        <v>Bidokhti et al., 2009</v>
      </c>
      <c r="T11" t="b">
        <f>NOT(IFERROR(Table7[[#This Row],[ref_short]]=Table7[[#This Row],[new_ref_short]],FALSE))</f>
        <v>0</v>
      </c>
    </row>
    <row r="12" spans="1:20" x14ac:dyDescent="0.3">
      <c r="A12" t="s">
        <v>1898</v>
      </c>
      <c r="B12" t="s">
        <v>1916</v>
      </c>
      <c r="C12" t="s">
        <v>2</v>
      </c>
      <c r="D12" t="s">
        <v>1920</v>
      </c>
      <c r="E12" t="s">
        <v>265</v>
      </c>
      <c r="F12" t="s">
        <v>368</v>
      </c>
      <c r="K12" t="s">
        <v>1937</v>
      </c>
      <c r="L12" t="s">
        <v>1739</v>
      </c>
      <c r="M12" t="s">
        <v>1987</v>
      </c>
      <c r="N12" t="s">
        <v>2049</v>
      </c>
      <c r="O12" s="7">
        <v>2015</v>
      </c>
      <c r="P12" t="s">
        <v>2108</v>
      </c>
      <c r="Q12" t="s">
        <v>986</v>
      </c>
      <c r="R12" t="str">
        <f>IF(ISBLANK(Table7[[#This Row],[ref]]),NA(),_xlfn.XLOOKUP(Table7[[#This Row],[ref]],Crossref!U:U,Crossref!E:E,_xlfn.XLOOKUP(Table7[[#This Row],[ref_short]],Crossref!AO:AO,Crossref!E:E)))</f>
        <v>10.1186/s13028-014-0091-x</v>
      </c>
      <c r="S12" t="str">
        <f>IF(ISBLANK(Table7[[#This Row],[ref_short]]),NA(),_xlfn.XLOOKUP(Table7[[#This Row],[new_ref]],Crossref!E:E,Crossref!AO:AO,Table7[[#This Row],[ref_short]]))</f>
        <v>Wolff et al., 2015</v>
      </c>
      <c r="T12" t="b">
        <f>NOT(IFERROR(Table7[[#This Row],[ref_short]]=Table7[[#This Row],[new_ref_short]],FALSE))</f>
        <v>0</v>
      </c>
    </row>
    <row r="13" spans="1:20" x14ac:dyDescent="0.3">
      <c r="A13" t="s">
        <v>1729</v>
      </c>
      <c r="B13" t="s">
        <v>1916</v>
      </c>
      <c r="C13" t="s">
        <v>2</v>
      </c>
      <c r="D13" t="s">
        <v>1920</v>
      </c>
      <c r="E13" t="s">
        <v>265</v>
      </c>
      <c r="F13" t="s">
        <v>368</v>
      </c>
      <c r="G13" t="s">
        <v>382</v>
      </c>
      <c r="K13" t="s">
        <v>1934</v>
      </c>
      <c r="L13" t="s">
        <v>1739</v>
      </c>
      <c r="M13" t="s">
        <v>1983</v>
      </c>
      <c r="N13" t="s">
        <v>2045</v>
      </c>
      <c r="O13" s="7">
        <v>2015</v>
      </c>
      <c r="P13" t="s">
        <v>2104</v>
      </c>
      <c r="Q13" t="s">
        <v>986</v>
      </c>
      <c r="R13" t="str">
        <f>IF(ISBLANK(Table7[[#This Row],[ref]]),NA(),_xlfn.XLOOKUP(Table7[[#This Row],[ref]],Crossref!U:U,Crossref!E:E,_xlfn.XLOOKUP(Table7[[#This Row],[ref_short]],Crossref!AO:AO,Crossref!E:E)))</f>
        <v>10.1016/j.rvsc.2015.02.011</v>
      </c>
      <c r="S13" t="str">
        <f>IF(ISBLANK(Table7[[#This Row],[ref_short]]),NA(),_xlfn.XLOOKUP(Table7[[#This Row],[new_ref]],Crossref!E:E,Crossref!AO:AO,Table7[[#This Row],[ref_short]]))</f>
        <v>Sayers et al., 2015</v>
      </c>
      <c r="T13" t="b">
        <f>NOT(IFERROR(Table7[[#This Row],[ref_short]]=Table7[[#This Row],[new_ref_short]],FALSE))</f>
        <v>0</v>
      </c>
    </row>
    <row r="14" spans="1:20" x14ac:dyDescent="0.3">
      <c r="A14" t="s">
        <v>1729</v>
      </c>
      <c r="B14" t="s">
        <v>1916</v>
      </c>
      <c r="C14" t="s">
        <v>2</v>
      </c>
      <c r="D14" t="s">
        <v>1920</v>
      </c>
      <c r="E14" t="s">
        <v>265</v>
      </c>
      <c r="F14" t="s">
        <v>368</v>
      </c>
      <c r="G14" t="s">
        <v>382</v>
      </c>
      <c r="K14" t="s">
        <v>1935</v>
      </c>
      <c r="L14" t="s">
        <v>1739</v>
      </c>
      <c r="M14" t="s">
        <v>1984</v>
      </c>
      <c r="N14" t="s">
        <v>2046</v>
      </c>
      <c r="O14" s="7">
        <v>2021</v>
      </c>
      <c r="P14" t="s">
        <v>2105</v>
      </c>
      <c r="Q14" t="s">
        <v>986</v>
      </c>
      <c r="R14" t="str">
        <f>IF(ISBLANK(Table7[[#This Row],[ref]]),NA(),_xlfn.XLOOKUP(Table7[[#This Row],[ref]],Crossref!U:U,Crossref!E:E,_xlfn.XLOOKUP(Table7[[#This Row],[ref_short]],Crossref!AO:AO,Crossref!E:E)))</f>
        <v>10.3389/fvets.2021.785128</v>
      </c>
      <c r="S14" t="str">
        <f>IF(ISBLANK(Table7[[#This Row],[ref_short]]),NA(),_xlfn.XLOOKUP(Table7[[#This Row],[new_ref]],Crossref!E:E,Crossref!AO:AO,Table7[[#This Row],[ref_short]]))</f>
        <v>McCarthy et al., 2021</v>
      </c>
      <c r="T14" t="b">
        <f>NOT(IFERROR(Table7[[#This Row],[ref_short]]=Table7[[#This Row],[new_ref_short]],FALSE))</f>
        <v>0</v>
      </c>
    </row>
    <row r="15" spans="1:20" x14ac:dyDescent="0.3">
      <c r="A15" t="s">
        <v>1726</v>
      </c>
      <c r="B15" t="s">
        <v>1916</v>
      </c>
      <c r="C15" t="s">
        <v>2</v>
      </c>
      <c r="D15" t="s">
        <v>1920</v>
      </c>
      <c r="E15" t="s">
        <v>265</v>
      </c>
      <c r="F15" t="s">
        <v>368</v>
      </c>
      <c r="G15" t="s">
        <v>382</v>
      </c>
      <c r="K15" t="s">
        <v>1783</v>
      </c>
      <c r="L15" t="s">
        <v>1739</v>
      </c>
      <c r="M15" t="s">
        <v>1988</v>
      </c>
      <c r="N15" t="s">
        <v>2050</v>
      </c>
      <c r="O15" s="7">
        <v>2012</v>
      </c>
      <c r="P15" t="s">
        <v>2109</v>
      </c>
      <c r="Q15" t="s">
        <v>986</v>
      </c>
      <c r="R15" t="str">
        <f>IF(ISBLANK(Table7[[#This Row],[ref]]),NA(),_xlfn.XLOOKUP(Table7[[#This Row],[ref]],Crossref!U:U,Crossref!E:E,_xlfn.XLOOKUP(Table7[[#This Row],[ref_short]],Crossref!AO:AO,Crossref!E:E)))</f>
        <v>10.1186/1751-0147-54-4</v>
      </c>
      <c r="S15" t="str">
        <f>IF(ISBLANK(Table7[[#This Row],[ref_short]]),NA(),_xlfn.XLOOKUP(Table7[[#This Row],[new_ref]],Crossref!E:E,Crossref!AO:AO,Table7[[#This Row],[ref_short]]))</f>
        <v>Raaperi et al., 2012</v>
      </c>
      <c r="T15" t="b">
        <f>NOT(IFERROR(Table7[[#This Row],[ref_short]]=Table7[[#This Row],[new_ref_short]],FALSE))</f>
        <v>0</v>
      </c>
    </row>
    <row r="16" spans="1:20" x14ac:dyDescent="0.3">
      <c r="A16" t="s">
        <v>1721</v>
      </c>
      <c r="B16" t="s">
        <v>1916</v>
      </c>
      <c r="C16" t="s">
        <v>2</v>
      </c>
      <c r="D16" t="s">
        <v>1920</v>
      </c>
      <c r="E16" t="s">
        <v>265</v>
      </c>
      <c r="F16" t="s">
        <v>368</v>
      </c>
      <c r="G16" t="s">
        <v>382</v>
      </c>
      <c r="K16" t="s">
        <v>1938</v>
      </c>
      <c r="L16" t="s">
        <v>1739</v>
      </c>
      <c r="M16" t="s">
        <v>1790</v>
      </c>
      <c r="N16" t="s">
        <v>1823</v>
      </c>
      <c r="O16" s="7">
        <v>2009</v>
      </c>
      <c r="P16" t="s">
        <v>1861</v>
      </c>
      <c r="Q16" t="s">
        <v>986</v>
      </c>
      <c r="R16" t="str">
        <f>IF(ISBLANK(Table7[[#This Row],[ref]]),NA(),_xlfn.XLOOKUP(Table7[[#This Row],[ref]],Crossref!U:U,Crossref!E:E,_xlfn.XLOOKUP(Table7[[#This Row],[ref_short]],Crossref!AO:AO,Crossref!E:E)))</f>
        <v>10.1007/s11259-009-9327-z</v>
      </c>
      <c r="S16" t="str">
        <f>IF(ISBLANK(Table7[[#This Row],[ref_short]]),NA(),_xlfn.XLOOKUP(Table7[[#This Row],[new_ref]],Crossref!E:E,Crossref!AO:AO,Table7[[#This Row],[ref_short]]))</f>
        <v>Luzzago et al., 2009</v>
      </c>
      <c r="T16" t="b">
        <f>NOT(IFERROR(Table7[[#This Row],[ref_short]]=Table7[[#This Row],[new_ref_short]],FALSE))</f>
        <v>0</v>
      </c>
    </row>
    <row r="17" spans="1:20" x14ac:dyDescent="0.3">
      <c r="A17" t="s">
        <v>1730</v>
      </c>
      <c r="B17" t="s">
        <v>1916</v>
      </c>
      <c r="C17" t="s">
        <v>2</v>
      </c>
      <c r="D17" t="s">
        <v>1921</v>
      </c>
      <c r="E17" t="s">
        <v>265</v>
      </c>
      <c r="F17" t="s">
        <v>368</v>
      </c>
      <c r="G17" t="s">
        <v>382</v>
      </c>
      <c r="L17" t="s">
        <v>1739</v>
      </c>
      <c r="M17" t="s">
        <v>1989</v>
      </c>
      <c r="N17" t="s">
        <v>2051</v>
      </c>
      <c r="O17" s="7">
        <v>2013</v>
      </c>
      <c r="P17" t="s">
        <v>2110</v>
      </c>
      <c r="Q17" t="s">
        <v>986</v>
      </c>
      <c r="R17" t="str">
        <f>IF(ISBLANK(Table7[[#This Row],[ref]]),NA(),_xlfn.XLOOKUP(Table7[[#This Row],[ref]],Crossref!U:U,Crossref!E:E,_xlfn.XLOOKUP(Table7[[#This Row],[ref_short]],Crossref!AO:AO,Crossref!E:E)))</f>
        <v>10.1136/vr.101936</v>
      </c>
      <c r="S17" t="str">
        <f>IF(ISBLANK(Table7[[#This Row],[ref_short]]),NA(),_xlfn.XLOOKUP(Table7[[#This Row],[new_ref]],Crossref!E:E,Crossref!AO:AO,Table7[[#This Row],[ref_short]]))</f>
        <v>Klem et al., 2013</v>
      </c>
      <c r="T17" t="b">
        <f>NOT(IFERROR(Table7[[#This Row],[ref_short]]=Table7[[#This Row],[new_ref_short]],FALSE))</f>
        <v>0</v>
      </c>
    </row>
    <row r="18" spans="1:20" ht="13.5" customHeight="1" x14ac:dyDescent="0.3">
      <c r="A18" t="s">
        <v>1726</v>
      </c>
      <c r="B18" t="s">
        <v>1916</v>
      </c>
      <c r="C18" t="s">
        <v>2</v>
      </c>
      <c r="D18" t="s">
        <v>1921</v>
      </c>
      <c r="E18" t="s">
        <v>265</v>
      </c>
      <c r="F18" t="s">
        <v>368</v>
      </c>
      <c r="G18" t="s">
        <v>382</v>
      </c>
      <c r="K18" t="s">
        <v>1751</v>
      </c>
      <c r="L18" t="s">
        <v>1739</v>
      </c>
      <c r="M18" t="s">
        <v>1794</v>
      </c>
      <c r="N18" t="s">
        <v>1831</v>
      </c>
      <c r="O18" s="7">
        <v>2021</v>
      </c>
      <c r="P18" t="s">
        <v>1867</v>
      </c>
      <c r="Q18" t="s">
        <v>986</v>
      </c>
      <c r="R18" t="str">
        <f>IF(ISBLANK(Table7[[#This Row],[ref]]),NA(),_xlfn.XLOOKUP(Table7[[#This Row],[ref]],Crossref!U:U,Crossref!E:E,_xlfn.XLOOKUP(Table7[[#This Row],[ref_short]],Crossref!AO:AO,Crossref!E:E)))</f>
        <v>10.1016/j.prevetmed.2021.105389</v>
      </c>
      <c r="S18" t="str">
        <f>IF(ISBLANK(Table7[[#This Row],[ref_short]]),NA(),_xlfn.XLOOKUP(Table7[[#This Row],[new_ref]],Crossref!E:E,Crossref!AO:AO,Table7[[#This Row],[ref_short]]))</f>
        <v>Mõtus et al., 2021</v>
      </c>
      <c r="T18" t="b">
        <f>NOT(IFERROR(Table7[[#This Row],[ref_short]]=Table7[[#This Row],[new_ref_short]],FALSE))</f>
        <v>1</v>
      </c>
    </row>
    <row r="19" spans="1:20" x14ac:dyDescent="0.3">
      <c r="A19" t="s">
        <v>1718</v>
      </c>
      <c r="B19" t="s">
        <v>1916</v>
      </c>
      <c r="C19" t="s">
        <v>2</v>
      </c>
      <c r="D19" t="s">
        <v>1919</v>
      </c>
      <c r="E19" t="s">
        <v>273</v>
      </c>
      <c r="F19" t="s">
        <v>368</v>
      </c>
      <c r="G19" t="s">
        <v>382</v>
      </c>
      <c r="L19" t="s">
        <v>1973</v>
      </c>
      <c r="M19" t="s">
        <v>1978</v>
      </c>
      <c r="N19" t="s">
        <v>2042</v>
      </c>
      <c r="O19" s="7">
        <v>2020</v>
      </c>
      <c r="P19" t="s">
        <v>2101</v>
      </c>
      <c r="R19" t="e">
        <f>IF(ISBLANK(Table7[[#This Row],[ref]]),NA(),_xlfn.XLOOKUP(Table7[[#This Row],[ref]],Crossref!U:U,Crossref!E:E,_xlfn.XLOOKUP(Table7[[#This Row],[ref_short]],Crossref!AO:AO,Crossref!E:E)))</f>
        <v>#N/A</v>
      </c>
      <c r="S19" t="e">
        <f>IF(ISBLANK(Table7[[#This Row],[ref_short]]),NA(),_xlfn.XLOOKUP(Table7[[#This Row],[new_ref]],Crossref!E:E,Crossref!AO:AO,Table7[[#This Row],[ref_short]]))</f>
        <v>#N/A</v>
      </c>
      <c r="T19" t="b">
        <f>NOT(IFERROR(Table7[[#This Row],[ref_short]]=Table7[[#This Row],[new_ref_short]],FALSE))</f>
        <v>1</v>
      </c>
    </row>
    <row r="20" spans="1:20" x14ac:dyDescent="0.3">
      <c r="A20" t="s">
        <v>1726</v>
      </c>
      <c r="B20" t="s">
        <v>1916</v>
      </c>
      <c r="C20" t="s">
        <v>2</v>
      </c>
      <c r="D20" t="s">
        <v>1921</v>
      </c>
      <c r="E20" t="s">
        <v>273</v>
      </c>
      <c r="F20" t="s">
        <v>368</v>
      </c>
      <c r="G20" t="s">
        <v>382</v>
      </c>
      <c r="K20" t="s">
        <v>1751</v>
      </c>
      <c r="L20" t="s">
        <v>1739</v>
      </c>
      <c r="M20" t="s">
        <v>1794</v>
      </c>
      <c r="N20" t="s">
        <v>1831</v>
      </c>
      <c r="O20" s="7">
        <v>2021</v>
      </c>
      <c r="P20" t="s">
        <v>1867</v>
      </c>
      <c r="Q20" t="s">
        <v>986</v>
      </c>
      <c r="R20" t="str">
        <f>IF(ISBLANK(Table7[[#This Row],[ref]]),NA(),_xlfn.XLOOKUP(Table7[[#This Row],[ref]],Crossref!U:U,Crossref!E:E,_xlfn.XLOOKUP(Table7[[#This Row],[ref_short]],Crossref!AO:AO,Crossref!E:E)))</f>
        <v>10.1016/j.prevetmed.2021.105389</v>
      </c>
      <c r="S20" t="str">
        <f>IF(ISBLANK(Table7[[#This Row],[ref_short]]),NA(),_xlfn.XLOOKUP(Table7[[#This Row],[new_ref]],Crossref!E:E,Crossref!AO:AO,Table7[[#This Row],[ref_short]]))</f>
        <v>Mõtus et al., 2021</v>
      </c>
      <c r="T20" t="b">
        <f>NOT(IFERROR(Table7[[#This Row],[ref_short]]=Table7[[#This Row],[new_ref_short]],FALSE))</f>
        <v>1</v>
      </c>
    </row>
    <row r="21" spans="1:20" x14ac:dyDescent="0.3">
      <c r="A21" t="s">
        <v>1895</v>
      </c>
      <c r="B21" t="s">
        <v>1916</v>
      </c>
      <c r="C21" t="s">
        <v>2</v>
      </c>
      <c r="D21" t="s">
        <v>1920</v>
      </c>
      <c r="E21" t="s">
        <v>276</v>
      </c>
      <c r="F21" t="s">
        <v>368</v>
      </c>
      <c r="K21" t="s">
        <v>1931</v>
      </c>
      <c r="L21" t="s">
        <v>1739</v>
      </c>
      <c r="M21" t="s">
        <v>1979</v>
      </c>
      <c r="N21" t="s">
        <v>1597</v>
      </c>
      <c r="O21" s="7">
        <v>2017</v>
      </c>
      <c r="P21" t="s">
        <v>1656</v>
      </c>
      <c r="Q21" t="s">
        <v>986</v>
      </c>
      <c r="R21" t="str">
        <f>IF(ISBLANK(Table7[[#This Row],[ref]]),NA(),_xlfn.XLOOKUP(Table7[[#This Row],[ref]],Crossref!U:U,Crossref!E:E,_xlfn.XLOOKUP(Table7[[#This Row],[ref_short]],Crossref!AO:AO,Crossref!E:E)))</f>
        <v>10.3168/jds.2016-11863</v>
      </c>
      <c r="S21" t="str">
        <f>IF(ISBLANK(Table7[[#This Row],[ref_short]]),NA(),_xlfn.XLOOKUP(Table7[[#This Row],[new_ref]],Crossref!E:E,Crossref!AO:AO,Table7[[#This Row],[ref_short]]))</f>
        <v>Velasova et al., 2017</v>
      </c>
      <c r="T21" t="b">
        <f>NOT(IFERROR(Table7[[#This Row],[ref_short]]=Table7[[#This Row],[new_ref_short]],FALSE))</f>
        <v>0</v>
      </c>
    </row>
    <row r="22" spans="1:20" x14ac:dyDescent="0.3">
      <c r="A22" t="s">
        <v>1899</v>
      </c>
      <c r="B22" t="s">
        <v>1916</v>
      </c>
      <c r="C22" t="s">
        <v>2</v>
      </c>
      <c r="D22" t="s">
        <v>1920</v>
      </c>
      <c r="E22" t="s">
        <v>276</v>
      </c>
      <c r="F22" t="s">
        <v>368</v>
      </c>
      <c r="G22" t="s">
        <v>1929</v>
      </c>
      <c r="K22" t="s">
        <v>1939</v>
      </c>
      <c r="L22" t="s">
        <v>1737</v>
      </c>
      <c r="M22" t="s">
        <v>1990</v>
      </c>
      <c r="N22" t="s">
        <v>2052</v>
      </c>
      <c r="O22" s="7">
        <v>2019</v>
      </c>
      <c r="P22" t="s">
        <v>2111</v>
      </c>
      <c r="Q22" t="s">
        <v>986</v>
      </c>
      <c r="R22" t="str">
        <f>IF(ISBLANK(Table7[[#This Row],[ref]]),NA(),_xlfn.XLOOKUP(Table7[[#This Row],[ref]],Crossref!U:U,Crossref!E:E,_xlfn.XLOOKUP(Table7[[#This Row],[ref_short]],Crossref!AO:AO,Crossref!E:E)))</f>
        <v>10.1186/s12917-019-1943-4</v>
      </c>
      <c r="S22" t="str">
        <f>IF(ISBLANK(Table7[[#This Row],[ref_short]]),NA(),_xlfn.XLOOKUP(Table7[[#This Row],[new_ref]],Crossref!E:E,Crossref!AO:AO,Table7[[#This Row],[ref_short]]))</f>
        <v>Whittington et al., 2019</v>
      </c>
      <c r="T22" t="b">
        <f>NOT(IFERROR(Table7[[#This Row],[ref_short]]=Table7[[#This Row],[new_ref_short]],FALSE))</f>
        <v>0</v>
      </c>
    </row>
    <row r="23" spans="1:20" x14ac:dyDescent="0.3">
      <c r="A23" t="s">
        <v>1729</v>
      </c>
      <c r="B23" t="s">
        <v>1916</v>
      </c>
      <c r="C23" t="s">
        <v>2</v>
      </c>
      <c r="D23" t="s">
        <v>1920</v>
      </c>
      <c r="E23" t="s">
        <v>276</v>
      </c>
      <c r="F23" t="s">
        <v>368</v>
      </c>
      <c r="G23" t="s">
        <v>1929</v>
      </c>
      <c r="K23" t="s">
        <v>1934</v>
      </c>
      <c r="L23" t="s">
        <v>1737</v>
      </c>
      <c r="M23" t="s">
        <v>1991</v>
      </c>
      <c r="N23" t="s">
        <v>2053</v>
      </c>
      <c r="O23" s="7">
        <v>2009</v>
      </c>
      <c r="P23" t="s">
        <v>2112</v>
      </c>
      <c r="Q23" t="s">
        <v>986</v>
      </c>
      <c r="R23" t="str">
        <f>IF(ISBLANK(Table7[[#This Row],[ref]]),NA(),_xlfn.XLOOKUP(Table7[[#This Row],[ref]],Crossref!U:U,Crossref!E:E,_xlfn.XLOOKUP(Table7[[#This Row],[ref_short]],Crossref!AO:AO,Crossref!E:E)))</f>
        <v>10.1186/2046-0481-62-9-597</v>
      </c>
      <c r="S23" t="str">
        <f>IF(ISBLANK(Table7[[#This Row],[ref_short]]),NA(),_xlfn.XLOOKUP(Table7[[#This Row],[new_ref]],Crossref!E:E,Crossref!AO:AO,Table7[[#This Row],[ref_short]]))</f>
        <v>Good et al., 2009</v>
      </c>
      <c r="T23" t="b">
        <f>NOT(IFERROR(Table7[[#This Row],[ref_short]]=Table7[[#This Row],[new_ref_short]],FALSE))</f>
        <v>0</v>
      </c>
    </row>
    <row r="24" spans="1:20" x14ac:dyDescent="0.3">
      <c r="A24" t="s">
        <v>1725</v>
      </c>
      <c r="B24" t="s">
        <v>1916</v>
      </c>
      <c r="C24" t="s">
        <v>2</v>
      </c>
      <c r="D24" t="s">
        <v>1920</v>
      </c>
      <c r="E24" t="s">
        <v>276</v>
      </c>
      <c r="F24" t="s">
        <v>368</v>
      </c>
      <c r="K24" t="s">
        <v>1776</v>
      </c>
      <c r="L24" t="s">
        <v>1737</v>
      </c>
      <c r="M24" t="s">
        <v>1992</v>
      </c>
      <c r="N24" t="s">
        <v>2054</v>
      </c>
      <c r="O24" s="7">
        <v>2014</v>
      </c>
      <c r="P24" t="s">
        <v>2113</v>
      </c>
      <c r="Q24" t="s">
        <v>986</v>
      </c>
      <c r="R24" t="str">
        <f>IF(ISBLANK(Table7[[#This Row],[ref]]),NA(),_xlfn.XLOOKUP(Table7[[#This Row],[ref]],Crossref!U:U,Crossref!E:E,_xlfn.XLOOKUP(Table7[[#This Row],[ref_short]],Crossref!AO:AO,Crossref!E:E)))</f>
        <v>10.1186/s13028-014-0068-9</v>
      </c>
      <c r="S24" t="str">
        <f>IF(ISBLANK(Table7[[#This Row],[ref_short]]),NA(),_xlfn.XLOOKUP(Table7[[#This Row],[new_ref]],Crossref!E:E,Crossref!AO:AO,Table7[[#This Row],[ref_short]]))</f>
        <v>Keller et al., 2014</v>
      </c>
      <c r="T24" t="b">
        <f>NOT(IFERROR(Table7[[#This Row],[ref_short]]=Table7[[#This Row],[new_ref_short]],FALSE))</f>
        <v>0</v>
      </c>
    </row>
    <row r="25" spans="1:20" x14ac:dyDescent="0.3">
      <c r="A25" t="s">
        <v>1724</v>
      </c>
      <c r="B25" t="s">
        <v>1916</v>
      </c>
      <c r="C25" t="s">
        <v>2</v>
      </c>
      <c r="D25" t="s">
        <v>1920</v>
      </c>
      <c r="E25" t="s">
        <v>276</v>
      </c>
      <c r="F25" t="s">
        <v>368</v>
      </c>
      <c r="K25" t="s">
        <v>1940</v>
      </c>
      <c r="L25" t="s">
        <v>1737</v>
      </c>
      <c r="M25" t="s">
        <v>1993</v>
      </c>
      <c r="N25" t="s">
        <v>2055</v>
      </c>
      <c r="O25" s="7">
        <v>2000</v>
      </c>
      <c r="P25" t="s">
        <v>2114</v>
      </c>
      <c r="Q25" t="s">
        <v>986</v>
      </c>
      <c r="R25" t="str">
        <f>IF(ISBLANK(Table7[[#This Row],[ref]]),NA(),_xlfn.XLOOKUP(Table7[[#This Row],[ref]],Crossref!U:U,Crossref!E:E,_xlfn.XLOOKUP(Table7[[#This Row],[ref_short]],Crossref!AO:AO,Crossref!E:E)))</f>
        <v>10.1016/s0378-1135(00)00312-6</v>
      </c>
      <c r="S25" t="str">
        <f>IF(ISBLANK(Table7[[#This Row],[ref_short]]),NA(),_xlfn.XLOOKUP(Table7[[#This Row],[new_ref]],Crossref!E:E,Crossref!AO:AO,Table7[[#This Row],[ref_short]]))</f>
        <v>Boelaert, 2000</v>
      </c>
      <c r="T25" t="b">
        <f>NOT(IFERROR(Table7[[#This Row],[ref_short]]=Table7[[#This Row],[new_ref_short]],FALSE))</f>
        <v>1</v>
      </c>
    </row>
    <row r="26" spans="1:20" x14ac:dyDescent="0.3">
      <c r="A26" t="s">
        <v>1722</v>
      </c>
      <c r="B26" t="s">
        <v>1916</v>
      </c>
      <c r="C26" t="s">
        <v>2</v>
      </c>
      <c r="D26" t="s">
        <v>1919</v>
      </c>
      <c r="E26" t="s">
        <v>276</v>
      </c>
      <c r="F26" t="s">
        <v>368</v>
      </c>
      <c r="K26" t="s">
        <v>1941</v>
      </c>
      <c r="M26" t="s">
        <v>1994</v>
      </c>
      <c r="N26" t="s">
        <v>2056</v>
      </c>
      <c r="O26" s="7">
        <v>2022</v>
      </c>
      <c r="P26" t="s">
        <v>2115</v>
      </c>
      <c r="Q26" t="s">
        <v>986</v>
      </c>
      <c r="R26" t="e">
        <f>IF(ISBLANK(Table7[[#This Row],[ref]]),NA(),_xlfn.XLOOKUP(Table7[[#This Row],[ref]],Crossref!U:U,Crossref!E:E,_xlfn.XLOOKUP(Table7[[#This Row],[ref_short]],Crossref!AO:AO,Crossref!E:E)))</f>
        <v>#N/A</v>
      </c>
      <c r="S26" t="e">
        <f>IF(ISBLANK(Table7[[#This Row],[ref_short]]),NA(),_xlfn.XLOOKUP(Table7[[#This Row],[new_ref]],Crossref!E:E,Crossref!AO:AO,Table7[[#This Row],[ref_short]]))</f>
        <v>#N/A</v>
      </c>
      <c r="T26" t="b">
        <f>NOT(IFERROR(Table7[[#This Row],[ref_short]]=Table7[[#This Row],[new_ref_short]],FALSE))</f>
        <v>1</v>
      </c>
    </row>
    <row r="27" spans="1:20" x14ac:dyDescent="0.3">
      <c r="A27" t="s">
        <v>1729</v>
      </c>
      <c r="B27" t="s">
        <v>1916</v>
      </c>
      <c r="C27" t="s">
        <v>2</v>
      </c>
      <c r="D27" t="s">
        <v>1920</v>
      </c>
      <c r="E27" t="s">
        <v>276</v>
      </c>
      <c r="F27" t="s">
        <v>368</v>
      </c>
      <c r="G27" t="s">
        <v>382</v>
      </c>
      <c r="K27" t="s">
        <v>1935</v>
      </c>
      <c r="L27" t="s">
        <v>1739</v>
      </c>
      <c r="M27" t="s">
        <v>1984</v>
      </c>
      <c r="N27" t="s">
        <v>2046</v>
      </c>
      <c r="O27" s="7">
        <v>2021</v>
      </c>
      <c r="P27" t="s">
        <v>2105</v>
      </c>
      <c r="Q27" t="s">
        <v>986</v>
      </c>
      <c r="R27" t="str">
        <f>IF(ISBLANK(Table7[[#This Row],[ref]]),NA(),_xlfn.XLOOKUP(Table7[[#This Row],[ref]],Crossref!U:U,Crossref!E:E,_xlfn.XLOOKUP(Table7[[#This Row],[ref_short]],Crossref!AO:AO,Crossref!E:E)))</f>
        <v>10.3389/fvets.2021.785128</v>
      </c>
      <c r="S27" t="str">
        <f>IF(ISBLANK(Table7[[#This Row],[ref_short]]),NA(),_xlfn.XLOOKUP(Table7[[#This Row],[new_ref]],Crossref!E:E,Crossref!AO:AO,Table7[[#This Row],[ref_short]]))</f>
        <v>McCarthy et al., 2021</v>
      </c>
      <c r="T27" t="b">
        <f>NOT(IFERROR(Table7[[#This Row],[ref_short]]=Table7[[#This Row],[new_ref_short]],FALSE))</f>
        <v>0</v>
      </c>
    </row>
    <row r="28" spans="1:20" x14ac:dyDescent="0.3">
      <c r="A28" t="s">
        <v>1726</v>
      </c>
      <c r="B28" t="s">
        <v>1916</v>
      </c>
      <c r="C28" t="s">
        <v>2</v>
      </c>
      <c r="D28" t="s">
        <v>1921</v>
      </c>
      <c r="E28" t="s">
        <v>276</v>
      </c>
      <c r="F28" t="s">
        <v>368</v>
      </c>
      <c r="G28" t="s">
        <v>382</v>
      </c>
      <c r="K28" t="s">
        <v>1751</v>
      </c>
      <c r="L28" t="s">
        <v>1739</v>
      </c>
      <c r="M28" t="s">
        <v>1794</v>
      </c>
      <c r="N28" t="s">
        <v>1831</v>
      </c>
      <c r="O28" s="7">
        <v>2021</v>
      </c>
      <c r="P28" t="s">
        <v>1867</v>
      </c>
      <c r="Q28" t="s">
        <v>986</v>
      </c>
      <c r="R28" t="str">
        <f>IF(ISBLANK(Table7[[#This Row],[ref]]),NA(),_xlfn.XLOOKUP(Table7[[#This Row],[ref]],Crossref!U:U,Crossref!E:E,_xlfn.XLOOKUP(Table7[[#This Row],[ref_short]],Crossref!AO:AO,Crossref!E:E)))</f>
        <v>10.1016/j.prevetmed.2021.105389</v>
      </c>
      <c r="S28" t="str">
        <f>IF(ISBLANK(Table7[[#This Row],[ref_short]]),NA(),_xlfn.XLOOKUP(Table7[[#This Row],[new_ref]],Crossref!E:E,Crossref!AO:AO,Table7[[#This Row],[ref_short]]))</f>
        <v>Mõtus et al., 2021</v>
      </c>
      <c r="T28" t="b">
        <f>NOT(IFERROR(Table7[[#This Row],[ref_short]]=Table7[[#This Row],[new_ref_short]],FALSE))</f>
        <v>1</v>
      </c>
    </row>
    <row r="29" spans="1:20" x14ac:dyDescent="0.3">
      <c r="A29" t="s">
        <v>1900</v>
      </c>
      <c r="B29" t="s">
        <v>1916</v>
      </c>
      <c r="C29" t="s">
        <v>2</v>
      </c>
      <c r="D29" t="s">
        <v>1920</v>
      </c>
      <c r="E29" t="s">
        <v>272</v>
      </c>
      <c r="F29" t="s">
        <v>373</v>
      </c>
      <c r="K29" t="s">
        <v>1779</v>
      </c>
      <c r="M29" t="s">
        <v>1810</v>
      </c>
      <c r="N29" t="s">
        <v>828</v>
      </c>
      <c r="O29" s="7">
        <v>2017</v>
      </c>
      <c r="P29" t="s">
        <v>943</v>
      </c>
      <c r="Q29" t="s">
        <v>986</v>
      </c>
      <c r="R29" t="str">
        <f>IF(ISBLANK(Table7[[#This Row],[ref]]),NA(),_xlfn.XLOOKUP(Table7[[#This Row],[ref]],Crossref!U:U,Crossref!E:E,_xlfn.XLOOKUP(Table7[[#This Row],[ref_short]],Crossref!AO:AO,Crossref!E:E)))</f>
        <v>10.1186/s13567-017-0436-3</v>
      </c>
      <c r="S29" t="str">
        <f>IF(ISBLANK(Table7[[#This Row],[ref_short]]),NA(),_xlfn.XLOOKUP(Table7[[#This Row],[new_ref]],Crossref!E:E,Crossref!AO:AO,Table7[[#This Row],[ref_short]]))</f>
        <v>Salines et al., 2017</v>
      </c>
      <c r="T29" t="b">
        <f>NOT(IFERROR(Table7[[#This Row],[ref_short]]=Table7[[#This Row],[new_ref_short]],FALSE))</f>
        <v>0</v>
      </c>
    </row>
    <row r="30" spans="1:20" x14ac:dyDescent="0.3">
      <c r="A30" t="s">
        <v>1721</v>
      </c>
      <c r="B30" t="s">
        <v>1916</v>
      </c>
      <c r="C30" t="s">
        <v>2</v>
      </c>
      <c r="D30" t="s">
        <v>1919</v>
      </c>
      <c r="E30" t="s">
        <v>272</v>
      </c>
      <c r="F30" t="s">
        <v>373</v>
      </c>
      <c r="K30" t="s">
        <v>1941</v>
      </c>
      <c r="L30" t="s">
        <v>1737</v>
      </c>
      <c r="M30" t="s">
        <v>1995</v>
      </c>
      <c r="N30" t="s">
        <v>2057</v>
      </c>
      <c r="O30" s="7">
        <v>2023</v>
      </c>
      <c r="P30" t="s">
        <v>2116</v>
      </c>
      <c r="Q30" t="s">
        <v>986</v>
      </c>
      <c r="R30" t="str">
        <f>IF(ISBLANK(Table7[[#This Row],[ref]]),NA(),_xlfn.XLOOKUP(Table7[[#This Row],[ref]],Crossref!U:U,Crossref!E:E,_xlfn.XLOOKUP(Table7[[#This Row],[ref_short]],Crossref!AO:AO,Crossref!E:E)))</f>
        <v>10.1186/s12917-023-03578-4</v>
      </c>
      <c r="S30" t="str">
        <f>IF(ISBLANK(Table7[[#This Row],[ref_short]]),NA(),_xlfn.XLOOKUP(Table7[[#This Row],[new_ref]],Crossref!E:E,Crossref!AO:AO,Table7[[#This Row],[ref_short]]))</f>
        <v>Carella et al., 2023</v>
      </c>
      <c r="T30" t="b">
        <f>NOT(IFERROR(Table7[[#This Row],[ref_short]]=Table7[[#This Row],[new_ref_short]],FALSE))</f>
        <v>0</v>
      </c>
    </row>
    <row r="31" spans="1:20" x14ac:dyDescent="0.3">
      <c r="A31" t="s">
        <v>1722</v>
      </c>
      <c r="B31" t="s">
        <v>1916</v>
      </c>
      <c r="C31" t="s">
        <v>2</v>
      </c>
      <c r="D31" t="s">
        <v>1919</v>
      </c>
      <c r="E31" t="s">
        <v>272</v>
      </c>
      <c r="F31" t="s">
        <v>373</v>
      </c>
      <c r="K31" t="s">
        <v>1748</v>
      </c>
      <c r="L31" t="s">
        <v>1739</v>
      </c>
      <c r="M31" t="s">
        <v>1996</v>
      </c>
      <c r="N31" t="s">
        <v>2058</v>
      </c>
      <c r="O31" s="7">
        <v>2013</v>
      </c>
      <c r="P31" t="s">
        <v>2117</v>
      </c>
      <c r="Q31" t="s">
        <v>986</v>
      </c>
      <c r="R31" t="str">
        <f>IF(ISBLANK(Table7[[#This Row],[ref]]),NA(),_xlfn.XLOOKUP(Table7[[#This Row],[ref]],Crossref!U:U,Crossref!E:E,_xlfn.XLOOKUP(Table7[[#This Row],[ref_short]],Crossref!AO:AO,Crossref!E:E)))</f>
        <v>10.1016/j.jviromet.2013.03.010</v>
      </c>
      <c r="S31" t="str">
        <f>IF(ISBLANK(Table7[[#This Row],[ref_short]]),NA(),_xlfn.XLOOKUP(Table7[[#This Row],[new_ref]],Crossref!E:E,Crossref!AO:AO,Table7[[#This Row],[ref_short]]))</f>
        <v>Dremsek et al., 2013</v>
      </c>
      <c r="T31" t="b">
        <f>NOT(IFERROR(Table7[[#This Row],[ref_short]]=Table7[[#This Row],[new_ref_short]],FALSE))</f>
        <v>0</v>
      </c>
    </row>
    <row r="32" spans="1:20" x14ac:dyDescent="0.3">
      <c r="A32" t="s">
        <v>1725</v>
      </c>
      <c r="B32" t="s">
        <v>1916</v>
      </c>
      <c r="C32" t="s">
        <v>2</v>
      </c>
      <c r="D32" t="s">
        <v>1920</v>
      </c>
      <c r="E32" t="s">
        <v>272</v>
      </c>
      <c r="F32" t="s">
        <v>373</v>
      </c>
      <c r="K32" t="s">
        <v>1942</v>
      </c>
      <c r="M32" t="s">
        <v>1997</v>
      </c>
      <c r="N32" t="s">
        <v>2059</v>
      </c>
      <c r="O32" s="7">
        <v>2021</v>
      </c>
      <c r="P32" t="s">
        <v>2118</v>
      </c>
      <c r="Q32" t="s">
        <v>986</v>
      </c>
      <c r="R32" t="str">
        <f>IF(ISBLANK(Table7[[#This Row],[ref]]),NA(),_xlfn.XLOOKUP(Table7[[#This Row],[ref]],Crossref!U:U,Crossref!E:E,_xlfn.XLOOKUP(Table7[[#This Row],[ref_short]],Crossref!AO:AO,Crossref!E:E)))</f>
        <v>10.3390/ani11113050</v>
      </c>
      <c r="S32" t="str">
        <f>IF(ISBLANK(Table7[[#This Row],[ref_short]]),NA(),_xlfn.XLOOKUP(Table7[[#This Row],[new_ref]],Crossref!E:E,Crossref!AO:AO,Table7[[#This Row],[ref_short]]))</f>
        <v>Lienhard et al., 2021</v>
      </c>
      <c r="T32" t="b">
        <f>NOT(IFERROR(Table7[[#This Row],[ref_short]]=Table7[[#This Row],[new_ref_short]],FALSE))</f>
        <v>0</v>
      </c>
    </row>
    <row r="33" spans="1:20" x14ac:dyDescent="0.3">
      <c r="A33" t="s">
        <v>1724</v>
      </c>
      <c r="B33" t="s">
        <v>1916</v>
      </c>
      <c r="C33" t="s">
        <v>2</v>
      </c>
      <c r="D33" t="s">
        <v>1920</v>
      </c>
      <c r="E33" t="s">
        <v>272</v>
      </c>
      <c r="F33" t="s">
        <v>373</v>
      </c>
      <c r="L33" t="s">
        <v>1739</v>
      </c>
      <c r="M33" t="s">
        <v>1998</v>
      </c>
      <c r="N33" t="s">
        <v>2673</v>
      </c>
      <c r="O33" s="7">
        <v>2014</v>
      </c>
      <c r="P33" t="s">
        <v>2119</v>
      </c>
      <c r="Q33" t="s">
        <v>986</v>
      </c>
      <c r="R33" t="e">
        <f>IF(ISBLANK(Table7[[#This Row],[ref]]),NA(),_xlfn.XLOOKUP(Table7[[#This Row],[ref]],Crossref!U:U,Crossref!E:E,_xlfn.XLOOKUP(Table7[[#This Row],[ref_short]],Crossref!AO:AO,Crossref!E:E)))</f>
        <v>#N/A</v>
      </c>
      <c r="S33" t="e">
        <f>IF(ISBLANK(Table7[[#This Row],[ref_short]]),NA(),_xlfn.XLOOKUP(Table7[[#This Row],[new_ref]],Crossref!E:E,Crossref!AO:AO,Table7[[#This Row],[ref_short]]))</f>
        <v>#N/A</v>
      </c>
      <c r="T33" t="b">
        <f>NOT(IFERROR(Table7[[#This Row],[ref_short]]=Table7[[#This Row],[new_ref_short]],FALSE))</f>
        <v>1</v>
      </c>
    </row>
    <row r="34" spans="1:20" x14ac:dyDescent="0.3">
      <c r="A34" t="s">
        <v>1901</v>
      </c>
      <c r="B34" t="s">
        <v>1916</v>
      </c>
      <c r="C34" t="s">
        <v>2</v>
      </c>
      <c r="D34" t="s">
        <v>1922</v>
      </c>
      <c r="E34" t="s">
        <v>272</v>
      </c>
      <c r="F34" t="s">
        <v>373</v>
      </c>
      <c r="K34" t="s">
        <v>1749</v>
      </c>
      <c r="L34" t="s">
        <v>1739</v>
      </c>
      <c r="M34" t="s">
        <v>1999</v>
      </c>
      <c r="N34" t="s">
        <v>2060</v>
      </c>
      <c r="O34" s="7">
        <v>2019</v>
      </c>
      <c r="P34" t="s">
        <v>2120</v>
      </c>
      <c r="Q34" t="s">
        <v>986</v>
      </c>
      <c r="R34" t="str">
        <f>IF(ISBLANK(Table7[[#This Row],[ref]]),NA(),_xlfn.XLOOKUP(Table7[[#This Row],[ref]],Crossref!U:U,Crossref!E:E,_xlfn.XLOOKUP(Table7[[#This Row],[ref_short]],Crossref!AO:AO,Crossref!E:E)))</f>
        <v>10.1089/vbz.2018.2430</v>
      </c>
      <c r="S34" t="str">
        <f>IF(ISBLANK(Table7[[#This Row],[ref_short]]),NA(),_xlfn.XLOOKUP(Table7[[#This Row],[new_ref]],Crossref!E:E,Crossref!AO:AO,Table7[[#This Row],[ref_short]]))</f>
        <v>Tsachev et al., 2019</v>
      </c>
      <c r="T34" t="b">
        <f>NOT(IFERROR(Table7[[#This Row],[ref_short]]=Table7[[#This Row],[new_ref_short]],FALSE))</f>
        <v>0</v>
      </c>
    </row>
    <row r="35" spans="1:20" x14ac:dyDescent="0.3">
      <c r="A35" t="s">
        <v>1895</v>
      </c>
      <c r="B35" t="s">
        <v>1916</v>
      </c>
      <c r="C35" t="s">
        <v>2</v>
      </c>
      <c r="D35" t="s">
        <v>1920</v>
      </c>
      <c r="E35" t="s">
        <v>277</v>
      </c>
      <c r="F35" t="s">
        <v>368</v>
      </c>
      <c r="K35" t="s">
        <v>1931</v>
      </c>
      <c r="L35" t="s">
        <v>1739</v>
      </c>
      <c r="M35" t="s">
        <v>1979</v>
      </c>
      <c r="N35" t="s">
        <v>1597</v>
      </c>
      <c r="O35" s="7">
        <v>2017</v>
      </c>
      <c r="P35" t="s">
        <v>1656</v>
      </c>
      <c r="Q35" t="s">
        <v>986</v>
      </c>
      <c r="R35" t="str">
        <f>IF(ISBLANK(Table7[[#This Row],[ref]]),NA(),_xlfn.XLOOKUP(Table7[[#This Row],[ref]],Crossref!U:U,Crossref!E:E,_xlfn.XLOOKUP(Table7[[#This Row],[ref_short]],Crossref!AO:AO,Crossref!E:E)))</f>
        <v>10.3168/jds.2016-11863</v>
      </c>
      <c r="S35" t="str">
        <f>IF(ISBLANK(Table7[[#This Row],[ref_short]]),NA(),_xlfn.XLOOKUP(Table7[[#This Row],[new_ref]],Crossref!E:E,Crossref!AO:AO,Table7[[#This Row],[ref_short]]))</f>
        <v>Velasova et al., 2017</v>
      </c>
      <c r="T35" t="b">
        <f>NOT(IFERROR(Table7[[#This Row],[ref_short]]=Table7[[#This Row],[new_ref_short]],FALSE))</f>
        <v>0</v>
      </c>
    </row>
    <row r="36" spans="1:20" x14ac:dyDescent="0.3">
      <c r="A36" t="s">
        <v>1720</v>
      </c>
      <c r="B36" t="s">
        <v>1916</v>
      </c>
      <c r="C36" t="s">
        <v>2</v>
      </c>
      <c r="D36" t="s">
        <v>1922</v>
      </c>
      <c r="E36" t="s">
        <v>277</v>
      </c>
      <c r="F36" t="s">
        <v>368</v>
      </c>
      <c r="L36" t="s">
        <v>1737</v>
      </c>
      <c r="M36" t="s">
        <v>2000</v>
      </c>
      <c r="N36" t="s">
        <v>2061</v>
      </c>
      <c r="O36" s="7">
        <v>2021</v>
      </c>
      <c r="P36" t="s">
        <v>2121</v>
      </c>
      <c r="Q36" t="s">
        <v>986</v>
      </c>
      <c r="R36" t="e">
        <f>IF(ISBLANK(Table7[[#This Row],[ref]]),NA(),_xlfn.XLOOKUP(Table7[[#This Row],[ref]],Crossref!U:U,Crossref!E:E,_xlfn.XLOOKUP(Table7[[#This Row],[ref_short]],Crossref!AO:AO,Crossref!E:E)))</f>
        <v>#N/A</v>
      </c>
      <c r="S36" t="e">
        <f>IF(ISBLANK(Table7[[#This Row],[ref_short]]),NA(),_xlfn.XLOOKUP(Table7[[#This Row],[new_ref]],Crossref!E:E,Crossref!AO:AO,Table7[[#This Row],[ref_short]]))</f>
        <v>#N/A</v>
      </c>
      <c r="T36" t="b">
        <f>NOT(IFERROR(Table7[[#This Row],[ref_short]]=Table7[[#This Row],[new_ref_short]],FALSE))</f>
        <v>1</v>
      </c>
    </row>
    <row r="37" spans="1:20" x14ac:dyDescent="0.3">
      <c r="A37" t="s">
        <v>1719</v>
      </c>
      <c r="B37" t="s">
        <v>1916</v>
      </c>
      <c r="C37" t="s">
        <v>2</v>
      </c>
      <c r="D37" t="s">
        <v>1920</v>
      </c>
      <c r="E37" t="s">
        <v>277</v>
      </c>
      <c r="F37" t="s">
        <v>368</v>
      </c>
      <c r="K37" t="s">
        <v>1943</v>
      </c>
      <c r="M37" t="s">
        <v>2001</v>
      </c>
      <c r="N37" t="s">
        <v>2062</v>
      </c>
      <c r="O37" s="7">
        <v>2023</v>
      </c>
      <c r="P37" t="s">
        <v>2122</v>
      </c>
      <c r="Q37" t="s">
        <v>986</v>
      </c>
      <c r="R37" t="str">
        <f>IF(ISBLANK(Table7[[#This Row],[ref]]),NA(),_xlfn.XLOOKUP(Table7[[#This Row],[ref]],Crossref!U:U,Crossref!E:E,_xlfn.XLOOKUP(Table7[[#This Row],[ref_short]],Crossref!AO:AO,Crossref!E:E)))</f>
        <v>10.1016/j.meegid.2023.105475</v>
      </c>
      <c r="S37" t="str">
        <f>IF(ISBLANK(Table7[[#This Row],[ref_short]]),NA(),_xlfn.XLOOKUP(Table7[[#This Row],[new_ref]],Crossref!E:E,Crossref!AO:AO,Table7[[#This Row],[ref_short]]))</f>
        <v>Leekitcharoenphon et al., 2023</v>
      </c>
      <c r="T37" t="b">
        <f>NOT(IFERROR(Table7[[#This Row],[ref_short]]=Table7[[#This Row],[new_ref_short]],FALSE))</f>
        <v>0</v>
      </c>
    </row>
    <row r="38" spans="1:20" x14ac:dyDescent="0.3">
      <c r="A38" t="s">
        <v>1729</v>
      </c>
      <c r="B38" t="s">
        <v>1916</v>
      </c>
      <c r="C38" t="s">
        <v>2</v>
      </c>
      <c r="D38" t="s">
        <v>1920</v>
      </c>
      <c r="E38" t="s">
        <v>277</v>
      </c>
      <c r="F38" t="s">
        <v>368</v>
      </c>
      <c r="G38" t="s">
        <v>382</v>
      </c>
      <c r="K38" t="s">
        <v>1935</v>
      </c>
      <c r="L38" t="s">
        <v>1739</v>
      </c>
      <c r="M38" t="s">
        <v>1984</v>
      </c>
      <c r="N38" t="s">
        <v>2046</v>
      </c>
      <c r="O38" s="7">
        <v>2021</v>
      </c>
      <c r="P38" t="s">
        <v>2105</v>
      </c>
      <c r="Q38" t="s">
        <v>986</v>
      </c>
      <c r="R38" t="str">
        <f>IF(ISBLANK(Table7[[#This Row],[ref]]),NA(),_xlfn.XLOOKUP(Table7[[#This Row],[ref]],Crossref!U:U,Crossref!E:E,_xlfn.XLOOKUP(Table7[[#This Row],[ref_short]],Crossref!AO:AO,Crossref!E:E)))</f>
        <v>10.3389/fvets.2021.785128</v>
      </c>
      <c r="S38" t="str">
        <f>IF(ISBLANK(Table7[[#This Row],[ref_short]]),NA(),_xlfn.XLOOKUP(Table7[[#This Row],[new_ref]],Crossref!E:E,Crossref!AO:AO,Table7[[#This Row],[ref_short]]))</f>
        <v>McCarthy et al., 2021</v>
      </c>
      <c r="T38" t="b">
        <f>NOT(IFERROR(Table7[[#This Row],[ref_short]]=Table7[[#This Row],[new_ref_short]],FALSE))</f>
        <v>0</v>
      </c>
    </row>
    <row r="39" spans="1:20" x14ac:dyDescent="0.3">
      <c r="A39" t="s">
        <v>1726</v>
      </c>
      <c r="B39" t="s">
        <v>1916</v>
      </c>
      <c r="C39" t="s">
        <v>2</v>
      </c>
      <c r="D39" t="s">
        <v>1921</v>
      </c>
      <c r="E39" t="s">
        <v>277</v>
      </c>
      <c r="F39" t="s">
        <v>368</v>
      </c>
      <c r="G39" t="s">
        <v>382</v>
      </c>
      <c r="K39" t="s">
        <v>1751</v>
      </c>
      <c r="L39" t="s">
        <v>1739</v>
      </c>
      <c r="M39" t="s">
        <v>1794</v>
      </c>
      <c r="N39" t="s">
        <v>1831</v>
      </c>
      <c r="O39" s="7">
        <v>2021</v>
      </c>
      <c r="P39" t="s">
        <v>1867</v>
      </c>
      <c r="Q39" t="s">
        <v>986</v>
      </c>
      <c r="R39" t="str">
        <f>IF(ISBLANK(Table7[[#This Row],[ref]]),NA(),_xlfn.XLOOKUP(Table7[[#This Row],[ref]],Crossref!U:U,Crossref!E:E,_xlfn.XLOOKUP(Table7[[#This Row],[ref_short]],Crossref!AO:AO,Crossref!E:E)))</f>
        <v>10.1016/j.prevetmed.2021.105389</v>
      </c>
      <c r="S39" t="str">
        <f>IF(ISBLANK(Table7[[#This Row],[ref_short]]),NA(),_xlfn.XLOOKUP(Table7[[#This Row],[new_ref]],Crossref!E:E,Crossref!AO:AO,Table7[[#This Row],[ref_short]]))</f>
        <v>Mõtus et al., 2021</v>
      </c>
      <c r="T39" t="b">
        <f>NOT(IFERROR(Table7[[#This Row],[ref_short]]=Table7[[#This Row],[new_ref_short]],FALSE))</f>
        <v>1</v>
      </c>
    </row>
    <row r="40" spans="1:20" x14ac:dyDescent="0.3">
      <c r="A40" t="s">
        <v>1895</v>
      </c>
      <c r="B40" t="s">
        <v>1916</v>
      </c>
      <c r="C40" t="s">
        <v>2</v>
      </c>
      <c r="D40" t="s">
        <v>1920</v>
      </c>
      <c r="E40" t="s">
        <v>269</v>
      </c>
      <c r="F40" t="s">
        <v>368</v>
      </c>
      <c r="K40" t="s">
        <v>1931</v>
      </c>
      <c r="L40" t="s">
        <v>1739</v>
      </c>
      <c r="M40" t="s">
        <v>1979</v>
      </c>
      <c r="N40" t="s">
        <v>1597</v>
      </c>
      <c r="O40" s="7">
        <v>2017</v>
      </c>
      <c r="P40" t="s">
        <v>1656</v>
      </c>
      <c r="Q40" t="s">
        <v>986</v>
      </c>
      <c r="R40" t="str">
        <f>IF(ISBLANK(Table7[[#This Row],[ref]]),NA(),_xlfn.XLOOKUP(Table7[[#This Row],[ref]],Crossref!U:U,Crossref!E:E,_xlfn.XLOOKUP(Table7[[#This Row],[ref_short]],Crossref!AO:AO,Crossref!E:E)))</f>
        <v>10.3168/jds.2016-11863</v>
      </c>
      <c r="S40" t="str">
        <f>IF(ISBLANK(Table7[[#This Row],[ref_short]]),NA(),_xlfn.XLOOKUP(Table7[[#This Row],[new_ref]],Crossref!E:E,Crossref!AO:AO,Table7[[#This Row],[ref_short]]))</f>
        <v>Velasova et al., 2017</v>
      </c>
      <c r="T40" t="b">
        <f>NOT(IFERROR(Table7[[#This Row],[ref_short]]=Table7[[#This Row],[new_ref_short]],FALSE))</f>
        <v>0</v>
      </c>
    </row>
    <row r="41" spans="1:20" x14ac:dyDescent="0.3">
      <c r="A41" t="s">
        <v>1902</v>
      </c>
      <c r="B41" t="s">
        <v>1916</v>
      </c>
      <c r="C41" t="s">
        <v>2</v>
      </c>
      <c r="D41" t="s">
        <v>1922</v>
      </c>
      <c r="E41" t="s">
        <v>269</v>
      </c>
      <c r="F41" t="s">
        <v>368</v>
      </c>
      <c r="K41" t="s">
        <v>1944</v>
      </c>
      <c r="L41" t="s">
        <v>1739</v>
      </c>
      <c r="M41" t="s">
        <v>2002</v>
      </c>
      <c r="N41" t="s">
        <v>2063</v>
      </c>
      <c r="O41" s="7">
        <v>2014</v>
      </c>
      <c r="P41" t="s">
        <v>2123</v>
      </c>
      <c r="Q41" t="s">
        <v>986</v>
      </c>
      <c r="R41" t="str">
        <f>IF(ISBLANK(Table7[[#This Row],[ref]]),NA(),_xlfn.XLOOKUP(Table7[[#This Row],[ref]],Crossref!U:U,Crossref!E:E,_xlfn.XLOOKUP(Table7[[#This Row],[ref_short]],Crossref!AO:AO,Crossref!E:E)))</f>
        <v>10.1016/j.prevetmed.2014.08.016</v>
      </c>
      <c r="S41" t="str">
        <f>IF(ISBLANK(Table7[[#This Row],[ref_short]]),NA(),_xlfn.XLOOKUP(Table7[[#This Row],[new_ref]],Crossref!E:E,Crossref!AO:AO,Table7[[#This Row],[ref_short]]))</f>
        <v>van Engelen et al., 2014</v>
      </c>
      <c r="T41" t="b">
        <f>NOT(IFERROR(Table7[[#This Row],[ref_short]]=Table7[[#This Row],[new_ref_short]],FALSE))</f>
        <v>1</v>
      </c>
    </row>
    <row r="42" spans="1:20" x14ac:dyDescent="0.3">
      <c r="A42" t="s">
        <v>1903</v>
      </c>
      <c r="B42" t="s">
        <v>1916</v>
      </c>
      <c r="C42" t="s">
        <v>2</v>
      </c>
      <c r="D42" t="s">
        <v>1920</v>
      </c>
      <c r="E42" t="s">
        <v>269</v>
      </c>
      <c r="F42" t="s">
        <v>1689</v>
      </c>
      <c r="K42" t="s">
        <v>1945</v>
      </c>
      <c r="L42" t="s">
        <v>254</v>
      </c>
      <c r="M42" t="s">
        <v>1799</v>
      </c>
      <c r="N42" t="s">
        <v>1836</v>
      </c>
      <c r="O42" s="7">
        <v>2011</v>
      </c>
      <c r="P42" t="s">
        <v>1872</v>
      </c>
      <c r="Q42" t="s">
        <v>986</v>
      </c>
      <c r="R42" t="str">
        <f>IF(ISBLANK(Table7[[#This Row],[ref]]),NA(),_xlfn.XLOOKUP(Table7[[#This Row],[ref]],Crossref!U:U,Crossref!E:E,_xlfn.XLOOKUP(Table7[[#This Row],[ref_short]],Crossref!AO:AO,Crossref!E:E)))</f>
        <v>10.1016/j.vetmic.2010.10.007</v>
      </c>
      <c r="S42" t="str">
        <f>IF(ISBLANK(Table7[[#This Row],[ref_short]]),NA(),_xlfn.XLOOKUP(Table7[[#This Row],[new_ref]],Crossref!E:E,Crossref!AO:AO,Table7[[#This Row],[ref_short]]))</f>
        <v>Guatteo et al., 2011</v>
      </c>
      <c r="T42" t="b">
        <f>NOT(IFERROR(Table7[[#This Row],[ref_short]]=Table7[[#This Row],[new_ref_short]],FALSE))</f>
        <v>0</v>
      </c>
    </row>
    <row r="43" spans="1:20" x14ac:dyDescent="0.3">
      <c r="A43" t="s">
        <v>1719</v>
      </c>
      <c r="B43" t="s">
        <v>1916</v>
      </c>
      <c r="C43" t="s">
        <v>2</v>
      </c>
      <c r="D43" t="s">
        <v>1920</v>
      </c>
      <c r="E43" t="s">
        <v>269</v>
      </c>
      <c r="F43" t="s">
        <v>368</v>
      </c>
      <c r="K43" t="s">
        <v>1773</v>
      </c>
      <c r="L43" t="s">
        <v>1739</v>
      </c>
      <c r="M43" t="s">
        <v>2003</v>
      </c>
      <c r="N43" t="s">
        <v>2064</v>
      </c>
      <c r="O43" s="7">
        <v>2010</v>
      </c>
      <c r="P43" t="s">
        <v>2124</v>
      </c>
      <c r="Q43" t="s">
        <v>986</v>
      </c>
      <c r="R43" t="str">
        <f>IF(ISBLANK(Table7[[#This Row],[ref]]),NA(),_xlfn.XLOOKUP(Table7[[#This Row],[ref]],Crossref!U:U,Crossref!E:E,_xlfn.XLOOKUP(Table7[[#This Row],[ref_short]],Crossref!AO:AO,Crossref!E:E)))</f>
        <v>10.1186/1751-0147-52-5</v>
      </c>
      <c r="S43" t="str">
        <f>IF(ISBLANK(Table7[[#This Row],[ref_short]]),NA(),_xlfn.XLOOKUP(Table7[[#This Row],[new_ref]],Crossref!E:E,Crossref!AO:AO,Table7[[#This Row],[ref_short]]))</f>
        <v>Agger et al., 2010</v>
      </c>
      <c r="T43" t="b">
        <f>NOT(IFERROR(Table7[[#This Row],[ref_short]]=Table7[[#This Row],[new_ref_short]],FALSE))</f>
        <v>0</v>
      </c>
    </row>
    <row r="44" spans="1:20" x14ac:dyDescent="0.3">
      <c r="A44" t="s">
        <v>1718</v>
      </c>
      <c r="B44" t="s">
        <v>1916</v>
      </c>
      <c r="C44" t="s">
        <v>2</v>
      </c>
      <c r="D44" t="s">
        <v>1921</v>
      </c>
      <c r="E44" t="s">
        <v>269</v>
      </c>
      <c r="F44" t="s">
        <v>369</v>
      </c>
      <c r="K44" t="s">
        <v>1758</v>
      </c>
      <c r="L44" t="s">
        <v>1739</v>
      </c>
      <c r="M44" t="s">
        <v>1800</v>
      </c>
      <c r="N44" t="s">
        <v>1837</v>
      </c>
      <c r="O44" s="7">
        <v>2009</v>
      </c>
      <c r="P44" t="s">
        <v>1873</v>
      </c>
      <c r="Q44" t="s">
        <v>986</v>
      </c>
      <c r="R44" t="str">
        <f>IF(ISBLANK(Table7[[#This Row],[ref]]),NA(),_xlfn.XLOOKUP(Table7[[#This Row],[ref]],Crossref!U:U,Crossref!E:E,_xlfn.XLOOKUP(Table7[[#This Row],[ref_short]],Crossref!AO:AO,Crossref!E:E)))</f>
        <v>10.3168/jds.2008-1672</v>
      </c>
      <c r="S44" t="str">
        <f>IF(ISBLANK(Table7[[#This Row],[ref_short]]),NA(),_xlfn.XLOOKUP(Table7[[#This Row],[new_ref]],Crossref!E:E,Crossref!AO:AO,Table7[[#This Row],[ref_short]]))</f>
        <v>García-Pérez et al., 2009</v>
      </c>
      <c r="T44" t="b">
        <f>NOT(IFERROR(Table7[[#This Row],[ref_short]]=Table7[[#This Row],[new_ref_short]],FALSE))</f>
        <v>1</v>
      </c>
    </row>
    <row r="45" spans="1:20" x14ac:dyDescent="0.3">
      <c r="A45" t="s">
        <v>1722</v>
      </c>
      <c r="B45" t="s">
        <v>1916</v>
      </c>
      <c r="C45" t="s">
        <v>2</v>
      </c>
      <c r="D45" t="s">
        <v>1921</v>
      </c>
      <c r="E45" t="s">
        <v>269</v>
      </c>
      <c r="F45" t="s">
        <v>368</v>
      </c>
      <c r="G45" t="s">
        <v>382</v>
      </c>
      <c r="K45" t="s">
        <v>1759</v>
      </c>
      <c r="L45" t="s">
        <v>1739</v>
      </c>
      <c r="M45" t="s">
        <v>1801</v>
      </c>
      <c r="N45" t="s">
        <v>1838</v>
      </c>
      <c r="O45" s="7">
        <v>2011</v>
      </c>
      <c r="P45" t="s">
        <v>1874</v>
      </c>
      <c r="Q45" t="s">
        <v>986</v>
      </c>
      <c r="R45" t="str">
        <f>IF(ISBLANK(Table7[[#This Row],[ref]]),NA(),_xlfn.XLOOKUP(Table7[[#This Row],[ref]],Crossref!U:U,Crossref!E:E,_xlfn.XLOOKUP(Table7[[#This Row],[ref_short]],Crossref!AO:AO,Crossref!E:E)))</f>
        <v>10.1016/j.vetmic.2011.03.007</v>
      </c>
      <c r="S45" t="str">
        <f>IF(ISBLANK(Table7[[#This Row],[ref_short]]),NA(),_xlfn.XLOOKUP(Table7[[#This Row],[new_ref]],Crossref!E:E,Crossref!AO:AO,Table7[[#This Row],[ref_short]]))</f>
        <v>Böttcher et al., 2011</v>
      </c>
      <c r="T45" t="b">
        <f>NOT(IFERROR(Table7[[#This Row],[ref_short]]=Table7[[#This Row],[new_ref_short]],FALSE))</f>
        <v>1</v>
      </c>
    </row>
    <row r="46" spans="1:20" x14ac:dyDescent="0.3">
      <c r="A46" t="s">
        <v>1904</v>
      </c>
      <c r="B46" t="s">
        <v>1916</v>
      </c>
      <c r="C46" t="s">
        <v>2</v>
      </c>
      <c r="D46" t="s">
        <v>1921</v>
      </c>
      <c r="E46" t="s">
        <v>269</v>
      </c>
      <c r="F46" t="s">
        <v>368</v>
      </c>
      <c r="K46" t="s">
        <v>1760</v>
      </c>
      <c r="L46" t="s">
        <v>1739</v>
      </c>
      <c r="M46" t="s">
        <v>1802</v>
      </c>
      <c r="N46" t="s">
        <v>1839</v>
      </c>
      <c r="O46" s="7">
        <v>2009</v>
      </c>
      <c r="P46" t="s">
        <v>1875</v>
      </c>
      <c r="Q46" t="s">
        <v>986</v>
      </c>
      <c r="R46" t="str">
        <f>IF(ISBLANK(Table7[[#This Row],[ref]]),NA(),_xlfn.XLOOKUP(Table7[[#This Row],[ref]],Crossref!U:U,Crossref!E:E,_xlfn.XLOOKUP(Table7[[#This Row],[ref_short]],Crossref!AO:AO,Crossref!E:E)))</f>
        <v>10.1017/s0950268809002854</v>
      </c>
      <c r="S46" t="str">
        <f>IF(ISBLANK(Table7[[#This Row],[ref_short]]),NA(),_xlfn.XLOOKUP(Table7[[#This Row],[new_ref]],Crossref!E:E,Crossref!AO:AO,Table7[[#This Row],[ref_short]]))</f>
        <v>McCAUGHEY et al., 2009</v>
      </c>
      <c r="T46" t="b">
        <f>NOT(IFERROR(Table7[[#This Row],[ref_short]]=Table7[[#This Row],[new_ref_short]],FALSE))</f>
        <v>0</v>
      </c>
    </row>
    <row r="47" spans="1:20" x14ac:dyDescent="0.3">
      <c r="A47" t="s">
        <v>1905</v>
      </c>
      <c r="B47" t="s">
        <v>1916</v>
      </c>
      <c r="C47" t="s">
        <v>2</v>
      </c>
      <c r="D47" t="s">
        <v>1921</v>
      </c>
      <c r="E47" t="s">
        <v>269</v>
      </c>
      <c r="F47" t="s">
        <v>376</v>
      </c>
      <c r="K47" t="s">
        <v>1761</v>
      </c>
      <c r="L47" t="s">
        <v>1739</v>
      </c>
      <c r="M47" t="s">
        <v>1803</v>
      </c>
      <c r="N47" t="s">
        <v>1840</v>
      </c>
      <c r="O47" s="7">
        <v>2013</v>
      </c>
      <c r="P47" t="s">
        <v>1876</v>
      </c>
      <c r="Q47" t="s">
        <v>986</v>
      </c>
      <c r="R47" t="str">
        <f>IF(ISBLANK(Table7[[#This Row],[ref]]),NA(),_xlfn.XLOOKUP(Table7[[#This Row],[ref]],Crossref!U:U,Crossref!E:E,_xlfn.XLOOKUP(Table7[[#This Row],[ref_short]],Crossref!AO:AO,Crossref!E:E)))</f>
        <v>10.1016/j.vetmic.2013.08.004</v>
      </c>
      <c r="S47" t="str">
        <f>IF(ISBLANK(Table7[[#This Row],[ref_short]]),NA(),_xlfn.XLOOKUP(Table7[[#This Row],[new_ref]],Crossref!E:E,Crossref!AO:AO,Table7[[#This Row],[ref_short]]))</f>
        <v>Anastácio et al., 2013</v>
      </c>
      <c r="T47" t="b">
        <f>NOT(IFERROR(Table7[[#This Row],[ref_short]]=Table7[[#This Row],[new_ref_short]],FALSE))</f>
        <v>1</v>
      </c>
    </row>
    <row r="48" spans="1:20" x14ac:dyDescent="0.3">
      <c r="A48" t="s">
        <v>1906</v>
      </c>
      <c r="B48" t="s">
        <v>1916</v>
      </c>
      <c r="C48" t="s">
        <v>2</v>
      </c>
      <c r="D48" t="s">
        <v>1920</v>
      </c>
      <c r="E48" t="s">
        <v>269</v>
      </c>
      <c r="F48" t="s">
        <v>1029</v>
      </c>
      <c r="G48" t="s">
        <v>382</v>
      </c>
      <c r="K48" t="s">
        <v>1946</v>
      </c>
      <c r="L48" t="s">
        <v>1739</v>
      </c>
      <c r="M48" t="s">
        <v>2004</v>
      </c>
      <c r="N48" t="s">
        <v>2065</v>
      </c>
      <c r="O48" s="7">
        <v>2012</v>
      </c>
      <c r="P48" t="s">
        <v>2125</v>
      </c>
      <c r="Q48" t="s">
        <v>986</v>
      </c>
      <c r="R48" t="str">
        <f>IF(ISBLANK(Table7[[#This Row],[ref]]),NA(),_xlfn.XLOOKUP(Table7[[#This Row],[ref]],Crossref!U:U,Crossref!E:E,_xlfn.XLOOKUP(Table7[[#This Row],[ref_short]],Crossref!AO:AO,Crossref!E:E)))</f>
        <v>10.1089/vbz.2011.0953</v>
      </c>
      <c r="S48" t="str">
        <f>IF(ISBLANK(Table7[[#This Row],[ref_short]]),NA(),_xlfn.XLOOKUP(Table7[[#This Row],[new_ref]],Crossref!E:E,Crossref!AO:AO,Table7[[#This Row],[ref_short]]))</f>
        <v>Gyuranecz et al., 2012</v>
      </c>
      <c r="T48" t="b">
        <f>NOT(IFERROR(Table7[[#This Row],[ref_short]]=Table7[[#This Row],[new_ref_short]],FALSE))</f>
        <v>0</v>
      </c>
    </row>
    <row r="49" spans="1:20" x14ac:dyDescent="0.3">
      <c r="A49" t="s">
        <v>1720</v>
      </c>
      <c r="B49" t="s">
        <v>1916</v>
      </c>
      <c r="C49" t="s">
        <v>2</v>
      </c>
      <c r="D49" t="s">
        <v>1922</v>
      </c>
      <c r="E49" t="s">
        <v>269</v>
      </c>
      <c r="F49" t="s">
        <v>1689</v>
      </c>
      <c r="K49" t="s">
        <v>1762</v>
      </c>
      <c r="L49" t="s">
        <v>1739</v>
      </c>
      <c r="M49" t="s">
        <v>1804</v>
      </c>
      <c r="N49" t="s">
        <v>1841</v>
      </c>
      <c r="O49" s="7">
        <v>2017</v>
      </c>
      <c r="P49" t="s">
        <v>1877</v>
      </c>
      <c r="Q49" t="s">
        <v>986</v>
      </c>
      <c r="R49" t="str">
        <f>IF(ISBLANK(Table7[[#This Row],[ref]]),NA(),_xlfn.XLOOKUP(Table7[[#This Row],[ref]],Crossref!U:U,Crossref!E:E,_xlfn.XLOOKUP(Table7[[#This Row],[ref_short]],Crossref!AO:AO,Crossref!E:E)))</f>
        <v>10.1017/s0950268817002308</v>
      </c>
      <c r="S49" t="str">
        <f>IF(ISBLANK(Table7[[#This Row],[ref_short]]),NA(),_xlfn.XLOOKUP(Table7[[#This Row],[new_ref]],Crossref!E:E,Crossref!AO:AO,Table7[[#This Row],[ref_short]]))</f>
        <v>GACHE et al., 2017</v>
      </c>
      <c r="T49" t="b">
        <f>NOT(IFERROR(Table7[[#This Row],[ref_short]]=Table7[[#This Row],[new_ref_short]],FALSE))</f>
        <v>0</v>
      </c>
    </row>
    <row r="50" spans="1:20" x14ac:dyDescent="0.3">
      <c r="A50" t="s">
        <v>1721</v>
      </c>
      <c r="B50" t="s">
        <v>1916</v>
      </c>
      <c r="C50" t="s">
        <v>2</v>
      </c>
      <c r="D50" t="s">
        <v>1921</v>
      </c>
      <c r="E50" t="s">
        <v>269</v>
      </c>
      <c r="F50" t="s">
        <v>1925</v>
      </c>
      <c r="K50" t="s">
        <v>1947</v>
      </c>
      <c r="L50" t="s">
        <v>1739</v>
      </c>
      <c r="M50" t="s">
        <v>1805</v>
      </c>
      <c r="N50" t="s">
        <v>1842</v>
      </c>
      <c r="O50" s="7">
        <v>2020</v>
      </c>
      <c r="P50" t="s">
        <v>1878</v>
      </c>
      <c r="Q50" t="s">
        <v>986</v>
      </c>
      <c r="R50" t="str">
        <f>IF(ISBLANK(Table7[[#This Row],[ref]]),NA(),_xlfn.XLOOKUP(Table7[[#This Row],[ref]],Crossref!U:U,Crossref!E:E,_xlfn.XLOOKUP(Table7[[#This Row],[ref_short]],Crossref!AO:AO,Crossref!E:E)))</f>
        <v>10.1017/s0950268819002115</v>
      </c>
      <c r="S50" t="str">
        <f>IF(ISBLANK(Table7[[#This Row],[ref_short]]),NA(),_xlfn.XLOOKUP(Table7[[#This Row],[new_ref]],Crossref!E:E,Crossref!AO:AO,Table7[[#This Row],[ref_short]]))</f>
        <v>Barlozzari et al., 2020</v>
      </c>
      <c r="T50" t="b">
        <f>NOT(IFERROR(Table7[[#This Row],[ref_short]]=Table7[[#This Row],[new_ref_short]],FALSE))</f>
        <v>0</v>
      </c>
    </row>
    <row r="51" spans="1:20" x14ac:dyDescent="0.3">
      <c r="A51" t="s">
        <v>1718</v>
      </c>
      <c r="B51" t="s">
        <v>1916</v>
      </c>
      <c r="C51" t="s">
        <v>1918</v>
      </c>
      <c r="D51" t="s">
        <v>1922</v>
      </c>
      <c r="E51" t="s">
        <v>264</v>
      </c>
      <c r="F51" t="s">
        <v>368</v>
      </c>
      <c r="K51" t="s">
        <v>1948</v>
      </c>
      <c r="L51" t="s">
        <v>1974</v>
      </c>
      <c r="M51" t="s">
        <v>2005</v>
      </c>
      <c r="N51" t="s">
        <v>2066</v>
      </c>
      <c r="O51" s="7">
        <v>2022</v>
      </c>
      <c r="P51" t="s">
        <v>2126</v>
      </c>
      <c r="Q51" t="s">
        <v>986</v>
      </c>
      <c r="R51" t="e">
        <f>IF(ISBLANK(Table7[[#This Row],[ref]]),NA(),_xlfn.XLOOKUP(Table7[[#This Row],[ref]],Crossref!U:U,Crossref!E:E,_xlfn.XLOOKUP(Table7[[#This Row],[ref_short]],Crossref!AO:AO,Crossref!E:E)))</f>
        <v>#N/A</v>
      </c>
      <c r="S51" t="e">
        <f>IF(ISBLANK(Table7[[#This Row],[ref_short]]),NA(),_xlfn.XLOOKUP(Table7[[#This Row],[new_ref]],Crossref!E:E,Crossref!AO:AO,Table7[[#This Row],[ref_short]]))</f>
        <v>#N/A</v>
      </c>
      <c r="T51" t="b">
        <f>NOT(IFERROR(Table7[[#This Row],[ref_short]]=Table7[[#This Row],[new_ref_short]],FALSE))</f>
        <v>1</v>
      </c>
    </row>
    <row r="52" spans="1:20" x14ac:dyDescent="0.3">
      <c r="A52" t="s">
        <v>1718</v>
      </c>
      <c r="B52" t="s">
        <v>1916</v>
      </c>
      <c r="C52" t="s">
        <v>2</v>
      </c>
      <c r="D52" t="s">
        <v>1921</v>
      </c>
      <c r="E52" t="s">
        <v>264</v>
      </c>
      <c r="F52" t="s">
        <v>368</v>
      </c>
      <c r="G52" t="s">
        <v>1930</v>
      </c>
      <c r="K52" t="s">
        <v>1949</v>
      </c>
      <c r="L52" t="s">
        <v>1739</v>
      </c>
      <c r="M52" t="s">
        <v>2006</v>
      </c>
      <c r="N52" t="s">
        <v>2067</v>
      </c>
      <c r="O52" s="7">
        <v>2012</v>
      </c>
      <c r="P52" t="s">
        <v>2127</v>
      </c>
      <c r="Q52" t="s">
        <v>986</v>
      </c>
      <c r="R52" t="str">
        <f>IF(ISBLANK(Table7[[#This Row],[ref]]),NA(),_xlfn.XLOOKUP(Table7[[#This Row],[ref]],Crossref!U:U,Crossref!E:E,_xlfn.XLOOKUP(Table7[[#This Row],[ref_short]],Crossref!AO:AO,Crossref!E:E)))</f>
        <v>10.1186/1746-6148-8-100</v>
      </c>
      <c r="S52" t="str">
        <f>IF(ISBLANK(Table7[[#This Row],[ref_short]]),NA(),_xlfn.XLOOKUP(Table7[[#This Row],[new_ref]],Crossref!E:E,Crossref!AO:AO,Table7[[#This Row],[ref_short]]))</f>
        <v>Alvarez et al., 2012</v>
      </c>
      <c r="T52" t="b">
        <f>NOT(IFERROR(Table7[[#This Row],[ref_short]]=Table7[[#This Row],[new_ref_short]],FALSE))</f>
        <v>0</v>
      </c>
    </row>
    <row r="53" spans="1:20" x14ac:dyDescent="0.3">
      <c r="A53" t="s">
        <v>1907</v>
      </c>
      <c r="B53" t="s">
        <v>1916</v>
      </c>
      <c r="C53" t="s">
        <v>2</v>
      </c>
      <c r="D53" t="s">
        <v>1920</v>
      </c>
      <c r="E53" t="s">
        <v>264</v>
      </c>
      <c r="F53" t="s">
        <v>368</v>
      </c>
      <c r="M53" t="s">
        <v>2007</v>
      </c>
      <c r="N53" t="s">
        <v>2068</v>
      </c>
      <c r="O53" s="7">
        <v>2011</v>
      </c>
      <c r="P53" t="s">
        <v>2128</v>
      </c>
      <c r="Q53" t="s">
        <v>986</v>
      </c>
      <c r="R53" t="str">
        <f>IF(ISBLANK(Table7[[#This Row],[ref]]),NA(),_xlfn.XLOOKUP(Table7[[#This Row],[ref]],Crossref!U:U,Crossref!E:E,_xlfn.XLOOKUP(Table7[[#This Row],[ref_short]],Crossref!AO:AO,Crossref!E:E)))</f>
        <v>10.1016/j.vetmic.2011.02.039</v>
      </c>
      <c r="S53" t="str">
        <f>IF(ISBLANK(Table7[[#This Row],[ref_short]]),NA(),_xlfn.XLOOKUP(Table7[[#This Row],[new_ref]],Crossref!E:E,Crossref!AO:AO,Table7[[#This Row],[ref_short]]))</f>
        <v>Schiller et al., 2011</v>
      </c>
      <c r="T53" t="b">
        <f>NOT(IFERROR(Table7[[#This Row],[ref_short]]=Table7[[#This Row],[new_ref_short]],FALSE))</f>
        <v>0</v>
      </c>
    </row>
    <row r="54" spans="1:20" x14ac:dyDescent="0.3">
      <c r="A54" t="s">
        <v>1907</v>
      </c>
      <c r="B54" t="s">
        <v>1916</v>
      </c>
      <c r="C54" t="s">
        <v>2</v>
      </c>
      <c r="D54" t="s">
        <v>1920</v>
      </c>
      <c r="E54" t="s">
        <v>264</v>
      </c>
      <c r="F54" t="s">
        <v>368</v>
      </c>
      <c r="M54" t="s">
        <v>2008</v>
      </c>
      <c r="N54" t="s">
        <v>2069</v>
      </c>
      <c r="O54" s="7">
        <v>2023</v>
      </c>
      <c r="P54" t="s">
        <v>2129</v>
      </c>
      <c r="Q54" t="s">
        <v>986</v>
      </c>
      <c r="R54" t="str">
        <f>IF(ISBLANK(Table7[[#This Row],[ref]]),NA(),_xlfn.XLOOKUP(Table7[[#This Row],[ref]],Crossref!U:U,Crossref!E:E,_xlfn.XLOOKUP(Table7[[#This Row],[ref_short]],Crossref!AO:AO,Crossref!E:E)))</f>
        <v>10.1186/s13620-023-00241-0</v>
      </c>
      <c r="S54" t="str">
        <f>IF(ISBLANK(Table7[[#This Row],[ref_short]]),NA(),_xlfn.XLOOKUP(Table7[[#This Row],[new_ref]],Crossref!E:E,Crossref!AO:AO,Table7[[#This Row],[ref_short]]))</f>
        <v>Bezos et al., 2023</v>
      </c>
      <c r="T54" t="b">
        <f>NOT(IFERROR(Table7[[#This Row],[ref_short]]=Table7[[#This Row],[new_ref_short]],FALSE))</f>
        <v>0</v>
      </c>
    </row>
    <row r="55" spans="1:20" x14ac:dyDescent="0.3">
      <c r="A55" t="s">
        <v>1895</v>
      </c>
      <c r="B55" t="s">
        <v>1916</v>
      </c>
      <c r="C55" t="s">
        <v>2</v>
      </c>
      <c r="D55" t="s">
        <v>1921</v>
      </c>
      <c r="E55" t="s">
        <v>264</v>
      </c>
      <c r="F55" t="s">
        <v>368</v>
      </c>
      <c r="K55" t="s">
        <v>1950</v>
      </c>
      <c r="M55" t="s">
        <v>2009</v>
      </c>
      <c r="N55" t="s">
        <v>2070</v>
      </c>
      <c r="O55" s="7">
        <v>2021</v>
      </c>
      <c r="P55" t="s">
        <v>2130</v>
      </c>
      <c r="Q55" t="s">
        <v>986</v>
      </c>
      <c r="R55" t="e">
        <f>IF(ISBLANK(Table7[[#This Row],[ref]]),NA(),_xlfn.XLOOKUP(Table7[[#This Row],[ref]],Crossref!U:U,Crossref!E:E,_xlfn.XLOOKUP(Table7[[#This Row],[ref_short]],Crossref!AO:AO,Crossref!E:E)))</f>
        <v>#N/A</v>
      </c>
      <c r="S55" t="e">
        <f>IF(ISBLANK(Table7[[#This Row],[ref_short]]),NA(),_xlfn.XLOOKUP(Table7[[#This Row],[new_ref]],Crossref!E:E,Crossref!AO:AO,Table7[[#This Row],[ref_short]]))</f>
        <v>#N/A</v>
      </c>
      <c r="T55" t="b">
        <f>NOT(IFERROR(Table7[[#This Row],[ref_short]]=Table7[[#This Row],[new_ref_short]],FALSE))</f>
        <v>1</v>
      </c>
    </row>
    <row r="56" spans="1:20" x14ac:dyDescent="0.3">
      <c r="A56" t="s">
        <v>1904</v>
      </c>
      <c r="B56" t="s">
        <v>1916</v>
      </c>
      <c r="C56" t="s">
        <v>2</v>
      </c>
      <c r="D56" t="s">
        <v>1921</v>
      </c>
      <c r="E56" t="s">
        <v>264</v>
      </c>
      <c r="F56" t="s">
        <v>368</v>
      </c>
      <c r="K56" t="s">
        <v>1951</v>
      </c>
      <c r="L56" t="s">
        <v>1975</v>
      </c>
      <c r="M56" t="s">
        <v>2010</v>
      </c>
      <c r="N56" t="s">
        <v>2071</v>
      </c>
      <c r="O56" s="7">
        <v>2022</v>
      </c>
      <c r="P56" t="s">
        <v>2131</v>
      </c>
      <c r="Q56" t="s">
        <v>986</v>
      </c>
      <c r="R56" t="str">
        <f>IF(ISBLANK(Table7[[#This Row],[ref]]),NA(),_xlfn.XLOOKUP(Table7[[#This Row],[ref]],Crossref!U:U,Crossref!E:E,_xlfn.XLOOKUP(Table7[[#This Row],[ref_short]],Crossref!AO:AO,Crossref!E:E)))</f>
        <v>10.1016/j.rvsc.2022.01.019</v>
      </c>
      <c r="S56" t="str">
        <f>IF(ISBLANK(Table7[[#This Row],[ref_short]]),NA(),_xlfn.XLOOKUP(Table7[[#This Row],[new_ref]],Crossref!E:E,Crossref!AO:AO,Table7[[#This Row],[ref_short]]))</f>
        <v>Georgaki et al., 2022</v>
      </c>
      <c r="T56" t="b">
        <f>NOT(IFERROR(Table7[[#This Row],[ref_short]]=Table7[[#This Row],[new_ref_short]],FALSE))</f>
        <v>0</v>
      </c>
    </row>
    <row r="57" spans="1:20" x14ac:dyDescent="0.3">
      <c r="A57" t="s">
        <v>1905</v>
      </c>
      <c r="B57" t="s">
        <v>1917</v>
      </c>
      <c r="C57" t="s">
        <v>2</v>
      </c>
      <c r="D57" t="s">
        <v>1921</v>
      </c>
      <c r="E57" t="s">
        <v>264</v>
      </c>
      <c r="F57" t="s">
        <v>368</v>
      </c>
      <c r="K57" t="s">
        <v>1952</v>
      </c>
      <c r="L57" t="s">
        <v>1976</v>
      </c>
      <c r="M57" t="s">
        <v>2011</v>
      </c>
      <c r="N57" t="s">
        <v>2072</v>
      </c>
      <c r="O57" s="7">
        <v>2022</v>
      </c>
      <c r="P57" t="s">
        <v>2132</v>
      </c>
      <c r="Q57" t="s">
        <v>986</v>
      </c>
      <c r="R57" t="e">
        <f>IF(ISBLANK(Table7[[#This Row],[ref]]),NA(),_xlfn.XLOOKUP(Table7[[#This Row],[ref]],Crossref!U:U,Crossref!E:E,_xlfn.XLOOKUP(Table7[[#This Row],[ref_short]],Crossref!AO:AO,Crossref!E:E)))</f>
        <v>#N/A</v>
      </c>
      <c r="S57" t="e">
        <f>IF(ISBLANK(Table7[[#This Row],[ref_short]]),NA(),_xlfn.XLOOKUP(Table7[[#This Row],[new_ref]],Crossref!E:E,Crossref!AO:AO,Table7[[#This Row],[ref_short]]))</f>
        <v>#N/A</v>
      </c>
      <c r="T57" t="b">
        <f>NOT(IFERROR(Table7[[#This Row],[ref_short]]=Table7[[#This Row],[new_ref_short]],FALSE))</f>
        <v>1</v>
      </c>
    </row>
    <row r="58" spans="1:20" x14ac:dyDescent="0.3">
      <c r="A58" t="s">
        <v>1908</v>
      </c>
      <c r="B58" t="s">
        <v>1916</v>
      </c>
      <c r="C58" t="s">
        <v>1918</v>
      </c>
      <c r="D58" t="s">
        <v>1920</v>
      </c>
      <c r="E58" t="s">
        <v>264</v>
      </c>
      <c r="F58" t="s">
        <v>368</v>
      </c>
      <c r="K58" t="s">
        <v>1953</v>
      </c>
      <c r="L58" t="s">
        <v>1977</v>
      </c>
      <c r="M58" t="s">
        <v>2012</v>
      </c>
      <c r="N58" t="s">
        <v>2073</v>
      </c>
      <c r="O58" s="7">
        <v>2023</v>
      </c>
      <c r="P58" t="s">
        <v>2133</v>
      </c>
      <c r="Q58" t="s">
        <v>986</v>
      </c>
      <c r="R58" t="e">
        <f>IF(ISBLANK(Table7[[#This Row],[ref]]),NA(),_xlfn.XLOOKUP(Table7[[#This Row],[ref]],Crossref!U:U,Crossref!E:E,_xlfn.XLOOKUP(Table7[[#This Row],[ref_short]],Crossref!AO:AO,Crossref!E:E)))</f>
        <v>#N/A</v>
      </c>
      <c r="S58" t="e">
        <f>IF(ISBLANK(Table7[[#This Row],[ref_short]]),NA(),_xlfn.XLOOKUP(Table7[[#This Row],[new_ref]],Crossref!E:E,Crossref!AO:AO,Table7[[#This Row],[ref_short]]))</f>
        <v>#N/A</v>
      </c>
      <c r="T58" t="b">
        <f>NOT(IFERROR(Table7[[#This Row],[ref_short]]=Table7[[#This Row],[new_ref_short]],FALSE))</f>
        <v>1</v>
      </c>
    </row>
    <row r="59" spans="1:20" x14ac:dyDescent="0.3">
      <c r="A59" t="s">
        <v>1909</v>
      </c>
      <c r="B59" t="s">
        <v>1916</v>
      </c>
      <c r="C59" t="s">
        <v>2</v>
      </c>
      <c r="D59" t="s">
        <v>1920</v>
      </c>
      <c r="E59" t="s">
        <v>264</v>
      </c>
      <c r="F59" t="s">
        <v>368</v>
      </c>
      <c r="K59" t="s">
        <v>1954</v>
      </c>
      <c r="L59" t="s">
        <v>1737</v>
      </c>
      <c r="M59" t="s">
        <v>2013</v>
      </c>
      <c r="N59" t="s">
        <v>2074</v>
      </c>
      <c r="O59" s="7">
        <v>2002</v>
      </c>
      <c r="P59" t="s">
        <v>2134</v>
      </c>
      <c r="Q59" t="s">
        <v>986</v>
      </c>
      <c r="R59" t="e">
        <f>IF(ISBLANK(Table7[[#This Row],[ref]]),NA(),_xlfn.XLOOKUP(Table7[[#This Row],[ref]],Crossref!U:U,Crossref!E:E,_xlfn.XLOOKUP(Table7[[#This Row],[ref_short]],Crossref!AO:AO,Crossref!E:E)))</f>
        <v>#N/A</v>
      </c>
      <c r="S59" t="e">
        <f>IF(ISBLANK(Table7[[#This Row],[ref_short]]),NA(),_xlfn.XLOOKUP(Table7[[#This Row],[new_ref]],Crossref!E:E,Crossref!AO:AO,Table7[[#This Row],[ref_short]]))</f>
        <v>#N/A</v>
      </c>
      <c r="T59" t="b">
        <f>NOT(IFERROR(Table7[[#This Row],[ref_short]]=Table7[[#This Row],[new_ref_short]],FALSE))</f>
        <v>1</v>
      </c>
    </row>
    <row r="60" spans="1:20" x14ac:dyDescent="0.3">
      <c r="A60" t="s">
        <v>1903</v>
      </c>
      <c r="B60" t="s">
        <v>1916</v>
      </c>
      <c r="C60" t="s">
        <v>2</v>
      </c>
      <c r="D60" t="s">
        <v>1920</v>
      </c>
      <c r="E60" t="s">
        <v>264</v>
      </c>
      <c r="F60" t="s">
        <v>368</v>
      </c>
      <c r="K60" t="s">
        <v>1955</v>
      </c>
      <c r="L60" t="s">
        <v>1023</v>
      </c>
      <c r="M60" t="s">
        <v>2014</v>
      </c>
      <c r="N60" t="s">
        <v>2075</v>
      </c>
      <c r="O60" s="7">
        <v>2022</v>
      </c>
      <c r="P60" t="s">
        <v>2135</v>
      </c>
      <c r="Q60" t="s">
        <v>986</v>
      </c>
      <c r="R60" t="str">
        <f>IF(ISBLANK(Table7[[#This Row],[ref]]),NA(),_xlfn.XLOOKUP(Table7[[#This Row],[ref]],Crossref!U:U,Crossref!E:E,_xlfn.XLOOKUP(Table7[[#This Row],[ref_short]],Crossref!AO:AO,Crossref!E:E)))</f>
        <v>10.1016/j.tube.2022.102166</v>
      </c>
      <c r="S60" t="str">
        <f>IF(ISBLANK(Table7[[#This Row],[ref_short]]),NA(),_xlfn.XLOOKUP(Table7[[#This Row],[new_ref]],Crossref!E:E,Crossref!AO:AO,Table7[[#This Row],[ref_short]]))</f>
        <v>Collins et al., 2022</v>
      </c>
      <c r="T60" t="b">
        <f>NOT(IFERROR(Table7[[#This Row],[ref_short]]=Table7[[#This Row],[new_ref_short]],FALSE))</f>
        <v>0</v>
      </c>
    </row>
    <row r="61" spans="1:20" x14ac:dyDescent="0.3">
      <c r="A61" t="s">
        <v>1910</v>
      </c>
      <c r="B61" t="s">
        <v>1916</v>
      </c>
      <c r="C61" t="s">
        <v>2</v>
      </c>
      <c r="D61" t="s">
        <v>1921</v>
      </c>
      <c r="E61" t="s">
        <v>275</v>
      </c>
      <c r="F61" t="s">
        <v>373</v>
      </c>
      <c r="K61" t="s">
        <v>1956</v>
      </c>
      <c r="L61" t="s">
        <v>1739</v>
      </c>
      <c r="M61" t="s">
        <v>2015</v>
      </c>
      <c r="N61" t="s">
        <v>2076</v>
      </c>
      <c r="O61" s="7">
        <v>2021</v>
      </c>
      <c r="P61" t="s">
        <v>2136</v>
      </c>
      <c r="Q61" t="s">
        <v>986</v>
      </c>
      <c r="R61" t="str">
        <f>IF(ISBLANK(Table7[[#This Row],[ref]]),NA(),_xlfn.XLOOKUP(Table7[[#This Row],[ref]],Crossref!U:U,Crossref!E:E,_xlfn.XLOOKUP(Table7[[#This Row],[ref_short]],Crossref!AO:AO,Crossref!E:E)))</f>
        <v>10.1002/vetr.349</v>
      </c>
      <c r="S61" t="str">
        <f>IF(ISBLANK(Table7[[#This Row],[ref_short]]),NA(),_xlfn.XLOOKUP(Table7[[#This Row],[new_ref]],Crossref!E:E,Crossref!AO:AO,Table7[[#This Row],[ref_short]]))</f>
        <v>Correia‐Gomes et al., 2021</v>
      </c>
      <c r="T61" t="b">
        <f>NOT(IFERROR(Table7[[#This Row],[ref_short]]=Table7[[#This Row],[new_ref_short]],FALSE))</f>
        <v>1</v>
      </c>
    </row>
    <row r="62" spans="1:20" x14ac:dyDescent="0.3">
      <c r="A62" t="s">
        <v>1724</v>
      </c>
      <c r="B62" t="s">
        <v>1916</v>
      </c>
      <c r="C62" t="s">
        <v>2</v>
      </c>
      <c r="D62" t="s">
        <v>1920</v>
      </c>
      <c r="E62" t="s">
        <v>275</v>
      </c>
      <c r="F62" t="s">
        <v>373</v>
      </c>
      <c r="L62" t="s">
        <v>1739</v>
      </c>
      <c r="M62" t="s">
        <v>2016</v>
      </c>
      <c r="N62" t="s">
        <v>1849</v>
      </c>
      <c r="O62" s="7">
        <v>2022</v>
      </c>
      <c r="P62" t="s">
        <v>1885</v>
      </c>
      <c r="Q62" t="s">
        <v>986</v>
      </c>
      <c r="R62" t="str">
        <f>IF(ISBLANK(Table7[[#This Row],[ref]]),NA(),_xlfn.XLOOKUP(Table7[[#This Row],[ref]],Crossref!U:U,Crossref!E:E,_xlfn.XLOOKUP(Table7[[#This Row],[ref_short]],Crossref!AO:AO,Crossref!E:E)))</f>
        <v>10.3390/v14091944</v>
      </c>
      <c r="S62" t="str">
        <f>IF(ISBLANK(Table7[[#This Row],[ref_short]]),NA(),_xlfn.XLOOKUP(Table7[[#This Row],[new_ref]],Crossref!E:E,Crossref!AO:AO,Table7[[#This Row],[ref_short]]))</f>
        <v>Fiers et al., 2022</v>
      </c>
      <c r="T62" t="b">
        <f>NOT(IFERROR(Table7[[#This Row],[ref_short]]=Table7[[#This Row],[new_ref_short]],FALSE))</f>
        <v>0</v>
      </c>
    </row>
    <row r="63" spans="1:20" x14ac:dyDescent="0.3">
      <c r="A63" t="s">
        <v>1718</v>
      </c>
      <c r="B63" t="s">
        <v>1916</v>
      </c>
      <c r="C63" t="s">
        <v>2</v>
      </c>
      <c r="D63" t="s">
        <v>1923</v>
      </c>
      <c r="E63" t="s">
        <v>1115</v>
      </c>
      <c r="F63" t="s">
        <v>369</v>
      </c>
      <c r="G63" t="s">
        <v>382</v>
      </c>
      <c r="K63" t="s">
        <v>1957</v>
      </c>
      <c r="L63" t="s">
        <v>1737</v>
      </c>
      <c r="M63" t="s">
        <v>2017</v>
      </c>
      <c r="N63" t="s">
        <v>2077</v>
      </c>
      <c r="O63" s="7">
        <v>2012</v>
      </c>
      <c r="P63" t="s">
        <v>2137</v>
      </c>
      <c r="Q63" t="s">
        <v>986</v>
      </c>
      <c r="R63" t="str">
        <f>IF(ISBLANK(Table7[[#This Row],[ref]]),NA(),_xlfn.XLOOKUP(Table7[[#This Row],[ref]],Crossref!U:U,Crossref!E:E,_xlfn.XLOOKUP(Table7[[#This Row],[ref_short]],Crossref!AO:AO,Crossref!E:E)))</f>
        <v>10.1186/1746-6148-8-171</v>
      </c>
      <c r="S63" t="str">
        <f>IF(ISBLANK(Table7[[#This Row],[ref_short]]),NA(),_xlfn.XLOOKUP(Table7[[#This Row],[new_ref]],Crossref!E:E,Crossref!AO:AO,Table7[[#This Row],[ref_short]]))</f>
        <v>Ariza-Miguel et al., 2012</v>
      </c>
      <c r="T63" t="b">
        <f>NOT(IFERROR(Table7[[#This Row],[ref_short]]=Table7[[#This Row],[new_ref_short]],FALSE))</f>
        <v>0</v>
      </c>
    </row>
    <row r="64" spans="1:20" x14ac:dyDescent="0.3">
      <c r="A64" t="s">
        <v>1718</v>
      </c>
      <c r="B64" t="s">
        <v>1916</v>
      </c>
      <c r="C64" t="s">
        <v>2</v>
      </c>
      <c r="D64" t="s">
        <v>1921</v>
      </c>
      <c r="E64" t="s">
        <v>1115</v>
      </c>
      <c r="F64" t="s">
        <v>1926</v>
      </c>
      <c r="K64" t="s">
        <v>1958</v>
      </c>
      <c r="L64" t="s">
        <v>1737</v>
      </c>
      <c r="M64" t="s">
        <v>2018</v>
      </c>
      <c r="N64" t="s">
        <v>2078</v>
      </c>
      <c r="O64" s="7">
        <v>2005</v>
      </c>
      <c r="P64" t="s">
        <v>2138</v>
      </c>
      <c r="Q64" t="s">
        <v>986</v>
      </c>
      <c r="R64" t="str">
        <f>IF(ISBLANK(Table7[[#This Row],[ref]]),NA(),_xlfn.XLOOKUP(Table7[[#This Row],[ref]],Crossref!U:U,Crossref!E:E,_xlfn.XLOOKUP(Table7[[#This Row],[ref_short]],Crossref!AO:AO,Crossref!E:E)))</f>
        <v>10.1016/j.tvjl.2004.05.002</v>
      </c>
      <c r="S64" t="str">
        <f>IF(ISBLANK(Table7[[#This Row],[ref_short]]),NA(),_xlfn.XLOOKUP(Table7[[#This Row],[new_ref]],Crossref!E:E,Crossref!AO:AO,Table7[[#This Row],[ref_short]]))</f>
        <v>la Fe et al., 2005</v>
      </c>
      <c r="T64" t="b">
        <f>NOT(IFERROR(Table7[[#This Row],[ref_short]]=Table7[[#This Row],[new_ref_short]],FALSE))</f>
        <v>1</v>
      </c>
    </row>
    <row r="65" spans="1:20" x14ac:dyDescent="0.3">
      <c r="A65" t="s">
        <v>1718</v>
      </c>
      <c r="B65" t="s">
        <v>1916</v>
      </c>
      <c r="C65" t="s">
        <v>2</v>
      </c>
      <c r="D65" t="s">
        <v>1921</v>
      </c>
      <c r="E65" t="s">
        <v>1115</v>
      </c>
      <c r="F65" t="s">
        <v>1927</v>
      </c>
      <c r="L65" t="s">
        <v>1737</v>
      </c>
      <c r="M65" t="s">
        <v>2019</v>
      </c>
      <c r="N65" t="s">
        <v>2079</v>
      </c>
      <c r="O65" s="7">
        <v>2012</v>
      </c>
      <c r="P65" t="s">
        <v>2139</v>
      </c>
      <c r="Q65" t="s">
        <v>986</v>
      </c>
      <c r="R65" t="str">
        <f>IF(ISBLANK(Table7[[#This Row],[ref]]),NA(),_xlfn.XLOOKUP(Table7[[#This Row],[ref]],Crossref!U:U,Crossref!E:E,_xlfn.XLOOKUP(Table7[[#This Row],[ref_short]],Crossref!AO:AO,Crossref!E:E)))</f>
        <v>10.1016/j.smallrumres.2011.09.008</v>
      </c>
      <c r="S65" t="str">
        <f>IF(ISBLANK(Table7[[#This Row],[ref_short]]),NA(),_xlfn.XLOOKUP(Table7[[#This Row],[new_ref]],Crossref!E:E,Crossref!AO:AO,Table7[[#This Row],[ref_short]]))</f>
        <v>Amores et al., 2012</v>
      </c>
      <c r="T65" t="b">
        <f>NOT(IFERROR(Table7[[#This Row],[ref_short]]=Table7[[#This Row],[new_ref_short]],FALSE))</f>
        <v>0</v>
      </c>
    </row>
    <row r="66" spans="1:20" x14ac:dyDescent="0.3">
      <c r="A66" t="s">
        <v>1911</v>
      </c>
      <c r="B66" t="s">
        <v>1916</v>
      </c>
      <c r="C66" t="s">
        <v>2</v>
      </c>
      <c r="D66" t="s">
        <v>1921</v>
      </c>
      <c r="E66" t="s">
        <v>1115</v>
      </c>
      <c r="F66" t="s">
        <v>1926</v>
      </c>
      <c r="K66" t="s">
        <v>1959</v>
      </c>
      <c r="L66" t="s">
        <v>1737</v>
      </c>
      <c r="M66" t="s">
        <v>2020</v>
      </c>
      <c r="N66" t="s">
        <v>2080</v>
      </c>
      <c r="O66" s="7">
        <v>2002</v>
      </c>
      <c r="P66" t="s">
        <v>2140</v>
      </c>
      <c r="Q66" t="s">
        <v>986</v>
      </c>
      <c r="R66" t="e">
        <f>IF(ISBLANK(Table7[[#This Row],[ref]]),NA(),_xlfn.XLOOKUP(Table7[[#This Row],[ref]],Crossref!U:U,Crossref!E:E,_xlfn.XLOOKUP(Table7[[#This Row],[ref_short]],Crossref!AO:AO,Crossref!E:E)))</f>
        <v>#N/A</v>
      </c>
      <c r="S66" t="e">
        <f>IF(ISBLANK(Table7[[#This Row],[ref_short]]),NA(),_xlfn.XLOOKUP(Table7[[#This Row],[new_ref]],Crossref!E:E,Crossref!AO:AO,Table7[[#This Row],[ref_short]]))</f>
        <v>#N/A</v>
      </c>
      <c r="T66" t="b">
        <f>NOT(IFERROR(Table7[[#This Row],[ref_short]]=Table7[[#This Row],[new_ref_short]],FALSE))</f>
        <v>1</v>
      </c>
    </row>
    <row r="67" spans="1:20" x14ac:dyDescent="0.3">
      <c r="A67" t="s">
        <v>1720</v>
      </c>
      <c r="B67" t="s">
        <v>1916</v>
      </c>
      <c r="C67" t="s">
        <v>2</v>
      </c>
      <c r="D67" t="s">
        <v>1921</v>
      </c>
      <c r="E67" t="s">
        <v>1115</v>
      </c>
      <c r="F67" t="s">
        <v>1926</v>
      </c>
      <c r="K67" t="s">
        <v>1960</v>
      </c>
      <c r="L67" t="s">
        <v>1737</v>
      </c>
      <c r="M67" t="s">
        <v>2021</v>
      </c>
      <c r="N67" t="s">
        <v>2081</v>
      </c>
      <c r="O67" s="7">
        <v>2010</v>
      </c>
      <c r="P67" t="s">
        <v>2141</v>
      </c>
      <c r="Q67" t="s">
        <v>986</v>
      </c>
      <c r="R67" t="str">
        <f>IF(ISBLANK(Table7[[#This Row],[ref]]),NA(),_xlfn.XLOOKUP(Table7[[#This Row],[ref]],Crossref!U:U,Crossref!E:E,_xlfn.XLOOKUP(Table7[[#This Row],[ref_short]],Crossref!AO:AO,Crossref!E:E)))</f>
        <v>10.1186/1746-6148-6-32</v>
      </c>
      <c r="S67" t="str">
        <f>IF(ISBLANK(Table7[[#This Row],[ref_short]]),NA(),_xlfn.XLOOKUP(Table7[[#This Row],[new_ref]],Crossref!E:E,Crossref!AO:AO,Table7[[#This Row],[ref_short]]))</f>
        <v>Chazel et al., 2010</v>
      </c>
      <c r="T67" t="b">
        <f>NOT(IFERROR(Table7[[#This Row],[ref_short]]=Table7[[#This Row],[new_ref_short]],FALSE))</f>
        <v>0</v>
      </c>
    </row>
    <row r="68" spans="1:20" x14ac:dyDescent="0.3">
      <c r="A68" t="s">
        <v>1912</v>
      </c>
      <c r="B68" t="s">
        <v>1916</v>
      </c>
      <c r="C68" t="s">
        <v>2</v>
      </c>
      <c r="D68" t="s">
        <v>1924</v>
      </c>
      <c r="E68" t="s">
        <v>278</v>
      </c>
      <c r="F68" t="s">
        <v>373</v>
      </c>
      <c r="K68" t="s">
        <v>1961</v>
      </c>
      <c r="L68" t="s">
        <v>1737</v>
      </c>
      <c r="M68" t="s">
        <v>2022</v>
      </c>
      <c r="N68" t="s">
        <v>2082</v>
      </c>
      <c r="O68" s="7">
        <v>2014</v>
      </c>
      <c r="P68" t="s">
        <v>2142</v>
      </c>
      <c r="Q68" t="s">
        <v>986</v>
      </c>
      <c r="R68" t="str">
        <f>IF(ISBLANK(Table7[[#This Row],[ref]]),NA(),_xlfn.XLOOKUP(Table7[[#This Row],[ref]],Crossref!U:U,Crossref!E:E,_xlfn.XLOOKUP(Table7[[#This Row],[ref_short]],Crossref!AO:AO,Crossref!E:E)))</f>
        <v>10.1371/journal.pone.0115815</v>
      </c>
      <c r="S68" t="str">
        <f>IF(ISBLANK(Table7[[#This Row],[ref_short]]),NA(),_xlfn.XLOOKUP(Table7[[#This Row],[new_ref]],Crossref!E:E,Crossref!AO:AO,Table7[[#This Row],[ref_short]]))</f>
        <v>Simon et al., 2014</v>
      </c>
      <c r="T68" t="b">
        <f>NOT(IFERROR(Table7[[#This Row],[ref_short]]=Table7[[#This Row],[new_ref_short]],FALSE))</f>
        <v>0</v>
      </c>
    </row>
    <row r="69" spans="1:20" x14ac:dyDescent="0.3">
      <c r="A69" t="s">
        <v>1720</v>
      </c>
      <c r="B69" t="s">
        <v>1916</v>
      </c>
      <c r="C69" t="s">
        <v>2</v>
      </c>
      <c r="D69" t="s">
        <v>1921</v>
      </c>
      <c r="E69" t="s">
        <v>278</v>
      </c>
      <c r="F69" t="s">
        <v>373</v>
      </c>
      <c r="K69" t="s">
        <v>1783</v>
      </c>
      <c r="L69" t="s">
        <v>1737</v>
      </c>
      <c r="M69" t="s">
        <v>1816</v>
      </c>
      <c r="N69" t="s">
        <v>1854</v>
      </c>
      <c r="O69" s="7">
        <v>2013</v>
      </c>
      <c r="P69" t="s">
        <v>1890</v>
      </c>
      <c r="Q69" t="s">
        <v>986</v>
      </c>
      <c r="R69" t="str">
        <f>IF(ISBLANK(Table7[[#This Row],[ref]]),NA(),_xlfn.XLOOKUP(Table7[[#This Row],[ref]],Crossref!U:U,Crossref!E:E,_xlfn.XLOOKUP(Table7[[#This Row],[ref_short]],Crossref!AO:AO,Crossref!E:E)))</f>
        <v>10.1016/j.prevetmed.2013.07.006</v>
      </c>
      <c r="S69" t="str">
        <f>IF(ISBLANK(Table7[[#This Row],[ref_short]]),NA(),_xlfn.XLOOKUP(Table7[[#This Row],[new_ref]],Crossref!E:E,Crossref!AO:AO,Table7[[#This Row],[ref_short]]))</f>
        <v>Fablet et al., 2013</v>
      </c>
      <c r="T69" t="b">
        <f>NOT(IFERROR(Table7[[#This Row],[ref_short]]=Table7[[#This Row],[new_ref_short]],FALSE))</f>
        <v>0</v>
      </c>
    </row>
    <row r="70" spans="1:20" x14ac:dyDescent="0.3">
      <c r="A70" t="s">
        <v>1903</v>
      </c>
      <c r="B70" t="s">
        <v>1916</v>
      </c>
      <c r="C70" t="s">
        <v>2</v>
      </c>
      <c r="D70" t="s">
        <v>1920</v>
      </c>
      <c r="E70" t="s">
        <v>278</v>
      </c>
      <c r="F70" t="s">
        <v>373</v>
      </c>
      <c r="K70" t="s">
        <v>1784</v>
      </c>
      <c r="L70" t="s">
        <v>1023</v>
      </c>
      <c r="M70" t="s">
        <v>1817</v>
      </c>
      <c r="N70" t="s">
        <v>1855</v>
      </c>
      <c r="O70" s="7">
        <v>2017</v>
      </c>
      <c r="P70" t="s">
        <v>1891</v>
      </c>
      <c r="Q70" t="s">
        <v>986</v>
      </c>
      <c r="R70" t="str">
        <f>IF(ISBLANK(Table7[[#This Row],[ref]]),NA(),_xlfn.XLOOKUP(Table7[[#This Row],[ref]],Crossref!U:U,Crossref!E:E,_xlfn.XLOOKUP(Table7[[#This Row],[ref_short]],Crossref!AO:AO,Crossref!E:E)))</f>
        <v>10.1371/journal.pone.0179044</v>
      </c>
      <c r="S70" t="str">
        <f>IF(ISBLANK(Table7[[#This Row],[ref_short]]),NA(),_xlfn.XLOOKUP(Table7[[#This Row],[new_ref]],Crossref!E:E,Crossref!AO:AO,Table7[[#This Row],[ref_short]]))</f>
        <v>Baudon et al., 2017</v>
      </c>
      <c r="T70" t="b">
        <f>NOT(IFERROR(Table7[[#This Row],[ref_short]]=Table7[[#This Row],[new_ref_short]],FALSE))</f>
        <v>0</v>
      </c>
    </row>
    <row r="71" spans="1:20" x14ac:dyDescent="0.3">
      <c r="A71" t="s">
        <v>1913</v>
      </c>
      <c r="B71" t="s">
        <v>1916</v>
      </c>
      <c r="C71" t="s">
        <v>2</v>
      </c>
      <c r="D71" t="s">
        <v>1920</v>
      </c>
      <c r="E71" t="s">
        <v>278</v>
      </c>
      <c r="F71" t="s">
        <v>373</v>
      </c>
      <c r="K71" t="s">
        <v>1936</v>
      </c>
      <c r="L71" t="s">
        <v>254</v>
      </c>
      <c r="M71" t="s">
        <v>1818</v>
      </c>
      <c r="N71" t="s">
        <v>1856</v>
      </c>
      <c r="O71" s="7">
        <v>2021</v>
      </c>
      <c r="P71" t="s">
        <v>1892</v>
      </c>
      <c r="Q71" t="s">
        <v>986</v>
      </c>
      <c r="R71" t="str">
        <f>IF(ISBLANK(Table7[[#This Row],[ref]]),NA(),_xlfn.XLOOKUP(Table7[[#This Row],[ref]],Crossref!U:U,Crossref!E:E,_xlfn.XLOOKUP(Table7[[#This Row],[ref_short]],Crossref!AO:AO,Crossref!E:E)))</f>
        <v>10.1186/s44149-021-00024-6</v>
      </c>
      <c r="S71" t="str">
        <f>IF(ISBLANK(Table7[[#This Row],[ref_short]]),NA(),_xlfn.XLOOKUP(Table7[[#This Row],[new_ref]],Crossref!E:E,Crossref!AO:AO,Table7[[#This Row],[ref_short]]))</f>
        <v>Li et al., 2021</v>
      </c>
      <c r="T71" t="b">
        <f>NOT(IFERROR(Table7[[#This Row],[ref_short]]=Table7[[#This Row],[new_ref_short]],FALSE))</f>
        <v>1</v>
      </c>
    </row>
    <row r="72" spans="1:20" x14ac:dyDescent="0.3">
      <c r="A72" t="s">
        <v>1721</v>
      </c>
      <c r="B72" t="s">
        <v>1916</v>
      </c>
      <c r="C72" t="s">
        <v>2</v>
      </c>
      <c r="D72" t="s">
        <v>1921</v>
      </c>
      <c r="E72" t="s">
        <v>272</v>
      </c>
      <c r="F72" t="s">
        <v>373</v>
      </c>
      <c r="K72" t="s">
        <v>1962</v>
      </c>
      <c r="L72" t="s">
        <v>1737</v>
      </c>
      <c r="M72" t="s">
        <v>2023</v>
      </c>
      <c r="N72" t="s">
        <v>2083</v>
      </c>
      <c r="O72" s="7">
        <v>2023</v>
      </c>
      <c r="P72" t="s">
        <v>2143</v>
      </c>
      <c r="Q72" t="s">
        <v>986</v>
      </c>
      <c r="R72" t="str">
        <f>IF(ISBLANK(Table7[[#This Row],[ref]]),NA(),_xlfn.XLOOKUP(Table7[[#This Row],[ref]],Crossref!U:U,Crossref!E:E,_xlfn.XLOOKUP(Table7[[#This Row],[ref_short]],Crossref!AO:AO,Crossref!E:E)))</f>
        <v>10.3389/fvets.2023.1136225</v>
      </c>
      <c r="S72" t="str">
        <f>IF(ISBLANK(Table7[[#This Row],[ref_short]]),NA(),_xlfn.XLOOKUP(Table7[[#This Row],[new_ref]],Crossref!E:E,Crossref!AO:AO,Table7[[#This Row],[ref_short]]))</f>
        <v>Ianiro et al., 2023</v>
      </c>
      <c r="T72" t="b">
        <f>NOT(IFERROR(Table7[[#This Row],[ref_short]]=Table7[[#This Row],[new_ref_short]],FALSE))</f>
        <v>0</v>
      </c>
    </row>
    <row r="73" spans="1:20" x14ac:dyDescent="0.3">
      <c r="A73" t="s">
        <v>1895</v>
      </c>
      <c r="B73" t="s">
        <v>1916</v>
      </c>
      <c r="C73" t="s">
        <v>2</v>
      </c>
      <c r="D73" t="s">
        <v>1921</v>
      </c>
      <c r="E73" t="s">
        <v>272</v>
      </c>
      <c r="F73" t="s">
        <v>373</v>
      </c>
      <c r="K73" t="s">
        <v>1748</v>
      </c>
      <c r="L73" t="s">
        <v>1737</v>
      </c>
      <c r="M73" t="s">
        <v>2024</v>
      </c>
      <c r="N73" t="s">
        <v>2084</v>
      </c>
      <c r="O73" s="7">
        <v>2015</v>
      </c>
      <c r="P73" t="s">
        <v>2144</v>
      </c>
      <c r="Q73" t="s">
        <v>986</v>
      </c>
      <c r="R73" t="str">
        <f>IF(ISBLANK(Table7[[#This Row],[ref]]),NA(),_xlfn.XLOOKUP(Table7[[#This Row],[ref]],Crossref!U:U,Crossref!E:E,_xlfn.XLOOKUP(Table7[[#This Row],[ref_short]],Crossref!AO:AO,Crossref!E:E)))</f>
        <v>10.3201/eid2108.141995</v>
      </c>
      <c r="S73" t="str">
        <f>IF(ISBLANK(Table7[[#This Row],[ref_short]]),NA(),_xlfn.XLOOKUP(Table7[[#This Row],[new_ref]],Crossref!E:E,Crossref!AO:AO,Table7[[#This Row],[ref_short]]))</f>
        <v>Grierson et al., 2015</v>
      </c>
      <c r="T73" t="b">
        <f>NOT(IFERROR(Table7[[#This Row],[ref_short]]=Table7[[#This Row],[new_ref_short]],FALSE))</f>
        <v>0</v>
      </c>
    </row>
    <row r="74" spans="1:20" x14ac:dyDescent="0.3">
      <c r="A74" t="s">
        <v>1720</v>
      </c>
      <c r="B74" t="s">
        <v>1916</v>
      </c>
      <c r="C74" t="s">
        <v>2</v>
      </c>
      <c r="D74" t="s">
        <v>1921</v>
      </c>
      <c r="E74" t="s">
        <v>272</v>
      </c>
      <c r="F74" t="s">
        <v>373</v>
      </c>
      <c r="K74" t="s">
        <v>1764</v>
      </c>
      <c r="L74" t="s">
        <v>1737</v>
      </c>
      <c r="M74" t="s">
        <v>1806</v>
      </c>
      <c r="N74" t="s">
        <v>1843</v>
      </c>
      <c r="O74" s="7">
        <v>2011</v>
      </c>
      <c r="P74" t="s">
        <v>1879</v>
      </c>
      <c r="Q74" t="s">
        <v>986</v>
      </c>
      <c r="R74" t="str">
        <f>IF(ISBLANK(Table7[[#This Row],[ref]]),NA(),_xlfn.XLOOKUP(Table7[[#This Row],[ref]],Crossref!U:U,Crossref!E:E,_xlfn.XLOOKUP(Table7[[#This Row],[ref_short]],Crossref!AO:AO,Crossref!E:E)))</f>
        <v>10.1016/j.cimid.2011.07.003</v>
      </c>
      <c r="S74" t="str">
        <f>IF(ISBLANK(Table7[[#This Row],[ref_short]]),NA(),_xlfn.XLOOKUP(Table7[[#This Row],[new_ref]],Crossref!E:E,Crossref!AO:AO,Table7[[#This Row],[ref_short]]))</f>
        <v>Rose et al., 2011</v>
      </c>
      <c r="T74" t="b">
        <f>NOT(IFERROR(Table7[[#This Row],[ref_short]]=Table7[[#This Row],[new_ref_short]],FALSE))</f>
        <v>0</v>
      </c>
    </row>
    <row r="75" spans="1:20" x14ac:dyDescent="0.3">
      <c r="A75" t="s">
        <v>1910</v>
      </c>
      <c r="B75" t="s">
        <v>1916</v>
      </c>
      <c r="C75" t="s">
        <v>2</v>
      </c>
      <c r="D75" t="s">
        <v>1921</v>
      </c>
      <c r="E75" t="s">
        <v>272</v>
      </c>
      <c r="F75" t="s">
        <v>373</v>
      </c>
      <c r="K75" t="s">
        <v>1963</v>
      </c>
      <c r="L75" t="s">
        <v>1737</v>
      </c>
      <c r="M75" t="s">
        <v>2025</v>
      </c>
      <c r="N75" t="s">
        <v>2085</v>
      </c>
      <c r="O75" s="7">
        <v>2014</v>
      </c>
      <c r="P75" t="s">
        <v>2145</v>
      </c>
      <c r="Q75" t="s">
        <v>986</v>
      </c>
      <c r="R75" t="str">
        <f>IF(ISBLANK(Table7[[#This Row],[ref]]),NA(),_xlfn.XLOOKUP(Table7[[#This Row],[ref]],Crossref!U:U,Crossref!E:E,_xlfn.XLOOKUP(Table7[[#This Row],[ref_short]],Crossref!AO:AO,Crossref!E:E)))</f>
        <v>10.1017/s0950268814003100</v>
      </c>
      <c r="S75" t="str">
        <f>IF(ISBLANK(Table7[[#This Row],[ref_short]]),NA(),_xlfn.XLOOKUP(Table7[[#This Row],[new_ref]],Crossref!E:E,Crossref!AO:AO,Table7[[#This Row],[ref_short]]))</f>
        <v>CROSSAN et al., 2014</v>
      </c>
      <c r="T75" t="b">
        <f>NOT(IFERROR(Table7[[#This Row],[ref_short]]=Table7[[#This Row],[new_ref_short]],FALSE))</f>
        <v>0</v>
      </c>
    </row>
    <row r="76" spans="1:20" x14ac:dyDescent="0.3">
      <c r="A76" t="s">
        <v>1902</v>
      </c>
      <c r="B76" t="s">
        <v>1916</v>
      </c>
      <c r="C76" t="s">
        <v>2</v>
      </c>
      <c r="D76" t="s">
        <v>1921</v>
      </c>
      <c r="E76" t="s">
        <v>272</v>
      </c>
      <c r="F76" t="s">
        <v>373</v>
      </c>
      <c r="K76" t="s">
        <v>1749</v>
      </c>
      <c r="L76" t="s">
        <v>1737</v>
      </c>
      <c r="M76" t="s">
        <v>2026</v>
      </c>
      <c r="N76" t="s">
        <v>2086</v>
      </c>
      <c r="O76" s="7">
        <v>2022</v>
      </c>
      <c r="P76" t="s">
        <v>2146</v>
      </c>
      <c r="Q76" t="s">
        <v>986</v>
      </c>
      <c r="R76" t="str">
        <f>IF(ISBLANK(Table7[[#This Row],[ref]]),NA(),_xlfn.XLOOKUP(Table7[[#This Row],[ref]],Crossref!U:U,Crossref!E:E,_xlfn.XLOOKUP(Table7[[#This Row],[ref_short]],Crossref!AO:AO,Crossref!E:E)))</f>
        <v>10.1016/j.ijfoodmicro.2022.109830</v>
      </c>
      <c r="S76" t="str">
        <f>IF(ISBLANK(Table7[[#This Row],[ref_short]]),NA(),_xlfn.XLOOKUP(Table7[[#This Row],[new_ref]],Crossref!E:E,Crossref!AO:AO,Table7[[#This Row],[ref_short]]))</f>
        <v>Boxman et al., 2022</v>
      </c>
      <c r="T76" t="b">
        <f>NOT(IFERROR(Table7[[#This Row],[ref_short]]=Table7[[#This Row],[new_ref_short]],FALSE))</f>
        <v>0</v>
      </c>
    </row>
    <row r="77" spans="1:20" x14ac:dyDescent="0.3">
      <c r="A77" t="s">
        <v>1914</v>
      </c>
      <c r="B77" t="s">
        <v>1916</v>
      </c>
      <c r="C77" t="s">
        <v>2</v>
      </c>
      <c r="D77" t="s">
        <v>1920</v>
      </c>
      <c r="E77" t="s">
        <v>272</v>
      </c>
      <c r="F77" t="s">
        <v>373</v>
      </c>
      <c r="K77" t="s">
        <v>1964</v>
      </c>
      <c r="L77" t="s">
        <v>1737</v>
      </c>
      <c r="M77" t="s">
        <v>2027</v>
      </c>
      <c r="N77" t="s">
        <v>830</v>
      </c>
      <c r="O77" s="7">
        <v>2012</v>
      </c>
      <c r="P77" t="s">
        <v>945</v>
      </c>
      <c r="Q77" t="s">
        <v>986</v>
      </c>
      <c r="R77" t="str">
        <f>IF(ISBLANK(Table7[[#This Row],[ref]]),NA(),_xlfn.XLOOKUP(Table7[[#This Row],[ref]],Crossref!U:U,Crossref!E:E,_xlfn.XLOOKUP(Table7[[#This Row],[ref_short]],Crossref!AO:AO,Crossref!E:E)))</f>
        <v>10.1186/1756-0500-5-190</v>
      </c>
      <c r="S77" t="str">
        <f>IF(ISBLANK(Table7[[#This Row],[ref_short]]),NA(),_xlfn.XLOOKUP(Table7[[#This Row],[new_ref]],Crossref!E:E,Crossref!AO:AO,Table7[[#This Row],[ref_short]]))</f>
        <v>Berto et al., 2012</v>
      </c>
      <c r="T77" t="b">
        <f>NOT(IFERROR(Table7[[#This Row],[ref_short]]=Table7[[#This Row],[new_ref_short]],FALSE))</f>
        <v>0</v>
      </c>
    </row>
    <row r="78" spans="1:20" x14ac:dyDescent="0.3">
      <c r="A78" t="s">
        <v>1721</v>
      </c>
      <c r="B78" t="s">
        <v>1916</v>
      </c>
      <c r="C78" t="s">
        <v>2</v>
      </c>
      <c r="D78" t="s">
        <v>1923</v>
      </c>
      <c r="E78" t="s">
        <v>272</v>
      </c>
      <c r="F78" t="s">
        <v>1928</v>
      </c>
      <c r="K78" t="s">
        <v>1965</v>
      </c>
      <c r="L78" t="s">
        <v>1737</v>
      </c>
      <c r="M78" t="s">
        <v>2028</v>
      </c>
      <c r="N78" t="s">
        <v>2087</v>
      </c>
      <c r="O78" s="7">
        <v>2008</v>
      </c>
      <c r="P78" t="s">
        <v>2147</v>
      </c>
      <c r="Q78" t="s">
        <v>986</v>
      </c>
      <c r="R78" t="str">
        <f>IF(ISBLANK(Table7[[#This Row],[ref]]),NA(),_xlfn.XLOOKUP(Table7[[#This Row],[ref]],Crossref!U:U,Crossref!E:E,_xlfn.XLOOKUP(Table7[[#This Row],[ref_short]],Crossref!AO:AO,Crossref!E:E)))</f>
        <v>10.1016/j.vetmic.2007.07.004</v>
      </c>
      <c r="S78" t="str">
        <f>IF(ISBLANK(Table7[[#This Row],[ref_short]]),NA(),_xlfn.XLOOKUP(Table7[[#This Row],[new_ref]],Crossref!E:E,Crossref!AO:AO,Table7[[#This Row],[ref_short]]))</f>
        <v>Martelli et al., 2008</v>
      </c>
      <c r="T78" t="b">
        <f>NOT(IFERROR(Table7[[#This Row],[ref_short]]=Table7[[#This Row],[new_ref_short]],FALSE))</f>
        <v>0</v>
      </c>
    </row>
    <row r="79" spans="1:20" x14ac:dyDescent="0.3">
      <c r="A79" t="s">
        <v>1721</v>
      </c>
      <c r="B79" t="s">
        <v>1916</v>
      </c>
      <c r="C79" t="s">
        <v>2</v>
      </c>
      <c r="D79" t="s">
        <v>1923</v>
      </c>
      <c r="E79" t="s">
        <v>272</v>
      </c>
      <c r="F79" t="s">
        <v>373</v>
      </c>
      <c r="K79" t="s">
        <v>1966</v>
      </c>
      <c r="L79" t="s">
        <v>1737</v>
      </c>
      <c r="M79" t="s">
        <v>2029</v>
      </c>
      <c r="N79" t="s">
        <v>2088</v>
      </c>
      <c r="O79" s="7">
        <v>2017</v>
      </c>
      <c r="P79" t="s">
        <v>2148</v>
      </c>
      <c r="Q79" t="s">
        <v>986</v>
      </c>
      <c r="R79" t="str">
        <f>IF(ISBLANK(Table7[[#This Row],[ref]]),NA(),_xlfn.XLOOKUP(Table7[[#This Row],[ref]],Crossref!U:U,Crossref!E:E,_xlfn.XLOOKUP(Table7[[#This Row],[ref_short]],Crossref!AO:AO,Crossref!E:E)))</f>
        <v>10.1017/s0950268817002485</v>
      </c>
      <c r="S79" t="str">
        <f>IF(ISBLANK(Table7[[#This Row],[ref_short]]),NA(),_xlfn.XLOOKUP(Table7[[#This Row],[new_ref]],Crossref!E:E,Crossref!AO:AO,Table7[[#This Row],[ref_short]]))</f>
        <v>MUGHINI-GRAS et al., 2017</v>
      </c>
      <c r="T79" t="b">
        <f>NOT(IFERROR(Table7[[#This Row],[ref_short]]=Table7[[#This Row],[new_ref_short]],FALSE))</f>
        <v>0</v>
      </c>
    </row>
    <row r="80" spans="1:20" x14ac:dyDescent="0.3">
      <c r="A80" t="s">
        <v>1722</v>
      </c>
      <c r="B80" t="s">
        <v>1916</v>
      </c>
      <c r="C80" t="s">
        <v>2</v>
      </c>
      <c r="D80" t="s">
        <v>1921</v>
      </c>
      <c r="E80" t="s">
        <v>272</v>
      </c>
      <c r="F80" t="s">
        <v>373</v>
      </c>
      <c r="K80" t="s">
        <v>1761</v>
      </c>
      <c r="L80" t="s">
        <v>1737</v>
      </c>
      <c r="M80" t="s">
        <v>2030</v>
      </c>
      <c r="N80" t="s">
        <v>2089</v>
      </c>
      <c r="O80" s="7">
        <v>2013</v>
      </c>
      <c r="P80" t="s">
        <v>2149</v>
      </c>
      <c r="Q80" t="s">
        <v>986</v>
      </c>
      <c r="R80" t="str">
        <f>IF(ISBLANK(Table7[[#This Row],[ref]]),NA(),_xlfn.XLOOKUP(Table7[[#This Row],[ref]],Crossref!U:U,Crossref!E:E,_xlfn.XLOOKUP(Table7[[#This Row],[ref_short]],Crossref!AO:AO,Crossref!E:E)))</f>
        <v>10.1016/j.vetmic.2013.10.001</v>
      </c>
      <c r="S80" t="str">
        <f>IF(ISBLANK(Table7[[#This Row],[ref_short]]),NA(),_xlfn.XLOOKUP(Table7[[#This Row],[new_ref]],Crossref!E:E,Crossref!AO:AO,Table7[[#This Row],[ref_short]]))</f>
        <v>Krumbholz et al., 2013</v>
      </c>
      <c r="T80" t="b">
        <f>NOT(IFERROR(Table7[[#This Row],[ref_short]]=Table7[[#This Row],[new_ref_short]],FALSE))</f>
        <v>0</v>
      </c>
    </row>
    <row r="81" spans="1:20" x14ac:dyDescent="0.3">
      <c r="A81" t="s">
        <v>1719</v>
      </c>
      <c r="B81" t="s">
        <v>1916</v>
      </c>
      <c r="C81" t="s">
        <v>2</v>
      </c>
      <c r="D81" t="s">
        <v>1920</v>
      </c>
      <c r="E81" t="s">
        <v>272</v>
      </c>
      <c r="F81" t="s">
        <v>373</v>
      </c>
      <c r="K81" t="s">
        <v>1771</v>
      </c>
      <c r="L81" t="s">
        <v>1737</v>
      </c>
      <c r="M81" t="s">
        <v>1809</v>
      </c>
      <c r="N81" t="s">
        <v>1846</v>
      </c>
      <c r="O81" s="7">
        <v>2010</v>
      </c>
      <c r="P81" t="s">
        <v>1882</v>
      </c>
      <c r="Q81" t="s">
        <v>986</v>
      </c>
      <c r="R81" t="str">
        <f>IF(ISBLANK(Table7[[#This Row],[ref]]),NA(),_xlfn.XLOOKUP(Table7[[#This Row],[ref]],Crossref!U:U,Crossref!E:E,_xlfn.XLOOKUP(Table7[[#This Row],[ref_short]],Crossref!AO:AO,Crossref!E:E)))</f>
        <v>10.1016/j.vetmic.2010.05.002</v>
      </c>
      <c r="S81" t="str">
        <f>IF(ISBLANK(Table7[[#This Row],[ref_short]]),NA(),_xlfn.XLOOKUP(Table7[[#This Row],[new_ref]],Crossref!E:E,Crossref!AO:AO,Table7[[#This Row],[ref_short]]))</f>
        <v>Breum et al., 2010</v>
      </c>
      <c r="T81" t="b">
        <f>NOT(IFERROR(Table7[[#This Row],[ref_short]]=Table7[[#This Row],[new_ref_short]],FALSE))</f>
        <v>0</v>
      </c>
    </row>
    <row r="82" spans="1:20" x14ac:dyDescent="0.3">
      <c r="A82" t="s">
        <v>1901</v>
      </c>
      <c r="B82" t="s">
        <v>1916</v>
      </c>
      <c r="C82" t="s">
        <v>2</v>
      </c>
      <c r="D82" t="s">
        <v>1921</v>
      </c>
      <c r="E82" t="s">
        <v>272</v>
      </c>
      <c r="F82" t="s">
        <v>373</v>
      </c>
      <c r="K82" t="s">
        <v>1967</v>
      </c>
      <c r="L82" t="s">
        <v>1737</v>
      </c>
      <c r="M82" t="s">
        <v>2031</v>
      </c>
      <c r="N82" t="s">
        <v>2090</v>
      </c>
      <c r="O82" s="7">
        <v>2020</v>
      </c>
      <c r="P82" t="s">
        <v>2150</v>
      </c>
      <c r="Q82" t="s">
        <v>986</v>
      </c>
      <c r="R82" t="str">
        <f>IF(ISBLANK(Table7[[#This Row],[ref]]),NA(),_xlfn.XLOOKUP(Table7[[#This Row],[ref]],Crossref!U:U,Crossref!E:E,_xlfn.XLOOKUP(Table7[[#This Row],[ref_short]],Crossref!AO:AO,Crossref!E:E)))</f>
        <v>10.3390/ani10091521</v>
      </c>
      <c r="S82" t="str">
        <f>IF(ISBLANK(Table7[[#This Row],[ref_short]]),NA(),_xlfn.XLOOKUP(Table7[[#This Row],[new_ref]],Crossref!E:E,Crossref!AO:AO,Table7[[#This Row],[ref_short]]))</f>
        <v>Takova et al., 2020</v>
      </c>
      <c r="T82" t="b">
        <f>NOT(IFERROR(Table7[[#This Row],[ref_short]]=Table7[[#This Row],[new_ref_short]],FALSE))</f>
        <v>0</v>
      </c>
    </row>
    <row r="83" spans="1:20" x14ac:dyDescent="0.3">
      <c r="A83" t="s">
        <v>1901</v>
      </c>
      <c r="B83" t="s">
        <v>9</v>
      </c>
      <c r="C83" t="s">
        <v>2</v>
      </c>
      <c r="D83" t="s">
        <v>1920</v>
      </c>
      <c r="E83" t="s">
        <v>267</v>
      </c>
      <c r="F83" t="s">
        <v>362</v>
      </c>
      <c r="K83" t="s">
        <v>1968</v>
      </c>
      <c r="L83" t="s">
        <v>1737</v>
      </c>
      <c r="M83" t="s">
        <v>2032</v>
      </c>
      <c r="N83" t="s">
        <v>2091</v>
      </c>
      <c r="O83" s="7">
        <v>2007</v>
      </c>
      <c r="P83" t="s">
        <v>2151</v>
      </c>
      <c r="Q83" t="s">
        <v>986</v>
      </c>
      <c r="R83" t="str">
        <f>IF(ISBLANK(Table7[[#This Row],[ref]]),NA(),_xlfn.XLOOKUP(Table7[[#This Row],[ref]],Crossref!U:U,Crossref!E:E,_xlfn.XLOOKUP(Table7[[#This Row],[ref_short]],Crossref!AO:AO,Crossref!E:E)))</f>
        <v>10.1007/s10482-007-9154-6</v>
      </c>
      <c r="S83" t="str">
        <f>IF(ISBLANK(Table7[[#This Row],[ref_short]]),NA(),_xlfn.XLOOKUP(Table7[[#This Row],[new_ref]],Crossref!E:E,Crossref!AO:AO,Table7[[#This Row],[ref_short]]))</f>
        <v>Stoyanchev et al., 2007</v>
      </c>
      <c r="T83" t="b">
        <f>NOT(IFERROR(Table7[[#This Row],[ref_short]]=Table7[[#This Row],[new_ref_short]],FALSE))</f>
        <v>0</v>
      </c>
    </row>
    <row r="84" spans="1:20" x14ac:dyDescent="0.3">
      <c r="A84" t="s">
        <v>1915</v>
      </c>
      <c r="B84" t="s">
        <v>9</v>
      </c>
      <c r="C84" t="s">
        <v>2</v>
      </c>
      <c r="D84" t="s">
        <v>1920</v>
      </c>
      <c r="E84" t="s">
        <v>267</v>
      </c>
      <c r="F84" t="s">
        <v>362</v>
      </c>
      <c r="K84" t="s">
        <v>1969</v>
      </c>
      <c r="L84" t="s">
        <v>1737</v>
      </c>
      <c r="M84" t="s">
        <v>2033</v>
      </c>
      <c r="N84" t="s">
        <v>2092</v>
      </c>
      <c r="O84" s="7">
        <v>2014</v>
      </c>
      <c r="P84" t="s">
        <v>2152</v>
      </c>
      <c r="Q84" t="s">
        <v>986</v>
      </c>
      <c r="R84" t="str">
        <f>IF(ISBLANK(Table7[[#This Row],[ref]]),NA(),_xlfn.XLOOKUP(Table7[[#This Row],[ref]],Crossref!U:U,Crossref!E:E,_xlfn.XLOOKUP(Table7[[#This Row],[ref_short]],Crossref!AO:AO,Crossref!E:E)))</f>
        <v>10.1016/j.foodcont.2014.03.044</v>
      </c>
      <c r="S84" t="str">
        <f>IF(ISBLANK(Table7[[#This Row],[ref_short]]),NA(),_xlfn.XLOOKUP(Table7[[#This Row],[new_ref]],Crossref!E:E,Crossref!AO:AO,Table7[[#This Row],[ref_short]]))</f>
        <v>Mäesaar et al., 2014</v>
      </c>
      <c r="T84" t="b">
        <f>NOT(IFERROR(Table7[[#This Row],[ref_short]]=Table7[[#This Row],[new_ref_short]],FALSE))</f>
        <v>1</v>
      </c>
    </row>
    <row r="85" spans="1:20" x14ac:dyDescent="0.3">
      <c r="A85" t="s">
        <v>1718</v>
      </c>
      <c r="B85" t="s">
        <v>9</v>
      </c>
      <c r="C85" t="s">
        <v>2</v>
      </c>
      <c r="D85" t="s">
        <v>1921</v>
      </c>
      <c r="E85" t="s">
        <v>267</v>
      </c>
      <c r="F85" t="s">
        <v>362</v>
      </c>
      <c r="K85" t="s">
        <v>1776</v>
      </c>
      <c r="L85" t="s">
        <v>1737</v>
      </c>
      <c r="M85" t="s">
        <v>2034</v>
      </c>
      <c r="N85" t="s">
        <v>2093</v>
      </c>
      <c r="O85" s="7">
        <v>2019</v>
      </c>
      <c r="P85" t="s">
        <v>2153</v>
      </c>
      <c r="Q85" t="s">
        <v>986</v>
      </c>
      <c r="R85" t="str">
        <f>IF(ISBLANK(Table7[[#This Row],[ref]]),NA(),_xlfn.XLOOKUP(Table7[[#This Row],[ref]],Crossref!U:U,Crossref!E:E,_xlfn.XLOOKUP(Table7[[#This Row],[ref_short]],Crossref!AO:AO,Crossref!E:E)))</f>
        <v>10.3390/foods8030111</v>
      </c>
      <c r="S85" t="str">
        <f>IF(ISBLANK(Table7[[#This Row],[ref_short]]),NA(),_xlfn.XLOOKUP(Table7[[#This Row],[new_ref]],Crossref!E:E,Crossref!AO:AO,Table7[[#This Row],[ref_short]]))</f>
        <v>Perez-Arnedo et al., 2019</v>
      </c>
      <c r="T85" t="b">
        <f>NOT(IFERROR(Table7[[#This Row],[ref_short]]=Table7[[#This Row],[new_ref_short]],FALSE))</f>
        <v>0</v>
      </c>
    </row>
    <row r="86" spans="1:20" x14ac:dyDescent="0.3">
      <c r="A86" t="s">
        <v>1895</v>
      </c>
      <c r="B86" t="s">
        <v>9</v>
      </c>
      <c r="C86" t="s">
        <v>2</v>
      </c>
      <c r="D86" t="s">
        <v>1921</v>
      </c>
      <c r="E86" t="s">
        <v>267</v>
      </c>
      <c r="F86" t="s">
        <v>362</v>
      </c>
      <c r="K86" t="s">
        <v>1760</v>
      </c>
      <c r="L86" t="s">
        <v>1737</v>
      </c>
      <c r="M86" t="s">
        <v>2035</v>
      </c>
      <c r="N86" t="s">
        <v>2094</v>
      </c>
      <c r="O86" s="7">
        <v>2009</v>
      </c>
      <c r="P86" t="s">
        <v>2154</v>
      </c>
      <c r="Q86" t="s">
        <v>986</v>
      </c>
      <c r="R86" t="str">
        <f>IF(ISBLANK(Table7[[#This Row],[ref]]),NA(),_xlfn.XLOOKUP(Table7[[#This Row],[ref]],Crossref!U:U,Crossref!E:E,_xlfn.XLOOKUP(Table7[[#This Row],[ref_short]],Crossref!AO:AO,Crossref!E:E)))</f>
        <v>10.4315/0362-028x-72.9.1830</v>
      </c>
      <c r="S86" t="str">
        <f>IF(ISBLANK(Table7[[#This Row],[ref_short]]),NA(),_xlfn.XLOOKUP(Table7[[#This Row],[new_ref]],Crossref!E:E,Crossref!AO:AO,Table7[[#This Row],[ref_short]]))</f>
        <v>Moran et al., 2009</v>
      </c>
      <c r="T86" t="b">
        <f>NOT(IFERROR(Table7[[#This Row],[ref_short]]=Table7[[#This Row],[new_ref_short]],FALSE))</f>
        <v>0</v>
      </c>
    </row>
    <row r="87" spans="1:20" x14ac:dyDescent="0.3">
      <c r="A87" t="s">
        <v>1720</v>
      </c>
      <c r="B87" t="s">
        <v>1916</v>
      </c>
      <c r="C87" t="s">
        <v>2</v>
      </c>
      <c r="D87" t="s">
        <v>1921</v>
      </c>
      <c r="E87" t="s">
        <v>267</v>
      </c>
      <c r="F87" t="s">
        <v>362</v>
      </c>
      <c r="K87" t="s">
        <v>1773</v>
      </c>
      <c r="L87" t="s">
        <v>1737</v>
      </c>
      <c r="M87" t="s">
        <v>2036</v>
      </c>
      <c r="N87" t="s">
        <v>2095</v>
      </c>
      <c r="O87" s="7">
        <v>2014</v>
      </c>
      <c r="P87" t="s">
        <v>2155</v>
      </c>
      <c r="Q87" t="s">
        <v>986</v>
      </c>
      <c r="R87" t="str">
        <f>IF(ISBLANK(Table7[[#This Row],[ref]]),NA(),_xlfn.XLOOKUP(Table7[[#This Row],[ref]],Crossref!U:U,Crossref!E:E,_xlfn.XLOOKUP(Table7[[#This Row],[ref_short]],Crossref!AO:AO,Crossref!E:E)))</f>
        <v>10.1080/00071668.2014.941788</v>
      </c>
      <c r="S87" t="str">
        <f>IF(ISBLANK(Table7[[#This Row],[ref_short]]),NA(),_xlfn.XLOOKUP(Table7[[#This Row],[new_ref]],Crossref!E:E,Crossref!AO:AO,Table7[[#This Row],[ref_short]]))</f>
        <v>Allain et al., 2014</v>
      </c>
      <c r="T87" t="b">
        <f>NOT(IFERROR(Table7[[#This Row],[ref_short]]=Table7[[#This Row],[new_ref_short]],FALSE))</f>
        <v>0</v>
      </c>
    </row>
    <row r="88" spans="1:20" x14ac:dyDescent="0.3">
      <c r="A88" t="s">
        <v>1720</v>
      </c>
      <c r="B88" t="s">
        <v>1916</v>
      </c>
      <c r="C88" t="s">
        <v>2</v>
      </c>
      <c r="D88" t="s">
        <v>1921</v>
      </c>
      <c r="E88" t="s">
        <v>267</v>
      </c>
      <c r="F88" t="s">
        <v>362</v>
      </c>
      <c r="K88" t="s">
        <v>1754</v>
      </c>
      <c r="L88" t="s">
        <v>1737</v>
      </c>
      <c r="M88" t="s">
        <v>2037</v>
      </c>
      <c r="N88" t="s">
        <v>2096</v>
      </c>
      <c r="O88" s="7">
        <v>2001</v>
      </c>
      <c r="P88" t="s">
        <v>2156</v>
      </c>
      <c r="Q88" t="s">
        <v>986</v>
      </c>
      <c r="R88" t="str">
        <f>IF(ISBLANK(Table7[[#This Row],[ref]]),NA(),_xlfn.XLOOKUP(Table7[[#This Row],[ref]],Crossref!U:U,Crossref!E:E,_xlfn.XLOOKUP(Table7[[#This Row],[ref_short]],Crossref!AO:AO,Crossref!E:E)))</f>
        <v>10.1016/s0167-5877(01)00220-3</v>
      </c>
      <c r="S88" t="str">
        <f>IF(ISBLANK(Table7[[#This Row],[ref_short]]),NA(),_xlfn.XLOOKUP(Table7[[#This Row],[new_ref]],Crossref!E:E,Crossref!AO:AO,Table7[[#This Row],[ref_short]]))</f>
        <v>Refrégier-Petton et al., 2001</v>
      </c>
      <c r="T88" t="b">
        <f>NOT(IFERROR(Table7[[#This Row],[ref_short]]=Table7[[#This Row],[new_ref_short]],FALSE))</f>
        <v>1</v>
      </c>
    </row>
    <row r="89" spans="1:20" x14ac:dyDescent="0.3">
      <c r="A89" t="s">
        <v>1720</v>
      </c>
      <c r="B89" t="s">
        <v>1916</v>
      </c>
      <c r="C89" t="s">
        <v>2</v>
      </c>
      <c r="D89" t="s">
        <v>1921</v>
      </c>
      <c r="E89" t="s">
        <v>267</v>
      </c>
      <c r="F89" t="s">
        <v>362</v>
      </c>
      <c r="K89" t="s">
        <v>1970</v>
      </c>
      <c r="L89" t="s">
        <v>1737</v>
      </c>
      <c r="M89" t="s">
        <v>2038</v>
      </c>
      <c r="N89" t="s">
        <v>2097</v>
      </c>
      <c r="O89" s="7">
        <v>2007</v>
      </c>
      <c r="P89" t="s">
        <v>2157</v>
      </c>
      <c r="Q89" t="s">
        <v>986</v>
      </c>
      <c r="R89" t="str">
        <f>IF(ISBLANK(Table7[[#This Row],[ref]]),NA(),_xlfn.XLOOKUP(Table7[[#This Row],[ref]],Crossref!U:U,Crossref!E:E,_xlfn.XLOOKUP(Table7[[#This Row],[ref_short]],Crossref!AO:AO,Crossref!E:E)))</f>
        <v>10.1016/j.prevetmed.2007.02.001</v>
      </c>
      <c r="S89" t="str">
        <f>IF(ISBLANK(Table7[[#This Row],[ref_short]]),NA(),_xlfn.XLOOKUP(Table7[[#This Row],[new_ref]],Crossref!E:E,Crossref!AO:AO,Table7[[#This Row],[ref_short]]))</f>
        <v>Huneau-Salaün et al., 2007</v>
      </c>
      <c r="T89" t="b">
        <f>NOT(IFERROR(Table7[[#This Row],[ref_short]]=Table7[[#This Row],[new_ref_short]],FALSE))</f>
        <v>1</v>
      </c>
    </row>
    <row r="90" spans="1:20" x14ac:dyDescent="0.3">
      <c r="A90" t="s">
        <v>1721</v>
      </c>
      <c r="B90" t="s">
        <v>9</v>
      </c>
      <c r="C90" t="s">
        <v>2</v>
      </c>
      <c r="D90" t="s">
        <v>1921</v>
      </c>
      <c r="E90" t="s">
        <v>267</v>
      </c>
      <c r="F90" t="s">
        <v>362</v>
      </c>
      <c r="K90" t="s">
        <v>1971</v>
      </c>
      <c r="L90" t="s">
        <v>1737</v>
      </c>
      <c r="M90" t="s">
        <v>2039</v>
      </c>
      <c r="N90" t="s">
        <v>2098</v>
      </c>
      <c r="O90" s="7">
        <v>2019</v>
      </c>
      <c r="P90" t="s">
        <v>2158</v>
      </c>
      <c r="Q90" t="s">
        <v>986</v>
      </c>
      <c r="R90" t="str">
        <f>IF(ISBLANK(Table7[[#This Row],[ref]]),NA(),_xlfn.XLOOKUP(Table7[[#This Row],[ref]],Crossref!U:U,Crossref!E:E,_xlfn.XLOOKUP(Table7[[#This Row],[ref_short]],Crossref!AO:AO,Crossref!E:E)))</f>
        <v>10.1371/journal.pone.0225957</v>
      </c>
      <c r="S90" t="str">
        <f>IF(ISBLANK(Table7[[#This Row],[ref_short]]),NA(),_xlfn.XLOOKUP(Table7[[#This Row],[new_ref]],Crossref!E:E,Crossref!AO:AO,Table7[[#This Row],[ref_short]]))</f>
        <v>Di Giannatale et al., 2019</v>
      </c>
      <c r="T90" t="b">
        <f>NOT(IFERROR(Table7[[#This Row],[ref_short]]=Table7[[#This Row],[new_ref_short]],FALSE))</f>
        <v>0</v>
      </c>
    </row>
    <row r="91" spans="1:20" x14ac:dyDescent="0.3">
      <c r="A91" t="s">
        <v>1719</v>
      </c>
      <c r="B91" t="s">
        <v>1916</v>
      </c>
      <c r="C91" t="s">
        <v>2</v>
      </c>
      <c r="D91" t="s">
        <v>1921</v>
      </c>
      <c r="E91" t="s">
        <v>267</v>
      </c>
      <c r="F91" t="s">
        <v>362</v>
      </c>
      <c r="K91" t="s">
        <v>1768</v>
      </c>
      <c r="L91" t="s">
        <v>1737</v>
      </c>
      <c r="M91" t="s">
        <v>2040</v>
      </c>
      <c r="N91" t="s">
        <v>2099</v>
      </c>
      <c r="O91" s="7">
        <v>2001</v>
      </c>
      <c r="P91" t="s">
        <v>2159</v>
      </c>
      <c r="Q91" t="s">
        <v>986</v>
      </c>
      <c r="R91" t="str">
        <f>IF(ISBLANK(Table7[[#This Row],[ref]]),NA(),_xlfn.XLOOKUP(Table7[[#This Row],[ref]],Crossref!U:U,Crossref!E:E,_xlfn.XLOOKUP(Table7[[#This Row],[ref_short]],Crossref!AO:AO,Crossref!E:E)))</f>
        <v>10.1046/j.1472-765x.2001.00994.x</v>
      </c>
      <c r="S91" t="str">
        <f>IF(ISBLANK(Table7[[#This Row],[ref_short]]),NA(),_xlfn.XLOOKUP(Table7[[#This Row],[new_ref]],Crossref!E:E,Crossref!AO:AO,Table7[[#This Row],[ref_short]]))</f>
        <v>Heuer et al., 2001</v>
      </c>
      <c r="T91" t="b">
        <f>NOT(IFERROR(Table7[[#This Row],[ref_short]]=Table7[[#This Row],[new_ref_short]],FALSE))</f>
        <v>0</v>
      </c>
    </row>
    <row r="92" spans="1:20" x14ac:dyDescent="0.3">
      <c r="A92" t="s">
        <v>1719</v>
      </c>
      <c r="B92" t="s">
        <v>1916</v>
      </c>
      <c r="C92" t="s">
        <v>2</v>
      </c>
      <c r="D92" t="s">
        <v>1921</v>
      </c>
      <c r="E92" t="s">
        <v>267</v>
      </c>
      <c r="F92" t="s">
        <v>362</v>
      </c>
      <c r="K92" t="s">
        <v>1754</v>
      </c>
      <c r="L92" t="s">
        <v>1737</v>
      </c>
      <c r="M92" t="s">
        <v>1798</v>
      </c>
      <c r="N92" t="s">
        <v>1835</v>
      </c>
      <c r="O92" s="7">
        <v>2003</v>
      </c>
      <c r="P92" t="s">
        <v>1871</v>
      </c>
      <c r="Q92" t="s">
        <v>986</v>
      </c>
      <c r="R92" t="str">
        <f>IF(ISBLANK(Table7[[#This Row],[ref]]),NA(),_xlfn.XLOOKUP(Table7[[#This Row],[ref]],Crossref!U:U,Crossref!E:E,_xlfn.XLOOKUP(Table7[[#This Row],[ref_short]],Crossref!AO:AO,Crossref!E:E)))</f>
        <v>10.1017/s095026880200821x</v>
      </c>
      <c r="S92" t="str">
        <f>IF(ISBLANK(Table7[[#This Row],[ref_short]]),NA(),_xlfn.XLOOKUP(Table7[[#This Row],[new_ref]],Crossref!E:E,Crossref!AO:AO,Table7[[#This Row],[ref_short]]))</f>
        <v>BANG et al., 2003</v>
      </c>
      <c r="T92" t="b">
        <f>NOT(IFERROR(Table7[[#This Row],[ref_short]]=Table7[[#This Row],[new_ref_short]],FALSE))</f>
        <v>0</v>
      </c>
    </row>
    <row r="93" spans="1:20" x14ac:dyDescent="0.3">
      <c r="A93" t="s">
        <v>1729</v>
      </c>
      <c r="B93" t="s">
        <v>9</v>
      </c>
      <c r="C93" t="s">
        <v>2</v>
      </c>
      <c r="D93" t="s">
        <v>1921</v>
      </c>
      <c r="E93" t="s">
        <v>267</v>
      </c>
      <c r="F93" t="s">
        <v>362</v>
      </c>
      <c r="K93" t="s">
        <v>1972</v>
      </c>
      <c r="L93" t="s">
        <v>1737</v>
      </c>
      <c r="M93" t="s">
        <v>2041</v>
      </c>
      <c r="N93" t="s">
        <v>2100</v>
      </c>
      <c r="O93" s="7">
        <v>2022</v>
      </c>
      <c r="P93" t="s">
        <v>2160</v>
      </c>
      <c r="Q93" t="s">
        <v>986</v>
      </c>
      <c r="R93" t="str">
        <f>IF(ISBLANK(Table7[[#This Row],[ref]]),NA(),_xlfn.XLOOKUP(Table7[[#This Row],[ref]],Crossref!U:U,Crossref!E:E,_xlfn.XLOOKUP(Table7[[#This Row],[ref_short]],Crossref!AO:AO,Crossref!E:E)))</f>
        <v>10.1016/j.ijfoodmicro.2022.109693</v>
      </c>
      <c r="S93" t="str">
        <f>IF(ISBLANK(Table7[[#This Row],[ref_short]]),NA(),_xlfn.XLOOKUP(Table7[[#This Row],[new_ref]],Crossref!E:E,Crossref!AO:AO,Table7[[#This Row],[ref_short]]))</f>
        <v>Lynch et al., 2022</v>
      </c>
      <c r="T93" t="b">
        <f>NOT(IFERROR(Table7[[#This Row],[ref_short]]=Table7[[#This Row],[new_ref_short]],FALSE))</f>
        <v>0</v>
      </c>
    </row>
  </sheetData>
  <conditionalFormatting sqref="P1:P1048576">
    <cfRule type="containsBlanks" dxfId="8" priority="1">
      <formula>LEN(TRIM(P1))=0</formula>
    </cfRule>
  </conditionalFormatting>
  <conditionalFormatting sqref="R1:S1048576">
    <cfRule type="containsErrors" dxfId="7" priority="2">
      <formula>ISERROR(R1)</formula>
    </cfRule>
  </conditionalFormatting>
  <conditionalFormatting sqref="T1:T1048576">
    <cfRule type="cellIs" dxfId="6" priority="3" operator="equal">
      <formula>TRUE</formula>
    </cfRule>
  </conditionalFormatting>
  <hyperlinks>
    <hyperlink ref="P33" r:id="rId1" xr:uid="{3D98AEA9-7C2E-42B7-96E5-FA488E759776}"/>
  </hyperlinks>
  <pageMargins left="0.7" right="0.7" top="0.75" bottom="0.75" header="0.3" footer="0.3"/>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U10"/>
  <sheetViews>
    <sheetView tabSelected="1" workbookViewId="0">
      <selection activeCell="Q1" sqref="Q1:U1048576"/>
    </sheetView>
  </sheetViews>
  <sheetFormatPr baseColWidth="10" defaultColWidth="8.88671875" defaultRowHeight="14.4" x14ac:dyDescent="0.3"/>
  <cols>
    <col min="1" max="1" width="10.6640625" customWidth="1"/>
    <col min="2" max="2" width="30.5546875" bestFit="1" customWidth="1"/>
    <col min="3" max="14" width="10.6640625" customWidth="1"/>
    <col min="15" max="15" width="21.109375" bestFit="1" customWidth="1"/>
    <col min="16" max="16" width="7.33203125" bestFit="1" customWidth="1"/>
    <col min="18" max="18" width="11" bestFit="1" customWidth="1"/>
    <col min="20" max="20" width="28.6640625" bestFit="1" customWidth="1"/>
  </cols>
  <sheetData>
    <row r="1" spans="1:21" x14ac:dyDescent="0.3">
      <c r="A1" s="1" t="s">
        <v>6742</v>
      </c>
      <c r="B1" s="1" t="s">
        <v>6716</v>
      </c>
      <c r="C1" s="1" t="s">
        <v>6718</v>
      </c>
      <c r="D1" t="s">
        <v>6719</v>
      </c>
      <c r="E1" t="s">
        <v>6720</v>
      </c>
      <c r="F1" t="s">
        <v>6721</v>
      </c>
      <c r="G1" t="s">
        <v>6722</v>
      </c>
      <c r="H1" s="1" t="s">
        <v>6746</v>
      </c>
      <c r="I1" s="1" t="s">
        <v>6757</v>
      </c>
      <c r="J1" s="1" t="s">
        <v>6747</v>
      </c>
      <c r="K1" t="s">
        <v>6744</v>
      </c>
      <c r="L1" t="s">
        <v>6745</v>
      </c>
      <c r="M1" t="s">
        <v>6748</v>
      </c>
      <c r="N1" t="s">
        <v>6731</v>
      </c>
      <c r="O1" s="1" t="s">
        <v>6735</v>
      </c>
      <c r="P1" s="1" t="s">
        <v>235</v>
      </c>
      <c r="Q1" s="1" t="s">
        <v>6732</v>
      </c>
      <c r="R1" t="s">
        <v>6733</v>
      </c>
      <c r="S1" t="s">
        <v>6734</v>
      </c>
      <c r="T1" t="s">
        <v>7388</v>
      </c>
      <c r="U1" t="s">
        <v>7389</v>
      </c>
    </row>
    <row r="2" spans="1:21" x14ac:dyDescent="0.3">
      <c r="A2" t="s">
        <v>1718</v>
      </c>
      <c r="B2" t="s">
        <v>273</v>
      </c>
      <c r="C2" t="s">
        <v>368</v>
      </c>
      <c r="H2" t="s">
        <v>610</v>
      </c>
      <c r="I2" t="s">
        <v>2169</v>
      </c>
      <c r="J2" t="s">
        <v>2173</v>
      </c>
      <c r="K2" t="s">
        <v>2174</v>
      </c>
      <c r="L2" t="s">
        <v>2175</v>
      </c>
      <c r="M2" s="4">
        <v>44370</v>
      </c>
      <c r="O2" t="s">
        <v>2184</v>
      </c>
      <c r="P2">
        <v>2019</v>
      </c>
      <c r="Q2" t="s">
        <v>2188</v>
      </c>
      <c r="S2" t="e">
        <f>IF(ISBLANK(Table8[[#This Row],[ref]]),NA(),_xlfn.XLOOKUP(Table8[[#This Row],[ref]],Crossref!U:U,Crossref!E:E,_xlfn.XLOOKUP(Table8[[#This Row],[ref_short]],Crossref!AO:AO,Crossref!E:E)))</f>
        <v>#N/A</v>
      </c>
      <c r="T2" t="e">
        <f>IF(ISBLANK(Table8[[#This Row],[ref_short]]),NA(),_xlfn.XLOOKUP(Table8[[#This Row],[new_ref]],Crossref!E:E,Crossref!AO:AO,Table8[[#This Row],[ref_short]]))</f>
        <v>#N/A</v>
      </c>
      <c r="U2" t="b">
        <f>NOT(IFERROR(Table8[[#This Row],[ref_short]]=Table8[[#This Row],[new_ref_short]],FALSE))</f>
        <v>1</v>
      </c>
    </row>
    <row r="3" spans="1:21" x14ac:dyDescent="0.3">
      <c r="A3" t="s">
        <v>1896</v>
      </c>
      <c r="B3" t="s">
        <v>266</v>
      </c>
      <c r="C3" t="s">
        <v>368</v>
      </c>
      <c r="H3" t="s">
        <v>610</v>
      </c>
      <c r="I3" t="s">
        <v>2169</v>
      </c>
      <c r="J3" t="s">
        <v>2173</v>
      </c>
      <c r="K3" t="s">
        <v>2174</v>
      </c>
      <c r="L3" t="s">
        <v>1918</v>
      </c>
      <c r="M3" s="4">
        <v>2005</v>
      </c>
      <c r="N3" t="s">
        <v>1980</v>
      </c>
      <c r="O3" t="s">
        <v>2043</v>
      </c>
      <c r="P3">
        <v>2005</v>
      </c>
      <c r="Q3" t="s">
        <v>2102</v>
      </c>
      <c r="R3" t="s">
        <v>986</v>
      </c>
      <c r="S3" t="str">
        <f>IF(ISBLANK(Table8[[#This Row],[ref]]),NA(),_xlfn.XLOOKUP(Table8[[#This Row],[ref]],Crossref!U:U,Crossref!E:E,_xlfn.XLOOKUP(Table8[[#This Row],[ref_short]],Crossref!AO:AO,Crossref!E:E)))</f>
        <v>10.1016/j.prevetmed.2005.05.011</v>
      </c>
      <c r="T3" t="str">
        <f>IF(ISBLANK(Table8[[#This Row],[ref_short]]),NA(),_xlfn.XLOOKUP(Table8[[#This Row],[new_ref]],Crossref!E:E,Crossref!AO:AO,Table8[[#This Row],[ref_short]]))</f>
        <v>Billinis et al., 2005</v>
      </c>
      <c r="U3" t="b">
        <f>NOT(IFERROR(Table8[[#This Row],[ref_short]]=Table8[[#This Row],[new_ref_short]],FALSE))</f>
        <v>0</v>
      </c>
    </row>
    <row r="4" spans="1:21" x14ac:dyDescent="0.3">
      <c r="A4" t="s">
        <v>2164</v>
      </c>
      <c r="B4" t="s">
        <v>276</v>
      </c>
      <c r="C4" t="s">
        <v>368</v>
      </c>
      <c r="H4" t="s">
        <v>2167</v>
      </c>
      <c r="I4" t="s">
        <v>2170</v>
      </c>
      <c r="J4" t="s">
        <v>2173</v>
      </c>
      <c r="K4" t="s">
        <v>2174</v>
      </c>
      <c r="L4" t="s">
        <v>2175</v>
      </c>
      <c r="M4" s="4">
        <v>43629</v>
      </c>
      <c r="N4" t="s">
        <v>2177</v>
      </c>
      <c r="O4" t="s">
        <v>2052</v>
      </c>
      <c r="P4">
        <v>2019</v>
      </c>
      <c r="Q4" t="s">
        <v>2111</v>
      </c>
      <c r="R4" t="s">
        <v>986</v>
      </c>
      <c r="S4" t="str">
        <f>IF(ISBLANK(Table8[[#This Row],[ref]]),NA(),_xlfn.XLOOKUP(Table8[[#This Row],[ref]],Crossref!U:U,Crossref!E:E,_xlfn.XLOOKUP(Table8[[#This Row],[ref_short]],Crossref!AO:AO,Crossref!E:E)))</f>
        <v>10.1186/s12917-019-1943-4</v>
      </c>
      <c r="T4" t="str">
        <f>IF(ISBLANK(Table8[[#This Row],[ref_short]]),NA(),_xlfn.XLOOKUP(Table8[[#This Row],[new_ref]],Crossref!E:E,Crossref!AO:AO,Table8[[#This Row],[ref_short]]))</f>
        <v>Whittington et al., 2019</v>
      </c>
      <c r="U4" t="b">
        <f>NOT(IFERROR(Table8[[#This Row],[ref_short]]=Table8[[#This Row],[new_ref_short]],FALSE))</f>
        <v>0</v>
      </c>
    </row>
    <row r="5" spans="1:21" x14ac:dyDescent="0.3">
      <c r="A5" t="s">
        <v>2165</v>
      </c>
      <c r="B5" t="s">
        <v>1115</v>
      </c>
      <c r="C5" t="s">
        <v>1030</v>
      </c>
      <c r="H5" t="s">
        <v>2168</v>
      </c>
      <c r="I5" t="s">
        <v>2171</v>
      </c>
      <c r="J5" t="s">
        <v>2173</v>
      </c>
      <c r="K5" t="s">
        <v>2174</v>
      </c>
      <c r="L5" t="s">
        <v>2175</v>
      </c>
      <c r="M5" s="4">
        <v>2019</v>
      </c>
      <c r="N5" t="s">
        <v>2178</v>
      </c>
      <c r="O5" t="s">
        <v>2185</v>
      </c>
      <c r="P5">
        <v>2019</v>
      </c>
      <c r="Q5" t="s">
        <v>2189</v>
      </c>
      <c r="R5" t="s">
        <v>986</v>
      </c>
      <c r="S5" t="e">
        <f>IF(ISBLANK(Table8[[#This Row],[ref]]),NA(),_xlfn.XLOOKUP(Table8[[#This Row],[ref]],Crossref!U:U,Crossref!E:E,_xlfn.XLOOKUP(Table8[[#This Row],[ref_short]],Crossref!AO:AO,Crossref!E:E)))</f>
        <v>#N/A</v>
      </c>
      <c r="T5" t="e">
        <f>IF(ISBLANK(Table8[[#This Row],[ref_short]]),NA(),_xlfn.XLOOKUP(Table8[[#This Row],[new_ref]],Crossref!E:E,Crossref!AO:AO,Table8[[#This Row],[ref_short]]))</f>
        <v>#N/A</v>
      </c>
      <c r="U5" t="b">
        <f>NOT(IFERROR(Table8[[#This Row],[ref_short]]=Table8[[#This Row],[new_ref_short]],FALSE))</f>
        <v>1</v>
      </c>
    </row>
    <row r="6" spans="1:21" x14ac:dyDescent="0.3">
      <c r="A6" t="s">
        <v>1719</v>
      </c>
      <c r="B6" t="s">
        <v>277</v>
      </c>
      <c r="C6" t="s">
        <v>368</v>
      </c>
      <c r="H6" t="s">
        <v>610</v>
      </c>
      <c r="I6" t="s">
        <v>2170</v>
      </c>
      <c r="J6" t="s">
        <v>2173</v>
      </c>
      <c r="K6" t="s">
        <v>2174</v>
      </c>
      <c r="L6" t="s">
        <v>2176</v>
      </c>
      <c r="M6" s="4"/>
      <c r="N6" t="s">
        <v>2179</v>
      </c>
      <c r="O6" t="s">
        <v>2186</v>
      </c>
      <c r="P6">
        <v>2020</v>
      </c>
      <c r="Q6" t="s">
        <v>1888</v>
      </c>
      <c r="R6" t="s">
        <v>986</v>
      </c>
      <c r="S6" t="str">
        <f>IF(ISBLANK(Table8[[#This Row],[ref]]),NA(),_xlfn.XLOOKUP(Table8[[#This Row],[ref]],Crossref!U:U,Crossref!E:E,_xlfn.XLOOKUP(Table8[[#This Row],[ref_short]],Crossref!AO:AO,Crossref!E:E)))</f>
        <v>10.1016/j.prevetmed.2018.09.005</v>
      </c>
      <c r="T6" t="str">
        <f>IF(ISBLANK(Table8[[#This Row],[ref_short]]),NA(),_xlfn.XLOOKUP(Table8[[#This Row],[new_ref]],Crossref!E:E,Crossref!AO:AO,Table8[[#This Row],[ref_short]]))</f>
        <v>de Knegt et al., 2020</v>
      </c>
      <c r="U6" t="b">
        <f>NOT(IFERROR(Table8[[#This Row],[ref_short]]=Table8[[#This Row],[new_ref_short]],FALSE))</f>
        <v>1</v>
      </c>
    </row>
    <row r="7" spans="1:21" x14ac:dyDescent="0.3">
      <c r="A7" t="s">
        <v>1718</v>
      </c>
      <c r="B7" t="s">
        <v>264</v>
      </c>
      <c r="C7" t="s">
        <v>368</v>
      </c>
      <c r="H7" t="s">
        <v>610</v>
      </c>
      <c r="J7" t="s">
        <v>2173</v>
      </c>
      <c r="K7" t="s">
        <v>2174</v>
      </c>
      <c r="L7" t="s">
        <v>1918</v>
      </c>
      <c r="M7" s="4"/>
      <c r="N7" t="s">
        <v>2180</v>
      </c>
      <c r="O7" t="s">
        <v>779</v>
      </c>
      <c r="P7">
        <v>2014</v>
      </c>
      <c r="Q7" t="s">
        <v>2127</v>
      </c>
      <c r="R7" t="s">
        <v>986</v>
      </c>
      <c r="S7" t="str">
        <f>IF(ISBLANK(Table8[[#This Row],[ref]]),NA(),_xlfn.XLOOKUP(Table8[[#This Row],[ref]],Crossref!U:U,Crossref!E:E,_xlfn.XLOOKUP(Table8[[#This Row],[ref_short]],Crossref!AO:AO,Crossref!E:E)))</f>
        <v>10.1186/1746-6148-8-100</v>
      </c>
      <c r="T7" t="str">
        <f>IF(ISBLANK(Table8[[#This Row],[ref_short]]),NA(),_xlfn.XLOOKUP(Table8[[#This Row],[new_ref]],Crossref!E:E,Crossref!AO:AO,Table8[[#This Row],[ref_short]]))</f>
        <v>Alvarez et al., 2012</v>
      </c>
      <c r="U7" t="b">
        <f>NOT(IFERROR(Table8[[#This Row],[ref_short]]=Table8[[#This Row],[new_ref_short]],FALSE))</f>
        <v>1</v>
      </c>
    </row>
    <row r="8" spans="1:21" x14ac:dyDescent="0.3">
      <c r="A8" t="s">
        <v>1907</v>
      </c>
      <c r="B8" t="s">
        <v>264</v>
      </c>
      <c r="C8" t="s">
        <v>368</v>
      </c>
      <c r="H8" t="s">
        <v>610</v>
      </c>
      <c r="I8" t="s">
        <v>2170</v>
      </c>
      <c r="J8" t="s">
        <v>2173</v>
      </c>
      <c r="K8" t="s">
        <v>2174</v>
      </c>
      <c r="L8" t="s">
        <v>1918</v>
      </c>
      <c r="M8" s="4"/>
      <c r="N8" t="s">
        <v>2181</v>
      </c>
      <c r="O8" t="s">
        <v>2068</v>
      </c>
      <c r="P8">
        <v>2011</v>
      </c>
      <c r="Q8" t="s">
        <v>2128</v>
      </c>
      <c r="R8" t="s">
        <v>986</v>
      </c>
      <c r="S8" t="str">
        <f>IF(ISBLANK(Table8[[#This Row],[ref]]),NA(),_xlfn.XLOOKUP(Table8[[#This Row],[ref]],Crossref!U:U,Crossref!E:E,_xlfn.XLOOKUP(Table8[[#This Row],[ref_short]],Crossref!AO:AO,Crossref!E:E)))</f>
        <v>10.1016/j.vetmic.2011.02.039</v>
      </c>
      <c r="T8" t="str">
        <f>IF(ISBLANK(Table8[[#This Row],[ref_short]]),NA(),_xlfn.XLOOKUP(Table8[[#This Row],[new_ref]],Crossref!E:E,Crossref!AO:AO,Table8[[#This Row],[ref_short]]))</f>
        <v>Schiller et al., 2011</v>
      </c>
      <c r="U8" t="b">
        <f>NOT(IFERROR(Table8[[#This Row],[ref_short]]=Table8[[#This Row],[new_ref_short]],FALSE))</f>
        <v>0</v>
      </c>
    </row>
    <row r="9" spans="1:21" x14ac:dyDescent="0.3">
      <c r="A9" t="s">
        <v>2166</v>
      </c>
      <c r="B9" t="s">
        <v>264</v>
      </c>
      <c r="C9" t="s">
        <v>368</v>
      </c>
      <c r="H9" t="s">
        <v>610</v>
      </c>
      <c r="I9" t="s">
        <v>2170</v>
      </c>
      <c r="J9" t="s">
        <v>2173</v>
      </c>
      <c r="K9" t="s">
        <v>2174</v>
      </c>
      <c r="L9" t="s">
        <v>1918</v>
      </c>
      <c r="M9" s="4"/>
      <c r="N9" t="s">
        <v>2182</v>
      </c>
      <c r="O9" t="s">
        <v>2187</v>
      </c>
      <c r="P9">
        <v>2023</v>
      </c>
      <c r="Q9" t="s">
        <v>2190</v>
      </c>
      <c r="R9" t="s">
        <v>986</v>
      </c>
      <c r="S9" t="e">
        <f>IF(ISBLANK(Table8[[#This Row],[ref]]),NA(),_xlfn.XLOOKUP(Table8[[#This Row],[ref]],Crossref!U:U,Crossref!E:E,_xlfn.XLOOKUP(Table8[[#This Row],[ref_short]],Crossref!AO:AO,Crossref!E:E)))</f>
        <v>#N/A</v>
      </c>
      <c r="T9" t="e">
        <f>IF(ISBLANK(Table8[[#This Row],[ref_short]]),NA(),_xlfn.XLOOKUP(Table8[[#This Row],[new_ref]],Crossref!E:E,Crossref!AO:AO,Table8[[#This Row],[ref_short]]))</f>
        <v>#N/A</v>
      </c>
      <c r="U9" t="b">
        <f>NOT(IFERROR(Table8[[#This Row],[ref_short]]=Table8[[#This Row],[new_ref_short]],FALSE))</f>
        <v>1</v>
      </c>
    </row>
    <row r="10" spans="1:21" x14ac:dyDescent="0.3">
      <c r="A10" t="s">
        <v>1895</v>
      </c>
      <c r="B10" t="s">
        <v>264</v>
      </c>
      <c r="C10" t="s">
        <v>368</v>
      </c>
      <c r="H10" t="s">
        <v>610</v>
      </c>
      <c r="I10" t="s">
        <v>2172</v>
      </c>
      <c r="J10" t="s">
        <v>2173</v>
      </c>
      <c r="K10" t="s">
        <v>2174</v>
      </c>
      <c r="L10" t="s">
        <v>1918</v>
      </c>
      <c r="M10" s="4"/>
      <c r="N10" t="s">
        <v>2183</v>
      </c>
      <c r="O10" t="s">
        <v>2071</v>
      </c>
      <c r="P10">
        <v>2022</v>
      </c>
      <c r="Q10" t="s">
        <v>2131</v>
      </c>
      <c r="R10" t="s">
        <v>986</v>
      </c>
      <c r="S10" t="str">
        <f>IF(ISBLANK(Table8[[#This Row],[ref]]),NA(),_xlfn.XLOOKUP(Table8[[#This Row],[ref]],Crossref!U:U,Crossref!E:E,_xlfn.XLOOKUP(Table8[[#This Row],[ref_short]],Crossref!AO:AO,Crossref!E:E)))</f>
        <v>10.1016/j.rvsc.2022.01.019</v>
      </c>
      <c r="T10" t="str">
        <f>IF(ISBLANK(Table8[[#This Row],[ref_short]]),NA(),_xlfn.XLOOKUP(Table8[[#This Row],[new_ref]],Crossref!E:E,Crossref!AO:AO,Table8[[#This Row],[ref_short]]))</f>
        <v>Georgaki et al., 2022</v>
      </c>
      <c r="U10" t="b">
        <f>NOT(IFERROR(Table8[[#This Row],[ref_short]]=Table8[[#This Row],[new_ref_short]],FALSE))</f>
        <v>0</v>
      </c>
    </row>
  </sheetData>
  <conditionalFormatting sqref="Q1:Q1048576">
    <cfRule type="containsBlanks" dxfId="5" priority="1">
      <formula>LEN(TRIM(Q1))=0</formula>
    </cfRule>
  </conditionalFormatting>
  <conditionalFormatting sqref="S1:T1048576">
    <cfRule type="containsErrors" dxfId="4" priority="2">
      <formula>ISERROR(S1)</formula>
    </cfRule>
  </conditionalFormatting>
  <conditionalFormatting sqref="U1:U1048576">
    <cfRule type="cellIs" dxfId="3" priority="3" operator="equal">
      <formula>TRUE</formula>
    </cfRule>
  </conditionalFormatting>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Z23"/>
  <sheetViews>
    <sheetView topLeftCell="C1" workbookViewId="0">
      <selection activeCell="Y30" sqref="Y30"/>
    </sheetView>
  </sheetViews>
  <sheetFormatPr baseColWidth="10" defaultColWidth="8.88671875" defaultRowHeight="14.4" x14ac:dyDescent="0.3"/>
  <cols>
    <col min="1" max="20" width="10.6640625" customWidth="1"/>
    <col min="21" max="21" width="7.33203125" bestFit="1" customWidth="1"/>
    <col min="23" max="23" width="11" bestFit="1" customWidth="1"/>
    <col min="25" max="25" width="28.6640625" bestFit="1" customWidth="1"/>
  </cols>
  <sheetData>
    <row r="1" spans="1:26" x14ac:dyDescent="0.3">
      <c r="A1" s="1" t="s">
        <v>6712</v>
      </c>
      <c r="B1" t="s">
        <v>6711</v>
      </c>
      <c r="C1" t="s">
        <v>6713</v>
      </c>
      <c r="D1" t="s">
        <v>6714</v>
      </c>
      <c r="E1" s="1" t="s">
        <v>6740</v>
      </c>
      <c r="F1" s="1" t="s">
        <v>6716</v>
      </c>
      <c r="G1" t="s">
        <v>6717</v>
      </c>
      <c r="H1" s="1" t="s">
        <v>6718</v>
      </c>
      <c r="I1" t="s">
        <v>6719</v>
      </c>
      <c r="J1" t="s">
        <v>6720</v>
      </c>
      <c r="K1" t="s">
        <v>6721</v>
      </c>
      <c r="L1" t="s">
        <v>6722</v>
      </c>
      <c r="M1" t="s">
        <v>6725</v>
      </c>
      <c r="N1" s="1" t="s">
        <v>6726</v>
      </c>
      <c r="O1" t="s">
        <v>6727</v>
      </c>
      <c r="P1" t="s">
        <v>6728</v>
      </c>
      <c r="Q1" t="s">
        <v>6731</v>
      </c>
      <c r="R1" t="s">
        <v>6729</v>
      </c>
      <c r="S1" t="s">
        <v>6730</v>
      </c>
      <c r="T1" s="1" t="s">
        <v>6735</v>
      </c>
      <c r="U1" s="1" t="s">
        <v>235</v>
      </c>
      <c r="V1" s="1" t="s">
        <v>6732</v>
      </c>
      <c r="W1" t="s">
        <v>6733</v>
      </c>
      <c r="X1" t="s">
        <v>6734</v>
      </c>
      <c r="Y1" t="s">
        <v>7388</v>
      </c>
      <c r="Z1" t="s">
        <v>7389</v>
      </c>
    </row>
    <row r="2" spans="1:26" x14ac:dyDescent="0.3">
      <c r="A2" t="s">
        <v>9</v>
      </c>
      <c r="B2" t="s">
        <v>2191</v>
      </c>
      <c r="D2" t="s">
        <v>2687</v>
      </c>
      <c r="E2" t="s">
        <v>253</v>
      </c>
      <c r="F2" t="s">
        <v>274</v>
      </c>
      <c r="H2" t="s">
        <v>376</v>
      </c>
      <c r="N2">
        <v>0.76300000000000001</v>
      </c>
      <c r="O2">
        <v>0.84099999999999997</v>
      </c>
      <c r="P2">
        <v>0.68500000000000005</v>
      </c>
      <c r="S2" t="s">
        <v>2218</v>
      </c>
      <c r="T2" t="s">
        <v>2239</v>
      </c>
      <c r="U2">
        <v>2016</v>
      </c>
      <c r="V2" t="s">
        <v>949</v>
      </c>
      <c r="W2" t="s">
        <v>986</v>
      </c>
      <c r="X2" t="str">
        <f>IF(ISBLANK(Table9[[#This Row],[ref]]),NA(),_xlfn.XLOOKUP(Table9[[#This Row],[ref]],Crossref!U:U,Crossref!E:E,_xlfn.XLOOKUP(Table9[[#This Row],[ref_short]],Crossref!AO:AO,Crossref!E:E)))</f>
        <v>10.1371/journal.pone.0161769</v>
      </c>
      <c r="Y2" t="str">
        <f>IF(ISBLANK(Table9[[#This Row],[ref_short]]),NA(),_xlfn.XLOOKUP(Table9[[#This Row],[new_ref]],Crossref!E:E,Crossref!AO:AO,Table9[[#This Row],[ref_short]]))</f>
        <v>Hammami et al., 2016</v>
      </c>
      <c r="Z2" t="b">
        <f>NOT(IFERROR(Table9[[#This Row],[ref_short]]=Table9[[#This Row],[new_ref_short]],FALSE))</f>
        <v>0</v>
      </c>
    </row>
    <row r="3" spans="1:26" x14ac:dyDescent="0.3">
      <c r="A3" t="s">
        <v>9</v>
      </c>
      <c r="B3" t="s">
        <v>2192</v>
      </c>
      <c r="C3" t="s">
        <v>2212</v>
      </c>
      <c r="E3" t="s">
        <v>253</v>
      </c>
      <c r="F3" t="s">
        <v>270</v>
      </c>
      <c r="G3" t="s">
        <v>305</v>
      </c>
      <c r="H3" t="s">
        <v>368</v>
      </c>
      <c r="I3" t="s">
        <v>382</v>
      </c>
      <c r="K3" t="s">
        <v>417</v>
      </c>
      <c r="N3">
        <v>0.91500000000000004</v>
      </c>
      <c r="O3">
        <v>0.84</v>
      </c>
      <c r="P3">
        <v>0.99</v>
      </c>
      <c r="S3" t="s">
        <v>2219</v>
      </c>
      <c r="T3" t="s">
        <v>2240</v>
      </c>
      <c r="U3">
        <v>2007</v>
      </c>
      <c r="V3" t="s">
        <v>2258</v>
      </c>
      <c r="W3" t="s">
        <v>986</v>
      </c>
      <c r="X3" t="e">
        <f>IF(ISBLANK(Table9[[#This Row],[ref]]),NA(),_xlfn.XLOOKUP(Table9[[#This Row],[ref]],Crossref!U:U,Crossref!E:E,_xlfn.XLOOKUP(Table9[[#This Row],[ref_short]],Crossref!AO:AO,Crossref!E:E)))</f>
        <v>#N/A</v>
      </c>
      <c r="Y3" t="e">
        <f>IF(ISBLANK(Table9[[#This Row],[ref_short]]),NA(),_xlfn.XLOOKUP(Table9[[#This Row],[new_ref]],Crossref!E:E,Crossref!AO:AO,Table9[[#This Row],[ref_short]]))</f>
        <v>#N/A</v>
      </c>
      <c r="Z3" t="b">
        <f>NOT(IFERROR(Table9[[#This Row],[ref_short]]=Table9[[#This Row],[new_ref_short]],FALSE))</f>
        <v>1</v>
      </c>
    </row>
    <row r="4" spans="1:26" x14ac:dyDescent="0.3">
      <c r="A4" t="s">
        <v>9</v>
      </c>
      <c r="B4" t="s">
        <v>2192</v>
      </c>
      <c r="C4" t="s">
        <v>2212</v>
      </c>
      <c r="E4" t="s">
        <v>9</v>
      </c>
      <c r="F4" t="s">
        <v>270</v>
      </c>
      <c r="G4" t="s">
        <v>305</v>
      </c>
      <c r="H4" t="s">
        <v>368</v>
      </c>
      <c r="I4" t="s">
        <v>382</v>
      </c>
      <c r="K4" t="s">
        <v>417</v>
      </c>
      <c r="S4" t="s">
        <v>2220</v>
      </c>
      <c r="T4" t="s">
        <v>2241</v>
      </c>
      <c r="U4">
        <v>2006</v>
      </c>
      <c r="V4" t="s">
        <v>2259</v>
      </c>
      <c r="W4" t="s">
        <v>986</v>
      </c>
      <c r="X4" t="str">
        <f>IF(ISBLANK(Table9[[#This Row],[ref]]),NA(),_xlfn.XLOOKUP(Table9[[#This Row],[ref]],Crossref!U:U,Crossref!E:E,_xlfn.XLOOKUP(Table9[[#This Row],[ref_short]],Crossref!AO:AO,Crossref!E:E)))</f>
        <v>10.1017/s0950268806007436</v>
      </c>
      <c r="Y4" t="str">
        <f>IF(ISBLANK(Table9[[#This Row],[ref_short]]),NA(),_xlfn.XLOOKUP(Table9[[#This Row],[new_ref]],Crossref!E:E,Crossref!AO:AO,Table9[[#This Row],[ref_short]]))</f>
        <v>WOOD et al., 2006</v>
      </c>
      <c r="Z4" t="b">
        <f>NOT(IFERROR(Table9[[#This Row],[ref_short]]=Table9[[#This Row],[new_ref_short]],FALSE))</f>
        <v>0</v>
      </c>
    </row>
    <row r="5" spans="1:26" x14ac:dyDescent="0.3">
      <c r="A5" t="s">
        <v>9</v>
      </c>
      <c r="B5" t="s">
        <v>2193</v>
      </c>
      <c r="E5" t="s">
        <v>9</v>
      </c>
      <c r="F5" t="s">
        <v>275</v>
      </c>
      <c r="H5" t="s">
        <v>358</v>
      </c>
      <c r="I5" t="s">
        <v>395</v>
      </c>
      <c r="K5" t="s">
        <v>395</v>
      </c>
      <c r="S5" t="s">
        <v>2221</v>
      </c>
      <c r="T5" t="s">
        <v>2242</v>
      </c>
      <c r="U5">
        <v>2022</v>
      </c>
      <c r="V5" t="s">
        <v>2260</v>
      </c>
      <c r="W5" t="s">
        <v>986</v>
      </c>
      <c r="X5" t="str">
        <f>IF(ISBLANK(Table9[[#This Row],[ref]]),NA(),_xlfn.XLOOKUP(Table9[[#This Row],[ref]],Crossref!U:U,Crossref!E:E,_xlfn.XLOOKUP(Table9[[#This Row],[ref_short]],Crossref!AO:AO,Crossref!E:E)))</f>
        <v>10.1111/tbed.14488</v>
      </c>
      <c r="Y5" t="str">
        <f>IF(ISBLANK(Table9[[#This Row],[ref_short]]),NA(),_xlfn.XLOOKUP(Table9[[#This Row],[new_ref]],Crossref!E:E,Crossref!AO:AO,Table9[[#This Row],[ref_short]]))</f>
        <v>Galvis et al., 2022</v>
      </c>
      <c r="Z5" t="b">
        <f>NOT(IFERROR(Table9[[#This Row],[ref_short]]=Table9[[#This Row],[new_ref_short]],FALSE))</f>
        <v>1</v>
      </c>
    </row>
    <row r="6" spans="1:26" x14ac:dyDescent="0.3">
      <c r="A6" t="s">
        <v>9</v>
      </c>
      <c r="B6" t="s">
        <v>2194</v>
      </c>
      <c r="D6" t="s">
        <v>248</v>
      </c>
      <c r="E6" t="s">
        <v>9</v>
      </c>
      <c r="F6" t="s">
        <v>275</v>
      </c>
      <c r="H6" t="s">
        <v>358</v>
      </c>
      <c r="I6" t="s">
        <v>395</v>
      </c>
      <c r="K6" t="s">
        <v>395</v>
      </c>
      <c r="S6" t="s">
        <v>2222</v>
      </c>
      <c r="T6" t="s">
        <v>844</v>
      </c>
      <c r="U6">
        <v>2022</v>
      </c>
      <c r="V6" t="s">
        <v>956</v>
      </c>
      <c r="W6" t="s">
        <v>986</v>
      </c>
      <c r="X6" t="str">
        <f>IF(ISBLANK(Table9[[#This Row],[ref]]),NA(),_xlfn.XLOOKUP(Table9[[#This Row],[ref]],Crossref!U:U,Crossref!E:E,_xlfn.XLOOKUP(Table9[[#This Row],[ref_short]],Crossref!AO:AO,Crossref!E:E)))</f>
        <v>10.1111/tbed.14007</v>
      </c>
      <c r="Y6" t="str">
        <f>IF(ISBLANK(Table9[[#This Row],[ref_short]]),NA(),_xlfn.XLOOKUP(Table9[[#This Row],[new_ref]],Crossref!E:E,Crossref!AO:AO,Table9[[#This Row],[ref_short]]))</f>
        <v>Galvis et al., 2021</v>
      </c>
      <c r="Z6" t="b">
        <f>NOT(IFERROR(Table9[[#This Row],[ref_short]]=Table9[[#This Row],[new_ref_short]],FALSE))</f>
        <v>1</v>
      </c>
    </row>
    <row r="7" spans="1:26" x14ac:dyDescent="0.3">
      <c r="A7" t="s">
        <v>9</v>
      </c>
      <c r="B7" t="s">
        <v>2195</v>
      </c>
      <c r="F7" t="s">
        <v>276</v>
      </c>
      <c r="H7" t="s">
        <v>368</v>
      </c>
      <c r="K7" t="s">
        <v>441</v>
      </c>
      <c r="S7" t="s">
        <v>2223</v>
      </c>
      <c r="T7" t="s">
        <v>2243</v>
      </c>
      <c r="U7">
        <v>2011</v>
      </c>
      <c r="W7" t="s">
        <v>986</v>
      </c>
      <c r="X7" t="e">
        <f>IF(ISBLANK(Table9[[#This Row],[ref]]),NA(),_xlfn.XLOOKUP(Table9[[#This Row],[ref]],Crossref!U:U,Crossref!E:E,_xlfn.XLOOKUP(Table9[[#This Row],[ref_short]],Crossref!AO:AO,Crossref!E:E)))</f>
        <v>#N/A</v>
      </c>
      <c r="Y7" t="e">
        <f>IF(ISBLANK(Table9[[#This Row],[ref_short]]),NA(),_xlfn.XLOOKUP(Table9[[#This Row],[new_ref]],Crossref!E:E,Crossref!AO:AO,Table9[[#This Row],[ref_short]]))</f>
        <v>#N/A</v>
      </c>
      <c r="Z7" t="b">
        <f>NOT(IFERROR(Table9[[#This Row],[ref_short]]=Table9[[#This Row],[new_ref_short]],FALSE))</f>
        <v>1</v>
      </c>
    </row>
    <row r="8" spans="1:26" x14ac:dyDescent="0.3">
      <c r="A8" t="s">
        <v>9</v>
      </c>
      <c r="B8" t="s">
        <v>2196</v>
      </c>
      <c r="F8" t="s">
        <v>276</v>
      </c>
      <c r="H8" t="s">
        <v>368</v>
      </c>
      <c r="S8" t="s">
        <v>2224</v>
      </c>
      <c r="T8" t="s">
        <v>2244</v>
      </c>
      <c r="U8">
        <v>2015</v>
      </c>
      <c r="W8" t="s">
        <v>986</v>
      </c>
      <c r="X8" t="e">
        <f>IF(ISBLANK(Table9[[#This Row],[ref]]),NA(),_xlfn.XLOOKUP(Table9[[#This Row],[ref]],Crossref!U:U,Crossref!E:E,_xlfn.XLOOKUP(Table9[[#This Row],[ref_short]],Crossref!AO:AO,Crossref!E:E)))</f>
        <v>#N/A</v>
      </c>
      <c r="Y8" t="e">
        <f>IF(ISBLANK(Table9[[#This Row],[ref_short]]),NA(),_xlfn.XLOOKUP(Table9[[#This Row],[new_ref]],Crossref!E:E,Crossref!AO:AO,Table9[[#This Row],[ref_short]]))</f>
        <v>#N/A</v>
      </c>
      <c r="Z8" t="b">
        <f>NOT(IFERROR(Table9[[#This Row],[ref_short]]=Table9[[#This Row],[new_ref_short]],FALSE))</f>
        <v>1</v>
      </c>
    </row>
    <row r="9" spans="1:26" x14ac:dyDescent="0.3">
      <c r="A9" t="s">
        <v>9</v>
      </c>
      <c r="B9" t="s">
        <v>2197</v>
      </c>
      <c r="E9" t="s">
        <v>260</v>
      </c>
      <c r="F9" t="s">
        <v>276</v>
      </c>
      <c r="H9" t="s">
        <v>368</v>
      </c>
      <c r="K9" t="s">
        <v>2217</v>
      </c>
      <c r="S9" t="s">
        <v>2225</v>
      </c>
      <c r="T9" t="s">
        <v>2245</v>
      </c>
      <c r="U9">
        <v>2013</v>
      </c>
      <c r="W9" t="s">
        <v>986</v>
      </c>
      <c r="X9" t="e">
        <f>IF(ISBLANK(Table9[[#This Row],[ref]]),NA(),_xlfn.XLOOKUP(Table9[[#This Row],[ref]],Crossref!U:U,Crossref!E:E,_xlfn.XLOOKUP(Table9[[#This Row],[ref_short]],Crossref!AO:AO,Crossref!E:E)))</f>
        <v>#N/A</v>
      </c>
      <c r="Y9" t="e">
        <f>IF(ISBLANK(Table9[[#This Row],[ref_short]]),NA(),_xlfn.XLOOKUP(Table9[[#This Row],[new_ref]],Crossref!E:E,Crossref!AO:AO,Table9[[#This Row],[ref_short]]))</f>
        <v>#N/A</v>
      </c>
      <c r="Z9" t="b">
        <f>NOT(IFERROR(Table9[[#This Row],[ref_short]]=Table9[[#This Row],[new_ref_short]],FALSE))</f>
        <v>1</v>
      </c>
    </row>
    <row r="10" spans="1:26" x14ac:dyDescent="0.3">
      <c r="A10" t="s">
        <v>9</v>
      </c>
      <c r="B10" t="s">
        <v>2198</v>
      </c>
      <c r="E10" t="s">
        <v>253</v>
      </c>
      <c r="F10" t="s">
        <v>276</v>
      </c>
      <c r="H10" t="s">
        <v>368</v>
      </c>
      <c r="S10" t="s">
        <v>2226</v>
      </c>
      <c r="T10" t="s">
        <v>2246</v>
      </c>
      <c r="U10">
        <v>2022</v>
      </c>
      <c r="V10" t="s">
        <v>2261</v>
      </c>
      <c r="W10" t="s">
        <v>986</v>
      </c>
      <c r="X10" t="str">
        <f>IF(ISBLANK(Table9[[#This Row],[ref]]),NA(),_xlfn.XLOOKUP(Table9[[#This Row],[ref]],Crossref!U:U,Crossref!E:E,_xlfn.XLOOKUP(Table9[[#This Row],[ref_short]],Crossref!AO:AO,Crossref!E:E)))</f>
        <v>10.1016/j.prevetmed.2021.105529</v>
      </c>
      <c r="Y10" t="str">
        <f>IF(ISBLANK(Table9[[#This Row],[ref_short]]),NA(),_xlfn.XLOOKUP(Table9[[#This Row],[new_ref]],Crossref!E:E,Crossref!AO:AO,Table9[[#This Row],[ref_short]]))</f>
        <v>Ezanno et al., 2022</v>
      </c>
      <c r="Z10" t="b">
        <f>NOT(IFERROR(Table9[[#This Row],[ref_short]]=Table9[[#This Row],[new_ref_short]],FALSE))</f>
        <v>0</v>
      </c>
    </row>
    <row r="11" spans="1:26" x14ac:dyDescent="0.3">
      <c r="A11" t="s">
        <v>9</v>
      </c>
      <c r="B11" t="s">
        <v>2199</v>
      </c>
      <c r="E11" t="s">
        <v>253</v>
      </c>
      <c r="F11" t="s">
        <v>276</v>
      </c>
      <c r="H11" t="s">
        <v>368</v>
      </c>
      <c r="S11" t="s">
        <v>2227</v>
      </c>
      <c r="T11" t="s">
        <v>866</v>
      </c>
      <c r="U11">
        <v>2013</v>
      </c>
      <c r="V11" t="s">
        <v>2262</v>
      </c>
      <c r="W11" t="s">
        <v>986</v>
      </c>
      <c r="X11" t="str">
        <f>IF(ISBLANK(Table9[[#This Row],[ref]]),NA(),_xlfn.XLOOKUP(Table9[[#This Row],[ref]],Crossref!U:U,Crossref!E:E,_xlfn.XLOOKUP(Table9[[#This Row],[ref_short]],Crossref!AO:AO,Crossref!E:E)))</f>
        <v>10.1016/j.prevetmed.2012.08.001</v>
      </c>
      <c r="Y11" t="str">
        <f>IF(ISBLANK(Table9[[#This Row],[ref_short]]),NA(),_xlfn.XLOOKUP(Table9[[#This Row],[new_ref]],Crossref!E:E,Crossref!AO:AO,Table9[[#This Row],[ref_short]]))</f>
        <v>Lu et al., 2013</v>
      </c>
      <c r="Z11" t="b">
        <f>NOT(IFERROR(Table9[[#This Row],[ref_short]]=Table9[[#This Row],[new_ref_short]],FALSE))</f>
        <v>0</v>
      </c>
    </row>
    <row r="12" spans="1:26" x14ac:dyDescent="0.3">
      <c r="A12" t="s">
        <v>9</v>
      </c>
      <c r="B12" t="s">
        <v>2200</v>
      </c>
      <c r="E12" t="s">
        <v>253</v>
      </c>
      <c r="F12" t="s">
        <v>261</v>
      </c>
      <c r="H12" t="s">
        <v>2216</v>
      </c>
      <c r="S12" t="s">
        <v>2228</v>
      </c>
      <c r="T12" t="s">
        <v>801</v>
      </c>
      <c r="U12">
        <v>2021</v>
      </c>
      <c r="V12" t="s">
        <v>2263</v>
      </c>
      <c r="W12" t="s">
        <v>986</v>
      </c>
      <c r="X12" t="str">
        <f>IF(ISBLANK(Table9[[#This Row],[ref]]),NA(),_xlfn.XLOOKUP(Table9[[#This Row],[ref]],Crossref!U:U,Crossref!E:E,_xlfn.XLOOKUP(Table9[[#This Row],[ref_short]],Crossref!AO:AO,Crossref!E:E)))</f>
        <v>10.2903/j.efsa.2022.7290</v>
      </c>
      <c r="Y12" t="str">
        <f>IF(ISBLANK(Table9[[#This Row],[ref_short]]),NA(),_xlfn.XLOOKUP(Table9[[#This Row],[new_ref]],Crossref!E:E,Crossref!AO:AO,Table9[[#This Row],[ref_short]]))</f>
        <v>EFSA (European Food Safety Authority), 2022</v>
      </c>
      <c r="Z12" t="b">
        <f>NOT(IFERROR(Table9[[#This Row],[ref_short]]=Table9[[#This Row],[new_ref_short]],FALSE))</f>
        <v>1</v>
      </c>
    </row>
    <row r="13" spans="1:26" x14ac:dyDescent="0.3">
      <c r="A13" t="s">
        <v>9</v>
      </c>
      <c r="B13" t="s">
        <v>2201</v>
      </c>
      <c r="E13" t="s">
        <v>254</v>
      </c>
      <c r="F13" t="s">
        <v>2213</v>
      </c>
      <c r="H13" t="s">
        <v>395</v>
      </c>
      <c r="T13" t="s">
        <v>2247</v>
      </c>
      <c r="U13">
        <v>2021</v>
      </c>
      <c r="V13" t="s">
        <v>2264</v>
      </c>
      <c r="W13" t="s">
        <v>986</v>
      </c>
      <c r="X13" t="str">
        <f>IF(ISBLANK(Table9[[#This Row],[ref]]),NA(),_xlfn.XLOOKUP(Table9[[#This Row],[ref]],Crossref!U:U,Crossref!E:E,_xlfn.XLOOKUP(Table9[[#This Row],[ref_short]],Crossref!AO:AO,Crossref!E:E)))</f>
        <v>10.1111/tbed.13919</v>
      </c>
      <c r="Y13" t="str">
        <f>IF(ISBLANK(Table9[[#This Row],[ref_short]]),NA(),_xlfn.XLOOKUP(Table9[[#This Row],[new_ref]],Crossref!E:E,Crossref!AO:AO,Table9[[#This Row],[ref_short]]))</f>
        <v>Brown et al., 2020</v>
      </c>
      <c r="Z13" t="b">
        <f>NOT(IFERROR(Table9[[#This Row],[ref_short]]=Table9[[#This Row],[new_ref_short]],FALSE))</f>
        <v>1</v>
      </c>
    </row>
    <row r="14" spans="1:26" x14ac:dyDescent="0.3">
      <c r="A14" t="s">
        <v>9</v>
      </c>
      <c r="B14" t="s">
        <v>2202</v>
      </c>
      <c r="E14" t="s">
        <v>253</v>
      </c>
      <c r="F14" t="s">
        <v>275</v>
      </c>
      <c r="H14" t="s">
        <v>358</v>
      </c>
      <c r="S14" t="s">
        <v>2229</v>
      </c>
      <c r="T14" t="s">
        <v>2248</v>
      </c>
      <c r="U14">
        <v>2017</v>
      </c>
      <c r="V14" t="s">
        <v>2265</v>
      </c>
      <c r="W14" t="s">
        <v>986</v>
      </c>
      <c r="X14" t="str">
        <f>IF(ISBLANK(Table9[[#This Row],[ref]]),NA(),_xlfn.XLOOKUP(Table9[[#This Row],[ref]],Crossref!U:U,Crossref!E:E,_xlfn.XLOOKUP(Table9[[#This Row],[ref_short]],Crossref!AO:AO,Crossref!E:E)))</f>
        <v>10.1016/j.prevetmed.2017.02.001</v>
      </c>
      <c r="Y14" t="str">
        <f>IF(ISBLANK(Table9[[#This Row],[ref_short]]),NA(),_xlfn.XLOOKUP(Table9[[#This Row],[new_ref]],Crossref!E:E,Crossref!AO:AO,Table9[[#This Row],[ref_short]]))</f>
        <v>Lee et al., 2017</v>
      </c>
      <c r="Z14" t="b">
        <f>NOT(IFERROR(Table9[[#This Row],[ref_short]]=Table9[[#This Row],[new_ref_short]],FALSE))</f>
        <v>0</v>
      </c>
    </row>
    <row r="15" spans="1:26" x14ac:dyDescent="0.3">
      <c r="A15" t="s">
        <v>9</v>
      </c>
      <c r="B15" t="s">
        <v>2203</v>
      </c>
      <c r="E15" t="s">
        <v>253</v>
      </c>
      <c r="F15" t="s">
        <v>395</v>
      </c>
      <c r="H15" t="s">
        <v>358</v>
      </c>
      <c r="S15" t="s">
        <v>2230</v>
      </c>
      <c r="T15" t="s">
        <v>2249</v>
      </c>
      <c r="U15">
        <v>2013</v>
      </c>
      <c r="V15" t="s">
        <v>2266</v>
      </c>
      <c r="W15" t="s">
        <v>986</v>
      </c>
      <c r="X15" t="str">
        <f>IF(ISBLANK(Table9[[#This Row],[ref]]),NA(),_xlfn.XLOOKUP(Table9[[#This Row],[ref]],Crossref!U:U,Crossref!E:E,_xlfn.XLOOKUP(Table9[[#This Row],[ref_short]],Crossref!AO:AO,Crossref!E:E)))</f>
        <v>10.1016/j.prevetmed.2013.01.008</v>
      </c>
      <c r="Y15" t="str">
        <f>IF(ISBLANK(Table9[[#This Row],[ref_short]]),NA(),_xlfn.XLOOKUP(Table9[[#This Row],[new_ref]],Crossref!E:E,Crossref!AO:AO,Table9[[#This Row],[ref_short]]))</f>
        <v>Büttner et al., 2013</v>
      </c>
      <c r="Z15" t="b">
        <f>NOT(IFERROR(Table9[[#This Row],[ref_short]]=Table9[[#This Row],[new_ref_short]],FALSE))</f>
        <v>1</v>
      </c>
    </row>
    <row r="16" spans="1:26" x14ac:dyDescent="0.3">
      <c r="A16" t="s">
        <v>9</v>
      </c>
      <c r="B16" t="s">
        <v>2204</v>
      </c>
      <c r="E16" t="s">
        <v>253</v>
      </c>
      <c r="F16" t="s">
        <v>395</v>
      </c>
      <c r="H16" t="s">
        <v>358</v>
      </c>
      <c r="S16" t="s">
        <v>2231</v>
      </c>
      <c r="T16" t="s">
        <v>2250</v>
      </c>
      <c r="U16">
        <v>2012</v>
      </c>
      <c r="V16" t="s">
        <v>2267</v>
      </c>
      <c r="W16" t="s">
        <v>986</v>
      </c>
      <c r="X16" t="str">
        <f>IF(ISBLANK(Table9[[#This Row],[ref]]),NA(),_xlfn.XLOOKUP(Table9[[#This Row],[ref]],Crossref!U:U,Crossref!E:E,_xlfn.XLOOKUP(Table9[[#This Row],[ref_short]],Crossref!AO:AO,Crossref!E:E)))</f>
        <v>10.1017/s1751731111002631</v>
      </c>
      <c r="Y16" t="str">
        <f>IF(ISBLANK(Table9[[#This Row],[ref_short]]),NA(),_xlfn.XLOOKUP(Table9[[#This Row],[new_ref]],Crossref!E:E,Crossref!AO:AO,Table9[[#This Row],[ref_short]]))</f>
        <v>Rautureau et al., 2012</v>
      </c>
      <c r="Z16" t="b">
        <f>NOT(IFERROR(Table9[[#This Row],[ref_short]]=Table9[[#This Row],[new_ref_short]],FALSE))</f>
        <v>0</v>
      </c>
    </row>
    <row r="17" spans="1:26" x14ac:dyDescent="0.3">
      <c r="A17" t="s">
        <v>9</v>
      </c>
      <c r="B17" t="s">
        <v>2205</v>
      </c>
      <c r="E17" t="s">
        <v>253</v>
      </c>
      <c r="F17" t="s">
        <v>395</v>
      </c>
      <c r="H17" t="s">
        <v>368</v>
      </c>
      <c r="S17" t="s">
        <v>2232</v>
      </c>
      <c r="T17" t="s">
        <v>2251</v>
      </c>
      <c r="U17">
        <v>2011</v>
      </c>
      <c r="V17" t="s">
        <v>2268</v>
      </c>
      <c r="W17" t="s">
        <v>986</v>
      </c>
      <c r="X17" t="str">
        <f>IF(ISBLANK(Table9[[#This Row],[ref]]),NA(),_xlfn.XLOOKUP(Table9[[#This Row],[ref]],Crossref!U:U,Crossref!E:E,_xlfn.XLOOKUP(Table9[[#This Row],[ref_short]],Crossref!AO:AO,Crossref!E:E)))</f>
        <v>10.1371/journal.pone.0019869</v>
      </c>
      <c r="Y17" t="str">
        <f>IF(ISBLANK(Table9[[#This Row],[ref_short]]),NA(),_xlfn.XLOOKUP(Table9[[#This Row],[new_ref]],Crossref!E:E,Crossref!AO:AO,Table9[[#This Row],[ref_short]]))</f>
        <v>Bajardi et al., 2011</v>
      </c>
      <c r="Z17" t="b">
        <f>NOT(IFERROR(Table9[[#This Row],[ref_short]]=Table9[[#This Row],[new_ref_short]],FALSE))</f>
        <v>0</v>
      </c>
    </row>
    <row r="18" spans="1:26" x14ac:dyDescent="0.3">
      <c r="A18" t="s">
        <v>9</v>
      </c>
      <c r="B18" t="s">
        <v>2206</v>
      </c>
      <c r="E18" t="s">
        <v>253</v>
      </c>
      <c r="F18" t="s">
        <v>395</v>
      </c>
      <c r="H18" t="s">
        <v>395</v>
      </c>
      <c r="S18" t="s">
        <v>2233</v>
      </c>
      <c r="T18" t="s">
        <v>2252</v>
      </c>
      <c r="U18">
        <v>2006</v>
      </c>
      <c r="V18" t="s">
        <v>2269</v>
      </c>
      <c r="W18" t="s">
        <v>986</v>
      </c>
      <c r="X18" t="str">
        <f>IF(ISBLANK(Table9[[#This Row],[ref]]),NA(),_xlfn.XLOOKUP(Table9[[#This Row],[ref]],Crossref!U:U,Crossref!E:E,_xlfn.XLOOKUP(Table9[[#This Row],[ref_short]],Crossref!AO:AO,Crossref!E:E)))</f>
        <v>10.1098/rspb.2006.3505</v>
      </c>
      <c r="Y18" t="str">
        <f>IF(ISBLANK(Table9[[#This Row],[ref_short]]),NA(),_xlfn.XLOOKUP(Table9[[#This Row],[new_ref]],Crossref!E:E,Crossref!AO:AO,Table9[[#This Row],[ref_short]]))</f>
        <v>Kao et al., 2006</v>
      </c>
      <c r="Z18" t="b">
        <f>NOT(IFERROR(Table9[[#This Row],[ref_short]]=Table9[[#This Row],[new_ref_short]],FALSE))</f>
        <v>0</v>
      </c>
    </row>
    <row r="19" spans="1:26" x14ac:dyDescent="0.3">
      <c r="A19" t="s">
        <v>9</v>
      </c>
      <c r="B19" t="s">
        <v>2207</v>
      </c>
      <c r="E19" t="s">
        <v>253</v>
      </c>
      <c r="F19" t="s">
        <v>395</v>
      </c>
      <c r="H19" t="s">
        <v>368</v>
      </c>
      <c r="S19" t="s">
        <v>2234</v>
      </c>
      <c r="T19" t="s">
        <v>2253</v>
      </c>
      <c r="U19">
        <v>2012</v>
      </c>
      <c r="V19" t="s">
        <v>2270</v>
      </c>
      <c r="W19" t="s">
        <v>986</v>
      </c>
      <c r="X19" t="str">
        <f>IF(ISBLANK(Table9[[#This Row],[ref]]),NA(),_xlfn.XLOOKUP(Table9[[#This Row],[ref]],Crossref!U:U,Crossref!E:E,_xlfn.XLOOKUP(Table9[[#This Row],[ref_short]],Crossref!AO:AO,Crossref!E:E)))</f>
        <v>10.1098/rsif.2012.0289</v>
      </c>
      <c r="Y19" t="str">
        <f>IF(ISBLANK(Table9[[#This Row],[ref_short]]),NA(),_xlfn.XLOOKUP(Table9[[#This Row],[new_ref]],Crossref!E:E,Crossref!AO:AO,Table9[[#This Row],[ref_short]]))</f>
        <v>Bajardi et al., 2012</v>
      </c>
      <c r="Z19" t="b">
        <f>NOT(IFERROR(Table9[[#This Row],[ref_short]]=Table9[[#This Row],[new_ref_short]],FALSE))</f>
        <v>0</v>
      </c>
    </row>
    <row r="20" spans="1:26" x14ac:dyDescent="0.3">
      <c r="A20" t="s">
        <v>9</v>
      </c>
      <c r="B20" t="s">
        <v>2208</v>
      </c>
      <c r="E20" t="s">
        <v>253</v>
      </c>
      <c r="F20" t="s">
        <v>2214</v>
      </c>
      <c r="H20" t="s">
        <v>368</v>
      </c>
      <c r="I20" t="s">
        <v>382</v>
      </c>
      <c r="S20" t="s">
        <v>2235</v>
      </c>
      <c r="T20" t="s">
        <v>2254</v>
      </c>
      <c r="U20">
        <v>2011</v>
      </c>
      <c r="V20" t="s">
        <v>2271</v>
      </c>
      <c r="W20" t="s">
        <v>986</v>
      </c>
      <c r="X20" t="e">
        <f>IF(ISBLANK(Table9[[#This Row],[ref]]),NA(),_xlfn.XLOOKUP(Table9[[#This Row],[ref]],Crossref!U:U,Crossref!E:E,_xlfn.XLOOKUP(Table9[[#This Row],[ref_short]],Crossref!AO:AO,Crossref!E:E)))</f>
        <v>#N/A</v>
      </c>
      <c r="Y20" t="e">
        <f>IF(ISBLANK(Table9[[#This Row],[ref_short]]),NA(),_xlfn.XLOOKUP(Table9[[#This Row],[new_ref]],Crossref!E:E,Crossref!AO:AO,Table9[[#This Row],[ref_short]]))</f>
        <v>#N/A</v>
      </c>
      <c r="Z20" t="b">
        <f>NOT(IFERROR(Table9[[#This Row],[ref_short]]=Table9[[#This Row],[new_ref_short]],FALSE))</f>
        <v>1</v>
      </c>
    </row>
    <row r="21" spans="1:26" x14ac:dyDescent="0.3">
      <c r="A21" t="s">
        <v>9</v>
      </c>
      <c r="B21" t="s">
        <v>2209</v>
      </c>
      <c r="E21" t="s">
        <v>253</v>
      </c>
      <c r="F21" t="s">
        <v>265</v>
      </c>
      <c r="H21" t="s">
        <v>368</v>
      </c>
      <c r="S21" t="s">
        <v>2236</v>
      </c>
      <c r="T21" t="s">
        <v>2255</v>
      </c>
      <c r="U21">
        <v>2012</v>
      </c>
      <c r="V21" t="s">
        <v>2272</v>
      </c>
      <c r="W21" t="s">
        <v>986</v>
      </c>
      <c r="X21" t="str">
        <f>IF(ISBLANK(Table9[[#This Row],[ref]]),NA(),_xlfn.XLOOKUP(Table9[[#This Row],[ref]],Crossref!U:U,Crossref!E:E,_xlfn.XLOOKUP(Table9[[#This Row],[ref_short]],Crossref!AO:AO,Crossref!E:E)))</f>
        <v>10.1016/j.prevetmed.2011.12.011</v>
      </c>
      <c r="Y21" t="str">
        <f>IF(ISBLANK(Table9[[#This Row],[ref_short]]),NA(),_xlfn.XLOOKUP(Table9[[#This Row],[new_ref]],Crossref!E:E,Crossref!AO:AO,Table9[[#This Row],[ref_short]]))</f>
        <v>Frössling et al., 2012</v>
      </c>
      <c r="Z21" t="b">
        <f>NOT(IFERROR(Table9[[#This Row],[ref_short]]=Table9[[#This Row],[new_ref_short]],FALSE))</f>
        <v>1</v>
      </c>
    </row>
    <row r="22" spans="1:26" x14ac:dyDescent="0.3">
      <c r="A22" t="s">
        <v>9</v>
      </c>
      <c r="B22" t="s">
        <v>2210</v>
      </c>
      <c r="E22" t="s">
        <v>253</v>
      </c>
      <c r="F22" t="s">
        <v>277</v>
      </c>
      <c r="H22" t="s">
        <v>368</v>
      </c>
      <c r="I22" t="s">
        <v>382</v>
      </c>
      <c r="S22" t="s">
        <v>2237</v>
      </c>
      <c r="T22" t="s">
        <v>2256</v>
      </c>
      <c r="U22">
        <v>2008</v>
      </c>
      <c r="V22" t="s">
        <v>2273</v>
      </c>
      <c r="W22" t="s">
        <v>986</v>
      </c>
      <c r="X22" t="str">
        <f>IF(ISBLANK(Table9[[#This Row],[ref]]),NA(),_xlfn.XLOOKUP(Table9[[#This Row],[ref]],Crossref!U:U,Crossref!E:E,_xlfn.XLOOKUP(Table9[[#This Row],[ref_short]],Crossref!AO:AO,Crossref!E:E)))</f>
        <v>10.1017/s0950268807000179</v>
      </c>
      <c r="Y22" t="str">
        <f>IF(ISBLANK(Table9[[#This Row],[ref_short]]),NA(),_xlfn.XLOOKUP(Table9[[#This Row],[new_ref]],Crossref!E:E,Crossref!AO:AO,Table9[[#This Row],[ref_short]]))</f>
        <v>JORDAN et al., 2008</v>
      </c>
      <c r="Z22" t="b">
        <f>NOT(IFERROR(Table9[[#This Row],[ref_short]]=Table9[[#This Row],[new_ref_short]],FALSE))</f>
        <v>0</v>
      </c>
    </row>
    <row r="23" spans="1:26" x14ac:dyDescent="0.3">
      <c r="A23" t="s">
        <v>9</v>
      </c>
      <c r="B23" t="s">
        <v>2211</v>
      </c>
      <c r="E23" t="s">
        <v>254</v>
      </c>
      <c r="F23" t="s">
        <v>267</v>
      </c>
      <c r="G23" t="s">
        <v>2215</v>
      </c>
      <c r="H23" t="s">
        <v>362</v>
      </c>
      <c r="S23" t="s">
        <v>2238</v>
      </c>
      <c r="T23" t="s">
        <v>2257</v>
      </c>
      <c r="U23">
        <v>2011</v>
      </c>
      <c r="V23" t="s">
        <v>2274</v>
      </c>
      <c r="W23" t="s">
        <v>986</v>
      </c>
      <c r="X23" t="str">
        <f>IF(ISBLANK(Table9[[#This Row],[ref]]),NA(),_xlfn.XLOOKUP(Table9[[#This Row],[ref]],Crossref!U:U,Crossref!E:E,_xlfn.XLOOKUP(Table9[[#This Row],[ref_short]],Crossref!AO:AO,Crossref!E:E)))</f>
        <v>10.1128/aem.01090-10</v>
      </c>
      <c r="Y23" t="str">
        <f>IF(ISBLANK(Table9[[#This Row],[ref_short]]),NA(),_xlfn.XLOOKUP(Table9[[#This Row],[new_ref]],Crossref!E:E,Crossref!AO:AO,Table9[[#This Row],[ref_short]]))</f>
        <v>Newell et al., 2011</v>
      </c>
      <c r="Z23" t="b">
        <f>NOT(IFERROR(Table9[[#This Row],[ref_short]]=Table9[[#This Row],[new_ref_short]],FALSE))</f>
        <v>0</v>
      </c>
    </row>
  </sheetData>
  <conditionalFormatting sqref="V1:V1048576">
    <cfRule type="containsBlanks" dxfId="2" priority="1">
      <formula>LEN(TRIM(V1))=0</formula>
    </cfRule>
  </conditionalFormatting>
  <conditionalFormatting sqref="X1:Y1048576">
    <cfRule type="containsErrors" dxfId="1" priority="2">
      <formula>ISERROR(X1)</formula>
    </cfRule>
  </conditionalFormatting>
  <conditionalFormatting sqref="Z1:Z1048576">
    <cfRule type="cellIs" dxfId="0" priority="3" operator="equal">
      <formula>TRUE</formula>
    </cfRule>
  </conditionalFormatting>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D121"/>
  <sheetViews>
    <sheetView workbookViewId="0">
      <selection activeCell="D2" sqref="D2"/>
    </sheetView>
  </sheetViews>
  <sheetFormatPr baseColWidth="10" defaultColWidth="8.88671875" defaultRowHeight="14.4" x14ac:dyDescent="0.3"/>
  <cols>
    <col min="1" max="1" width="16.88671875" style="2" customWidth="1"/>
    <col min="2" max="2" width="28" style="2" bestFit="1" customWidth="1"/>
    <col min="3" max="3" width="25.44140625" style="3" customWidth="1"/>
    <col min="4" max="4" width="45.5546875" style="3" customWidth="1"/>
  </cols>
  <sheetData>
    <row r="1" spans="1:4" x14ac:dyDescent="0.3">
      <c r="A1" s="2" t="s">
        <v>6749</v>
      </c>
      <c r="B1" s="2" t="s">
        <v>6750</v>
      </c>
      <c r="C1" s="3" t="s">
        <v>6751</v>
      </c>
      <c r="D1" s="3" t="s">
        <v>6752</v>
      </c>
    </row>
    <row r="2" spans="1:4" ht="43.2" x14ac:dyDescent="0.3">
      <c r="A2" s="2" t="s">
        <v>0</v>
      </c>
      <c r="B2" s="2" t="s">
        <v>2278</v>
      </c>
      <c r="C2" s="3" t="s">
        <v>7</v>
      </c>
      <c r="D2" s="3" t="s">
        <v>2311</v>
      </c>
    </row>
    <row r="3" spans="1:4" ht="57.6" x14ac:dyDescent="0.3">
      <c r="A3" s="2" t="s">
        <v>0</v>
      </c>
      <c r="B3" s="2" t="s">
        <v>2278</v>
      </c>
      <c r="C3" s="3" t="s">
        <v>12</v>
      </c>
      <c r="D3" s="3" t="s">
        <v>2312</v>
      </c>
    </row>
    <row r="4" spans="1:4" ht="43.2" x14ac:dyDescent="0.3">
      <c r="A4" s="2" t="s">
        <v>0</v>
      </c>
      <c r="B4" s="2" t="s">
        <v>2278</v>
      </c>
      <c r="C4" s="3" t="s">
        <v>8</v>
      </c>
      <c r="D4" s="3" t="s">
        <v>2313</v>
      </c>
    </row>
    <row r="5" spans="1:4" ht="28.8" x14ac:dyDescent="0.3">
      <c r="A5" s="2" t="s">
        <v>0</v>
      </c>
      <c r="B5" s="2" t="s">
        <v>2278</v>
      </c>
      <c r="C5" s="3" t="s">
        <v>10</v>
      </c>
      <c r="D5" s="3" t="s">
        <v>2314</v>
      </c>
    </row>
    <row r="6" spans="1:4" ht="28.8" x14ac:dyDescent="0.3">
      <c r="A6" s="2" t="s">
        <v>0</v>
      </c>
      <c r="B6" s="2" t="s">
        <v>2278</v>
      </c>
      <c r="C6" s="3" t="s">
        <v>11</v>
      </c>
      <c r="D6" s="3" t="s">
        <v>2315</v>
      </c>
    </row>
    <row r="7" spans="1:4" ht="28.8" x14ac:dyDescent="0.3">
      <c r="A7" s="2" t="s">
        <v>0</v>
      </c>
      <c r="B7" s="2" t="s">
        <v>2278</v>
      </c>
      <c r="C7" s="3" t="s">
        <v>13</v>
      </c>
    </row>
    <row r="8" spans="1:4" x14ac:dyDescent="0.3">
      <c r="A8" s="2" t="s">
        <v>0</v>
      </c>
      <c r="B8" s="2" t="s">
        <v>2278</v>
      </c>
      <c r="C8" s="3" t="s">
        <v>9</v>
      </c>
      <c r="D8" s="3" t="s">
        <v>2316</v>
      </c>
    </row>
    <row r="9" spans="1:4" x14ac:dyDescent="0.3">
      <c r="A9" s="2" t="s">
        <v>0</v>
      </c>
      <c r="B9" s="2" t="s">
        <v>2279</v>
      </c>
      <c r="C9" s="3" t="s">
        <v>990</v>
      </c>
      <c r="D9" s="3" t="s">
        <v>2317</v>
      </c>
    </row>
    <row r="10" spans="1:4" ht="28.8" x14ac:dyDescent="0.3">
      <c r="A10" s="2" t="s">
        <v>0</v>
      </c>
      <c r="B10" s="2" t="s">
        <v>2279</v>
      </c>
      <c r="C10" s="3" t="s">
        <v>2284</v>
      </c>
      <c r="D10" s="3" t="s">
        <v>2318</v>
      </c>
    </row>
    <row r="11" spans="1:4" ht="28.8" x14ac:dyDescent="0.3">
      <c r="A11" s="2" t="s">
        <v>0</v>
      </c>
      <c r="B11" s="2" t="s">
        <v>2279</v>
      </c>
      <c r="C11" s="3" t="s">
        <v>2285</v>
      </c>
      <c r="D11" s="3" t="s">
        <v>2319</v>
      </c>
    </row>
    <row r="12" spans="1:4" ht="28.8" x14ac:dyDescent="0.3">
      <c r="A12" s="2" t="s">
        <v>0</v>
      </c>
      <c r="B12" s="2" t="s">
        <v>2279</v>
      </c>
      <c r="C12" s="3" t="s">
        <v>991</v>
      </c>
      <c r="D12" s="3" t="s">
        <v>2320</v>
      </c>
    </row>
    <row r="13" spans="1:4" x14ac:dyDescent="0.3">
      <c r="A13" s="2" t="s">
        <v>0</v>
      </c>
      <c r="B13" s="2" t="s">
        <v>2279</v>
      </c>
      <c r="C13" s="3" t="s">
        <v>9</v>
      </c>
      <c r="D13" s="3" t="s">
        <v>2316</v>
      </c>
    </row>
    <row r="14" spans="1:4" x14ac:dyDescent="0.3">
      <c r="A14" s="2" t="s">
        <v>0</v>
      </c>
      <c r="B14" s="2" t="s">
        <v>2279</v>
      </c>
      <c r="C14" s="3" t="s">
        <v>992</v>
      </c>
      <c r="D14" s="3" t="s">
        <v>2321</v>
      </c>
    </row>
    <row r="15" spans="1:4" ht="28.8" x14ac:dyDescent="0.3">
      <c r="A15" s="2" t="s">
        <v>0</v>
      </c>
      <c r="B15" s="2" t="s">
        <v>2279</v>
      </c>
      <c r="C15" s="3" t="s">
        <v>993</v>
      </c>
      <c r="D15" s="3" t="s">
        <v>2322</v>
      </c>
    </row>
    <row r="16" spans="1:4" x14ac:dyDescent="0.3">
      <c r="A16" s="2" t="s">
        <v>0</v>
      </c>
      <c r="B16" s="2" t="s">
        <v>2280</v>
      </c>
      <c r="C16" s="3" t="s">
        <v>2286</v>
      </c>
      <c r="D16" s="3" t="s">
        <v>2323</v>
      </c>
    </row>
    <row r="17" spans="1:4" x14ac:dyDescent="0.3">
      <c r="A17" s="2" t="s">
        <v>0</v>
      </c>
      <c r="B17" s="2" t="s">
        <v>2280</v>
      </c>
      <c r="C17" s="3" t="s">
        <v>2287</v>
      </c>
      <c r="D17" s="3" t="s">
        <v>2324</v>
      </c>
    </row>
    <row r="18" spans="1:4" x14ac:dyDescent="0.3">
      <c r="A18" s="2" t="s">
        <v>0</v>
      </c>
      <c r="B18" s="2" t="s">
        <v>2280</v>
      </c>
      <c r="C18" s="3" t="s">
        <v>9</v>
      </c>
      <c r="D18" s="3" t="s">
        <v>2316</v>
      </c>
    </row>
    <row r="19" spans="1:4" ht="28.8" x14ac:dyDescent="0.3">
      <c r="A19" s="2" t="s">
        <v>0</v>
      </c>
      <c r="B19" s="2" t="s">
        <v>2281</v>
      </c>
      <c r="C19" s="3" t="s">
        <v>1288</v>
      </c>
      <c r="D19" s="3" t="s">
        <v>2325</v>
      </c>
    </row>
    <row r="20" spans="1:4" ht="28.8" x14ac:dyDescent="0.3">
      <c r="A20" s="2" t="s">
        <v>0</v>
      </c>
      <c r="B20" s="2" t="s">
        <v>2281</v>
      </c>
      <c r="C20" s="3" t="s">
        <v>1289</v>
      </c>
      <c r="D20" s="3" t="s">
        <v>2326</v>
      </c>
    </row>
    <row r="21" spans="1:4" x14ac:dyDescent="0.3">
      <c r="A21" s="2" t="s">
        <v>1286</v>
      </c>
      <c r="B21" s="2" t="s">
        <v>2281</v>
      </c>
      <c r="C21" s="3" t="s">
        <v>1294</v>
      </c>
      <c r="D21" s="3" t="s">
        <v>2327</v>
      </c>
    </row>
    <row r="22" spans="1:4" x14ac:dyDescent="0.3">
      <c r="A22" s="2" t="s">
        <v>1286</v>
      </c>
      <c r="B22" s="2" t="s">
        <v>2281</v>
      </c>
      <c r="C22" s="3" t="s">
        <v>1293</v>
      </c>
      <c r="D22" s="3" t="s">
        <v>2328</v>
      </c>
    </row>
    <row r="23" spans="1:4" x14ac:dyDescent="0.3">
      <c r="A23" s="2" t="s">
        <v>1286</v>
      </c>
      <c r="B23" s="2" t="s">
        <v>2281</v>
      </c>
      <c r="C23" s="3" t="s">
        <v>1290</v>
      </c>
      <c r="D23" s="3" t="s">
        <v>2329</v>
      </c>
    </row>
    <row r="24" spans="1:4" x14ac:dyDescent="0.3">
      <c r="A24" s="2" t="s">
        <v>1287</v>
      </c>
      <c r="B24" s="2" t="s">
        <v>2281</v>
      </c>
      <c r="C24" s="3" t="s">
        <v>1459</v>
      </c>
    </row>
    <row r="25" spans="1:4" x14ac:dyDescent="0.3">
      <c r="A25" s="2" t="s">
        <v>1287</v>
      </c>
      <c r="B25" s="2" t="s">
        <v>2281</v>
      </c>
      <c r="C25" s="3" t="s">
        <v>1460</v>
      </c>
    </row>
    <row r="26" spans="1:4" x14ac:dyDescent="0.3">
      <c r="A26" s="2" t="s">
        <v>1287</v>
      </c>
      <c r="B26" s="2" t="s">
        <v>2281</v>
      </c>
      <c r="C26" s="3" t="s">
        <v>2288</v>
      </c>
    </row>
    <row r="27" spans="1:4" ht="28.8" x14ac:dyDescent="0.3">
      <c r="A27" s="2" t="s">
        <v>2275</v>
      </c>
      <c r="C27" s="3" t="s">
        <v>241</v>
      </c>
      <c r="D27" s="3" t="s">
        <v>2440</v>
      </c>
    </row>
    <row r="28" spans="1:4" ht="28.8" x14ac:dyDescent="0.3">
      <c r="A28" s="2" t="s">
        <v>2275</v>
      </c>
      <c r="C28" s="3" t="s">
        <v>242</v>
      </c>
      <c r="D28" s="3" t="s">
        <v>2441</v>
      </c>
    </row>
    <row r="29" spans="1:4" ht="28.8" x14ac:dyDescent="0.3">
      <c r="A29" s="2" t="s">
        <v>2275</v>
      </c>
      <c r="C29" s="3" t="s">
        <v>245</v>
      </c>
      <c r="D29" s="3" t="s">
        <v>2330</v>
      </c>
    </row>
    <row r="30" spans="1:4" ht="28.8" x14ac:dyDescent="0.3">
      <c r="A30" s="2" t="s">
        <v>2275</v>
      </c>
      <c r="C30" s="3" t="s">
        <v>2289</v>
      </c>
      <c r="D30" s="3" t="s">
        <v>2331</v>
      </c>
    </row>
    <row r="31" spans="1:4" x14ac:dyDescent="0.3">
      <c r="A31" s="2" t="s">
        <v>2275</v>
      </c>
      <c r="C31" s="3" t="s">
        <v>2290</v>
      </c>
    </row>
    <row r="32" spans="1:4" ht="28.8" x14ac:dyDescent="0.3">
      <c r="A32" s="2" t="s">
        <v>2275</v>
      </c>
      <c r="C32" s="3" t="s">
        <v>244</v>
      </c>
      <c r="D32" s="3" t="s">
        <v>2332</v>
      </c>
    </row>
    <row r="33" spans="1:4" x14ac:dyDescent="0.3">
      <c r="A33" s="2" t="s">
        <v>2275</v>
      </c>
      <c r="C33" s="3" t="s">
        <v>9</v>
      </c>
    </row>
    <row r="34" spans="1:4" ht="28.8" x14ac:dyDescent="0.3">
      <c r="A34" s="2" t="s">
        <v>1</v>
      </c>
      <c r="C34" s="3" t="s">
        <v>2291</v>
      </c>
      <c r="D34" s="3" t="s">
        <v>2333</v>
      </c>
    </row>
    <row r="35" spans="1:4" ht="28.8" x14ac:dyDescent="0.3">
      <c r="A35" s="2" t="s">
        <v>1</v>
      </c>
      <c r="C35" s="3" t="s">
        <v>252</v>
      </c>
      <c r="D35" s="3" t="s">
        <v>2334</v>
      </c>
    </row>
    <row r="36" spans="1:4" ht="43.2" x14ac:dyDescent="0.3">
      <c r="A36" s="2" t="s">
        <v>2285</v>
      </c>
      <c r="C36" s="3" t="s">
        <v>2431</v>
      </c>
      <c r="D36" s="3" t="s">
        <v>2436</v>
      </c>
    </row>
    <row r="37" spans="1:4" ht="43.2" x14ac:dyDescent="0.3">
      <c r="A37" s="2" t="s">
        <v>2285</v>
      </c>
      <c r="C37" s="3" t="s">
        <v>2437</v>
      </c>
      <c r="D37" s="3" t="s">
        <v>2438</v>
      </c>
    </row>
    <row r="38" spans="1:4" x14ac:dyDescent="0.3">
      <c r="A38" s="2" t="s">
        <v>2</v>
      </c>
      <c r="C38" s="3" t="s">
        <v>253</v>
      </c>
      <c r="D38" s="3" t="s">
        <v>2335</v>
      </c>
    </row>
    <row r="39" spans="1:4" x14ac:dyDescent="0.3">
      <c r="A39" s="2" t="s">
        <v>2</v>
      </c>
      <c r="C39" s="3" t="s">
        <v>258</v>
      </c>
      <c r="D39" s="3" t="s">
        <v>2336</v>
      </c>
    </row>
    <row r="40" spans="1:4" x14ac:dyDescent="0.3">
      <c r="A40" s="2" t="s">
        <v>2</v>
      </c>
      <c r="C40" s="3" t="s">
        <v>256</v>
      </c>
      <c r="D40" s="3" t="s">
        <v>2337</v>
      </c>
    </row>
    <row r="41" spans="1:4" x14ac:dyDescent="0.3">
      <c r="A41" s="2" t="s">
        <v>2</v>
      </c>
      <c r="C41" s="3" t="s">
        <v>259</v>
      </c>
      <c r="D41" s="3" t="s">
        <v>2338</v>
      </c>
    </row>
    <row r="42" spans="1:4" x14ac:dyDescent="0.3">
      <c r="A42" s="2" t="s">
        <v>2</v>
      </c>
      <c r="C42" s="3" t="s">
        <v>260</v>
      </c>
      <c r="D42" s="3" t="s">
        <v>2339</v>
      </c>
    </row>
    <row r="43" spans="1:4" x14ac:dyDescent="0.3">
      <c r="A43" s="2" t="s">
        <v>2</v>
      </c>
      <c r="C43" s="3" t="s">
        <v>254</v>
      </c>
      <c r="D43" s="3" t="s">
        <v>2340</v>
      </c>
    </row>
    <row r="44" spans="1:4" x14ac:dyDescent="0.3">
      <c r="A44" s="2" t="s">
        <v>2</v>
      </c>
      <c r="C44" s="3" t="s">
        <v>1023</v>
      </c>
      <c r="D44" s="3" t="s">
        <v>2341</v>
      </c>
    </row>
    <row r="45" spans="1:4" x14ac:dyDescent="0.3">
      <c r="A45" s="2" t="s">
        <v>2</v>
      </c>
      <c r="C45" s="3" t="s">
        <v>9</v>
      </c>
      <c r="D45" s="3" t="s">
        <v>2316</v>
      </c>
    </row>
    <row r="46" spans="1:4" x14ac:dyDescent="0.3">
      <c r="A46" s="2" t="s">
        <v>2689</v>
      </c>
      <c r="C46" s="3" t="s">
        <v>986</v>
      </c>
      <c r="D46" s="3" t="s">
        <v>2342</v>
      </c>
    </row>
    <row r="47" spans="1:4" x14ac:dyDescent="0.3">
      <c r="A47" s="2" t="s">
        <v>2689</v>
      </c>
      <c r="C47" s="3" t="s">
        <v>987</v>
      </c>
      <c r="D47" s="3" t="s">
        <v>2343</v>
      </c>
    </row>
    <row r="48" spans="1:4" x14ac:dyDescent="0.3">
      <c r="A48" s="2" t="s">
        <v>2689</v>
      </c>
      <c r="C48" s="3" t="s">
        <v>989</v>
      </c>
      <c r="D48" s="3" t="s">
        <v>2344</v>
      </c>
    </row>
    <row r="49" spans="1:4" x14ac:dyDescent="0.3">
      <c r="A49" s="2" t="s">
        <v>2689</v>
      </c>
      <c r="C49" s="3" t="s">
        <v>988</v>
      </c>
      <c r="D49" s="3" t="s">
        <v>2345</v>
      </c>
    </row>
    <row r="50" spans="1:4" x14ac:dyDescent="0.3">
      <c r="A50" s="2" t="s">
        <v>2689</v>
      </c>
      <c r="C50" s="3" t="s">
        <v>2432</v>
      </c>
      <c r="D50" s="3" t="s">
        <v>2433</v>
      </c>
    </row>
    <row r="51" spans="1:4" x14ac:dyDescent="0.3">
      <c r="A51" s="2" t="s">
        <v>2689</v>
      </c>
      <c r="C51" s="3" t="s">
        <v>2434</v>
      </c>
      <c r="D51" s="3" t="s">
        <v>2435</v>
      </c>
    </row>
    <row r="52" spans="1:4" x14ac:dyDescent="0.3">
      <c r="A52" s="2" t="s">
        <v>0</v>
      </c>
      <c r="B52" s="2" t="s">
        <v>2282</v>
      </c>
      <c r="C52" s="3" t="s">
        <v>1916</v>
      </c>
    </row>
    <row r="53" spans="1:4" x14ac:dyDescent="0.3">
      <c r="A53" s="2" t="s">
        <v>0</v>
      </c>
      <c r="B53" s="2" t="s">
        <v>2282</v>
      </c>
      <c r="C53" s="3" t="s">
        <v>9</v>
      </c>
    </row>
    <row r="54" spans="1:4" x14ac:dyDescent="0.3">
      <c r="A54" s="2" t="s">
        <v>1894</v>
      </c>
      <c r="B54" s="2" t="s">
        <v>2282</v>
      </c>
      <c r="C54" s="3" t="s">
        <v>2</v>
      </c>
    </row>
    <row r="55" spans="1:4" x14ac:dyDescent="0.3">
      <c r="A55" s="2" t="s">
        <v>1894</v>
      </c>
      <c r="B55" s="2" t="s">
        <v>2282</v>
      </c>
      <c r="C55" s="3" t="s">
        <v>2292</v>
      </c>
    </row>
    <row r="56" spans="1:4" x14ac:dyDescent="0.3">
      <c r="A56" s="2" t="s">
        <v>2276</v>
      </c>
      <c r="B56" s="2" t="s">
        <v>2282</v>
      </c>
      <c r="C56" s="3" t="s">
        <v>1920</v>
      </c>
      <c r="D56" s="3" t="s">
        <v>2346</v>
      </c>
    </row>
    <row r="57" spans="1:4" ht="43.2" x14ac:dyDescent="0.3">
      <c r="A57" s="2" t="s">
        <v>2276</v>
      </c>
      <c r="B57" s="2" t="s">
        <v>2282</v>
      </c>
      <c r="C57" s="3" t="s">
        <v>1919</v>
      </c>
      <c r="D57" s="3" t="s">
        <v>2347</v>
      </c>
    </row>
    <row r="58" spans="1:4" ht="43.2" x14ac:dyDescent="0.3">
      <c r="A58" s="2" t="s">
        <v>2276</v>
      </c>
      <c r="B58" s="2" t="s">
        <v>2282</v>
      </c>
      <c r="C58" s="3" t="s">
        <v>1922</v>
      </c>
      <c r="D58" s="3" t="s">
        <v>2348</v>
      </c>
    </row>
    <row r="59" spans="1:4" ht="43.2" x14ac:dyDescent="0.3">
      <c r="A59" s="2" t="s">
        <v>2276</v>
      </c>
      <c r="B59" s="2" t="s">
        <v>2282</v>
      </c>
      <c r="C59" s="3" t="s">
        <v>2293</v>
      </c>
      <c r="D59" s="3" t="s">
        <v>2348</v>
      </c>
    </row>
    <row r="60" spans="1:4" x14ac:dyDescent="0.3">
      <c r="A60" s="2" t="s">
        <v>2277</v>
      </c>
      <c r="B60" s="2" t="s">
        <v>2283</v>
      </c>
      <c r="C60" s="3" t="s">
        <v>610</v>
      </c>
    </row>
    <row r="61" spans="1:4" x14ac:dyDescent="0.3">
      <c r="A61" s="2" t="s">
        <v>2277</v>
      </c>
      <c r="B61" s="2" t="s">
        <v>2283</v>
      </c>
      <c r="C61" s="3" t="s">
        <v>608</v>
      </c>
    </row>
    <row r="62" spans="1:4" x14ac:dyDescent="0.3">
      <c r="A62" s="2" t="s">
        <v>2161</v>
      </c>
      <c r="B62" s="2" t="s">
        <v>2283</v>
      </c>
      <c r="C62" s="3" t="s">
        <v>2169</v>
      </c>
    </row>
    <row r="63" spans="1:4" x14ac:dyDescent="0.3">
      <c r="A63" s="2" t="s">
        <v>2161</v>
      </c>
      <c r="B63" s="2" t="s">
        <v>2283</v>
      </c>
      <c r="C63" s="3" t="s">
        <v>2294</v>
      </c>
    </row>
    <row r="64" spans="1:4" x14ac:dyDescent="0.3">
      <c r="A64" s="2" t="s">
        <v>2162</v>
      </c>
      <c r="B64" s="2" t="s">
        <v>2283</v>
      </c>
      <c r="C64" s="3" t="s">
        <v>2174</v>
      </c>
    </row>
    <row r="65" spans="1:3" x14ac:dyDescent="0.3">
      <c r="A65" s="2" t="s">
        <v>2162</v>
      </c>
      <c r="B65" s="2" t="s">
        <v>2283</v>
      </c>
      <c r="C65" s="3" t="s">
        <v>2295</v>
      </c>
    </row>
    <row r="66" spans="1:3" x14ac:dyDescent="0.3">
      <c r="A66" s="2" t="s">
        <v>2162</v>
      </c>
      <c r="B66" s="2" t="s">
        <v>2283</v>
      </c>
      <c r="C66" s="3" t="s">
        <v>2296</v>
      </c>
    </row>
    <row r="67" spans="1:3" x14ac:dyDescent="0.3">
      <c r="A67" s="2" t="s">
        <v>2162</v>
      </c>
      <c r="B67" s="2" t="s">
        <v>2283</v>
      </c>
      <c r="C67" s="3" t="s">
        <v>2297</v>
      </c>
    </row>
    <row r="68" spans="1:3" x14ac:dyDescent="0.3">
      <c r="A68" s="2" t="s">
        <v>2163</v>
      </c>
      <c r="B68" s="2" t="s">
        <v>2283</v>
      </c>
      <c r="C68" s="3" t="s">
        <v>2175</v>
      </c>
    </row>
    <row r="69" spans="1:3" x14ac:dyDescent="0.3">
      <c r="A69" s="2" t="s">
        <v>2163</v>
      </c>
      <c r="B69" s="2" t="s">
        <v>2283</v>
      </c>
      <c r="C69" s="3" t="s">
        <v>2176</v>
      </c>
    </row>
    <row r="70" spans="1:3" x14ac:dyDescent="0.3">
      <c r="A70" s="2" t="s">
        <v>3</v>
      </c>
      <c r="C70" s="3" t="s">
        <v>261</v>
      </c>
    </row>
    <row r="71" spans="1:3" x14ac:dyDescent="0.3">
      <c r="A71" s="2" t="s">
        <v>3</v>
      </c>
      <c r="C71" s="3" t="s">
        <v>262</v>
      </c>
    </row>
    <row r="72" spans="1:3" x14ac:dyDescent="0.3">
      <c r="A72" s="2" t="s">
        <v>3</v>
      </c>
      <c r="C72" s="3" t="s">
        <v>263</v>
      </c>
    </row>
    <row r="73" spans="1:3" x14ac:dyDescent="0.3">
      <c r="A73" s="2" t="s">
        <v>3</v>
      </c>
      <c r="C73" s="3" t="s">
        <v>264</v>
      </c>
    </row>
    <row r="74" spans="1:3" x14ac:dyDescent="0.3">
      <c r="A74" s="2" t="s">
        <v>3</v>
      </c>
      <c r="C74" s="3" t="s">
        <v>266</v>
      </c>
    </row>
    <row r="75" spans="1:3" ht="28.8" x14ac:dyDescent="0.3">
      <c r="A75" s="2" t="s">
        <v>3</v>
      </c>
      <c r="C75" s="3" t="s">
        <v>265</v>
      </c>
    </row>
    <row r="76" spans="1:3" x14ac:dyDescent="0.3">
      <c r="A76" s="2" t="s">
        <v>3</v>
      </c>
      <c r="C76" s="3" t="s">
        <v>267</v>
      </c>
    </row>
    <row r="77" spans="1:3" x14ac:dyDescent="0.3">
      <c r="A77" s="2" t="s">
        <v>3</v>
      </c>
      <c r="C77" s="3" t="s">
        <v>268</v>
      </c>
    </row>
    <row r="78" spans="1:3" x14ac:dyDescent="0.3">
      <c r="A78" s="2" t="s">
        <v>3</v>
      </c>
      <c r="C78" s="3" t="s">
        <v>1115</v>
      </c>
    </row>
    <row r="79" spans="1:3" x14ac:dyDescent="0.3">
      <c r="A79" s="2" t="s">
        <v>3</v>
      </c>
      <c r="C79" s="3" t="s">
        <v>269</v>
      </c>
    </row>
    <row r="80" spans="1:3" x14ac:dyDescent="0.3">
      <c r="A80" s="2" t="s">
        <v>3</v>
      </c>
      <c r="C80" s="3" t="s">
        <v>270</v>
      </c>
    </row>
    <row r="81" spans="1:3" x14ac:dyDescent="0.3">
      <c r="A81" s="2" t="s">
        <v>3</v>
      </c>
      <c r="C81" s="3" t="s">
        <v>267</v>
      </c>
    </row>
    <row r="82" spans="1:3" x14ac:dyDescent="0.3">
      <c r="A82" s="2" t="s">
        <v>3</v>
      </c>
      <c r="C82" s="3" t="s">
        <v>2298</v>
      </c>
    </row>
    <row r="83" spans="1:3" x14ac:dyDescent="0.3">
      <c r="A83" s="2" t="s">
        <v>3</v>
      </c>
      <c r="C83" s="3" t="s">
        <v>271</v>
      </c>
    </row>
    <row r="84" spans="1:3" x14ac:dyDescent="0.3">
      <c r="A84" s="2" t="s">
        <v>3</v>
      </c>
      <c r="C84" s="3" t="s">
        <v>272</v>
      </c>
    </row>
    <row r="85" spans="1:3" ht="28.8" x14ac:dyDescent="0.3">
      <c r="A85" s="2" t="s">
        <v>3</v>
      </c>
      <c r="C85" s="3" t="s">
        <v>273</v>
      </c>
    </row>
    <row r="86" spans="1:3" ht="28.8" x14ac:dyDescent="0.3">
      <c r="A86" s="2" t="s">
        <v>3</v>
      </c>
      <c r="C86" s="3" t="s">
        <v>273</v>
      </c>
    </row>
    <row r="87" spans="1:3" x14ac:dyDescent="0.3">
      <c r="A87" s="2" t="s">
        <v>3</v>
      </c>
      <c r="C87" s="3" t="s">
        <v>276</v>
      </c>
    </row>
    <row r="88" spans="1:3" x14ac:dyDescent="0.3">
      <c r="A88" s="2" t="s">
        <v>3</v>
      </c>
      <c r="C88" s="3" t="s">
        <v>3</v>
      </c>
    </row>
    <row r="89" spans="1:3" x14ac:dyDescent="0.3">
      <c r="A89" s="2" t="s">
        <v>3</v>
      </c>
      <c r="C89" s="3" t="s">
        <v>274</v>
      </c>
    </row>
    <row r="90" spans="1:3" x14ac:dyDescent="0.3">
      <c r="A90" s="2" t="s">
        <v>3</v>
      </c>
      <c r="C90" s="3" t="s">
        <v>274</v>
      </c>
    </row>
    <row r="91" spans="1:3" x14ac:dyDescent="0.3">
      <c r="A91" s="2" t="s">
        <v>3</v>
      </c>
      <c r="C91" s="3" t="s">
        <v>275</v>
      </c>
    </row>
    <row r="92" spans="1:3" ht="28.8" x14ac:dyDescent="0.3">
      <c r="A92" s="2" t="s">
        <v>3</v>
      </c>
      <c r="C92" s="3" t="s">
        <v>265</v>
      </c>
    </row>
    <row r="93" spans="1:3" x14ac:dyDescent="0.3">
      <c r="A93" s="2" t="s">
        <v>3</v>
      </c>
      <c r="C93" s="3" t="s">
        <v>277</v>
      </c>
    </row>
    <row r="94" spans="1:3" x14ac:dyDescent="0.3">
      <c r="A94" s="2" t="s">
        <v>3</v>
      </c>
      <c r="C94" s="3" t="s">
        <v>278</v>
      </c>
    </row>
    <row r="95" spans="1:3" x14ac:dyDescent="0.3">
      <c r="A95" s="2" t="s">
        <v>1893</v>
      </c>
      <c r="C95" s="3" t="s">
        <v>2299</v>
      </c>
    </row>
    <row r="96" spans="1:3" x14ac:dyDescent="0.3">
      <c r="A96" s="2" t="s">
        <v>1893</v>
      </c>
      <c r="C96" s="3" t="s">
        <v>1724</v>
      </c>
    </row>
    <row r="97" spans="1:3" x14ac:dyDescent="0.3">
      <c r="A97" s="2" t="s">
        <v>1893</v>
      </c>
      <c r="C97" s="3" t="s">
        <v>1901</v>
      </c>
    </row>
    <row r="98" spans="1:3" x14ac:dyDescent="0.3">
      <c r="A98" s="2" t="s">
        <v>1893</v>
      </c>
      <c r="C98" s="3" t="s">
        <v>1723</v>
      </c>
    </row>
    <row r="99" spans="1:3" x14ac:dyDescent="0.3">
      <c r="A99" s="2" t="s">
        <v>1893</v>
      </c>
      <c r="C99" s="3" t="s">
        <v>2300</v>
      </c>
    </row>
    <row r="100" spans="1:3" x14ac:dyDescent="0.3">
      <c r="A100" s="2" t="s">
        <v>1893</v>
      </c>
      <c r="C100" s="3" t="s">
        <v>2301</v>
      </c>
    </row>
    <row r="101" spans="1:3" x14ac:dyDescent="0.3">
      <c r="A101" s="2" t="s">
        <v>1893</v>
      </c>
      <c r="C101" s="3" t="s">
        <v>1719</v>
      </c>
    </row>
    <row r="102" spans="1:3" x14ac:dyDescent="0.3">
      <c r="A102" s="2" t="s">
        <v>1893</v>
      </c>
      <c r="C102" s="3" t="s">
        <v>1726</v>
      </c>
    </row>
    <row r="103" spans="1:3" x14ac:dyDescent="0.3">
      <c r="A103" s="2" t="s">
        <v>1893</v>
      </c>
      <c r="C103" s="3" t="s">
        <v>2302</v>
      </c>
    </row>
    <row r="104" spans="1:3" x14ac:dyDescent="0.3">
      <c r="A104" s="2" t="s">
        <v>1893</v>
      </c>
      <c r="C104" s="3" t="s">
        <v>1720</v>
      </c>
    </row>
    <row r="105" spans="1:3" x14ac:dyDescent="0.3">
      <c r="A105" s="2" t="s">
        <v>1893</v>
      </c>
      <c r="C105" s="3" t="s">
        <v>1722</v>
      </c>
    </row>
    <row r="106" spans="1:3" x14ac:dyDescent="0.3">
      <c r="A106" s="2" t="s">
        <v>1893</v>
      </c>
      <c r="C106" s="3" t="s">
        <v>1896</v>
      </c>
    </row>
    <row r="107" spans="1:3" x14ac:dyDescent="0.3">
      <c r="A107" s="2" t="s">
        <v>1893</v>
      </c>
      <c r="C107" s="3" t="s">
        <v>1906</v>
      </c>
    </row>
    <row r="108" spans="1:3" x14ac:dyDescent="0.3">
      <c r="A108" s="2" t="s">
        <v>1893</v>
      </c>
      <c r="C108" s="3" t="s">
        <v>1729</v>
      </c>
    </row>
    <row r="109" spans="1:3" x14ac:dyDescent="0.3">
      <c r="A109" s="2" t="s">
        <v>1893</v>
      </c>
      <c r="C109" s="3" t="s">
        <v>1721</v>
      </c>
    </row>
    <row r="110" spans="1:3" x14ac:dyDescent="0.3">
      <c r="A110" s="2" t="s">
        <v>1893</v>
      </c>
      <c r="C110" s="3" t="s">
        <v>2303</v>
      </c>
    </row>
    <row r="111" spans="1:3" x14ac:dyDescent="0.3">
      <c r="A111" s="2" t="s">
        <v>1893</v>
      </c>
      <c r="C111" s="3" t="s">
        <v>2304</v>
      </c>
    </row>
    <row r="112" spans="1:3" x14ac:dyDescent="0.3">
      <c r="A112" s="2" t="s">
        <v>1893</v>
      </c>
      <c r="C112" s="3" t="s">
        <v>2305</v>
      </c>
    </row>
    <row r="113" spans="1:3" x14ac:dyDescent="0.3">
      <c r="A113" s="2" t="s">
        <v>1893</v>
      </c>
      <c r="C113" s="3" t="s">
        <v>2306</v>
      </c>
    </row>
    <row r="114" spans="1:3" x14ac:dyDescent="0.3">
      <c r="A114" s="2" t="s">
        <v>1893</v>
      </c>
      <c r="C114" s="3" t="s">
        <v>1902</v>
      </c>
    </row>
    <row r="115" spans="1:3" x14ac:dyDescent="0.3">
      <c r="A115" s="2" t="s">
        <v>1893</v>
      </c>
      <c r="C115" s="3" t="s">
        <v>2307</v>
      </c>
    </row>
    <row r="116" spans="1:3" x14ac:dyDescent="0.3">
      <c r="A116" s="2" t="s">
        <v>1893</v>
      </c>
      <c r="C116" s="3" t="s">
        <v>1905</v>
      </c>
    </row>
    <row r="117" spans="1:3" x14ac:dyDescent="0.3">
      <c r="A117" s="2" t="s">
        <v>1893</v>
      </c>
      <c r="C117" s="3" t="s">
        <v>2308</v>
      </c>
    </row>
    <row r="118" spans="1:3" x14ac:dyDescent="0.3">
      <c r="A118" s="2" t="s">
        <v>1893</v>
      </c>
      <c r="C118" s="3" t="s">
        <v>2309</v>
      </c>
    </row>
    <row r="119" spans="1:3" x14ac:dyDescent="0.3">
      <c r="A119" s="2" t="s">
        <v>1893</v>
      </c>
      <c r="C119" s="3" t="s">
        <v>2310</v>
      </c>
    </row>
    <row r="120" spans="1:3" x14ac:dyDescent="0.3">
      <c r="A120" s="2" t="s">
        <v>1893</v>
      </c>
      <c r="C120" s="3" t="s">
        <v>1718</v>
      </c>
    </row>
    <row r="121" spans="1:3" x14ac:dyDescent="0.3">
      <c r="A121" s="2" t="s">
        <v>1893</v>
      </c>
      <c r="C121" s="3" t="s">
        <v>1898</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A F A A B Q S w M E F A A C A A g A l o i 7 W p 4 e N U i k A A A A 9 g A A A B I A H A B D b 2 5 m a W c v U G F j a 2 F n Z S 5 4 b W w g o h g A K K A U A A A A A A A A A A A A A A A A A A A A A A A A A A A A h Y 9 N C s I w G E S v U r J v / h S R 8 j V d i D s L Q k H c h h j b Y J t K k 5 r e z Y V H 8 g p W t O r O 5 b x 5 i 5 n 7 9 Q b Z 0 N T R R X f O t D Z F D F M U a a v a g 7 F l i n p / j J c o E 7 C V 6 i R L H Y 2 y d c n g D i m q v D 8 n h I Q Q c J j h t i s J p 5 S R f b 4 p V K U b i T 6 y + S / H x j o v r d J I w O 4 1 R n D M 5 g w v K M c U y A Q h N / Y r 8 H H v s / 2 B s O p r 3 3 d a a B e v C y B T B P L + I B 5 Q S w M E F A A C A A g A l o i 7 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J a I u 1 o 9 K t m 8 C g I A A L c F A A A T A B w A R m 9 y b X V s Y X M v U 2 V j d G l v b j E u b S C i G A A o o B Q A A A A A A A A A A A A A A A A A A A A A A A A A A A C F V M G O 2 j A Q v S P x D 1 F 6 Y a V g 7 U r b P X S V Q 8 W 2 a m 9 t 4 b Z U y L E H s O r Y 0 Y x N Q a v 9 9 0 4 I h b Y 2 a i 6 J 3 7 x 5 H r 8 Z h 0 A F 4 1 0 x H 9 5 3 j + P R e E R b i a C L T q J s I a B c K f R E C O u i L i y E 8 a j g Z + 4 j K m B k R j v x 5 F V s w Y X J R 2 N B z L w L v K B J O X u 3 / D a 1 X k k 7 3 Z i w P C s u t Q x y i v L n M t 1 E K N q V N 9 X z E 1 j T m g B Y l 1 V Z F T N v Y + u o v r + r i g 9 O e W 3 c p n 5 4 e 3 v L 6 6 / R B 5 i H g 4 X 6 8 i m 4 s O 8 3 1 V D t m / I L + p Z D u v g E U g N S y a U v Z M O 8 U + S E T 4 a D V c X z C X 9 v 7 Z w P I J H q g B H + k J x t p d u w 4 u L Q w U V u g d L R 2 m M 7 V N w H a Z L Z v 3 p 5 K R U 7 J Y 0 D F M E E C 3 z M w P Q i w D 6 8 V g X H E S T n / M b Z N T j i G j p P J h f p Y m M N b U G L D o 0 L i a L 2 J s G M 0 7 D P a B k i l 5 K J Y l r o E d U J 3 E L b A D L 8 2 Y W H e 9 F 7 M V Q p N 6 l G x 8 0 3 + w z 5 d C R M M k h 5 h D S B j h 1 M 2 C w P C E 6 B U D 4 e r f k n 7 0 y g a w x D 4 k z S o j l c 4 + W 7 2 a 8 S M K J N s F 0 / O S l V N s Q X R a V N p a 3 H I P 4 3 T D I G 5 i W w N e 7 H d a 9 S F c t X 0 s l g d i B M 2 v H L / H n H y m m + 5 T s T c + 1 f R x 7 D X H k K H G V 8 6 / o 5 F Z 1 n w i G t k g i w / 6 O l E V R b r j 3 1 M D Z 5 2 4 a N V s F n h r 5 J 9 d c G K a y u e H 0 A m b k N b P b q 2 M K / + K 8 3 4 5 F x 2 X / N 4 y 9 Q S w E C L Q A U A A I A C A C W i L t a n h 4 1 S K Q A A A D 2 A A A A E g A A A A A A A A A A A A A A A A A A A A A A Q 2 9 u Z m l n L 1 B h Y 2 t h Z 2 U u e G 1 s U E s B A i 0 A F A A C A A g A l o i 7 W g / K 6 a u k A A A A 6 Q A A A B M A A A A A A A A A A A A A A A A A 8 A A A A F t D b 2 5 0 Z W 5 0 X 1 R 5 c G V z X S 5 4 b W x Q S w E C L Q A U A A I A C A C W i L t a P S r Z v A o C A A C 3 B Q A A E w A A A A A A A A A A A A A A A A D h A Q A A R m 9 y b X V s Y X M v U 2 V j d G l v b j E u b V B L B Q Y A A A A A A w A D A M I A A A A 4 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B I w A A A A A A A F 8 j 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c G F y Y W 1 l d H J h X 2 N y b 3 N z c m V m 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l F 1 Z X J 5 S U Q i I F Z h b H V l P S J z M z h j Y 2 E 0 M j M t O W Y 0 N S 0 0 M W Q y L W I 3 N j I t M D B h N T Y 0 Y z I 3 O W Z k 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M 4 N y I g L z 4 8 R W 5 0 c n k g V H l w Z T 0 i R m l s b E V y c m 9 y Q 2 9 k Z S I g V m F s d W U 9 I n N V b m t u b 3 d u I i A v P j x F b n R y e S B U e X B l P S J G a W x s R X J y b 3 J D b 3 V u d C I g V m F s d W U 9 I m w w I i A v P j x F b n R y e S B U e X B l P S J G a W x s T G F z d F V w Z G F 0 Z W Q i I F Z h b H V l P S J k M j A y N S 0 w N S 0 y N 1 Q x N T o w M z o 1 M S 4 4 N T Y y N j Q 5 W i I g L z 4 8 R W 5 0 c n k g V H l w Z T 0 i R m l s b E N v b H V t b l R 5 c G V z I i B W Y W x 1 Z T 0 i c 0 J n a 0 p C Z 1 l K Q m d Z R 0 F 3 W U R C Z 0 1 H Q X d N R E J n W U d C Z 1 l H Q m d Z R 0 J n W U d C Z 1 l H Q m d Z R 0 J n W U d B d 1 k 9 I i A v P j x F b n R y e S B U e X B l P S J G a W x s Q 2 9 s d W 1 u T m F t Z X M i I F Z h b H V l P S J z W y Z x d W 9 0 O 2 N v b n R h a W 5 l c i 5 0 a X R s Z S Z x d W 9 0 O y w m c X V v d D t j c m V h d G V k J n F 1 b 3 Q 7 L C Z x d W 9 0 O 2 R l c G 9 z a X R l Z C Z x d W 9 0 O y w m c X V v d D t w d W J s a X N o Z W Q u c H J p b n Q m c X V v d D s s J n F 1 b 3 Q 7 Z G 9 p J n F 1 b 3 Q 7 L C Z x d W 9 0 O 2 l u Z G V 4 Z W Q m c X V v d D s s J n F 1 b 3 Q 7 a X N z b i Z x d W 9 0 O y w m c X V v d D t p c 3 N 1 Z S Z x d W 9 0 O y w m c X V v d D t p c 3 N 1 Z W Q m c X V v d D s s J n F 1 b 3 Q 7 b W V t Y m V y J n F 1 b 3 Q 7 L C Z x d W 9 0 O 3 B h Z 2 U m c X V v d D s s J n F 1 b 3 Q 7 c H J l Z m l 4 J n F 1 b 3 Q 7 L C Z x d W 9 0 O 3 B 1 Y m x p c 2 h l c i Z x d W 9 0 O y w m c X V v d D t z Y 2 9 y Z S Z x d W 9 0 O y w m c X V v d D t z b 3 V y Y 2 U m c X V v d D s s J n F 1 b 3 Q 7 c m V m Z X J l b m N l L m N v d W 5 0 J n F 1 b 3 Q 7 L C Z x d W 9 0 O 3 J l Z m V y Z W 5 j Z X M u Y 2 9 1 b n Q m c X V v d D s s J n F 1 b 3 Q 7 a X M u c m V m Z X J l b m N l Z C 5 i e S 5 j b 3 V u d C Z x d W 9 0 O y w m c X V v d D t 0 a X R s Z S Z x d W 9 0 O y w m c X V v d D t 0 e X B l J n F 1 b 3 Q 7 L C Z x d W 9 0 O 3 V y b C Z x d W 9 0 O y w m c X V v d D t 2 b 2 x 1 b W U m c X V v d D s s J n F 1 b 3 Q 7 Y W J z d H J h Y 3 Q m c X V v d D s s J n F 1 b 3 Q 7 c 2 h v c n Q u Y 2 9 u d G F p b m V y L n R p d G x l J n F 1 b 3 Q 7 L C Z x d W 9 0 O 2 F 1 d G h v c i Z x d W 9 0 O y w m c X V v d D t s a W 5 r J n F 1 b 3 Q 7 L C Z x d W 9 0 O 3 J l Z m V y Z W 5 j Z S Z x d W 9 0 O y w m c X V v d D t h b H R l c m 5 h d G l 2 Z S 5 p Z C Z x d W 9 0 O y w m c X V v d D t w d W J s a X N o Z W Q u b 2 5 s a W 5 l J n F 1 b 3 Q 7 L C Z x d W 9 0 O 2 x h b m d 1 Y W d l J n F 1 b 3 Q 7 L C Z x d W 9 0 O 2 Z 1 b m R l c i Z x d W 9 0 O y w m c X V v d D t s a W N l b n N l J n F 1 b 3 Q 7 L C Z x d W 9 0 O 3 V w Z G F 0 Z S 5 w b 2 x p Y 3 k m c X V v d D s s J n F 1 b 3 Q 7 Y X N z Z X J 0 a W 9 u J n F 1 b 3 Q 7 L C Z x d W 9 0 O 2 F y Y 2 h p d m U m c X V v d D s s J n F 1 b 3 Q 7 c 3 V i d G l 0 b G U m c X V v d D s s J n F 1 b 3 Q 7 d X B k Y X R l X 3 R v J n F 1 b 3 Q 7 L C Z x d W 9 0 O 2 l z Y m 4 m c X V v d D s s J n F 1 b 3 Q 7 Z m l y c 3 R f Y X V 0 a G 9 y J n F 1 b 3 Q 7 L C Z x d W 9 0 O 3 l l Y X I m c X V v d D s s J n F 1 b 3 Q 7 c m V m X 3 N o b 3 J 0 J n F 1 b 3 Q 7 X S I g L z 4 8 R W 5 0 c n k g V H l w Z T 0 i R m l s b F N 0 Y X R 1 c y I g V m F s d W U 9 I n N D b 2 1 w b G V 0 Z S I g L z 4 8 R W 5 0 c n k g V H l w Z T 0 i U m V s Y X R p b 2 5 z a G l w S W 5 m b 0 N v b n R h a W 5 l c i I g V m F s d W U 9 I n N 7 J n F 1 b 3 Q 7 Y 2 9 s d W 1 u Q 2 9 1 b n Q m c X V v d D s 6 N D E s J n F 1 b 3 Q 7 a 2 V 5 Q 2 9 s d W 1 u T m F t Z X M m c X V v d D s 6 W 1 0 s J n F 1 b 3 Q 7 c X V l c n l S Z W x h d G l v b n N o a X B z J n F 1 b 3 Q 7 O l t d L C Z x d W 9 0 O 2 N v b H V t b k l k Z W 5 0 a X R p Z X M m c X V v d D s 6 W y Z x d W 9 0 O 1 N l Y 3 R p b 2 4 x L 3 B h c m F t Z X R y Y V 9 j c m 9 z c 3 J l Z i 9 B d X R v U m V t b 3 Z l Z E N v b H V t b n M x L n t j b 2 5 0 Y W l u Z X I u d G l 0 b G U s M H 0 m c X V v d D s s J n F 1 b 3 Q 7 U 2 V j d G l v b j E v c G F y Y W 1 l d H J h X 2 N y b 3 N z c m V m L 0 F 1 d G 9 S Z W 1 v d m V k Q 2 9 s d W 1 u c z E u e 2 N y Z W F 0 Z W Q s M X 0 m c X V v d D s s J n F 1 b 3 Q 7 U 2 V j d G l v b j E v c G F y Y W 1 l d H J h X 2 N y b 3 N z c m V m L 0 F 1 d G 9 S Z W 1 v d m V k Q 2 9 s d W 1 u c z E u e 2 R l c G 9 z a X R l Z C w y f S Z x d W 9 0 O y w m c X V v d D t T Z W N 0 a W 9 u M S 9 w Y X J h b W V 0 c m F f Y 3 J v c 3 N y Z W Y v Q X V 0 b 1 J l b W 9 2 Z W R D b 2 x 1 b W 5 z M S 5 7 c H V i b G l z a G V k L n B y a W 5 0 L D N 9 J n F 1 b 3 Q 7 L C Z x d W 9 0 O 1 N l Y 3 R p b 2 4 x L 3 B h c m F t Z X R y Y V 9 j c m 9 z c 3 J l Z i 9 B d X R v U m V t b 3 Z l Z E N v b H V t b n M x L n t k b 2 k s N H 0 m c X V v d D s s J n F 1 b 3 Q 7 U 2 V j d G l v b j E v c G F y Y W 1 l d H J h X 2 N y b 3 N z c m V m L 0 F 1 d G 9 S Z W 1 v d m V k Q 2 9 s d W 1 u c z E u e 2 l u Z G V 4 Z W Q s N X 0 m c X V v d D s s J n F 1 b 3 Q 7 U 2 V j d G l v b j E v c G F y Y W 1 l d H J h X 2 N y b 3 N z c m V m L 0 F 1 d G 9 S Z W 1 v d m V k Q 2 9 s d W 1 u c z E u e 2 l z c 2 4 s N n 0 m c X V v d D s s J n F 1 b 3 Q 7 U 2 V j d G l v b j E v c G F y Y W 1 l d H J h X 2 N y b 3 N z c m V m L 0 F 1 d G 9 S Z W 1 v d m V k Q 2 9 s d W 1 u c z E u e 2 l z c 3 V l L D d 9 J n F 1 b 3 Q 7 L C Z x d W 9 0 O 1 N l Y 3 R p b 2 4 x L 3 B h c m F t Z X R y Y V 9 j c m 9 z c 3 J l Z i 9 B d X R v U m V t b 3 Z l Z E N v b H V t b n M x L n t p c 3 N 1 Z W Q s O H 0 m c X V v d D s s J n F 1 b 3 Q 7 U 2 V j d G l v b j E v c G F y Y W 1 l d H J h X 2 N y b 3 N z c m V m L 0 F 1 d G 9 S Z W 1 v d m V k Q 2 9 s d W 1 u c z E u e 2 1 l b W J l c i w 5 f S Z x d W 9 0 O y w m c X V v d D t T Z W N 0 a W 9 u M S 9 w Y X J h b W V 0 c m F f Y 3 J v c 3 N y Z W Y v Q X V 0 b 1 J l b W 9 2 Z W R D b 2 x 1 b W 5 z M S 5 7 c G F n Z S w x M H 0 m c X V v d D s s J n F 1 b 3 Q 7 U 2 V j d G l v b j E v c G F y Y W 1 l d H J h X 2 N y b 3 N z c m V m L 0 F 1 d G 9 S Z W 1 v d m V k Q 2 9 s d W 1 u c z E u e 3 B y Z W Z p e C w x M X 0 m c X V v d D s s J n F 1 b 3 Q 7 U 2 V j d G l v b j E v c G F y Y W 1 l d H J h X 2 N y b 3 N z c m V m L 0 F 1 d G 9 S Z W 1 v d m V k Q 2 9 s d W 1 u c z E u e 3 B 1 Y m x p c 2 h l c i w x M n 0 m c X V v d D s s J n F 1 b 3 Q 7 U 2 V j d G l v b j E v c G F y Y W 1 l d H J h X 2 N y b 3 N z c m V m L 0 F 1 d G 9 S Z W 1 v d m V k Q 2 9 s d W 1 u c z E u e 3 N j b 3 J l L D E z f S Z x d W 9 0 O y w m c X V v d D t T Z W N 0 a W 9 u M S 9 w Y X J h b W V 0 c m F f Y 3 J v c 3 N y Z W Y v Q X V 0 b 1 J l b W 9 2 Z W R D b 2 x 1 b W 5 z M S 5 7 c 2 9 1 c m N l L D E 0 f S Z x d W 9 0 O y w m c X V v d D t T Z W N 0 a W 9 u M S 9 w Y X J h b W V 0 c m F f Y 3 J v c 3 N y Z W Y v Q X V 0 b 1 J l b W 9 2 Z W R D b 2 x 1 b W 5 z M S 5 7 c m V m Z X J l b m N l L m N v d W 5 0 L D E 1 f S Z x d W 9 0 O y w m c X V v d D t T Z W N 0 a W 9 u M S 9 w Y X J h b W V 0 c m F f Y 3 J v c 3 N y Z W Y v Q X V 0 b 1 J l b W 9 2 Z W R D b 2 x 1 b W 5 z M S 5 7 c m V m Z X J l b m N l c y 5 j b 3 V u d C w x N n 0 m c X V v d D s s J n F 1 b 3 Q 7 U 2 V j d G l v b j E v c G F y Y W 1 l d H J h X 2 N y b 3 N z c m V m L 0 F 1 d G 9 S Z W 1 v d m V k Q 2 9 s d W 1 u c z E u e 2 l z L n J l Z m V y Z W 5 j Z W Q u Y n k u Y 2 9 1 b n Q s M T d 9 J n F 1 b 3 Q 7 L C Z x d W 9 0 O 1 N l Y 3 R p b 2 4 x L 3 B h c m F t Z X R y Y V 9 j c m 9 z c 3 J l Z i 9 B d X R v U m V t b 3 Z l Z E N v b H V t b n M x L n t 0 a X R s Z S w x O H 0 m c X V v d D s s J n F 1 b 3 Q 7 U 2 V j d G l v b j E v c G F y Y W 1 l d H J h X 2 N y b 3 N z c m V m L 0 F 1 d G 9 S Z W 1 v d m V k Q 2 9 s d W 1 u c z E u e 3 R 5 c G U s M T l 9 J n F 1 b 3 Q 7 L C Z x d W 9 0 O 1 N l Y 3 R p b 2 4 x L 3 B h c m F t Z X R y Y V 9 j c m 9 z c 3 J l Z i 9 B d X R v U m V t b 3 Z l Z E N v b H V t b n M x L n t 1 c m w s M j B 9 J n F 1 b 3 Q 7 L C Z x d W 9 0 O 1 N l Y 3 R p b 2 4 x L 3 B h c m F t Z X R y Y V 9 j c m 9 z c 3 J l Z i 9 B d X R v U m V t b 3 Z l Z E N v b H V t b n M x L n t 2 b 2 x 1 b W U s M j F 9 J n F 1 b 3 Q 7 L C Z x d W 9 0 O 1 N l Y 3 R p b 2 4 x L 3 B h c m F t Z X R y Y V 9 j c m 9 z c 3 J l Z i 9 B d X R v U m V t b 3 Z l Z E N v b H V t b n M x L n t h Y n N 0 c m F j d C w y M n 0 m c X V v d D s s J n F 1 b 3 Q 7 U 2 V j d G l v b j E v c G F y Y W 1 l d H J h X 2 N y b 3 N z c m V m L 0 F 1 d G 9 S Z W 1 v d m V k Q 2 9 s d W 1 u c z E u e 3 N o b 3 J 0 L m N v b n R h a W 5 l c i 5 0 a X R s Z S w y M 3 0 m c X V v d D s s J n F 1 b 3 Q 7 U 2 V j d G l v b j E v c G F y Y W 1 l d H J h X 2 N y b 3 N z c m V m L 0 F 1 d G 9 S Z W 1 v d m V k Q 2 9 s d W 1 u c z E u e 2 F 1 d G h v c i w y N H 0 m c X V v d D s s J n F 1 b 3 Q 7 U 2 V j d G l v b j E v c G F y Y W 1 l d H J h X 2 N y b 3 N z c m V m L 0 F 1 d G 9 S Z W 1 v d m V k Q 2 9 s d W 1 u c z E u e 2 x p b m s s M j V 9 J n F 1 b 3 Q 7 L C Z x d W 9 0 O 1 N l Y 3 R p b 2 4 x L 3 B h c m F t Z X R y Y V 9 j c m 9 z c 3 J l Z i 9 B d X R v U m V t b 3 Z l Z E N v b H V t b n M x L n t y Z W Z l c m V u Y 2 U s M j Z 9 J n F 1 b 3 Q 7 L C Z x d W 9 0 O 1 N l Y 3 R p b 2 4 x L 3 B h c m F t Z X R y Y V 9 j c m 9 z c 3 J l Z i 9 B d X R v U m V t b 3 Z l Z E N v b H V t b n M x L n t h b H R l c m 5 h d G l 2 Z S 5 p Z C w y N 3 0 m c X V v d D s s J n F 1 b 3 Q 7 U 2 V j d G l v b j E v c G F y Y W 1 l d H J h X 2 N y b 3 N z c m V m L 0 F 1 d G 9 S Z W 1 v d m V k Q 2 9 s d W 1 u c z E u e 3 B 1 Y m x p c 2 h l Z C 5 v b m x p b m U s M j h 9 J n F 1 b 3 Q 7 L C Z x d W 9 0 O 1 N l Y 3 R p b 2 4 x L 3 B h c m F t Z X R y Y V 9 j c m 9 z c 3 J l Z i 9 B d X R v U m V t b 3 Z l Z E N v b H V t b n M x L n t s Y W 5 n d W F n Z S w y O X 0 m c X V v d D s s J n F 1 b 3 Q 7 U 2 V j d G l v b j E v c G F y Y W 1 l d H J h X 2 N y b 3 N z c m V m L 0 F 1 d G 9 S Z W 1 v d m V k Q 2 9 s d W 1 u c z E u e 2 Z 1 b m R l c i w z M H 0 m c X V v d D s s J n F 1 b 3 Q 7 U 2 V j d G l v b j E v c G F y Y W 1 l d H J h X 2 N y b 3 N z c m V m L 0 F 1 d G 9 S Z W 1 v d m V k Q 2 9 s d W 1 u c z E u e 2 x p Y 2 V u c 2 U s M z F 9 J n F 1 b 3 Q 7 L C Z x d W 9 0 O 1 N l Y 3 R p b 2 4 x L 3 B h c m F t Z X R y Y V 9 j c m 9 z c 3 J l Z i 9 B d X R v U m V t b 3 Z l Z E N v b H V t b n M x L n t 1 c G R h d G U u c G 9 s a W N 5 L D M y f S Z x d W 9 0 O y w m c X V v d D t T Z W N 0 a W 9 u M S 9 w Y X J h b W V 0 c m F f Y 3 J v c 3 N y Z W Y v Q X V 0 b 1 J l b W 9 2 Z W R D b 2 x 1 b W 5 z M S 5 7 Y X N z Z X J 0 a W 9 u L D M z f S Z x d W 9 0 O y w m c X V v d D t T Z W N 0 a W 9 u M S 9 w Y X J h b W V 0 c m F f Y 3 J v c 3 N y Z W Y v Q X V 0 b 1 J l b W 9 2 Z W R D b 2 x 1 b W 5 z M S 5 7 Y X J j a G l 2 Z S w z N H 0 m c X V v d D s s J n F 1 b 3 Q 7 U 2 V j d G l v b j E v c G F y Y W 1 l d H J h X 2 N y b 3 N z c m V m L 0 F 1 d G 9 S Z W 1 v d m V k Q 2 9 s d W 1 u c z E u e 3 N 1 Y n R p d G x l L D M 1 f S Z x d W 9 0 O y w m c X V v d D t T Z W N 0 a W 9 u M S 9 w Y X J h b W V 0 c m F f Y 3 J v c 3 N y Z W Y v Q X V 0 b 1 J l b W 9 2 Z W R D b 2 x 1 b W 5 z M S 5 7 d X B k Y X R l X 3 R v L D M 2 f S Z x d W 9 0 O y w m c X V v d D t T Z W N 0 a W 9 u M S 9 w Y X J h b W V 0 c m F f Y 3 J v c 3 N y Z W Y v Q X V 0 b 1 J l b W 9 2 Z W R D b 2 x 1 b W 5 z M S 5 7 a X N i b i w z N 3 0 m c X V v d D s s J n F 1 b 3 Q 7 U 2 V j d G l v b j E v c G F y Y W 1 l d H J h X 2 N y b 3 N z c m V m L 0 F 1 d G 9 S Z W 1 v d m V k Q 2 9 s d W 1 u c z E u e 2 Z p c n N 0 X 2 F 1 d G h v c i w z O H 0 m c X V v d D s s J n F 1 b 3 Q 7 U 2 V j d G l v b j E v c G F y Y W 1 l d H J h X 2 N y b 3 N z c m V m L 0 F 1 d G 9 S Z W 1 v d m V k Q 2 9 s d W 1 u c z E u e 3 l l Y X I s M z l 9 J n F 1 b 3 Q 7 L C Z x d W 9 0 O 1 N l Y 3 R p b 2 4 x L 3 B h c m F t Z X R y Y V 9 j c m 9 z c 3 J l Z i 9 B d X R v U m V t b 3 Z l Z E N v b H V t b n M x L n t y Z W Z f c 2 h v c n Q s N D B 9 J n F 1 b 3 Q 7 X S w m c X V v d D t D b 2 x 1 b W 5 D b 3 V u d C Z x d W 9 0 O z o 0 M S w m c X V v d D t L Z X l D b 2 x 1 b W 5 O Y W 1 l c y Z x d W 9 0 O z p b X S w m c X V v d D t D b 2 x 1 b W 5 J Z G V u d G l 0 a W V z J n F 1 b 3 Q 7 O l s m c X V v d D t T Z W N 0 a W 9 u M S 9 w Y X J h b W V 0 c m F f Y 3 J v c 3 N y Z W Y v Q X V 0 b 1 J l b W 9 2 Z W R D b 2 x 1 b W 5 z M S 5 7 Y 2 9 u d G F p b m V y L n R p d G x l L D B 9 J n F 1 b 3 Q 7 L C Z x d W 9 0 O 1 N l Y 3 R p b 2 4 x L 3 B h c m F t Z X R y Y V 9 j c m 9 z c 3 J l Z i 9 B d X R v U m V t b 3 Z l Z E N v b H V t b n M x L n t j c m V h d G V k L D F 9 J n F 1 b 3 Q 7 L C Z x d W 9 0 O 1 N l Y 3 R p b 2 4 x L 3 B h c m F t Z X R y Y V 9 j c m 9 z c 3 J l Z i 9 B d X R v U m V t b 3 Z l Z E N v b H V t b n M x L n t k Z X B v c 2 l 0 Z W Q s M n 0 m c X V v d D s s J n F 1 b 3 Q 7 U 2 V j d G l v b j E v c G F y Y W 1 l d H J h X 2 N y b 3 N z c m V m L 0 F 1 d G 9 S Z W 1 v d m V k Q 2 9 s d W 1 u c z E u e 3 B 1 Y m x p c 2 h l Z C 5 w c m l u d C w z f S Z x d W 9 0 O y w m c X V v d D t T Z W N 0 a W 9 u M S 9 w Y X J h b W V 0 c m F f Y 3 J v c 3 N y Z W Y v Q X V 0 b 1 J l b W 9 2 Z W R D b 2 x 1 b W 5 z M S 5 7 Z G 9 p L D R 9 J n F 1 b 3 Q 7 L C Z x d W 9 0 O 1 N l Y 3 R p b 2 4 x L 3 B h c m F t Z X R y Y V 9 j c m 9 z c 3 J l Z i 9 B d X R v U m V t b 3 Z l Z E N v b H V t b n M x L n t p b m R l e G V k L D V 9 J n F 1 b 3 Q 7 L C Z x d W 9 0 O 1 N l Y 3 R p b 2 4 x L 3 B h c m F t Z X R y Y V 9 j c m 9 z c 3 J l Z i 9 B d X R v U m V t b 3 Z l Z E N v b H V t b n M x L n t p c 3 N u L D Z 9 J n F 1 b 3 Q 7 L C Z x d W 9 0 O 1 N l Y 3 R p b 2 4 x L 3 B h c m F t Z X R y Y V 9 j c m 9 z c 3 J l Z i 9 B d X R v U m V t b 3 Z l Z E N v b H V t b n M x L n t p c 3 N 1 Z S w 3 f S Z x d W 9 0 O y w m c X V v d D t T Z W N 0 a W 9 u M S 9 w Y X J h b W V 0 c m F f Y 3 J v c 3 N y Z W Y v Q X V 0 b 1 J l b W 9 2 Z W R D b 2 x 1 b W 5 z M S 5 7 a X N z d W V k L D h 9 J n F 1 b 3 Q 7 L C Z x d W 9 0 O 1 N l Y 3 R p b 2 4 x L 3 B h c m F t Z X R y Y V 9 j c m 9 z c 3 J l Z i 9 B d X R v U m V t b 3 Z l Z E N v b H V t b n M x L n t t Z W 1 i Z X I s O X 0 m c X V v d D s s J n F 1 b 3 Q 7 U 2 V j d G l v b j E v c G F y Y W 1 l d H J h X 2 N y b 3 N z c m V m L 0 F 1 d G 9 S Z W 1 v d m V k Q 2 9 s d W 1 u c z E u e 3 B h Z 2 U s M T B 9 J n F 1 b 3 Q 7 L C Z x d W 9 0 O 1 N l Y 3 R p b 2 4 x L 3 B h c m F t Z X R y Y V 9 j c m 9 z c 3 J l Z i 9 B d X R v U m V t b 3 Z l Z E N v b H V t b n M x L n t w c m V m a X g s M T F 9 J n F 1 b 3 Q 7 L C Z x d W 9 0 O 1 N l Y 3 R p b 2 4 x L 3 B h c m F t Z X R y Y V 9 j c m 9 z c 3 J l Z i 9 B d X R v U m V t b 3 Z l Z E N v b H V t b n M x L n t w d W J s a X N o Z X I s M T J 9 J n F 1 b 3 Q 7 L C Z x d W 9 0 O 1 N l Y 3 R p b 2 4 x L 3 B h c m F t Z X R y Y V 9 j c m 9 z c 3 J l Z i 9 B d X R v U m V t b 3 Z l Z E N v b H V t b n M x L n t z Y 2 9 y Z S w x M 3 0 m c X V v d D s s J n F 1 b 3 Q 7 U 2 V j d G l v b j E v c G F y Y W 1 l d H J h X 2 N y b 3 N z c m V m L 0 F 1 d G 9 S Z W 1 v d m V k Q 2 9 s d W 1 u c z E u e 3 N v d X J j Z S w x N H 0 m c X V v d D s s J n F 1 b 3 Q 7 U 2 V j d G l v b j E v c G F y Y W 1 l d H J h X 2 N y b 3 N z c m V m L 0 F 1 d G 9 S Z W 1 v d m V k Q 2 9 s d W 1 u c z E u e 3 J l Z m V y Z W 5 j Z S 5 j b 3 V u d C w x N X 0 m c X V v d D s s J n F 1 b 3 Q 7 U 2 V j d G l v b j E v c G F y Y W 1 l d H J h X 2 N y b 3 N z c m V m L 0 F 1 d G 9 S Z W 1 v d m V k Q 2 9 s d W 1 u c z E u e 3 J l Z m V y Z W 5 j Z X M u Y 2 9 1 b n Q s M T Z 9 J n F 1 b 3 Q 7 L C Z x d W 9 0 O 1 N l Y 3 R p b 2 4 x L 3 B h c m F t Z X R y Y V 9 j c m 9 z c 3 J l Z i 9 B d X R v U m V t b 3 Z l Z E N v b H V t b n M x L n t p c y 5 y Z W Z l c m V u Y 2 V k L m J 5 L m N v d W 5 0 L D E 3 f S Z x d W 9 0 O y w m c X V v d D t T Z W N 0 a W 9 u M S 9 w Y X J h b W V 0 c m F f Y 3 J v c 3 N y Z W Y v Q X V 0 b 1 J l b W 9 2 Z W R D b 2 x 1 b W 5 z M S 5 7 d G l 0 b G U s M T h 9 J n F 1 b 3 Q 7 L C Z x d W 9 0 O 1 N l Y 3 R p b 2 4 x L 3 B h c m F t Z X R y Y V 9 j c m 9 z c 3 J l Z i 9 B d X R v U m V t b 3 Z l Z E N v b H V t b n M x L n t 0 e X B l L D E 5 f S Z x d W 9 0 O y w m c X V v d D t T Z W N 0 a W 9 u M S 9 w Y X J h b W V 0 c m F f Y 3 J v c 3 N y Z W Y v Q X V 0 b 1 J l b W 9 2 Z W R D b 2 x 1 b W 5 z M S 5 7 d X J s L D I w f S Z x d W 9 0 O y w m c X V v d D t T Z W N 0 a W 9 u M S 9 w Y X J h b W V 0 c m F f Y 3 J v c 3 N y Z W Y v Q X V 0 b 1 J l b W 9 2 Z W R D b 2 x 1 b W 5 z M S 5 7 d m 9 s d W 1 l L D I x f S Z x d W 9 0 O y w m c X V v d D t T Z W N 0 a W 9 u M S 9 w Y X J h b W V 0 c m F f Y 3 J v c 3 N y Z W Y v Q X V 0 b 1 J l b W 9 2 Z W R D b 2 x 1 b W 5 z M S 5 7 Y W J z d H J h Y 3 Q s M j J 9 J n F 1 b 3 Q 7 L C Z x d W 9 0 O 1 N l Y 3 R p b 2 4 x L 3 B h c m F t Z X R y Y V 9 j c m 9 z c 3 J l Z i 9 B d X R v U m V t b 3 Z l Z E N v b H V t b n M x L n t z a G 9 y d C 5 j b 2 5 0 Y W l u Z X I u d G l 0 b G U s M j N 9 J n F 1 b 3 Q 7 L C Z x d W 9 0 O 1 N l Y 3 R p b 2 4 x L 3 B h c m F t Z X R y Y V 9 j c m 9 z c 3 J l Z i 9 B d X R v U m V t b 3 Z l Z E N v b H V t b n M x L n t h d X R o b 3 I s M j R 9 J n F 1 b 3 Q 7 L C Z x d W 9 0 O 1 N l Y 3 R p b 2 4 x L 3 B h c m F t Z X R y Y V 9 j c m 9 z c 3 J l Z i 9 B d X R v U m V t b 3 Z l Z E N v b H V t b n M x L n t s a W 5 r L D I 1 f S Z x d W 9 0 O y w m c X V v d D t T Z W N 0 a W 9 u M S 9 w Y X J h b W V 0 c m F f Y 3 J v c 3 N y Z W Y v Q X V 0 b 1 J l b W 9 2 Z W R D b 2 x 1 b W 5 z M S 5 7 c m V m Z X J l b m N l L D I 2 f S Z x d W 9 0 O y w m c X V v d D t T Z W N 0 a W 9 u M S 9 w Y X J h b W V 0 c m F f Y 3 J v c 3 N y Z W Y v Q X V 0 b 1 J l b W 9 2 Z W R D b 2 x 1 b W 5 z M S 5 7 Y W x 0 Z X J u Y X R p d m U u a W Q s M j d 9 J n F 1 b 3 Q 7 L C Z x d W 9 0 O 1 N l Y 3 R p b 2 4 x L 3 B h c m F t Z X R y Y V 9 j c m 9 z c 3 J l Z i 9 B d X R v U m V t b 3 Z l Z E N v b H V t b n M x L n t w d W J s a X N o Z W Q u b 2 5 s a W 5 l L D I 4 f S Z x d W 9 0 O y w m c X V v d D t T Z W N 0 a W 9 u M S 9 w Y X J h b W V 0 c m F f Y 3 J v c 3 N y Z W Y v Q X V 0 b 1 J l b W 9 2 Z W R D b 2 x 1 b W 5 z M S 5 7 b G F u Z 3 V h Z 2 U s M j l 9 J n F 1 b 3 Q 7 L C Z x d W 9 0 O 1 N l Y 3 R p b 2 4 x L 3 B h c m F t Z X R y Y V 9 j c m 9 z c 3 J l Z i 9 B d X R v U m V t b 3 Z l Z E N v b H V t b n M x L n t m d W 5 k Z X I s M z B 9 J n F 1 b 3 Q 7 L C Z x d W 9 0 O 1 N l Y 3 R p b 2 4 x L 3 B h c m F t Z X R y Y V 9 j c m 9 z c 3 J l Z i 9 B d X R v U m V t b 3 Z l Z E N v b H V t b n M x L n t s a W N l b n N l L D M x f S Z x d W 9 0 O y w m c X V v d D t T Z W N 0 a W 9 u M S 9 w Y X J h b W V 0 c m F f Y 3 J v c 3 N y Z W Y v Q X V 0 b 1 J l b W 9 2 Z W R D b 2 x 1 b W 5 z M S 5 7 d X B k Y X R l L n B v b G l j e S w z M n 0 m c X V v d D s s J n F 1 b 3 Q 7 U 2 V j d G l v b j E v c G F y Y W 1 l d H J h X 2 N y b 3 N z c m V m L 0 F 1 d G 9 S Z W 1 v d m V k Q 2 9 s d W 1 u c z E u e 2 F z c 2 V y d G l v b i w z M 3 0 m c X V v d D s s J n F 1 b 3 Q 7 U 2 V j d G l v b j E v c G F y Y W 1 l d H J h X 2 N y b 3 N z c m V m L 0 F 1 d G 9 S Z W 1 v d m V k Q 2 9 s d W 1 u c z E u e 2 F y Y 2 h p d m U s M z R 9 J n F 1 b 3 Q 7 L C Z x d W 9 0 O 1 N l Y 3 R p b 2 4 x L 3 B h c m F t Z X R y Y V 9 j c m 9 z c 3 J l Z i 9 B d X R v U m V t b 3 Z l Z E N v b H V t b n M x L n t z d W J 0 a X R s Z S w z N X 0 m c X V v d D s s J n F 1 b 3 Q 7 U 2 V j d G l v b j E v c G F y Y W 1 l d H J h X 2 N y b 3 N z c m V m L 0 F 1 d G 9 S Z W 1 v d m V k Q 2 9 s d W 1 u c z E u e 3 V w Z G F 0 Z V 9 0 b y w z N n 0 m c X V v d D s s J n F 1 b 3 Q 7 U 2 V j d G l v b j E v c G F y Y W 1 l d H J h X 2 N y b 3 N z c m V m L 0 F 1 d G 9 S Z W 1 v d m V k Q 2 9 s d W 1 u c z E u e 2 l z Y m 4 s M z d 9 J n F 1 b 3 Q 7 L C Z x d W 9 0 O 1 N l Y 3 R p b 2 4 x L 3 B h c m F t Z X R y Y V 9 j c m 9 z c 3 J l Z i 9 B d X R v U m V t b 3 Z l Z E N v b H V t b n M x L n t m a X J z d F 9 h d X R o b 3 I s M z h 9 J n F 1 b 3 Q 7 L C Z x d W 9 0 O 1 N l Y 3 R p b 2 4 x L 3 B h c m F t Z X R y Y V 9 j c m 9 z c 3 J l Z i 9 B d X R v U m V t b 3 Z l Z E N v b H V t b n M x L n t 5 Z W F y L D M 5 f S Z x d W 9 0 O y w m c X V v d D t T Z W N 0 a W 9 u M S 9 w Y X J h b W V 0 c m F f Y 3 J v c 3 N y Z W Y v Q X V 0 b 1 J l b W 9 2 Z W R D b 2 x 1 b W 5 z M S 5 7 c m V m X 3 N o b 3 J 0 L D Q w f S Z x d W 9 0 O 1 0 s J n F 1 b 3 Q 7 U m V s Y X R p b 2 5 z a G l w S W 5 m b y Z x d W 9 0 O z p b X X 0 i I C 8 + P C 9 T d G F i b G V F b n R y a W V z P j w v S X R l b T 4 8 S X R l b T 4 8 S X R l b U x v Y 2 F 0 a W 9 u P j x J d G V t V H l w Z T 5 G b 3 J t d W x h P C 9 J d G V t V H l w Z T 4 8 S X R l b V B h d G g + U 2 V j d G l v b j E v c G F y Y W 1 l d H J h X 2 N y b 3 N z c m V m L 1 N v d X J j Z T w v S X R l b V B h d G g + P C 9 J d G V t T G 9 j Y X R p b 2 4 + P F N 0 Y W J s Z U V u d H J p Z X M g L z 4 8 L 0 l 0 Z W 0 + P E l 0 Z W 0 + P E l 0 Z W 1 M b 2 N h d G l v b j 4 8 S X R l b V R 5 c G U + R m 9 y b X V s Y T w v S X R l b V R 5 c G U + P E l 0 Z W 1 Q Y X R o P l N l Y 3 R p b 2 4 x L 3 B h c m F t Z X R y Y V 9 j c m 9 z c 3 J l Z i 9 Q c m 9 t b 3 R l Z C U y M E h l Y W R l c n M 8 L 0 l 0 Z W 1 Q Y X R o P j w v S X R l b U x v Y 2 F 0 a W 9 u P j x T d G F i b G V F b n R y a W V z I C 8 + P C 9 J d G V t P j x J d G V t P j x J d G V t T G 9 j Y X R p b 2 4 + P E l 0 Z W 1 U e X B l P k Z v c m 1 1 b G E 8 L 0 l 0 Z W 1 U e X B l P j x J d G V t U G F 0 a D 5 T Z W N 0 a W 9 u M S 9 w Y X J h b W V 0 c m F f Y 3 J v c 3 N y Z W Y v Q 2 h h b m d l Z C U y M F R 5 c G U 8 L 0 l 0 Z W 1 Q Y X R o P j w v S X R l b U x v Y 2 F 0 a W 9 u P j x T d G F i b G V F b n R y a W V z I C 8 + P C 9 J d G V t P j w v S X R l b X M + P C 9 M b 2 N h b F B h Y 2 t h Z 2 V N Z X R h Z G F 0 Y U Z p b G U + F g A A A F B L B Q Y A A A A A A A A A A A A A A A A A A A A A A A A m A Q A A A Q A A A N C M n d 8 B F d E R j H o A w E / C l + s B A A A A x 2 m 9 k R Y 5 s E u v u V X O v v Q U s Q A A A A A C A A A A A A A Q Z g A A A A E A A C A A A A A x B f R L l b 7 V s 1 L C 2 f 6 U O E X l 3 7 R j 6 W Z W G U / u r I y h B m J D X g A A A A A O g A A A A A I A A C A A A A C C 9 G e 6 l l j 5 1 + Y q 8 J U y S k A A V I t x Z b i D 0 / I S n a E K U z J k C l A A A A A T p 0 i F Z K / L U P Z G S y V W T K n b + 0 g l 3 i u Z O 4 N W 8 9 p n 8 n A r i 4 / V 0 4 3 C g G y C / 0 4 h g d / b g p 5 J s G n x x A c 8 o r M p k f 3 e 9 5 e q F q J g w q C 6 8 T R g R Y Z h c e C w w U A A A A C R c h w a m 2 r 3 Q 3 y l s B H e b N T 3 0 8 l W R 1 z r r Q x D h i w h t U k 0 X y A t P d b 5 Q e T T l p b r f j w 7 u u t c Y 9 a / r 1 U G I d j 5 1 a A z E K d i < / D a t a M a s h u p > 
</file>

<file path=customXml/itemProps1.xml><?xml version="1.0" encoding="utf-8"?>
<ds:datastoreItem xmlns:ds="http://schemas.openxmlformats.org/officeDocument/2006/customXml" ds:itemID="{8D54B7F3-7EC7-4ED1-BDA9-EDB38BC7842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Hojas de cálculo</vt:lpstr>
      </vt:variant>
      <vt:variant>
        <vt:i4>14</vt:i4>
      </vt:variant>
    </vt:vector>
  </HeadingPairs>
  <TitlesOfParts>
    <vt:vector size="14" baseType="lpstr">
      <vt:lpstr>Transmission</vt:lpstr>
      <vt:lpstr>InfectiousLatentIncubatperiod</vt:lpstr>
      <vt:lpstr>PathogenSurvival</vt:lpstr>
      <vt:lpstr>DiagnosticTest</vt:lpstr>
      <vt:lpstr>WithinHerdPrevalence</vt:lpstr>
      <vt:lpstr>RegionalPrevalence</vt:lpstr>
      <vt:lpstr>ControlPlan</vt:lpstr>
      <vt:lpstr>OtherRelevantInformation</vt:lpstr>
      <vt:lpstr>LOT</vt:lpstr>
      <vt:lpstr>ChangesLog</vt:lpstr>
      <vt:lpstr>Endemic_Pathogens</vt:lpstr>
      <vt:lpstr>Epidemic_Pathogens</vt:lpstr>
      <vt:lpstr>AMR_Pathogens</vt:lpstr>
      <vt:lpstr>Crossref</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Natalia Ciria Artiga</cp:lastModifiedBy>
  <dcterms:created xsi:type="dcterms:W3CDTF">2024-11-28T10:02:46Z</dcterms:created>
  <dcterms:modified xsi:type="dcterms:W3CDTF">2025-06-09T19:39:02Z</dcterms:modified>
</cp:coreProperties>
</file>